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drawings/drawing4.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3390" windowWidth="19215" windowHeight="3435" firstSheet="1" activeTab="1"/>
  </bookViews>
  <sheets>
    <sheet name="Rekapitulace stavby" sheetId="1" r:id="rId1"/>
    <sheet name="01 - SO 01 Stavební úprav..." sheetId="2" r:id="rId2"/>
    <sheet name="02 - PS 01 Technologie ČOV" sheetId="3" r:id="rId3"/>
    <sheet name="03 - PS 02 Měření a regul..." sheetId="4" r:id="rId4"/>
    <sheet name="04 - Ostatní a vedlejší náklady" sheetId="7" r:id="rId5"/>
    <sheet name="Pokyny pro vyplnění" sheetId="6" r:id="rId6"/>
  </sheets>
  <definedNames>
    <definedName name="_xlnm._FilterDatabase" localSheetId="1" hidden="1">'01 - SO 01 Stavební úprav...'!$C$92:$K$751</definedName>
    <definedName name="_xlnm._FilterDatabase" localSheetId="2" hidden="1">'02 - PS 01 Technologie ČOV'!$C$90:$K$551</definedName>
    <definedName name="_xlnm._FilterDatabase" localSheetId="3" hidden="1">'03 - PS 02 Měření a regul...'!$C$106:$K$702</definedName>
    <definedName name="_xlnm.Print_Titles" localSheetId="1">'01 - SO 01 Stavební úprav...'!$92:$92</definedName>
    <definedName name="_xlnm.Print_Titles" localSheetId="2">'02 - PS 01 Technologie ČOV'!$90:$90</definedName>
    <definedName name="_xlnm.Print_Titles" localSheetId="3">'03 - PS 02 Měření a regul...'!$106:$106</definedName>
    <definedName name="_xlnm.Print_Titles" localSheetId="0">'Rekapitulace stavby'!$52:$52</definedName>
    <definedName name="_xlnm.Print_Area" localSheetId="1">'01 - SO 01 Stavební úprav...'!$C$4:$J$39,'01 - SO 01 Stavební úprav...'!$C$45:$J$74,'01 - SO 01 Stavební úprav...'!$C$80:$K$751</definedName>
    <definedName name="_xlnm.Print_Area" localSheetId="2">'02 - PS 01 Technologie ČOV'!$C$4:$J$39,'02 - PS 01 Technologie ČOV'!$C$45:$J$72,'02 - PS 01 Technologie ČOV'!$C$78:$K$551</definedName>
    <definedName name="_xlnm.Print_Area" localSheetId="3">'03 - PS 02 Měření a regul...'!$C$4:$J$39,'03 - PS 02 Měření a regul...'!$C$45:$J$88,'03 - PS 02 Měření a regul...'!$C$94:$K$702</definedName>
    <definedName name="_xlnm.Print_Area" localSheetId="5">'Pokyny pro vyplnění'!$B$2:$K$71,'Pokyny pro vyplnění'!$B$74:$K$118,'Pokyny pro vyplnění'!$B$121:$K$161,'Pokyny pro vyplnění'!$B$164:$K$218</definedName>
    <definedName name="_xlnm.Print_Area" localSheetId="0">'Rekapitulace stavby'!$D$4:$AO$36,'Rekapitulace stavby'!$C$42:$AQ$59</definedName>
  </definedNames>
  <calcPr calcId="145621"/>
  <fileRecoveryPr repairLoad="1"/>
</workbook>
</file>

<file path=xl/calcChain.xml><?xml version="1.0" encoding="utf-8"?>
<calcChain xmlns="http://schemas.openxmlformats.org/spreadsheetml/2006/main">
  <c r="I223" i="4" l="1"/>
  <c r="AY58" i="1" l="1"/>
  <c r="AX58" i="1"/>
  <c r="AU58" i="1"/>
  <c r="BK101" i="7"/>
  <c r="BI101" i="7"/>
  <c r="BH101" i="7"/>
  <c r="BG101" i="7"/>
  <c r="BF101" i="7"/>
  <c r="T101" i="7"/>
  <c r="R101" i="7"/>
  <c r="P101" i="7"/>
  <c r="J101" i="7"/>
  <c r="BE101" i="7" s="1"/>
  <c r="BK100" i="7"/>
  <c r="BI100" i="7"/>
  <c r="BH100" i="7"/>
  <c r="BG100" i="7"/>
  <c r="BF100" i="7"/>
  <c r="T100" i="7"/>
  <c r="R100" i="7"/>
  <c r="P100" i="7"/>
  <c r="J100" i="7"/>
  <c r="BE100" i="7" s="1"/>
  <c r="BK99" i="7"/>
  <c r="BI99" i="7"/>
  <c r="BH99" i="7"/>
  <c r="BG99" i="7"/>
  <c r="BF99" i="7"/>
  <c r="T99" i="7"/>
  <c r="R99" i="7"/>
  <c r="P99" i="7"/>
  <c r="J99" i="7"/>
  <c r="BE99" i="7" s="1"/>
  <c r="BK98" i="7"/>
  <c r="BI98" i="7"/>
  <c r="BH98" i="7"/>
  <c r="BG98" i="7"/>
  <c r="BF98" i="7"/>
  <c r="T98" i="7"/>
  <c r="R98" i="7"/>
  <c r="P98" i="7"/>
  <c r="J98" i="7"/>
  <c r="BE98" i="7" s="1"/>
  <c r="BK97" i="7"/>
  <c r="BI97" i="7"/>
  <c r="BH97" i="7"/>
  <c r="BG97" i="7"/>
  <c r="BF97" i="7"/>
  <c r="T97" i="7"/>
  <c r="R97" i="7"/>
  <c r="P97" i="7"/>
  <c r="J97" i="7"/>
  <c r="BE97" i="7" s="1"/>
  <c r="BK95" i="7"/>
  <c r="BI95" i="7"/>
  <c r="BH95" i="7"/>
  <c r="BG95" i="7"/>
  <c r="BF95" i="7"/>
  <c r="T95" i="7"/>
  <c r="R95" i="7"/>
  <c r="P95" i="7"/>
  <c r="J95" i="7"/>
  <c r="BE95" i="7" s="1"/>
  <c r="BK94" i="7"/>
  <c r="BI94" i="7"/>
  <c r="BH94" i="7"/>
  <c r="BG94" i="7"/>
  <c r="BF94" i="7"/>
  <c r="T94" i="7"/>
  <c r="R94" i="7"/>
  <c r="P94" i="7"/>
  <c r="J94" i="7"/>
  <c r="BE94" i="7" s="1"/>
  <c r="BK93" i="7"/>
  <c r="BI93" i="7"/>
  <c r="BH93" i="7"/>
  <c r="BG93" i="7"/>
  <c r="BF93" i="7"/>
  <c r="T93" i="7"/>
  <c r="R93" i="7"/>
  <c r="P93" i="7"/>
  <c r="J93" i="7"/>
  <c r="BE93" i="7" s="1"/>
  <c r="BK92" i="7"/>
  <c r="BI92" i="7"/>
  <c r="BH92" i="7"/>
  <c r="BG92" i="7"/>
  <c r="BF92" i="7"/>
  <c r="T92" i="7"/>
  <c r="R92" i="7"/>
  <c r="P92" i="7"/>
  <c r="J92" i="7"/>
  <c r="BE92" i="7" s="1"/>
  <c r="BK90" i="7"/>
  <c r="BI90" i="7"/>
  <c r="BH90" i="7"/>
  <c r="BG90" i="7"/>
  <c r="BF90" i="7"/>
  <c r="T90" i="7"/>
  <c r="R90" i="7"/>
  <c r="P90" i="7"/>
  <c r="J90" i="7"/>
  <c r="BE90" i="7" s="1"/>
  <c r="BK89" i="7"/>
  <c r="BI89" i="7"/>
  <c r="BH89" i="7"/>
  <c r="BG89" i="7"/>
  <c r="BF89" i="7"/>
  <c r="T89" i="7"/>
  <c r="R89" i="7"/>
  <c r="P89" i="7"/>
  <c r="J89" i="7"/>
  <c r="BE89" i="7" s="1"/>
  <c r="BK88" i="7"/>
  <c r="BI88" i="7"/>
  <c r="BH88" i="7"/>
  <c r="BG88" i="7"/>
  <c r="BF88" i="7"/>
  <c r="T88" i="7"/>
  <c r="R88" i="7"/>
  <c r="P88" i="7"/>
  <c r="J88" i="7"/>
  <c r="BE88" i="7" s="1"/>
  <c r="BK87" i="7"/>
  <c r="BI87" i="7"/>
  <c r="BH87" i="7"/>
  <c r="BG87" i="7"/>
  <c r="BF87" i="7"/>
  <c r="T87" i="7"/>
  <c r="R87" i="7"/>
  <c r="P87" i="7"/>
  <c r="J87" i="7"/>
  <c r="BE87" i="7" s="1"/>
  <c r="BK86" i="7"/>
  <c r="BI86" i="7"/>
  <c r="BH86" i="7"/>
  <c r="BG86" i="7"/>
  <c r="BF86" i="7"/>
  <c r="T86" i="7"/>
  <c r="R86" i="7"/>
  <c r="P86" i="7"/>
  <c r="J86" i="7"/>
  <c r="BE86" i="7" s="1"/>
  <c r="BK85" i="7"/>
  <c r="BI85" i="7"/>
  <c r="BH85" i="7"/>
  <c r="BG85" i="7"/>
  <c r="BF85" i="7"/>
  <c r="T85" i="7"/>
  <c r="R85" i="7"/>
  <c r="P85" i="7"/>
  <c r="J85" i="7"/>
  <c r="BE85" i="7" s="1"/>
  <c r="BK84" i="7"/>
  <c r="BI84" i="7"/>
  <c r="BH84" i="7"/>
  <c r="BG84" i="7"/>
  <c r="BF84" i="7"/>
  <c r="T84" i="7"/>
  <c r="R84" i="7"/>
  <c r="P84" i="7"/>
  <c r="J84" i="7"/>
  <c r="BE84" i="7" s="1"/>
  <c r="BK83" i="7"/>
  <c r="BI83" i="7"/>
  <c r="BH83" i="7"/>
  <c r="BG83" i="7"/>
  <c r="BF83" i="7"/>
  <c r="T83" i="7"/>
  <c r="R83" i="7"/>
  <c r="P83" i="7"/>
  <c r="J83" i="7"/>
  <c r="BE83" i="7" s="1"/>
  <c r="BK82" i="7"/>
  <c r="BI82" i="7"/>
  <c r="BH82" i="7"/>
  <c r="F36" i="7" s="1"/>
  <c r="BC58" i="1" s="1"/>
  <c r="BG82" i="7"/>
  <c r="BF82" i="7"/>
  <c r="J34" i="7" s="1"/>
  <c r="AW58" i="1" s="1"/>
  <c r="T82" i="7"/>
  <c r="R82" i="7"/>
  <c r="R81" i="7" s="1"/>
  <c r="R80" i="7" s="1"/>
  <c r="P82" i="7"/>
  <c r="J82" i="7"/>
  <c r="BE82" i="7" s="1"/>
  <c r="J77" i="7"/>
  <c r="J76" i="7"/>
  <c r="F76" i="7"/>
  <c r="F74" i="7"/>
  <c r="E72" i="7"/>
  <c r="J55" i="7"/>
  <c r="J54" i="7"/>
  <c r="F54" i="7"/>
  <c r="F52" i="7"/>
  <c r="E50" i="7"/>
  <c r="J37" i="7"/>
  <c r="J36" i="7"/>
  <c r="J35" i="7"/>
  <c r="F34" i="7"/>
  <c r="BA58" i="1" s="1"/>
  <c r="J18" i="7"/>
  <c r="E18" i="7"/>
  <c r="F55" i="7" s="1"/>
  <c r="J17" i="7"/>
  <c r="J12" i="7"/>
  <c r="J52" i="7" s="1"/>
  <c r="E7" i="7"/>
  <c r="E48" i="7" s="1"/>
  <c r="P81" i="7" l="1"/>
  <c r="P80" i="7" s="1"/>
  <c r="T81" i="7"/>
  <c r="T80" i="7" s="1"/>
  <c r="E70" i="7"/>
  <c r="F35" i="7"/>
  <c r="BB58" i="1" s="1"/>
  <c r="BK81" i="7"/>
  <c r="J81" i="7" s="1"/>
  <c r="J60" i="7" s="1"/>
  <c r="F37" i="7"/>
  <c r="BD58" i="1" s="1"/>
  <c r="J33" i="7"/>
  <c r="AV58" i="1" s="1"/>
  <c r="F33" i="7"/>
  <c r="AZ58" i="1" s="1"/>
  <c r="F77" i="7"/>
  <c r="J74" i="7"/>
  <c r="J37" i="4"/>
  <c r="J36" i="4"/>
  <c r="AY57" i="1"/>
  <c r="J35" i="4"/>
  <c r="AX57" i="1"/>
  <c r="BI700" i="4"/>
  <c r="BH700" i="4"/>
  <c r="BG700" i="4"/>
  <c r="BF700" i="4"/>
  <c r="T700" i="4"/>
  <c r="R700" i="4"/>
  <c r="P700" i="4"/>
  <c r="BI697" i="4"/>
  <c r="BH697" i="4"/>
  <c r="BG697" i="4"/>
  <c r="BF697" i="4"/>
  <c r="T697" i="4"/>
  <c r="R697" i="4"/>
  <c r="P697" i="4"/>
  <c r="BI694" i="4"/>
  <c r="BH694" i="4"/>
  <c r="BG694" i="4"/>
  <c r="BF694" i="4"/>
  <c r="T694" i="4"/>
  <c r="R694" i="4"/>
  <c r="P694" i="4"/>
  <c r="BI691" i="4"/>
  <c r="BH691" i="4"/>
  <c r="BG691" i="4"/>
  <c r="BF691" i="4"/>
  <c r="T691" i="4"/>
  <c r="R691" i="4"/>
  <c r="P691" i="4"/>
  <c r="BI688" i="4"/>
  <c r="BH688" i="4"/>
  <c r="BG688" i="4"/>
  <c r="BF688" i="4"/>
  <c r="T688" i="4"/>
  <c r="R688" i="4"/>
  <c r="P688" i="4"/>
  <c r="BI686" i="4"/>
  <c r="BH686" i="4"/>
  <c r="BG686" i="4"/>
  <c r="BF686" i="4"/>
  <c r="T686" i="4"/>
  <c r="R686" i="4"/>
  <c r="P686" i="4"/>
  <c r="BI684" i="4"/>
  <c r="BH684" i="4"/>
  <c r="BG684" i="4"/>
  <c r="BF684" i="4"/>
  <c r="T684" i="4"/>
  <c r="R684" i="4"/>
  <c r="P684" i="4"/>
  <c r="BI681" i="4"/>
  <c r="BH681" i="4"/>
  <c r="BG681" i="4"/>
  <c r="BF681" i="4"/>
  <c r="T681" i="4"/>
  <c r="R681" i="4"/>
  <c r="P681" i="4"/>
  <c r="BI679" i="4"/>
  <c r="BH679" i="4"/>
  <c r="BG679" i="4"/>
  <c r="BF679" i="4"/>
  <c r="T679" i="4"/>
  <c r="R679" i="4"/>
  <c r="P679" i="4"/>
  <c r="BI676" i="4"/>
  <c r="BH676" i="4"/>
  <c r="BG676" i="4"/>
  <c r="BF676" i="4"/>
  <c r="T676" i="4"/>
  <c r="R676" i="4"/>
  <c r="P676" i="4"/>
  <c r="BI673" i="4"/>
  <c r="BH673" i="4"/>
  <c r="BG673" i="4"/>
  <c r="BF673" i="4"/>
  <c r="T673" i="4"/>
  <c r="R673" i="4"/>
  <c r="P673" i="4"/>
  <c r="BI670" i="4"/>
  <c r="BH670" i="4"/>
  <c r="BG670" i="4"/>
  <c r="BF670" i="4"/>
  <c r="T670" i="4"/>
  <c r="R670" i="4"/>
  <c r="P670" i="4"/>
  <c r="BI667" i="4"/>
  <c r="BH667" i="4"/>
  <c r="BG667" i="4"/>
  <c r="BF667" i="4"/>
  <c r="T667" i="4"/>
  <c r="R667" i="4"/>
  <c r="P667" i="4"/>
  <c r="BI664" i="4"/>
  <c r="BH664" i="4"/>
  <c r="BG664" i="4"/>
  <c r="BF664" i="4"/>
  <c r="T664" i="4"/>
  <c r="R664" i="4"/>
  <c r="P664" i="4"/>
  <c r="BI662" i="4"/>
  <c r="BH662" i="4"/>
  <c r="BG662" i="4"/>
  <c r="BF662" i="4"/>
  <c r="T662" i="4"/>
  <c r="R662" i="4"/>
  <c r="P662" i="4"/>
  <c r="BI660" i="4"/>
  <c r="BH660" i="4"/>
  <c r="BG660" i="4"/>
  <c r="BF660" i="4"/>
  <c r="T660" i="4"/>
  <c r="R660" i="4"/>
  <c r="P660" i="4"/>
  <c r="BI658" i="4"/>
  <c r="BH658" i="4"/>
  <c r="BG658" i="4"/>
  <c r="BF658" i="4"/>
  <c r="T658" i="4"/>
  <c r="R658" i="4"/>
  <c r="P658" i="4"/>
  <c r="BI656" i="4"/>
  <c r="BH656" i="4"/>
  <c r="BG656" i="4"/>
  <c r="BF656" i="4"/>
  <c r="T656" i="4"/>
  <c r="R656" i="4"/>
  <c r="P656" i="4"/>
  <c r="BI654" i="4"/>
  <c r="BH654" i="4"/>
  <c r="BG654" i="4"/>
  <c r="BF654" i="4"/>
  <c r="T654" i="4"/>
  <c r="R654" i="4"/>
  <c r="P654" i="4"/>
  <c r="BI651" i="4"/>
  <c r="BH651" i="4"/>
  <c r="BG651" i="4"/>
  <c r="BF651" i="4"/>
  <c r="T651" i="4"/>
  <c r="R651" i="4"/>
  <c r="P651" i="4"/>
  <c r="BI649" i="4"/>
  <c r="BH649" i="4"/>
  <c r="BG649" i="4"/>
  <c r="BF649" i="4"/>
  <c r="T649" i="4"/>
  <c r="R649" i="4"/>
  <c r="P649" i="4"/>
  <c r="BI647" i="4"/>
  <c r="BH647" i="4"/>
  <c r="BG647" i="4"/>
  <c r="BF647" i="4"/>
  <c r="T647" i="4"/>
  <c r="R647" i="4"/>
  <c r="P647" i="4"/>
  <c r="BI645" i="4"/>
  <c r="BH645" i="4"/>
  <c r="BG645" i="4"/>
  <c r="BF645" i="4"/>
  <c r="T645" i="4"/>
  <c r="R645" i="4"/>
  <c r="P645" i="4"/>
  <c r="BI643" i="4"/>
  <c r="BH643" i="4"/>
  <c r="BG643" i="4"/>
  <c r="BF643" i="4"/>
  <c r="T643" i="4"/>
  <c r="R643" i="4"/>
  <c r="P643" i="4"/>
  <c r="BI641" i="4"/>
  <c r="BH641" i="4"/>
  <c r="BG641" i="4"/>
  <c r="BF641" i="4"/>
  <c r="T641" i="4"/>
  <c r="R641" i="4"/>
  <c r="P641" i="4"/>
  <c r="BI639" i="4"/>
  <c r="BH639" i="4"/>
  <c r="BG639" i="4"/>
  <c r="BF639" i="4"/>
  <c r="T639" i="4"/>
  <c r="R639" i="4"/>
  <c r="P639" i="4"/>
  <c r="BI637" i="4"/>
  <c r="BH637" i="4"/>
  <c r="BG637" i="4"/>
  <c r="BF637" i="4"/>
  <c r="T637" i="4"/>
  <c r="R637" i="4"/>
  <c r="P637" i="4"/>
  <c r="BI635" i="4"/>
  <c r="BH635" i="4"/>
  <c r="BG635" i="4"/>
  <c r="BF635" i="4"/>
  <c r="T635" i="4"/>
  <c r="R635" i="4"/>
  <c r="P635" i="4"/>
  <c r="BI633" i="4"/>
  <c r="BH633" i="4"/>
  <c r="BG633" i="4"/>
  <c r="BF633" i="4"/>
  <c r="T633" i="4"/>
  <c r="R633" i="4"/>
  <c r="P633" i="4"/>
  <c r="BI630" i="4"/>
  <c r="BH630" i="4"/>
  <c r="BG630" i="4"/>
  <c r="BF630" i="4"/>
  <c r="T630" i="4"/>
  <c r="R630" i="4"/>
  <c r="P630" i="4"/>
  <c r="BI628" i="4"/>
  <c r="BH628" i="4"/>
  <c r="BG628" i="4"/>
  <c r="BF628" i="4"/>
  <c r="T628" i="4"/>
  <c r="R628" i="4"/>
  <c r="P628" i="4"/>
  <c r="BI626" i="4"/>
  <c r="BH626" i="4"/>
  <c r="BG626" i="4"/>
  <c r="BF626" i="4"/>
  <c r="T626" i="4"/>
  <c r="R626" i="4"/>
  <c r="P626" i="4"/>
  <c r="BI624" i="4"/>
  <c r="BH624" i="4"/>
  <c r="BG624" i="4"/>
  <c r="BF624" i="4"/>
  <c r="T624" i="4"/>
  <c r="R624" i="4"/>
  <c r="P624" i="4"/>
  <c r="BI622" i="4"/>
  <c r="BH622" i="4"/>
  <c r="BG622" i="4"/>
  <c r="BF622" i="4"/>
  <c r="T622" i="4"/>
  <c r="R622" i="4"/>
  <c r="P622" i="4"/>
  <c r="BI619" i="4"/>
  <c r="BH619" i="4"/>
  <c r="BG619" i="4"/>
  <c r="BF619" i="4"/>
  <c r="T619" i="4"/>
  <c r="R619" i="4"/>
  <c r="P619" i="4"/>
  <c r="BI617" i="4"/>
  <c r="BH617" i="4"/>
  <c r="BG617" i="4"/>
  <c r="BF617" i="4"/>
  <c r="T617" i="4"/>
  <c r="R617" i="4"/>
  <c r="P617" i="4"/>
  <c r="BI615" i="4"/>
  <c r="BH615" i="4"/>
  <c r="BG615" i="4"/>
  <c r="BF615" i="4"/>
  <c r="T615" i="4"/>
  <c r="R615" i="4"/>
  <c r="P615" i="4"/>
  <c r="BI613" i="4"/>
  <c r="BH613" i="4"/>
  <c r="BG613" i="4"/>
  <c r="BF613" i="4"/>
  <c r="T613" i="4"/>
  <c r="R613" i="4"/>
  <c r="P613" i="4"/>
  <c r="BI611" i="4"/>
  <c r="BH611" i="4"/>
  <c r="BG611" i="4"/>
  <c r="BF611" i="4"/>
  <c r="T611" i="4"/>
  <c r="R611" i="4"/>
  <c r="P611" i="4"/>
  <c r="BI609" i="4"/>
  <c r="BH609" i="4"/>
  <c r="BG609" i="4"/>
  <c r="BF609" i="4"/>
  <c r="T609" i="4"/>
  <c r="R609" i="4"/>
  <c r="P609" i="4"/>
  <c r="BI607" i="4"/>
  <c r="BH607" i="4"/>
  <c r="BG607" i="4"/>
  <c r="BF607" i="4"/>
  <c r="T607" i="4"/>
  <c r="R607" i="4"/>
  <c r="P607" i="4"/>
  <c r="BI604" i="4"/>
  <c r="BH604" i="4"/>
  <c r="BG604" i="4"/>
  <c r="BF604" i="4"/>
  <c r="T604" i="4"/>
  <c r="R604" i="4"/>
  <c r="P604" i="4"/>
  <c r="BI602" i="4"/>
  <c r="BH602" i="4"/>
  <c r="BG602" i="4"/>
  <c r="BF602" i="4"/>
  <c r="T602" i="4"/>
  <c r="R602" i="4"/>
  <c r="P602" i="4"/>
  <c r="BI600" i="4"/>
  <c r="BH600" i="4"/>
  <c r="BG600" i="4"/>
  <c r="BF600" i="4"/>
  <c r="T600" i="4"/>
  <c r="R600" i="4"/>
  <c r="P600" i="4"/>
  <c r="BI598" i="4"/>
  <c r="BH598" i="4"/>
  <c r="BG598" i="4"/>
  <c r="BF598" i="4"/>
  <c r="T598" i="4"/>
  <c r="R598" i="4"/>
  <c r="P598" i="4"/>
  <c r="BI595" i="4"/>
  <c r="BH595" i="4"/>
  <c r="BG595" i="4"/>
  <c r="BF595" i="4"/>
  <c r="T595" i="4"/>
  <c r="R595" i="4"/>
  <c r="P595" i="4"/>
  <c r="BI593" i="4"/>
  <c r="BH593" i="4"/>
  <c r="BG593" i="4"/>
  <c r="BF593" i="4"/>
  <c r="T593" i="4"/>
  <c r="R593" i="4"/>
  <c r="P593" i="4"/>
  <c r="BI591" i="4"/>
  <c r="BH591" i="4"/>
  <c r="BG591" i="4"/>
  <c r="BF591" i="4"/>
  <c r="T591" i="4"/>
  <c r="R591" i="4"/>
  <c r="P591" i="4"/>
  <c r="BI589" i="4"/>
  <c r="BH589" i="4"/>
  <c r="BG589" i="4"/>
  <c r="BF589" i="4"/>
  <c r="T589" i="4"/>
  <c r="R589" i="4"/>
  <c r="P589" i="4"/>
  <c r="BI587" i="4"/>
  <c r="BH587" i="4"/>
  <c r="BG587" i="4"/>
  <c r="BF587" i="4"/>
  <c r="T587" i="4"/>
  <c r="R587" i="4"/>
  <c r="P587" i="4"/>
  <c r="BI585" i="4"/>
  <c r="BH585" i="4"/>
  <c r="BG585" i="4"/>
  <c r="BF585" i="4"/>
  <c r="T585" i="4"/>
  <c r="R585" i="4"/>
  <c r="P585" i="4"/>
  <c r="BI582" i="4"/>
  <c r="BH582" i="4"/>
  <c r="BG582" i="4"/>
  <c r="BF582" i="4"/>
  <c r="T582" i="4"/>
  <c r="R582" i="4"/>
  <c r="P582" i="4"/>
  <c r="BI580" i="4"/>
  <c r="BH580" i="4"/>
  <c r="BG580" i="4"/>
  <c r="BF580" i="4"/>
  <c r="T580" i="4"/>
  <c r="R580" i="4"/>
  <c r="P580" i="4"/>
  <c r="BI578" i="4"/>
  <c r="BH578" i="4"/>
  <c r="BG578" i="4"/>
  <c r="BF578" i="4"/>
  <c r="T578" i="4"/>
  <c r="R578" i="4"/>
  <c r="P578" i="4"/>
  <c r="BI576" i="4"/>
  <c r="BH576" i="4"/>
  <c r="BG576" i="4"/>
  <c r="BF576" i="4"/>
  <c r="T576" i="4"/>
  <c r="R576" i="4"/>
  <c r="P576" i="4"/>
  <c r="BI573" i="4"/>
  <c r="BH573" i="4"/>
  <c r="BG573" i="4"/>
  <c r="BF573" i="4"/>
  <c r="T573" i="4"/>
  <c r="R573" i="4"/>
  <c r="P573" i="4"/>
  <c r="BI571" i="4"/>
  <c r="BH571" i="4"/>
  <c r="BG571" i="4"/>
  <c r="BF571" i="4"/>
  <c r="T571" i="4"/>
  <c r="R571" i="4"/>
  <c r="P571" i="4"/>
  <c r="BI569" i="4"/>
  <c r="BH569" i="4"/>
  <c r="BG569" i="4"/>
  <c r="BF569" i="4"/>
  <c r="T569" i="4"/>
  <c r="R569" i="4"/>
  <c r="P569" i="4"/>
  <c r="BI567" i="4"/>
  <c r="BH567" i="4"/>
  <c r="BG567" i="4"/>
  <c r="BF567" i="4"/>
  <c r="T567" i="4"/>
  <c r="R567" i="4"/>
  <c r="P567" i="4"/>
  <c r="BI565" i="4"/>
  <c r="BH565" i="4"/>
  <c r="BG565" i="4"/>
  <c r="BF565" i="4"/>
  <c r="T565" i="4"/>
  <c r="R565" i="4"/>
  <c r="P565" i="4"/>
  <c r="BI563" i="4"/>
  <c r="BH563" i="4"/>
  <c r="BG563" i="4"/>
  <c r="BF563" i="4"/>
  <c r="T563" i="4"/>
  <c r="R563" i="4"/>
  <c r="P563" i="4"/>
  <c r="BI560" i="4"/>
  <c r="BH560" i="4"/>
  <c r="BG560" i="4"/>
  <c r="BF560" i="4"/>
  <c r="T560" i="4"/>
  <c r="R560" i="4"/>
  <c r="P560" i="4"/>
  <c r="BI558" i="4"/>
  <c r="BH558" i="4"/>
  <c r="BG558" i="4"/>
  <c r="BF558" i="4"/>
  <c r="T558" i="4"/>
  <c r="R558" i="4"/>
  <c r="P558" i="4"/>
  <c r="BI556" i="4"/>
  <c r="BH556" i="4"/>
  <c r="BG556" i="4"/>
  <c r="BF556" i="4"/>
  <c r="T556" i="4"/>
  <c r="R556" i="4"/>
  <c r="P556" i="4"/>
  <c r="BI554" i="4"/>
  <c r="BH554" i="4"/>
  <c r="BG554" i="4"/>
  <c r="BF554" i="4"/>
  <c r="T554" i="4"/>
  <c r="R554" i="4"/>
  <c r="P554" i="4"/>
  <c r="BI551" i="4"/>
  <c r="BH551" i="4"/>
  <c r="BG551" i="4"/>
  <c r="BF551" i="4"/>
  <c r="T551" i="4"/>
  <c r="R551" i="4"/>
  <c r="P551" i="4"/>
  <c r="BI549" i="4"/>
  <c r="BH549" i="4"/>
  <c r="BG549" i="4"/>
  <c r="BF549" i="4"/>
  <c r="T549" i="4"/>
  <c r="R549" i="4"/>
  <c r="P549" i="4"/>
  <c r="BI547" i="4"/>
  <c r="BH547" i="4"/>
  <c r="BG547" i="4"/>
  <c r="BF547" i="4"/>
  <c r="T547" i="4"/>
  <c r="R547" i="4"/>
  <c r="P547" i="4"/>
  <c r="BI545" i="4"/>
  <c r="BH545" i="4"/>
  <c r="BG545" i="4"/>
  <c r="BF545" i="4"/>
  <c r="T545" i="4"/>
  <c r="R545" i="4"/>
  <c r="P545" i="4"/>
  <c r="BI543" i="4"/>
  <c r="BH543" i="4"/>
  <c r="BG543" i="4"/>
  <c r="BF543" i="4"/>
  <c r="T543" i="4"/>
  <c r="R543" i="4"/>
  <c r="P543" i="4"/>
  <c r="BI541" i="4"/>
  <c r="BH541" i="4"/>
  <c r="BG541" i="4"/>
  <c r="BF541" i="4"/>
  <c r="T541" i="4"/>
  <c r="R541" i="4"/>
  <c r="P541" i="4"/>
  <c r="BI539" i="4"/>
  <c r="BH539" i="4"/>
  <c r="BG539" i="4"/>
  <c r="BF539" i="4"/>
  <c r="T539" i="4"/>
  <c r="R539" i="4"/>
  <c r="P539" i="4"/>
  <c r="BI537" i="4"/>
  <c r="BH537" i="4"/>
  <c r="BG537" i="4"/>
  <c r="BF537" i="4"/>
  <c r="T537" i="4"/>
  <c r="R537" i="4"/>
  <c r="P537" i="4"/>
  <c r="BI535" i="4"/>
  <c r="BH535" i="4"/>
  <c r="BG535" i="4"/>
  <c r="BF535" i="4"/>
  <c r="T535" i="4"/>
  <c r="R535" i="4"/>
  <c r="P535" i="4"/>
  <c r="BI533" i="4"/>
  <c r="BH533" i="4"/>
  <c r="BG533" i="4"/>
  <c r="BF533" i="4"/>
  <c r="T533" i="4"/>
  <c r="R533" i="4"/>
  <c r="P533" i="4"/>
  <c r="BI531" i="4"/>
  <c r="BH531" i="4"/>
  <c r="BG531" i="4"/>
  <c r="BF531" i="4"/>
  <c r="T531" i="4"/>
  <c r="R531" i="4"/>
  <c r="P531" i="4"/>
  <c r="BI529" i="4"/>
  <c r="BH529" i="4"/>
  <c r="BG529" i="4"/>
  <c r="BF529" i="4"/>
  <c r="T529" i="4"/>
  <c r="R529" i="4"/>
  <c r="P529" i="4"/>
  <c r="BI527" i="4"/>
  <c r="BH527" i="4"/>
  <c r="BG527" i="4"/>
  <c r="BF527" i="4"/>
  <c r="T527" i="4"/>
  <c r="R527" i="4"/>
  <c r="P527" i="4"/>
  <c r="BI525" i="4"/>
  <c r="BH525" i="4"/>
  <c r="BG525" i="4"/>
  <c r="BF525" i="4"/>
  <c r="T525" i="4"/>
  <c r="R525" i="4"/>
  <c r="P525" i="4"/>
  <c r="BI523" i="4"/>
  <c r="BH523" i="4"/>
  <c r="BG523" i="4"/>
  <c r="BF523" i="4"/>
  <c r="T523" i="4"/>
  <c r="R523" i="4"/>
  <c r="P523" i="4"/>
  <c r="BI521" i="4"/>
  <c r="BH521" i="4"/>
  <c r="BG521" i="4"/>
  <c r="BF521" i="4"/>
  <c r="T521" i="4"/>
  <c r="R521" i="4"/>
  <c r="P521" i="4"/>
  <c r="BI519" i="4"/>
  <c r="BH519" i="4"/>
  <c r="BG519" i="4"/>
  <c r="BF519" i="4"/>
  <c r="T519" i="4"/>
  <c r="R519" i="4"/>
  <c r="P519" i="4"/>
  <c r="BI517" i="4"/>
  <c r="BH517" i="4"/>
  <c r="BG517" i="4"/>
  <c r="BF517" i="4"/>
  <c r="T517" i="4"/>
  <c r="R517" i="4"/>
  <c r="P517" i="4"/>
  <c r="BI515" i="4"/>
  <c r="BH515" i="4"/>
  <c r="BG515" i="4"/>
  <c r="BF515" i="4"/>
  <c r="T515" i="4"/>
  <c r="R515" i="4"/>
  <c r="P515" i="4"/>
  <c r="BI513" i="4"/>
  <c r="BH513" i="4"/>
  <c r="BG513" i="4"/>
  <c r="BF513" i="4"/>
  <c r="T513" i="4"/>
  <c r="R513" i="4"/>
  <c r="P513" i="4"/>
  <c r="BI511" i="4"/>
  <c r="BH511" i="4"/>
  <c r="BG511" i="4"/>
  <c r="BF511" i="4"/>
  <c r="T511" i="4"/>
  <c r="R511" i="4"/>
  <c r="P511" i="4"/>
  <c r="BI509" i="4"/>
  <c r="BH509" i="4"/>
  <c r="BG509" i="4"/>
  <c r="BF509" i="4"/>
  <c r="T509" i="4"/>
  <c r="R509" i="4"/>
  <c r="P509" i="4"/>
  <c r="BI507" i="4"/>
  <c r="BH507" i="4"/>
  <c r="BG507" i="4"/>
  <c r="BF507" i="4"/>
  <c r="T507" i="4"/>
  <c r="R507" i="4"/>
  <c r="P507" i="4"/>
  <c r="BI505" i="4"/>
  <c r="BH505" i="4"/>
  <c r="BG505" i="4"/>
  <c r="BF505" i="4"/>
  <c r="T505" i="4"/>
  <c r="R505" i="4"/>
  <c r="P505" i="4"/>
  <c r="BI503" i="4"/>
  <c r="BH503" i="4"/>
  <c r="BG503" i="4"/>
  <c r="BF503" i="4"/>
  <c r="T503" i="4"/>
  <c r="R503" i="4"/>
  <c r="P503" i="4"/>
  <c r="BI501" i="4"/>
  <c r="BH501" i="4"/>
  <c r="BG501" i="4"/>
  <c r="BF501" i="4"/>
  <c r="T501" i="4"/>
  <c r="R501" i="4"/>
  <c r="P501" i="4"/>
  <c r="BI498" i="4"/>
  <c r="BH498" i="4"/>
  <c r="BG498" i="4"/>
  <c r="BF498" i="4"/>
  <c r="T498" i="4"/>
  <c r="R498" i="4"/>
  <c r="P498" i="4"/>
  <c r="BI496" i="4"/>
  <c r="BH496" i="4"/>
  <c r="BG496" i="4"/>
  <c r="BF496" i="4"/>
  <c r="T496" i="4"/>
  <c r="R496" i="4"/>
  <c r="P496" i="4"/>
  <c r="BI494" i="4"/>
  <c r="BH494" i="4"/>
  <c r="BG494" i="4"/>
  <c r="BF494" i="4"/>
  <c r="T494" i="4"/>
  <c r="R494" i="4"/>
  <c r="P494" i="4"/>
  <c r="BI492" i="4"/>
  <c r="BH492" i="4"/>
  <c r="BG492" i="4"/>
  <c r="BF492" i="4"/>
  <c r="T492" i="4"/>
  <c r="R492" i="4"/>
  <c r="P492" i="4"/>
  <c r="BI490" i="4"/>
  <c r="BH490" i="4"/>
  <c r="BG490" i="4"/>
  <c r="BF490" i="4"/>
  <c r="T490" i="4"/>
  <c r="R490" i="4"/>
  <c r="P490" i="4"/>
  <c r="BI488" i="4"/>
  <c r="BH488" i="4"/>
  <c r="BG488" i="4"/>
  <c r="BF488" i="4"/>
  <c r="T488" i="4"/>
  <c r="R488" i="4"/>
  <c r="P488" i="4"/>
  <c r="BI486" i="4"/>
  <c r="BH486" i="4"/>
  <c r="BG486" i="4"/>
  <c r="BF486" i="4"/>
  <c r="T486" i="4"/>
  <c r="R486" i="4"/>
  <c r="P486" i="4"/>
  <c r="BI484" i="4"/>
  <c r="BH484" i="4"/>
  <c r="BG484" i="4"/>
  <c r="BF484" i="4"/>
  <c r="T484" i="4"/>
  <c r="R484" i="4"/>
  <c r="P484" i="4"/>
  <c r="BI482" i="4"/>
  <c r="BH482" i="4"/>
  <c r="BG482" i="4"/>
  <c r="BF482" i="4"/>
  <c r="T482" i="4"/>
  <c r="R482" i="4"/>
  <c r="P482" i="4"/>
  <c r="BI480" i="4"/>
  <c r="BH480" i="4"/>
  <c r="BG480" i="4"/>
  <c r="BF480" i="4"/>
  <c r="T480" i="4"/>
  <c r="R480" i="4"/>
  <c r="P480" i="4"/>
  <c r="BI478" i="4"/>
  <c r="BH478" i="4"/>
  <c r="BG478" i="4"/>
  <c r="BF478" i="4"/>
  <c r="T478" i="4"/>
  <c r="R478" i="4"/>
  <c r="P478" i="4"/>
  <c r="BI476" i="4"/>
  <c r="BH476" i="4"/>
  <c r="BG476" i="4"/>
  <c r="BF476" i="4"/>
  <c r="T476" i="4"/>
  <c r="R476" i="4"/>
  <c r="P476" i="4"/>
  <c r="BI474" i="4"/>
  <c r="BH474" i="4"/>
  <c r="BG474" i="4"/>
  <c r="BF474" i="4"/>
  <c r="T474" i="4"/>
  <c r="R474" i="4"/>
  <c r="P474" i="4"/>
  <c r="BI472" i="4"/>
  <c r="BH472" i="4"/>
  <c r="BG472" i="4"/>
  <c r="BF472" i="4"/>
  <c r="T472" i="4"/>
  <c r="R472" i="4"/>
  <c r="P472" i="4"/>
  <c r="BI470" i="4"/>
  <c r="BH470" i="4"/>
  <c r="BG470" i="4"/>
  <c r="BF470" i="4"/>
  <c r="T470" i="4"/>
  <c r="R470" i="4"/>
  <c r="P470" i="4"/>
  <c r="BI468" i="4"/>
  <c r="BH468" i="4"/>
  <c r="BG468" i="4"/>
  <c r="BF468" i="4"/>
  <c r="T468" i="4"/>
  <c r="R468" i="4"/>
  <c r="P468" i="4"/>
  <c r="BI466" i="4"/>
  <c r="BH466" i="4"/>
  <c r="BG466" i="4"/>
  <c r="BF466" i="4"/>
  <c r="T466" i="4"/>
  <c r="R466" i="4"/>
  <c r="P466" i="4"/>
  <c r="BI464" i="4"/>
  <c r="BH464" i="4"/>
  <c r="BG464" i="4"/>
  <c r="BF464" i="4"/>
  <c r="T464" i="4"/>
  <c r="R464" i="4"/>
  <c r="P464" i="4"/>
  <c r="BI461" i="4"/>
  <c r="BH461" i="4"/>
  <c r="BG461" i="4"/>
  <c r="BF461" i="4"/>
  <c r="T461" i="4"/>
  <c r="R461" i="4"/>
  <c r="P461" i="4"/>
  <c r="BI459" i="4"/>
  <c r="BH459" i="4"/>
  <c r="BG459" i="4"/>
  <c r="BF459" i="4"/>
  <c r="T459" i="4"/>
  <c r="R459" i="4"/>
  <c r="P459" i="4"/>
  <c r="BI457" i="4"/>
  <c r="BH457" i="4"/>
  <c r="BG457" i="4"/>
  <c r="BF457" i="4"/>
  <c r="T457" i="4"/>
  <c r="R457" i="4"/>
  <c r="P457" i="4"/>
  <c r="BI455" i="4"/>
  <c r="BH455" i="4"/>
  <c r="BG455" i="4"/>
  <c r="BF455" i="4"/>
  <c r="T455" i="4"/>
  <c r="R455" i="4"/>
  <c r="P455" i="4"/>
  <c r="BI453" i="4"/>
  <c r="BH453" i="4"/>
  <c r="BG453" i="4"/>
  <c r="BF453" i="4"/>
  <c r="T453" i="4"/>
  <c r="R453" i="4"/>
  <c r="P453" i="4"/>
  <c r="BI451" i="4"/>
  <c r="BH451" i="4"/>
  <c r="BG451" i="4"/>
  <c r="BF451" i="4"/>
  <c r="T451" i="4"/>
  <c r="R451" i="4"/>
  <c r="P451" i="4"/>
  <c r="BI448" i="4"/>
  <c r="BH448" i="4"/>
  <c r="BG448" i="4"/>
  <c r="BF448" i="4"/>
  <c r="T448" i="4"/>
  <c r="R448" i="4"/>
  <c r="P448" i="4"/>
  <c r="BI446" i="4"/>
  <c r="BH446" i="4"/>
  <c r="BG446" i="4"/>
  <c r="BF446" i="4"/>
  <c r="T446" i="4"/>
  <c r="R446" i="4"/>
  <c r="P446" i="4"/>
  <c r="BI444" i="4"/>
  <c r="BH444" i="4"/>
  <c r="BG444" i="4"/>
  <c r="BF444" i="4"/>
  <c r="T444" i="4"/>
  <c r="R444" i="4"/>
  <c r="P444" i="4"/>
  <c r="BI442" i="4"/>
  <c r="BH442" i="4"/>
  <c r="BG442" i="4"/>
  <c r="BF442" i="4"/>
  <c r="T442" i="4"/>
  <c r="R442" i="4"/>
  <c r="P442" i="4"/>
  <c r="BI439" i="4"/>
  <c r="BH439" i="4"/>
  <c r="BG439" i="4"/>
  <c r="BF439" i="4"/>
  <c r="T439" i="4"/>
  <c r="R439" i="4"/>
  <c r="P439" i="4"/>
  <c r="BI437" i="4"/>
  <c r="BH437" i="4"/>
  <c r="BG437" i="4"/>
  <c r="BF437" i="4"/>
  <c r="T437" i="4"/>
  <c r="R437" i="4"/>
  <c r="P437" i="4"/>
  <c r="BI435" i="4"/>
  <c r="BH435" i="4"/>
  <c r="BG435" i="4"/>
  <c r="BF435" i="4"/>
  <c r="T435" i="4"/>
  <c r="R435" i="4"/>
  <c r="P435" i="4"/>
  <c r="BI432" i="4"/>
  <c r="BH432" i="4"/>
  <c r="BG432" i="4"/>
  <c r="BF432" i="4"/>
  <c r="T432" i="4"/>
  <c r="R432" i="4"/>
  <c r="P432" i="4"/>
  <c r="BI430" i="4"/>
  <c r="BH430" i="4"/>
  <c r="BG430" i="4"/>
  <c r="BF430" i="4"/>
  <c r="T430" i="4"/>
  <c r="R430" i="4"/>
  <c r="P430" i="4"/>
  <c r="BI427" i="4"/>
  <c r="BH427" i="4"/>
  <c r="BG427" i="4"/>
  <c r="BF427" i="4"/>
  <c r="T427" i="4"/>
  <c r="R427" i="4"/>
  <c r="P427" i="4"/>
  <c r="BI425" i="4"/>
  <c r="BH425" i="4"/>
  <c r="BG425" i="4"/>
  <c r="BF425" i="4"/>
  <c r="T425" i="4"/>
  <c r="R425" i="4"/>
  <c r="P425" i="4"/>
  <c r="BI423" i="4"/>
  <c r="BH423" i="4"/>
  <c r="BG423" i="4"/>
  <c r="BF423" i="4"/>
  <c r="T423" i="4"/>
  <c r="R423" i="4"/>
  <c r="P423" i="4"/>
  <c r="BI421" i="4"/>
  <c r="BH421" i="4"/>
  <c r="BG421" i="4"/>
  <c r="BF421" i="4"/>
  <c r="T421" i="4"/>
  <c r="R421" i="4"/>
  <c r="P421" i="4"/>
  <c r="BI419" i="4"/>
  <c r="BH419" i="4"/>
  <c r="BG419" i="4"/>
  <c r="BF419" i="4"/>
  <c r="T419" i="4"/>
  <c r="R419" i="4"/>
  <c r="P419" i="4"/>
  <c r="BI417" i="4"/>
  <c r="BH417" i="4"/>
  <c r="BG417" i="4"/>
  <c r="BF417" i="4"/>
  <c r="T417" i="4"/>
  <c r="R417" i="4"/>
  <c r="P417" i="4"/>
  <c r="BI415" i="4"/>
  <c r="BH415" i="4"/>
  <c r="BG415" i="4"/>
  <c r="BF415" i="4"/>
  <c r="T415" i="4"/>
  <c r="R415" i="4"/>
  <c r="P415" i="4"/>
  <c r="BI413" i="4"/>
  <c r="BH413" i="4"/>
  <c r="BG413" i="4"/>
  <c r="BF413" i="4"/>
  <c r="T413" i="4"/>
  <c r="R413" i="4"/>
  <c r="P413" i="4"/>
  <c r="BI411" i="4"/>
  <c r="BH411" i="4"/>
  <c r="BG411" i="4"/>
  <c r="BF411" i="4"/>
  <c r="T411" i="4"/>
  <c r="R411" i="4"/>
  <c r="P411" i="4"/>
  <c r="BI409" i="4"/>
  <c r="BH409" i="4"/>
  <c r="BG409" i="4"/>
  <c r="BF409" i="4"/>
  <c r="T409" i="4"/>
  <c r="R409" i="4"/>
  <c r="P409" i="4"/>
  <c r="BI407" i="4"/>
  <c r="BH407" i="4"/>
  <c r="BG407" i="4"/>
  <c r="BF407" i="4"/>
  <c r="T407" i="4"/>
  <c r="R407" i="4"/>
  <c r="P407" i="4"/>
  <c r="BI406" i="4"/>
  <c r="BH406" i="4"/>
  <c r="BG406" i="4"/>
  <c r="BF406" i="4"/>
  <c r="T406" i="4"/>
  <c r="R406" i="4"/>
  <c r="P406" i="4"/>
  <c r="BI404" i="4"/>
  <c r="BH404" i="4"/>
  <c r="BG404" i="4"/>
  <c r="BF404" i="4"/>
  <c r="T404" i="4"/>
  <c r="R404" i="4"/>
  <c r="P404" i="4"/>
  <c r="BI402" i="4"/>
  <c r="BH402" i="4"/>
  <c r="BG402" i="4"/>
  <c r="BF402" i="4"/>
  <c r="T402" i="4"/>
  <c r="R402" i="4"/>
  <c r="P402" i="4"/>
  <c r="BI400" i="4"/>
  <c r="BH400" i="4"/>
  <c r="BG400" i="4"/>
  <c r="BF400" i="4"/>
  <c r="T400" i="4"/>
  <c r="R400" i="4"/>
  <c r="P400" i="4"/>
  <c r="BI398" i="4"/>
  <c r="BH398" i="4"/>
  <c r="BG398" i="4"/>
  <c r="BF398" i="4"/>
  <c r="T398" i="4"/>
  <c r="R398" i="4"/>
  <c r="P398" i="4"/>
  <c r="BI396" i="4"/>
  <c r="BH396" i="4"/>
  <c r="BG396" i="4"/>
  <c r="BF396" i="4"/>
  <c r="T396" i="4"/>
  <c r="R396" i="4"/>
  <c r="P396" i="4"/>
  <c r="BI394" i="4"/>
  <c r="BH394" i="4"/>
  <c r="BG394" i="4"/>
  <c r="BF394" i="4"/>
  <c r="T394" i="4"/>
  <c r="R394" i="4"/>
  <c r="P394" i="4"/>
  <c r="BI392" i="4"/>
  <c r="BH392" i="4"/>
  <c r="BG392" i="4"/>
  <c r="BF392" i="4"/>
  <c r="T392" i="4"/>
  <c r="R392" i="4"/>
  <c r="P392" i="4"/>
  <c r="BI390" i="4"/>
  <c r="BH390" i="4"/>
  <c r="BG390" i="4"/>
  <c r="BF390" i="4"/>
  <c r="T390" i="4"/>
  <c r="R390" i="4"/>
  <c r="P390" i="4"/>
  <c r="BI388" i="4"/>
  <c r="BH388" i="4"/>
  <c r="BG388" i="4"/>
  <c r="BF388" i="4"/>
  <c r="T388" i="4"/>
  <c r="R388" i="4"/>
  <c r="P388" i="4"/>
  <c r="BI386" i="4"/>
  <c r="BH386" i="4"/>
  <c r="BG386" i="4"/>
  <c r="BF386" i="4"/>
  <c r="T386" i="4"/>
  <c r="R386" i="4"/>
  <c r="P386" i="4"/>
  <c r="BI384" i="4"/>
  <c r="BH384" i="4"/>
  <c r="BG384" i="4"/>
  <c r="BF384" i="4"/>
  <c r="T384" i="4"/>
  <c r="R384" i="4"/>
  <c r="P384" i="4"/>
  <c r="BI382" i="4"/>
  <c r="BH382" i="4"/>
  <c r="BG382" i="4"/>
  <c r="BF382" i="4"/>
  <c r="T382" i="4"/>
  <c r="R382" i="4"/>
  <c r="P382" i="4"/>
  <c r="BI380" i="4"/>
  <c r="BH380" i="4"/>
  <c r="BG380" i="4"/>
  <c r="BF380" i="4"/>
  <c r="T380" i="4"/>
  <c r="R380" i="4"/>
  <c r="P380" i="4"/>
  <c r="BI378" i="4"/>
  <c r="BH378" i="4"/>
  <c r="BG378" i="4"/>
  <c r="BF378" i="4"/>
  <c r="T378" i="4"/>
  <c r="R378" i="4"/>
  <c r="P378" i="4"/>
  <c r="BI376" i="4"/>
  <c r="BH376" i="4"/>
  <c r="BG376" i="4"/>
  <c r="BF376" i="4"/>
  <c r="T376" i="4"/>
  <c r="R376" i="4"/>
  <c r="P376" i="4"/>
  <c r="BI374" i="4"/>
  <c r="BH374" i="4"/>
  <c r="BG374" i="4"/>
  <c r="BF374" i="4"/>
  <c r="T374" i="4"/>
  <c r="R374" i="4"/>
  <c r="P374" i="4"/>
  <c r="BI372" i="4"/>
  <c r="BH372" i="4"/>
  <c r="BG372" i="4"/>
  <c r="BF372" i="4"/>
  <c r="T372" i="4"/>
  <c r="R372" i="4"/>
  <c r="P372" i="4"/>
  <c r="BI370" i="4"/>
  <c r="BH370" i="4"/>
  <c r="BG370" i="4"/>
  <c r="BF370" i="4"/>
  <c r="T370" i="4"/>
  <c r="R370" i="4"/>
  <c r="P370" i="4"/>
  <c r="BI368" i="4"/>
  <c r="BH368" i="4"/>
  <c r="BG368" i="4"/>
  <c r="BF368" i="4"/>
  <c r="T368" i="4"/>
  <c r="R368" i="4"/>
  <c r="P368" i="4"/>
  <c r="BI366" i="4"/>
  <c r="BH366" i="4"/>
  <c r="BG366" i="4"/>
  <c r="BF366" i="4"/>
  <c r="T366" i="4"/>
  <c r="R366" i="4"/>
  <c r="P366" i="4"/>
  <c r="BI363" i="4"/>
  <c r="BH363" i="4"/>
  <c r="BG363" i="4"/>
  <c r="BF363" i="4"/>
  <c r="T363" i="4"/>
  <c r="R363" i="4"/>
  <c r="P363" i="4"/>
  <c r="BI361" i="4"/>
  <c r="BH361" i="4"/>
  <c r="BG361" i="4"/>
  <c r="BF361" i="4"/>
  <c r="T361" i="4"/>
  <c r="R361" i="4"/>
  <c r="P361" i="4"/>
  <c r="BI359" i="4"/>
  <c r="BH359" i="4"/>
  <c r="BG359" i="4"/>
  <c r="BF359" i="4"/>
  <c r="T359" i="4"/>
  <c r="R359" i="4"/>
  <c r="P359" i="4"/>
  <c r="BI357" i="4"/>
  <c r="BH357" i="4"/>
  <c r="BG357" i="4"/>
  <c r="BF357" i="4"/>
  <c r="T357" i="4"/>
  <c r="R357" i="4"/>
  <c r="P357" i="4"/>
  <c r="BI355" i="4"/>
  <c r="BH355" i="4"/>
  <c r="BG355" i="4"/>
  <c r="BF355" i="4"/>
  <c r="T355" i="4"/>
  <c r="R355" i="4"/>
  <c r="P355" i="4"/>
  <c r="BI353" i="4"/>
  <c r="BH353" i="4"/>
  <c r="BG353" i="4"/>
  <c r="BF353" i="4"/>
  <c r="T353" i="4"/>
  <c r="R353" i="4"/>
  <c r="P353" i="4"/>
  <c r="BI351" i="4"/>
  <c r="BH351" i="4"/>
  <c r="BG351" i="4"/>
  <c r="BF351" i="4"/>
  <c r="T351" i="4"/>
  <c r="R351" i="4"/>
  <c r="P351" i="4"/>
  <c r="BI349" i="4"/>
  <c r="BH349" i="4"/>
  <c r="BG349" i="4"/>
  <c r="BF349" i="4"/>
  <c r="T349" i="4"/>
  <c r="R349" i="4"/>
  <c r="P349" i="4"/>
  <c r="BI347" i="4"/>
  <c r="BH347" i="4"/>
  <c r="BG347" i="4"/>
  <c r="BF347" i="4"/>
  <c r="T347" i="4"/>
  <c r="R347" i="4"/>
  <c r="P347" i="4"/>
  <c r="BI345" i="4"/>
  <c r="BH345" i="4"/>
  <c r="BG345" i="4"/>
  <c r="BF345" i="4"/>
  <c r="T345" i="4"/>
  <c r="R345" i="4"/>
  <c r="P345" i="4"/>
  <c r="BI343" i="4"/>
  <c r="BH343" i="4"/>
  <c r="BG343" i="4"/>
  <c r="BF343" i="4"/>
  <c r="T343" i="4"/>
  <c r="R343" i="4"/>
  <c r="P343" i="4"/>
  <c r="BI341" i="4"/>
  <c r="BH341" i="4"/>
  <c r="BG341" i="4"/>
  <c r="BF341" i="4"/>
  <c r="T341" i="4"/>
  <c r="R341" i="4"/>
  <c r="P341" i="4"/>
  <c r="BI339" i="4"/>
  <c r="BH339" i="4"/>
  <c r="BG339" i="4"/>
  <c r="BF339" i="4"/>
  <c r="T339" i="4"/>
  <c r="R339" i="4"/>
  <c r="P339" i="4"/>
  <c r="BI337" i="4"/>
  <c r="BH337" i="4"/>
  <c r="BG337" i="4"/>
  <c r="BF337" i="4"/>
  <c r="T337" i="4"/>
  <c r="R337" i="4"/>
  <c r="P337" i="4"/>
  <c r="BI335" i="4"/>
  <c r="BH335" i="4"/>
  <c r="BG335" i="4"/>
  <c r="BF335" i="4"/>
  <c r="T335" i="4"/>
  <c r="R335" i="4"/>
  <c r="P335" i="4"/>
  <c r="BI333" i="4"/>
  <c r="BH333" i="4"/>
  <c r="BG333" i="4"/>
  <c r="BF333" i="4"/>
  <c r="T333" i="4"/>
  <c r="R333" i="4"/>
  <c r="P333" i="4"/>
  <c r="BI331" i="4"/>
  <c r="BH331" i="4"/>
  <c r="BG331" i="4"/>
  <c r="BF331" i="4"/>
  <c r="T331" i="4"/>
  <c r="R331" i="4"/>
  <c r="P331" i="4"/>
  <c r="BI329" i="4"/>
  <c r="BH329" i="4"/>
  <c r="BG329" i="4"/>
  <c r="BF329" i="4"/>
  <c r="T329" i="4"/>
  <c r="R329" i="4"/>
  <c r="P329" i="4"/>
  <c r="BI327" i="4"/>
  <c r="BH327" i="4"/>
  <c r="BG327" i="4"/>
  <c r="BF327" i="4"/>
  <c r="T327" i="4"/>
  <c r="R327" i="4"/>
  <c r="P327" i="4"/>
  <c r="BI325" i="4"/>
  <c r="BH325" i="4"/>
  <c r="BG325" i="4"/>
  <c r="BF325" i="4"/>
  <c r="T325" i="4"/>
  <c r="R325" i="4"/>
  <c r="P325" i="4"/>
  <c r="BI323" i="4"/>
  <c r="BH323" i="4"/>
  <c r="BG323" i="4"/>
  <c r="BF323" i="4"/>
  <c r="T323" i="4"/>
  <c r="R323" i="4"/>
  <c r="P323" i="4"/>
  <c r="BI321" i="4"/>
  <c r="BH321" i="4"/>
  <c r="BG321" i="4"/>
  <c r="BF321" i="4"/>
  <c r="T321" i="4"/>
  <c r="R321" i="4"/>
  <c r="P321" i="4"/>
  <c r="BI318" i="4"/>
  <c r="BH318" i="4"/>
  <c r="BG318" i="4"/>
  <c r="BF318" i="4"/>
  <c r="T318" i="4"/>
  <c r="R318" i="4"/>
  <c r="P318" i="4"/>
  <c r="BI316" i="4"/>
  <c r="BH316" i="4"/>
  <c r="BG316" i="4"/>
  <c r="BF316" i="4"/>
  <c r="T316" i="4"/>
  <c r="R316" i="4"/>
  <c r="P316" i="4"/>
  <c r="BI314" i="4"/>
  <c r="BH314" i="4"/>
  <c r="BG314" i="4"/>
  <c r="BF314" i="4"/>
  <c r="T314" i="4"/>
  <c r="R314" i="4"/>
  <c r="P314" i="4"/>
  <c r="BI312" i="4"/>
  <c r="BH312" i="4"/>
  <c r="BG312" i="4"/>
  <c r="BF312" i="4"/>
  <c r="T312" i="4"/>
  <c r="R312" i="4"/>
  <c r="P312" i="4"/>
  <c r="BI310" i="4"/>
  <c r="BH310" i="4"/>
  <c r="BG310" i="4"/>
  <c r="BF310" i="4"/>
  <c r="T310" i="4"/>
  <c r="R310" i="4"/>
  <c r="P310" i="4"/>
  <c r="BI308" i="4"/>
  <c r="BH308" i="4"/>
  <c r="BG308" i="4"/>
  <c r="BF308" i="4"/>
  <c r="T308" i="4"/>
  <c r="R308" i="4"/>
  <c r="P308" i="4"/>
  <c r="BI305" i="4"/>
  <c r="BH305" i="4"/>
  <c r="BG305" i="4"/>
  <c r="BF305" i="4"/>
  <c r="T305" i="4"/>
  <c r="R305" i="4"/>
  <c r="P305" i="4"/>
  <c r="BI303" i="4"/>
  <c r="BH303" i="4"/>
  <c r="BG303" i="4"/>
  <c r="BF303" i="4"/>
  <c r="T303" i="4"/>
  <c r="R303" i="4"/>
  <c r="P303" i="4"/>
  <c r="BI301" i="4"/>
  <c r="BH301" i="4"/>
  <c r="BG301" i="4"/>
  <c r="BF301" i="4"/>
  <c r="T301" i="4"/>
  <c r="R301" i="4"/>
  <c r="P301" i="4"/>
  <c r="BI298" i="4"/>
  <c r="BH298" i="4"/>
  <c r="BG298" i="4"/>
  <c r="BF298" i="4"/>
  <c r="T298" i="4"/>
  <c r="R298" i="4"/>
  <c r="P298" i="4"/>
  <c r="BI296" i="4"/>
  <c r="BH296" i="4"/>
  <c r="BG296" i="4"/>
  <c r="BF296" i="4"/>
  <c r="T296" i="4"/>
  <c r="R296" i="4"/>
  <c r="P296" i="4"/>
  <c r="BI294" i="4"/>
  <c r="BH294" i="4"/>
  <c r="BG294" i="4"/>
  <c r="BF294" i="4"/>
  <c r="T294" i="4"/>
  <c r="R294" i="4"/>
  <c r="P294" i="4"/>
  <c r="BI292" i="4"/>
  <c r="BH292" i="4"/>
  <c r="BG292" i="4"/>
  <c r="BF292" i="4"/>
  <c r="T292" i="4"/>
  <c r="R292" i="4"/>
  <c r="P292" i="4"/>
  <c r="BI290" i="4"/>
  <c r="BH290" i="4"/>
  <c r="BG290" i="4"/>
  <c r="BF290" i="4"/>
  <c r="T290" i="4"/>
  <c r="R290" i="4"/>
  <c r="P290" i="4"/>
  <c r="BI288" i="4"/>
  <c r="BH288" i="4"/>
  <c r="BG288" i="4"/>
  <c r="BF288" i="4"/>
  <c r="T288" i="4"/>
  <c r="R288" i="4"/>
  <c r="P288" i="4"/>
  <c r="BI286" i="4"/>
  <c r="BH286" i="4"/>
  <c r="BG286" i="4"/>
  <c r="BF286" i="4"/>
  <c r="T286" i="4"/>
  <c r="R286" i="4"/>
  <c r="P286" i="4"/>
  <c r="BI284" i="4"/>
  <c r="BH284" i="4"/>
  <c r="BG284" i="4"/>
  <c r="BF284" i="4"/>
  <c r="T284" i="4"/>
  <c r="R284" i="4"/>
  <c r="P284" i="4"/>
  <c r="BI282" i="4"/>
  <c r="BH282" i="4"/>
  <c r="BG282" i="4"/>
  <c r="BF282" i="4"/>
  <c r="T282" i="4"/>
  <c r="R282" i="4"/>
  <c r="P282" i="4"/>
  <c r="BI280" i="4"/>
  <c r="BH280" i="4"/>
  <c r="BG280" i="4"/>
  <c r="BF280" i="4"/>
  <c r="T280" i="4"/>
  <c r="R280" i="4"/>
  <c r="P280" i="4"/>
  <c r="BI278" i="4"/>
  <c r="BH278" i="4"/>
  <c r="BG278" i="4"/>
  <c r="BF278" i="4"/>
  <c r="T278" i="4"/>
  <c r="R278" i="4"/>
  <c r="P278" i="4"/>
  <c r="BI275" i="4"/>
  <c r="BH275" i="4"/>
  <c r="BG275" i="4"/>
  <c r="BF275" i="4"/>
  <c r="T275" i="4"/>
  <c r="R275" i="4"/>
  <c r="P275" i="4"/>
  <c r="BI273" i="4"/>
  <c r="BH273" i="4"/>
  <c r="BG273" i="4"/>
  <c r="BF273" i="4"/>
  <c r="T273" i="4"/>
  <c r="R273" i="4"/>
  <c r="P273" i="4"/>
  <c r="BI271" i="4"/>
  <c r="BH271" i="4"/>
  <c r="BG271" i="4"/>
  <c r="BF271" i="4"/>
  <c r="T271" i="4"/>
  <c r="R271" i="4"/>
  <c r="P271" i="4"/>
  <c r="BI269" i="4"/>
  <c r="BH269" i="4"/>
  <c r="BG269" i="4"/>
  <c r="BF269" i="4"/>
  <c r="T269" i="4"/>
  <c r="R269" i="4"/>
  <c r="P269" i="4"/>
  <c r="BI267" i="4"/>
  <c r="BH267" i="4"/>
  <c r="BG267" i="4"/>
  <c r="BF267" i="4"/>
  <c r="T267" i="4"/>
  <c r="R267" i="4"/>
  <c r="P267" i="4"/>
  <c r="BI265" i="4"/>
  <c r="BH265" i="4"/>
  <c r="BG265" i="4"/>
  <c r="BF265" i="4"/>
  <c r="T265" i="4"/>
  <c r="R265" i="4"/>
  <c r="P265" i="4"/>
  <c r="BI263" i="4"/>
  <c r="BH263" i="4"/>
  <c r="BG263" i="4"/>
  <c r="BF263" i="4"/>
  <c r="T263" i="4"/>
  <c r="R263" i="4"/>
  <c r="P263" i="4"/>
  <c r="BI261" i="4"/>
  <c r="BH261" i="4"/>
  <c r="BG261" i="4"/>
  <c r="BF261" i="4"/>
  <c r="T261" i="4"/>
  <c r="R261" i="4"/>
  <c r="P261" i="4"/>
  <c r="BI258" i="4"/>
  <c r="BH258" i="4"/>
  <c r="BG258" i="4"/>
  <c r="BF258" i="4"/>
  <c r="T258" i="4"/>
  <c r="R258" i="4"/>
  <c r="P258" i="4"/>
  <c r="BI256" i="4"/>
  <c r="BH256" i="4"/>
  <c r="BG256" i="4"/>
  <c r="BF256" i="4"/>
  <c r="T256" i="4"/>
  <c r="R256" i="4"/>
  <c r="P256" i="4"/>
  <c r="BI254" i="4"/>
  <c r="BH254" i="4"/>
  <c r="BG254" i="4"/>
  <c r="BF254" i="4"/>
  <c r="T254" i="4"/>
  <c r="R254" i="4"/>
  <c r="P254" i="4"/>
  <c r="BI251" i="4"/>
  <c r="BH251" i="4"/>
  <c r="BG251" i="4"/>
  <c r="BF251" i="4"/>
  <c r="T251" i="4"/>
  <c r="R251" i="4"/>
  <c r="P251" i="4"/>
  <c r="BI249" i="4"/>
  <c r="BH249" i="4"/>
  <c r="BG249" i="4"/>
  <c r="BF249" i="4"/>
  <c r="T249" i="4"/>
  <c r="R249" i="4"/>
  <c r="P249"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4" i="4"/>
  <c r="BH234" i="4"/>
  <c r="BG234" i="4"/>
  <c r="BF234" i="4"/>
  <c r="T234" i="4"/>
  <c r="R234" i="4"/>
  <c r="P234" i="4"/>
  <c r="BI232" i="4"/>
  <c r="BH232" i="4"/>
  <c r="BG232" i="4"/>
  <c r="BF232" i="4"/>
  <c r="T232" i="4"/>
  <c r="R232" i="4"/>
  <c r="P232" i="4"/>
  <c r="BI230" i="4"/>
  <c r="BH230" i="4"/>
  <c r="BG230" i="4"/>
  <c r="BF230" i="4"/>
  <c r="T230" i="4"/>
  <c r="R230" i="4"/>
  <c r="P230" i="4"/>
  <c r="BI228" i="4"/>
  <c r="BH228" i="4"/>
  <c r="BG228" i="4"/>
  <c r="BF228" i="4"/>
  <c r="T228" i="4"/>
  <c r="R228" i="4"/>
  <c r="P228" i="4"/>
  <c r="BI226" i="4"/>
  <c r="BH226" i="4"/>
  <c r="BG226" i="4"/>
  <c r="BF226" i="4"/>
  <c r="T226" i="4"/>
  <c r="R226" i="4"/>
  <c r="P226"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9" i="4"/>
  <c r="BH209" i="4"/>
  <c r="BG209" i="4"/>
  <c r="BF209" i="4"/>
  <c r="T209" i="4"/>
  <c r="R209" i="4"/>
  <c r="P209" i="4"/>
  <c r="BI207" i="4"/>
  <c r="BH207" i="4"/>
  <c r="BG207" i="4"/>
  <c r="BF207" i="4"/>
  <c r="T207" i="4"/>
  <c r="R207" i="4"/>
  <c r="P207" i="4"/>
  <c r="BI205" i="4"/>
  <c r="BH205" i="4"/>
  <c r="BG205" i="4"/>
  <c r="BF205" i="4"/>
  <c r="T205" i="4"/>
  <c r="R205" i="4"/>
  <c r="P205"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6" i="4"/>
  <c r="BH116" i="4"/>
  <c r="BG116" i="4"/>
  <c r="BF116" i="4"/>
  <c r="T116" i="4"/>
  <c r="R116" i="4"/>
  <c r="P116" i="4"/>
  <c r="BI114" i="4"/>
  <c r="BH114" i="4"/>
  <c r="BG114" i="4"/>
  <c r="BF114" i="4"/>
  <c r="T114" i="4"/>
  <c r="R114" i="4"/>
  <c r="P114" i="4"/>
  <c r="BI112" i="4"/>
  <c r="BH112" i="4"/>
  <c r="BG112" i="4"/>
  <c r="BF112" i="4"/>
  <c r="T112" i="4"/>
  <c r="R112" i="4"/>
  <c r="P112" i="4"/>
  <c r="BI110" i="4"/>
  <c r="BH110" i="4"/>
  <c r="BG110" i="4"/>
  <c r="BF110" i="4"/>
  <c r="T110" i="4"/>
  <c r="R110" i="4"/>
  <c r="P110" i="4"/>
  <c r="J104" i="4"/>
  <c r="J103" i="4"/>
  <c r="F103" i="4"/>
  <c r="F101" i="4"/>
  <c r="E99" i="4"/>
  <c r="J55" i="4"/>
  <c r="J54" i="4"/>
  <c r="F54" i="4"/>
  <c r="F52" i="4"/>
  <c r="E50" i="4"/>
  <c r="J18" i="4"/>
  <c r="E18" i="4"/>
  <c r="F55" i="4" s="1"/>
  <c r="J17" i="4"/>
  <c r="J12" i="4"/>
  <c r="J101" i="4" s="1"/>
  <c r="E7" i="4"/>
  <c r="E48" i="4" s="1"/>
  <c r="J37" i="3"/>
  <c r="J36" i="3"/>
  <c r="AY56" i="1"/>
  <c r="J35" i="3"/>
  <c r="AX56" i="1"/>
  <c r="BI550" i="3"/>
  <c r="BH550" i="3"/>
  <c r="BG550" i="3"/>
  <c r="BF550" i="3"/>
  <c r="T550" i="3"/>
  <c r="R550" i="3"/>
  <c r="P550" i="3"/>
  <c r="BI548" i="3"/>
  <c r="BH548" i="3"/>
  <c r="BG548" i="3"/>
  <c r="BF548" i="3"/>
  <c r="T548" i="3"/>
  <c r="R548" i="3"/>
  <c r="P548" i="3"/>
  <c r="BI546" i="3"/>
  <c r="BH546" i="3"/>
  <c r="BG546" i="3"/>
  <c r="BF546" i="3"/>
  <c r="T546" i="3"/>
  <c r="R546" i="3"/>
  <c r="P546" i="3"/>
  <c r="BI541" i="3"/>
  <c r="BH541" i="3"/>
  <c r="BG541" i="3"/>
  <c r="BF541" i="3"/>
  <c r="T541" i="3"/>
  <c r="R541" i="3"/>
  <c r="P541" i="3"/>
  <c r="BI540" i="3"/>
  <c r="BH540" i="3"/>
  <c r="BG540" i="3"/>
  <c r="BF540" i="3"/>
  <c r="T540" i="3"/>
  <c r="R540" i="3"/>
  <c r="P540" i="3"/>
  <c r="BI539" i="3"/>
  <c r="BH539" i="3"/>
  <c r="BG539" i="3"/>
  <c r="BF539" i="3"/>
  <c r="T539" i="3"/>
  <c r="R539" i="3"/>
  <c r="P539" i="3"/>
  <c r="BI538" i="3"/>
  <c r="BH538" i="3"/>
  <c r="BG538" i="3"/>
  <c r="BF538" i="3"/>
  <c r="T538" i="3"/>
  <c r="R538" i="3"/>
  <c r="P538" i="3"/>
  <c r="BI537" i="3"/>
  <c r="BH537" i="3"/>
  <c r="BG537" i="3"/>
  <c r="BF537" i="3"/>
  <c r="T537" i="3"/>
  <c r="R537" i="3"/>
  <c r="P537" i="3"/>
  <c r="BI536" i="3"/>
  <c r="BH536" i="3"/>
  <c r="BG536" i="3"/>
  <c r="BF536" i="3"/>
  <c r="T536" i="3"/>
  <c r="R536" i="3"/>
  <c r="P536" i="3"/>
  <c r="BI531" i="3"/>
  <c r="BH531" i="3"/>
  <c r="BG531" i="3"/>
  <c r="BF531" i="3"/>
  <c r="T531" i="3"/>
  <c r="R531" i="3"/>
  <c r="P531" i="3"/>
  <c r="BI528" i="3"/>
  <c r="BH528" i="3"/>
  <c r="BG528" i="3"/>
  <c r="BF528" i="3"/>
  <c r="T528" i="3"/>
  <c r="R528" i="3"/>
  <c r="P528" i="3"/>
  <c r="BI526" i="3"/>
  <c r="BH526" i="3"/>
  <c r="BG526" i="3"/>
  <c r="BF526" i="3"/>
  <c r="T526" i="3"/>
  <c r="R526" i="3"/>
  <c r="P526" i="3"/>
  <c r="BI524" i="3"/>
  <c r="BH524" i="3"/>
  <c r="BG524" i="3"/>
  <c r="BF524" i="3"/>
  <c r="T524" i="3"/>
  <c r="R524" i="3"/>
  <c r="P524" i="3"/>
  <c r="BI521" i="3"/>
  <c r="BH521" i="3"/>
  <c r="BG521" i="3"/>
  <c r="BF521" i="3"/>
  <c r="T521" i="3"/>
  <c r="R521" i="3"/>
  <c r="P521" i="3"/>
  <c r="BI518" i="3"/>
  <c r="BH518" i="3"/>
  <c r="BG518" i="3"/>
  <c r="BF518" i="3"/>
  <c r="T518" i="3"/>
  <c r="R518" i="3"/>
  <c r="P518" i="3"/>
  <c r="BI515" i="3"/>
  <c r="BH515" i="3"/>
  <c r="BG515" i="3"/>
  <c r="BF515" i="3"/>
  <c r="T515" i="3"/>
  <c r="R515" i="3"/>
  <c r="P515" i="3"/>
  <c r="BI512" i="3"/>
  <c r="BH512" i="3"/>
  <c r="BG512" i="3"/>
  <c r="BF512" i="3"/>
  <c r="T512" i="3"/>
  <c r="R512" i="3"/>
  <c r="P512" i="3"/>
  <c r="BI509" i="3"/>
  <c r="BH509" i="3"/>
  <c r="BG509" i="3"/>
  <c r="BF509" i="3"/>
  <c r="T509" i="3"/>
  <c r="R509" i="3"/>
  <c r="P509" i="3"/>
  <c r="BI507" i="3"/>
  <c r="BH507" i="3"/>
  <c r="BG507" i="3"/>
  <c r="BF507" i="3"/>
  <c r="T507" i="3"/>
  <c r="R507" i="3"/>
  <c r="P507" i="3"/>
  <c r="BI505" i="3"/>
  <c r="BH505" i="3"/>
  <c r="BG505" i="3"/>
  <c r="BF505" i="3"/>
  <c r="T505" i="3"/>
  <c r="R505" i="3"/>
  <c r="P505" i="3"/>
  <c r="BI503" i="3"/>
  <c r="BH503" i="3"/>
  <c r="BG503" i="3"/>
  <c r="BF503" i="3"/>
  <c r="T503" i="3"/>
  <c r="R503" i="3"/>
  <c r="P503" i="3"/>
  <c r="BI501" i="3"/>
  <c r="BH501" i="3"/>
  <c r="BG501" i="3"/>
  <c r="BF501" i="3"/>
  <c r="T501" i="3"/>
  <c r="R501" i="3"/>
  <c r="P501" i="3"/>
  <c r="BI499" i="3"/>
  <c r="BH499" i="3"/>
  <c r="BG499" i="3"/>
  <c r="BF499" i="3"/>
  <c r="T499" i="3"/>
  <c r="R499" i="3"/>
  <c r="P499" i="3"/>
  <c r="BI497" i="3"/>
  <c r="BH497" i="3"/>
  <c r="BG497" i="3"/>
  <c r="BF497" i="3"/>
  <c r="T497" i="3"/>
  <c r="R497" i="3"/>
  <c r="P497" i="3"/>
  <c r="BI495" i="3"/>
  <c r="BH495" i="3"/>
  <c r="BG495" i="3"/>
  <c r="BF495" i="3"/>
  <c r="T495" i="3"/>
  <c r="R495" i="3"/>
  <c r="P495" i="3"/>
  <c r="BI493" i="3"/>
  <c r="BH493" i="3"/>
  <c r="BG493" i="3"/>
  <c r="BF493" i="3"/>
  <c r="T493" i="3"/>
  <c r="R493" i="3"/>
  <c r="P493" i="3"/>
  <c r="BI491" i="3"/>
  <c r="BH491" i="3"/>
  <c r="BG491" i="3"/>
  <c r="BF491" i="3"/>
  <c r="T491" i="3"/>
  <c r="R491" i="3"/>
  <c r="P491" i="3"/>
  <c r="BI488" i="3"/>
  <c r="BH488" i="3"/>
  <c r="BG488" i="3"/>
  <c r="BF488" i="3"/>
  <c r="T488" i="3"/>
  <c r="R488" i="3"/>
  <c r="P488" i="3"/>
  <c r="BI486" i="3"/>
  <c r="BH486" i="3"/>
  <c r="BG486" i="3"/>
  <c r="BF486" i="3"/>
  <c r="T486" i="3"/>
  <c r="R486" i="3"/>
  <c r="P486" i="3"/>
  <c r="BI483" i="3"/>
  <c r="BH483" i="3"/>
  <c r="BG483" i="3"/>
  <c r="BF483" i="3"/>
  <c r="T483" i="3"/>
  <c r="R483" i="3"/>
  <c r="P483" i="3"/>
  <c r="BI482" i="3"/>
  <c r="BH482" i="3"/>
  <c r="BG482" i="3"/>
  <c r="BF482" i="3"/>
  <c r="T482" i="3"/>
  <c r="R482" i="3"/>
  <c r="P482" i="3"/>
  <c r="BI479" i="3"/>
  <c r="BH479" i="3"/>
  <c r="BG479" i="3"/>
  <c r="BF479" i="3"/>
  <c r="T479" i="3"/>
  <c r="R479" i="3"/>
  <c r="P479" i="3"/>
  <c r="BI477" i="3"/>
  <c r="BH477" i="3"/>
  <c r="BG477" i="3"/>
  <c r="BF477" i="3"/>
  <c r="T477" i="3"/>
  <c r="R477" i="3"/>
  <c r="P477" i="3"/>
  <c r="BI475" i="3"/>
  <c r="BH475" i="3"/>
  <c r="BG475" i="3"/>
  <c r="BF475" i="3"/>
  <c r="T475" i="3"/>
  <c r="R475" i="3"/>
  <c r="P475" i="3"/>
  <c r="BI472" i="3"/>
  <c r="BH472" i="3"/>
  <c r="BG472" i="3"/>
  <c r="BF472" i="3"/>
  <c r="T472" i="3"/>
  <c r="R472" i="3"/>
  <c r="P472" i="3"/>
  <c r="BI469" i="3"/>
  <c r="BH469" i="3"/>
  <c r="BG469" i="3"/>
  <c r="BF469" i="3"/>
  <c r="T469" i="3"/>
  <c r="R469" i="3"/>
  <c r="P469" i="3"/>
  <c r="BI466" i="3"/>
  <c r="BH466" i="3"/>
  <c r="BG466" i="3"/>
  <c r="BF466" i="3"/>
  <c r="T466" i="3"/>
  <c r="R466" i="3"/>
  <c r="P466" i="3"/>
  <c r="BI463" i="3"/>
  <c r="BH463" i="3"/>
  <c r="BG463" i="3"/>
  <c r="BF463" i="3"/>
  <c r="T463" i="3"/>
  <c r="R463" i="3"/>
  <c r="P463" i="3"/>
  <c r="BI461" i="3"/>
  <c r="BH461" i="3"/>
  <c r="BG461" i="3"/>
  <c r="BF461" i="3"/>
  <c r="T461" i="3"/>
  <c r="R461" i="3"/>
  <c r="P461" i="3"/>
  <c r="BI459" i="3"/>
  <c r="BH459" i="3"/>
  <c r="BG459" i="3"/>
  <c r="BF459" i="3"/>
  <c r="T459" i="3"/>
  <c r="R459" i="3"/>
  <c r="P459" i="3"/>
  <c r="BI457" i="3"/>
  <c r="BH457" i="3"/>
  <c r="BG457" i="3"/>
  <c r="BF457" i="3"/>
  <c r="T457" i="3"/>
  <c r="R457" i="3"/>
  <c r="P457" i="3"/>
  <c r="BI455" i="3"/>
  <c r="BH455" i="3"/>
  <c r="BG455" i="3"/>
  <c r="BF455" i="3"/>
  <c r="T455" i="3"/>
  <c r="R455" i="3"/>
  <c r="P455" i="3"/>
  <c r="BI453" i="3"/>
  <c r="BH453" i="3"/>
  <c r="BG453" i="3"/>
  <c r="BF453" i="3"/>
  <c r="T453" i="3"/>
  <c r="R453" i="3"/>
  <c r="P453" i="3"/>
  <c r="BI452" i="3"/>
  <c r="BH452" i="3"/>
  <c r="BG452" i="3"/>
  <c r="BF452" i="3"/>
  <c r="T452" i="3"/>
  <c r="R452" i="3"/>
  <c r="P452" i="3"/>
  <c r="BI450" i="3"/>
  <c r="BH450" i="3"/>
  <c r="BG450" i="3"/>
  <c r="BF450" i="3"/>
  <c r="T450" i="3"/>
  <c r="R450" i="3"/>
  <c r="P450" i="3"/>
  <c r="BI446" i="3"/>
  <c r="BH446" i="3"/>
  <c r="BG446" i="3"/>
  <c r="BF446" i="3"/>
  <c r="T446" i="3"/>
  <c r="R446" i="3"/>
  <c r="P446" i="3"/>
  <c r="BI443" i="3"/>
  <c r="BH443" i="3"/>
  <c r="BG443" i="3"/>
  <c r="BF443" i="3"/>
  <c r="T443" i="3"/>
  <c r="R443" i="3"/>
  <c r="P443" i="3"/>
  <c r="BI441" i="3"/>
  <c r="BH441" i="3"/>
  <c r="BG441" i="3"/>
  <c r="BF441" i="3"/>
  <c r="T441" i="3"/>
  <c r="R441" i="3"/>
  <c r="P441" i="3"/>
  <c r="BI438" i="3"/>
  <c r="BH438" i="3"/>
  <c r="BG438" i="3"/>
  <c r="BF438" i="3"/>
  <c r="T438" i="3"/>
  <c r="R438" i="3"/>
  <c r="P438" i="3"/>
  <c r="BI436" i="3"/>
  <c r="BH436" i="3"/>
  <c r="BG436" i="3"/>
  <c r="BF436" i="3"/>
  <c r="T436" i="3"/>
  <c r="R436" i="3"/>
  <c r="P436" i="3"/>
  <c r="BI434" i="3"/>
  <c r="BH434" i="3"/>
  <c r="BG434" i="3"/>
  <c r="BF434" i="3"/>
  <c r="T434" i="3"/>
  <c r="R434" i="3"/>
  <c r="P434" i="3"/>
  <c r="BI432" i="3"/>
  <c r="BH432" i="3"/>
  <c r="BG432" i="3"/>
  <c r="BF432" i="3"/>
  <c r="T432" i="3"/>
  <c r="R432" i="3"/>
  <c r="P432" i="3"/>
  <c r="BI430" i="3"/>
  <c r="BH430" i="3"/>
  <c r="BG430" i="3"/>
  <c r="BF430" i="3"/>
  <c r="T430" i="3"/>
  <c r="R430" i="3"/>
  <c r="P430" i="3"/>
  <c r="BI428" i="3"/>
  <c r="BH428" i="3"/>
  <c r="BG428" i="3"/>
  <c r="BF428" i="3"/>
  <c r="T428" i="3"/>
  <c r="R428" i="3"/>
  <c r="P428" i="3"/>
  <c r="BI426" i="3"/>
  <c r="BH426" i="3"/>
  <c r="BG426" i="3"/>
  <c r="BF426" i="3"/>
  <c r="T426" i="3"/>
  <c r="R426" i="3"/>
  <c r="P426" i="3"/>
  <c r="BI424" i="3"/>
  <c r="BH424" i="3"/>
  <c r="BG424" i="3"/>
  <c r="BF424" i="3"/>
  <c r="T424" i="3"/>
  <c r="R424" i="3"/>
  <c r="P424" i="3"/>
  <c r="BI418" i="3"/>
  <c r="BH418" i="3"/>
  <c r="BG418" i="3"/>
  <c r="BF418" i="3"/>
  <c r="T418" i="3"/>
  <c r="R418" i="3"/>
  <c r="P418" i="3"/>
  <c r="BI416" i="3"/>
  <c r="BH416" i="3"/>
  <c r="BG416" i="3"/>
  <c r="BF416" i="3"/>
  <c r="T416" i="3"/>
  <c r="R416" i="3"/>
  <c r="P416" i="3"/>
  <c r="BI414" i="3"/>
  <c r="BH414" i="3"/>
  <c r="BG414" i="3"/>
  <c r="BF414" i="3"/>
  <c r="T414" i="3"/>
  <c r="R414" i="3"/>
  <c r="P414" i="3"/>
  <c r="BI412" i="3"/>
  <c r="BH412" i="3"/>
  <c r="BG412" i="3"/>
  <c r="BF412" i="3"/>
  <c r="T412" i="3"/>
  <c r="R412" i="3"/>
  <c r="P412" i="3"/>
  <c r="BI409" i="3"/>
  <c r="BH409" i="3"/>
  <c r="BG409" i="3"/>
  <c r="BF409" i="3"/>
  <c r="T409" i="3"/>
  <c r="R409" i="3"/>
  <c r="P409" i="3"/>
  <c r="BI407" i="3"/>
  <c r="BH407" i="3"/>
  <c r="BG407" i="3"/>
  <c r="BF407" i="3"/>
  <c r="T407" i="3"/>
  <c r="R407" i="3"/>
  <c r="P407" i="3"/>
  <c r="BI405" i="3"/>
  <c r="BH405" i="3"/>
  <c r="BG405" i="3"/>
  <c r="BF405" i="3"/>
  <c r="T405" i="3"/>
  <c r="R405" i="3"/>
  <c r="P405" i="3"/>
  <c r="BI403" i="3"/>
  <c r="BH403" i="3"/>
  <c r="BG403" i="3"/>
  <c r="BF403" i="3"/>
  <c r="T403" i="3"/>
  <c r="R403" i="3"/>
  <c r="P403" i="3"/>
  <c r="BI401" i="3"/>
  <c r="BH401" i="3"/>
  <c r="BG401" i="3"/>
  <c r="BF401" i="3"/>
  <c r="T401" i="3"/>
  <c r="R401" i="3"/>
  <c r="P401" i="3"/>
  <c r="BI398" i="3"/>
  <c r="BH398" i="3"/>
  <c r="BG398" i="3"/>
  <c r="BF398" i="3"/>
  <c r="T398" i="3"/>
  <c r="R398" i="3"/>
  <c r="P398" i="3"/>
  <c r="BI396" i="3"/>
  <c r="BH396" i="3"/>
  <c r="BG396" i="3"/>
  <c r="BF396" i="3"/>
  <c r="T396" i="3"/>
  <c r="R396" i="3"/>
  <c r="P396" i="3"/>
  <c r="BI394" i="3"/>
  <c r="BH394" i="3"/>
  <c r="BG394" i="3"/>
  <c r="BF394" i="3"/>
  <c r="T394" i="3"/>
  <c r="R394" i="3"/>
  <c r="P394" i="3"/>
  <c r="BI392" i="3"/>
  <c r="BH392" i="3"/>
  <c r="BG392" i="3"/>
  <c r="BF392" i="3"/>
  <c r="T392" i="3"/>
  <c r="R392" i="3"/>
  <c r="P392" i="3"/>
  <c r="BI390" i="3"/>
  <c r="BH390" i="3"/>
  <c r="BG390" i="3"/>
  <c r="BF390" i="3"/>
  <c r="T390" i="3"/>
  <c r="R390" i="3"/>
  <c r="P390" i="3"/>
  <c r="BI388" i="3"/>
  <c r="BH388" i="3"/>
  <c r="BG388" i="3"/>
  <c r="BF388" i="3"/>
  <c r="T388" i="3"/>
  <c r="R388" i="3"/>
  <c r="P388" i="3"/>
  <c r="BI386" i="3"/>
  <c r="BH386" i="3"/>
  <c r="BG386" i="3"/>
  <c r="BF386" i="3"/>
  <c r="T386" i="3"/>
  <c r="R386" i="3"/>
  <c r="P386" i="3"/>
  <c r="BI382" i="3"/>
  <c r="BH382" i="3"/>
  <c r="BG382" i="3"/>
  <c r="BF382" i="3"/>
  <c r="T382" i="3"/>
  <c r="R382" i="3"/>
  <c r="P382" i="3"/>
  <c r="BI380" i="3"/>
  <c r="BH380" i="3"/>
  <c r="BG380" i="3"/>
  <c r="BF380" i="3"/>
  <c r="T380" i="3"/>
  <c r="R380" i="3"/>
  <c r="P380" i="3"/>
  <c r="BI376" i="3"/>
  <c r="BH376" i="3"/>
  <c r="BG376" i="3"/>
  <c r="BF376" i="3"/>
  <c r="T376" i="3"/>
  <c r="R376" i="3"/>
  <c r="P376" i="3"/>
  <c r="BI372" i="3"/>
  <c r="BH372" i="3"/>
  <c r="BG372" i="3"/>
  <c r="BF372" i="3"/>
  <c r="T372" i="3"/>
  <c r="R372" i="3"/>
  <c r="P372" i="3"/>
  <c r="BI368" i="3"/>
  <c r="BH368" i="3"/>
  <c r="BG368" i="3"/>
  <c r="BF368" i="3"/>
  <c r="T368" i="3"/>
  <c r="R368" i="3"/>
  <c r="P368" i="3"/>
  <c r="BI361" i="3"/>
  <c r="BH361" i="3"/>
  <c r="BG361" i="3"/>
  <c r="BF361" i="3"/>
  <c r="T361" i="3"/>
  <c r="R361" i="3"/>
  <c r="P361" i="3"/>
  <c r="BI356" i="3"/>
  <c r="BH356" i="3"/>
  <c r="BG356" i="3"/>
  <c r="BF356" i="3"/>
  <c r="T356" i="3"/>
  <c r="R356" i="3"/>
  <c r="P356" i="3"/>
  <c r="BI353" i="3"/>
  <c r="BH353" i="3"/>
  <c r="BG353" i="3"/>
  <c r="BF353" i="3"/>
  <c r="T353" i="3"/>
  <c r="R353" i="3"/>
  <c r="P353" i="3"/>
  <c r="BI351" i="3"/>
  <c r="BH351" i="3"/>
  <c r="BG351" i="3"/>
  <c r="BF351" i="3"/>
  <c r="T351" i="3"/>
  <c r="R351" i="3"/>
  <c r="P351" i="3"/>
  <c r="BI349" i="3"/>
  <c r="BH349" i="3"/>
  <c r="BG349" i="3"/>
  <c r="BF349" i="3"/>
  <c r="T349" i="3"/>
  <c r="R349" i="3"/>
  <c r="P349" i="3"/>
  <c r="BI347" i="3"/>
  <c r="BH347" i="3"/>
  <c r="BG347" i="3"/>
  <c r="BF347" i="3"/>
  <c r="T347" i="3"/>
  <c r="R347" i="3"/>
  <c r="P347" i="3"/>
  <c r="BI345" i="3"/>
  <c r="BH345" i="3"/>
  <c r="BG345" i="3"/>
  <c r="BF345" i="3"/>
  <c r="T345" i="3"/>
  <c r="R345" i="3"/>
  <c r="P345" i="3"/>
  <c r="BI343" i="3"/>
  <c r="BH343" i="3"/>
  <c r="BG343" i="3"/>
  <c r="BF343" i="3"/>
  <c r="T343" i="3"/>
  <c r="R343" i="3"/>
  <c r="P343" i="3"/>
  <c r="BI339" i="3"/>
  <c r="BH339" i="3"/>
  <c r="BG339" i="3"/>
  <c r="BF339" i="3"/>
  <c r="T339" i="3"/>
  <c r="R339" i="3"/>
  <c r="P339" i="3"/>
  <c r="BI335" i="3"/>
  <c r="BH335" i="3"/>
  <c r="BG335" i="3"/>
  <c r="BF335" i="3"/>
  <c r="T335" i="3"/>
  <c r="R335" i="3"/>
  <c r="P335" i="3"/>
  <c r="BI332" i="3"/>
  <c r="BH332" i="3"/>
  <c r="BG332" i="3"/>
  <c r="BF332" i="3"/>
  <c r="T332" i="3"/>
  <c r="R332" i="3"/>
  <c r="P332" i="3"/>
  <c r="BI328" i="3"/>
  <c r="BH328" i="3"/>
  <c r="BG328" i="3"/>
  <c r="BF328" i="3"/>
  <c r="T328" i="3"/>
  <c r="R328" i="3"/>
  <c r="P328" i="3"/>
  <c r="BI322" i="3"/>
  <c r="BH322" i="3"/>
  <c r="BG322" i="3"/>
  <c r="BF322" i="3"/>
  <c r="T322" i="3"/>
  <c r="R322" i="3"/>
  <c r="P322" i="3"/>
  <c r="BI319" i="3"/>
  <c r="BH319" i="3"/>
  <c r="BG319" i="3"/>
  <c r="BF319" i="3"/>
  <c r="T319" i="3"/>
  <c r="R319" i="3"/>
  <c r="P319" i="3"/>
  <c r="BI316" i="3"/>
  <c r="BH316" i="3"/>
  <c r="BG316" i="3"/>
  <c r="BF316" i="3"/>
  <c r="T316" i="3"/>
  <c r="R316" i="3"/>
  <c r="P316" i="3"/>
  <c r="BI314" i="3"/>
  <c r="BH314" i="3"/>
  <c r="BG314" i="3"/>
  <c r="BF314" i="3"/>
  <c r="T314" i="3"/>
  <c r="R314" i="3"/>
  <c r="P314" i="3"/>
  <c r="BI310" i="3"/>
  <c r="BH310" i="3"/>
  <c r="BG310" i="3"/>
  <c r="BF310" i="3"/>
  <c r="T310" i="3"/>
  <c r="R310" i="3"/>
  <c r="P310" i="3"/>
  <c r="BI308" i="3"/>
  <c r="BH308" i="3"/>
  <c r="BG308" i="3"/>
  <c r="BF308" i="3"/>
  <c r="T308" i="3"/>
  <c r="R308" i="3"/>
  <c r="P308" i="3"/>
  <c r="BI304" i="3"/>
  <c r="BH304" i="3"/>
  <c r="BG304" i="3"/>
  <c r="BF304" i="3"/>
  <c r="T304" i="3"/>
  <c r="R304" i="3"/>
  <c r="P304" i="3"/>
  <c r="BI301" i="3"/>
  <c r="BH301" i="3"/>
  <c r="BG301" i="3"/>
  <c r="BF301" i="3"/>
  <c r="T301" i="3"/>
  <c r="R301" i="3"/>
  <c r="P301" i="3"/>
  <c r="BI298" i="3"/>
  <c r="BH298" i="3"/>
  <c r="BG298" i="3"/>
  <c r="BF298" i="3"/>
  <c r="T298" i="3"/>
  <c r="R298" i="3"/>
  <c r="P298" i="3"/>
  <c r="BI294" i="3"/>
  <c r="BH294" i="3"/>
  <c r="BG294" i="3"/>
  <c r="BF294" i="3"/>
  <c r="T294" i="3"/>
  <c r="R294" i="3"/>
  <c r="P294" i="3"/>
  <c r="BI292" i="3"/>
  <c r="BH292" i="3"/>
  <c r="BG292" i="3"/>
  <c r="BF292" i="3"/>
  <c r="T292" i="3"/>
  <c r="R292" i="3"/>
  <c r="P292" i="3"/>
  <c r="BI288" i="3"/>
  <c r="BH288" i="3"/>
  <c r="BG288" i="3"/>
  <c r="BF288" i="3"/>
  <c r="T288" i="3"/>
  <c r="R288" i="3"/>
  <c r="P288" i="3"/>
  <c r="BI286" i="3"/>
  <c r="BH286" i="3"/>
  <c r="BG286" i="3"/>
  <c r="BF286" i="3"/>
  <c r="T286" i="3"/>
  <c r="R286" i="3"/>
  <c r="P286" i="3"/>
  <c r="BI280" i="3"/>
  <c r="BH280" i="3"/>
  <c r="BG280" i="3"/>
  <c r="BF280" i="3"/>
  <c r="T280" i="3"/>
  <c r="R280" i="3"/>
  <c r="P280" i="3"/>
  <c r="BI277" i="3"/>
  <c r="BH277" i="3"/>
  <c r="BG277" i="3"/>
  <c r="BF277" i="3"/>
  <c r="T277" i="3"/>
  <c r="R277" i="3"/>
  <c r="P277" i="3"/>
  <c r="BI274" i="3"/>
  <c r="BH274" i="3"/>
  <c r="BG274" i="3"/>
  <c r="BF274" i="3"/>
  <c r="T274" i="3"/>
  <c r="R274" i="3"/>
  <c r="P274" i="3"/>
  <c r="BI271" i="3"/>
  <c r="BH271" i="3"/>
  <c r="BG271" i="3"/>
  <c r="BF271" i="3"/>
  <c r="T271" i="3"/>
  <c r="R271" i="3"/>
  <c r="P271" i="3"/>
  <c r="BI268" i="3"/>
  <c r="BH268" i="3"/>
  <c r="BG268" i="3"/>
  <c r="BF268" i="3"/>
  <c r="T268" i="3"/>
  <c r="R268" i="3"/>
  <c r="P268" i="3"/>
  <c r="BI263" i="3"/>
  <c r="BH263" i="3"/>
  <c r="BG263" i="3"/>
  <c r="BF263" i="3"/>
  <c r="T263" i="3"/>
  <c r="R263" i="3"/>
  <c r="P263" i="3"/>
  <c r="BI260" i="3"/>
  <c r="BH260" i="3"/>
  <c r="BG260" i="3"/>
  <c r="BF260" i="3"/>
  <c r="T260" i="3"/>
  <c r="R260" i="3"/>
  <c r="P260" i="3"/>
  <c r="BI255" i="3"/>
  <c r="BH255" i="3"/>
  <c r="BG255" i="3"/>
  <c r="BF255" i="3"/>
  <c r="T255" i="3"/>
  <c r="R255" i="3"/>
  <c r="P255" i="3"/>
  <c r="BI252" i="3"/>
  <c r="BH252" i="3"/>
  <c r="BG252" i="3"/>
  <c r="BF252" i="3"/>
  <c r="T252" i="3"/>
  <c r="R252" i="3"/>
  <c r="P252" i="3"/>
  <c r="BI249" i="3"/>
  <c r="BH249" i="3"/>
  <c r="BG249" i="3"/>
  <c r="BF249" i="3"/>
  <c r="T249" i="3"/>
  <c r="R249" i="3"/>
  <c r="P249" i="3"/>
  <c r="BI247" i="3"/>
  <c r="BH247" i="3"/>
  <c r="BG247" i="3"/>
  <c r="BF247" i="3"/>
  <c r="T247" i="3"/>
  <c r="R247" i="3"/>
  <c r="P247" i="3"/>
  <c r="BI243" i="3"/>
  <c r="BH243" i="3"/>
  <c r="BG243" i="3"/>
  <c r="BF243" i="3"/>
  <c r="T243" i="3"/>
  <c r="R243" i="3"/>
  <c r="P243" i="3"/>
  <c r="BI241" i="3"/>
  <c r="BH241" i="3"/>
  <c r="BG241" i="3"/>
  <c r="BF241" i="3"/>
  <c r="T241" i="3"/>
  <c r="R241" i="3"/>
  <c r="P241" i="3"/>
  <c r="BI236" i="3"/>
  <c r="BH236" i="3"/>
  <c r="BG236" i="3"/>
  <c r="BF236" i="3"/>
  <c r="T236" i="3"/>
  <c r="R236" i="3"/>
  <c r="P236"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2" i="3"/>
  <c r="BH222" i="3"/>
  <c r="BG222" i="3"/>
  <c r="BF222" i="3"/>
  <c r="T222" i="3"/>
  <c r="R222" i="3"/>
  <c r="P222" i="3"/>
  <c r="BI220" i="3"/>
  <c r="BH220" i="3"/>
  <c r="BG220" i="3"/>
  <c r="BF220" i="3"/>
  <c r="T220" i="3"/>
  <c r="R220" i="3"/>
  <c r="P220" i="3"/>
  <c r="BI217" i="3"/>
  <c r="BH217" i="3"/>
  <c r="BG217" i="3"/>
  <c r="BF217" i="3"/>
  <c r="T217" i="3"/>
  <c r="R217" i="3"/>
  <c r="P217" i="3"/>
  <c r="BI214" i="3"/>
  <c r="BH214" i="3"/>
  <c r="BG214" i="3"/>
  <c r="BF214" i="3"/>
  <c r="T214" i="3"/>
  <c r="R214" i="3"/>
  <c r="P214" i="3"/>
  <c r="BI211" i="3"/>
  <c r="BH211" i="3"/>
  <c r="BG211" i="3"/>
  <c r="BF211" i="3"/>
  <c r="T211" i="3"/>
  <c r="R211" i="3"/>
  <c r="P211" i="3"/>
  <c r="BI208" i="3"/>
  <c r="BH208" i="3"/>
  <c r="BG208" i="3"/>
  <c r="BF208" i="3"/>
  <c r="T208" i="3"/>
  <c r="R208" i="3"/>
  <c r="P208" i="3"/>
  <c r="BI205" i="3"/>
  <c r="BH205" i="3"/>
  <c r="BG205" i="3"/>
  <c r="BF205" i="3"/>
  <c r="T205" i="3"/>
  <c r="R205" i="3"/>
  <c r="P205"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0" i="3"/>
  <c r="BH190" i="3"/>
  <c r="BG190" i="3"/>
  <c r="BF190" i="3"/>
  <c r="T190" i="3"/>
  <c r="T189" i="3"/>
  <c r="R190" i="3"/>
  <c r="R189" i="3" s="1"/>
  <c r="P190" i="3"/>
  <c r="P189" i="3"/>
  <c r="BI186" i="3"/>
  <c r="BH186" i="3"/>
  <c r="BG186" i="3"/>
  <c r="BF186" i="3"/>
  <c r="T186" i="3"/>
  <c r="R186" i="3"/>
  <c r="P186" i="3"/>
  <c r="BI182" i="3"/>
  <c r="BH182" i="3"/>
  <c r="BG182" i="3"/>
  <c r="BF182" i="3"/>
  <c r="T182" i="3"/>
  <c r="R182" i="3"/>
  <c r="P182" i="3"/>
  <c r="BI179" i="3"/>
  <c r="BH179" i="3"/>
  <c r="BG179" i="3"/>
  <c r="BF179" i="3"/>
  <c r="T179" i="3"/>
  <c r="R179" i="3"/>
  <c r="P179" i="3"/>
  <c r="BI176" i="3"/>
  <c r="BH176" i="3"/>
  <c r="BG176" i="3"/>
  <c r="BF176" i="3"/>
  <c r="T176" i="3"/>
  <c r="R176" i="3"/>
  <c r="P176" i="3"/>
  <c r="BI172" i="3"/>
  <c r="BH172" i="3"/>
  <c r="BG172" i="3"/>
  <c r="BF172" i="3"/>
  <c r="T172" i="3"/>
  <c r="R172" i="3"/>
  <c r="P172" i="3"/>
  <c r="BI169" i="3"/>
  <c r="BH169" i="3"/>
  <c r="BG169" i="3"/>
  <c r="BF169" i="3"/>
  <c r="T169" i="3"/>
  <c r="R169" i="3"/>
  <c r="P169" i="3"/>
  <c r="BI165" i="3"/>
  <c r="BH165" i="3"/>
  <c r="BG165" i="3"/>
  <c r="BF165" i="3"/>
  <c r="T165" i="3"/>
  <c r="R165" i="3"/>
  <c r="P165" i="3"/>
  <c r="BI161" i="3"/>
  <c r="BH161" i="3"/>
  <c r="BG161" i="3"/>
  <c r="BF161" i="3"/>
  <c r="T161" i="3"/>
  <c r="R161" i="3"/>
  <c r="P161" i="3"/>
  <c r="BI155" i="3"/>
  <c r="BH155" i="3"/>
  <c r="BG155" i="3"/>
  <c r="BF155" i="3"/>
  <c r="T155" i="3"/>
  <c r="R155" i="3"/>
  <c r="P155" i="3"/>
  <c r="BI148" i="3"/>
  <c r="BH148" i="3"/>
  <c r="BG148" i="3"/>
  <c r="BF148" i="3"/>
  <c r="T148" i="3"/>
  <c r="R148" i="3"/>
  <c r="P148" i="3"/>
  <c r="BI142" i="3"/>
  <c r="BH142" i="3"/>
  <c r="BG142" i="3"/>
  <c r="BF142" i="3"/>
  <c r="T142" i="3"/>
  <c r="R142" i="3"/>
  <c r="P142" i="3"/>
  <c r="BI140" i="3"/>
  <c r="BH140" i="3"/>
  <c r="BG140" i="3"/>
  <c r="BF140" i="3"/>
  <c r="T140" i="3"/>
  <c r="R140" i="3"/>
  <c r="P140" i="3"/>
  <c r="BI138" i="3"/>
  <c r="BH138" i="3"/>
  <c r="BG138" i="3"/>
  <c r="BF138" i="3"/>
  <c r="T138" i="3"/>
  <c r="R138" i="3"/>
  <c r="P138" i="3"/>
  <c r="BI135" i="3"/>
  <c r="BH135" i="3"/>
  <c r="BG135" i="3"/>
  <c r="BF135" i="3"/>
  <c r="T135" i="3"/>
  <c r="R135" i="3"/>
  <c r="P135" i="3"/>
  <c r="BI134" i="3"/>
  <c r="BH134" i="3"/>
  <c r="BG134" i="3"/>
  <c r="BF134" i="3"/>
  <c r="T134" i="3"/>
  <c r="R134" i="3"/>
  <c r="P134" i="3"/>
  <c r="BI131" i="3"/>
  <c r="BH131" i="3"/>
  <c r="BG131" i="3"/>
  <c r="BF131" i="3"/>
  <c r="T131" i="3"/>
  <c r="R131" i="3"/>
  <c r="P131" i="3"/>
  <c r="BI130" i="3"/>
  <c r="BH130" i="3"/>
  <c r="BG130" i="3"/>
  <c r="BF130" i="3"/>
  <c r="T130" i="3"/>
  <c r="R130" i="3"/>
  <c r="P130" i="3"/>
  <c r="BI127" i="3"/>
  <c r="BH127" i="3"/>
  <c r="BG127" i="3"/>
  <c r="BF127" i="3"/>
  <c r="T127" i="3"/>
  <c r="R127" i="3"/>
  <c r="P127" i="3"/>
  <c r="BI126" i="3"/>
  <c r="BH126" i="3"/>
  <c r="BG126" i="3"/>
  <c r="BF126" i="3"/>
  <c r="T126" i="3"/>
  <c r="R126" i="3"/>
  <c r="P126" i="3"/>
  <c r="BI123" i="3"/>
  <c r="BH123" i="3"/>
  <c r="BG123" i="3"/>
  <c r="BF123" i="3"/>
  <c r="T123" i="3"/>
  <c r="R123" i="3"/>
  <c r="P123" i="3"/>
  <c r="BI120" i="3"/>
  <c r="BH120" i="3"/>
  <c r="BG120" i="3"/>
  <c r="BF120" i="3"/>
  <c r="T120" i="3"/>
  <c r="R120" i="3"/>
  <c r="P120" i="3"/>
  <c r="BI117" i="3"/>
  <c r="BH117" i="3"/>
  <c r="BG117" i="3"/>
  <c r="BF117" i="3"/>
  <c r="T117" i="3"/>
  <c r="R117" i="3"/>
  <c r="P117" i="3"/>
  <c r="BI113" i="3"/>
  <c r="BH113" i="3"/>
  <c r="BG113" i="3"/>
  <c r="BF113" i="3"/>
  <c r="T113" i="3"/>
  <c r="R113" i="3"/>
  <c r="P113" i="3"/>
  <c r="BI109" i="3"/>
  <c r="BH109" i="3"/>
  <c r="BG109" i="3"/>
  <c r="BF109" i="3"/>
  <c r="T109" i="3"/>
  <c r="R109" i="3"/>
  <c r="P109" i="3"/>
  <c r="BI105" i="3"/>
  <c r="BH105" i="3"/>
  <c r="BG105" i="3"/>
  <c r="BF105" i="3"/>
  <c r="T105" i="3"/>
  <c r="R105" i="3"/>
  <c r="P105" i="3"/>
  <c r="BI101" i="3"/>
  <c r="BH101" i="3"/>
  <c r="BG101" i="3"/>
  <c r="BF101" i="3"/>
  <c r="T101" i="3"/>
  <c r="R101" i="3"/>
  <c r="P101" i="3"/>
  <c r="BI97" i="3"/>
  <c r="BH97" i="3"/>
  <c r="BG97" i="3"/>
  <c r="BF97" i="3"/>
  <c r="T97" i="3"/>
  <c r="R97" i="3"/>
  <c r="P97" i="3"/>
  <c r="BI94" i="3"/>
  <c r="BH94" i="3"/>
  <c r="BG94" i="3"/>
  <c r="BF94" i="3"/>
  <c r="T94" i="3"/>
  <c r="R94" i="3"/>
  <c r="P94" i="3"/>
  <c r="J88" i="3"/>
  <c r="J87" i="3"/>
  <c r="F87" i="3"/>
  <c r="F85" i="3"/>
  <c r="E83" i="3"/>
  <c r="J55" i="3"/>
  <c r="J54" i="3"/>
  <c r="F54" i="3"/>
  <c r="F52" i="3"/>
  <c r="E50" i="3"/>
  <c r="J18" i="3"/>
  <c r="E18" i="3"/>
  <c r="F55" i="3"/>
  <c r="J17" i="3"/>
  <c r="J12" i="3"/>
  <c r="J85" i="3" s="1"/>
  <c r="E7" i="3"/>
  <c r="E48" i="3" s="1"/>
  <c r="J37" i="2"/>
  <c r="J36" i="2"/>
  <c r="AY55" i="1"/>
  <c r="J35" i="2"/>
  <c r="AX55" i="1"/>
  <c r="BI749" i="2"/>
  <c r="BH749" i="2"/>
  <c r="BG749" i="2"/>
  <c r="BF749" i="2"/>
  <c r="T749" i="2"/>
  <c r="R749" i="2"/>
  <c r="P749" i="2"/>
  <c r="BI747" i="2"/>
  <c r="BH747" i="2"/>
  <c r="BG747" i="2"/>
  <c r="BF747" i="2"/>
  <c r="T747" i="2"/>
  <c r="R747" i="2"/>
  <c r="P747" i="2"/>
  <c r="BI745" i="2"/>
  <c r="BH745" i="2"/>
  <c r="BG745" i="2"/>
  <c r="BF745" i="2"/>
  <c r="T745" i="2"/>
  <c r="R745" i="2"/>
  <c r="P745" i="2"/>
  <c r="BI740" i="2"/>
  <c r="BH740" i="2"/>
  <c r="BG740" i="2"/>
  <c r="BF740" i="2"/>
  <c r="T740" i="2"/>
  <c r="R740" i="2"/>
  <c r="P740" i="2"/>
  <c r="BI739" i="2"/>
  <c r="BH739" i="2"/>
  <c r="BG739" i="2"/>
  <c r="BF739" i="2"/>
  <c r="T739" i="2"/>
  <c r="R739" i="2"/>
  <c r="P739" i="2"/>
  <c r="BI738" i="2"/>
  <c r="BH738" i="2"/>
  <c r="BG738" i="2"/>
  <c r="BF738" i="2"/>
  <c r="T738" i="2"/>
  <c r="R738" i="2"/>
  <c r="P738" i="2"/>
  <c r="BI734" i="2"/>
  <c r="BH734" i="2"/>
  <c r="BG734" i="2"/>
  <c r="BF734" i="2"/>
  <c r="T734" i="2"/>
  <c r="R734" i="2"/>
  <c r="P734" i="2"/>
  <c r="BI729" i="2"/>
  <c r="BH729" i="2"/>
  <c r="BG729" i="2"/>
  <c r="BF729" i="2"/>
  <c r="T729" i="2"/>
  <c r="T728" i="2" s="1"/>
  <c r="R729" i="2"/>
  <c r="R728" i="2" s="1"/>
  <c r="P729" i="2"/>
  <c r="P728" i="2" s="1"/>
  <c r="BI724" i="2"/>
  <c r="BH724" i="2"/>
  <c r="BG724" i="2"/>
  <c r="BF724" i="2"/>
  <c r="T724" i="2"/>
  <c r="R724" i="2"/>
  <c r="P724" i="2"/>
  <c r="BI721" i="2"/>
  <c r="BH721" i="2"/>
  <c r="BG721" i="2"/>
  <c r="BF721" i="2"/>
  <c r="T721" i="2"/>
  <c r="R721" i="2"/>
  <c r="P721" i="2"/>
  <c r="BI717" i="2"/>
  <c r="BH717" i="2"/>
  <c r="BG717" i="2"/>
  <c r="BF717" i="2"/>
  <c r="T717" i="2"/>
  <c r="R717" i="2"/>
  <c r="P717" i="2"/>
  <c r="BI713" i="2"/>
  <c r="BH713" i="2"/>
  <c r="BG713" i="2"/>
  <c r="BF713" i="2"/>
  <c r="T713" i="2"/>
  <c r="R713" i="2"/>
  <c r="P713" i="2"/>
  <c r="BI708" i="2"/>
  <c r="BH708" i="2"/>
  <c r="BG708" i="2"/>
  <c r="BF708" i="2"/>
  <c r="T708" i="2"/>
  <c r="R708" i="2"/>
  <c r="P708" i="2"/>
  <c r="BI705" i="2"/>
  <c r="BH705" i="2"/>
  <c r="BG705" i="2"/>
  <c r="BF705" i="2"/>
  <c r="T705" i="2"/>
  <c r="R705" i="2"/>
  <c r="P705" i="2"/>
  <c r="BI702" i="2"/>
  <c r="BH702" i="2"/>
  <c r="BG702" i="2"/>
  <c r="BF702" i="2"/>
  <c r="T702" i="2"/>
  <c r="R702" i="2"/>
  <c r="P702" i="2"/>
  <c r="BI699" i="2"/>
  <c r="BH699" i="2"/>
  <c r="BG699" i="2"/>
  <c r="BF699" i="2"/>
  <c r="T699" i="2"/>
  <c r="R699" i="2"/>
  <c r="P699" i="2"/>
  <c r="BI696" i="2"/>
  <c r="BH696" i="2"/>
  <c r="BG696" i="2"/>
  <c r="BF696" i="2"/>
  <c r="T696" i="2"/>
  <c r="R696" i="2"/>
  <c r="P696" i="2"/>
  <c r="BI693" i="2"/>
  <c r="BH693" i="2"/>
  <c r="BG693" i="2"/>
  <c r="BF693" i="2"/>
  <c r="T693" i="2"/>
  <c r="R693" i="2"/>
  <c r="P693" i="2"/>
  <c r="BI687" i="2"/>
  <c r="BH687" i="2"/>
  <c r="BG687" i="2"/>
  <c r="BF687" i="2"/>
  <c r="T687" i="2"/>
  <c r="R687" i="2"/>
  <c r="P687" i="2"/>
  <c r="BI681" i="2"/>
  <c r="BH681" i="2"/>
  <c r="BG681" i="2"/>
  <c r="BF681" i="2"/>
  <c r="T681" i="2"/>
  <c r="R681" i="2"/>
  <c r="P681" i="2"/>
  <c r="BI677" i="2"/>
  <c r="BH677" i="2"/>
  <c r="BG677" i="2"/>
  <c r="BF677" i="2"/>
  <c r="T677" i="2"/>
  <c r="R677" i="2"/>
  <c r="P677" i="2"/>
  <c r="BI672" i="2"/>
  <c r="BH672" i="2"/>
  <c r="BG672" i="2"/>
  <c r="BF672" i="2"/>
  <c r="T672" i="2"/>
  <c r="R672" i="2"/>
  <c r="P672" i="2"/>
  <c r="BI667" i="2"/>
  <c r="BH667" i="2"/>
  <c r="BG667" i="2"/>
  <c r="BF667" i="2"/>
  <c r="T667" i="2"/>
  <c r="R667" i="2"/>
  <c r="P667" i="2"/>
  <c r="BI661" i="2"/>
  <c r="BH661" i="2"/>
  <c r="BG661" i="2"/>
  <c r="BF661" i="2"/>
  <c r="T661" i="2"/>
  <c r="R661" i="2"/>
  <c r="P661" i="2"/>
  <c r="BI656" i="2"/>
  <c r="BH656" i="2"/>
  <c r="BG656" i="2"/>
  <c r="BF656" i="2"/>
  <c r="T656" i="2"/>
  <c r="R656" i="2"/>
  <c r="P656" i="2"/>
  <c r="BI650" i="2"/>
  <c r="BH650" i="2"/>
  <c r="BG650" i="2"/>
  <c r="BF650" i="2"/>
  <c r="T650" i="2"/>
  <c r="R650" i="2"/>
  <c r="P650" i="2"/>
  <c r="BI646" i="2"/>
  <c r="BH646" i="2"/>
  <c r="BG646" i="2"/>
  <c r="BF646" i="2"/>
  <c r="T646" i="2"/>
  <c r="R646" i="2"/>
  <c r="P646" i="2"/>
  <c r="BI641" i="2"/>
  <c r="BH641" i="2"/>
  <c r="BG641" i="2"/>
  <c r="BF641" i="2"/>
  <c r="T641" i="2"/>
  <c r="R641" i="2"/>
  <c r="P641" i="2"/>
  <c r="BI640" i="2"/>
  <c r="BH640" i="2"/>
  <c r="BG640" i="2"/>
  <c r="BF640" i="2"/>
  <c r="T640" i="2"/>
  <c r="R640" i="2"/>
  <c r="P640" i="2"/>
  <c r="BI637" i="2"/>
  <c r="BH637" i="2"/>
  <c r="BG637" i="2"/>
  <c r="BF637" i="2"/>
  <c r="T637" i="2"/>
  <c r="R637" i="2"/>
  <c r="P637" i="2"/>
  <c r="BI634" i="2"/>
  <c r="BH634" i="2"/>
  <c r="BG634" i="2"/>
  <c r="BF634" i="2"/>
  <c r="T634" i="2"/>
  <c r="R634" i="2"/>
  <c r="P634" i="2"/>
  <c r="BI629" i="2"/>
  <c r="BH629" i="2"/>
  <c r="BG629" i="2"/>
  <c r="BF629" i="2"/>
  <c r="T629" i="2"/>
  <c r="R629" i="2"/>
  <c r="P629" i="2"/>
  <c r="BI626" i="2"/>
  <c r="BH626" i="2"/>
  <c r="BG626" i="2"/>
  <c r="BF626" i="2"/>
  <c r="T626" i="2"/>
  <c r="R626" i="2"/>
  <c r="P626" i="2"/>
  <c r="BI622" i="2"/>
  <c r="BH622" i="2"/>
  <c r="BG622" i="2"/>
  <c r="BF622" i="2"/>
  <c r="T622" i="2"/>
  <c r="R622" i="2"/>
  <c r="P622" i="2"/>
  <c r="BI617" i="2"/>
  <c r="BH617" i="2"/>
  <c r="BG617" i="2"/>
  <c r="BF617" i="2"/>
  <c r="T617" i="2"/>
  <c r="R617" i="2"/>
  <c r="P617" i="2"/>
  <c r="BI614" i="2"/>
  <c r="BH614" i="2"/>
  <c r="BG614" i="2"/>
  <c r="BF614" i="2"/>
  <c r="T614" i="2"/>
  <c r="R614" i="2"/>
  <c r="P614" i="2"/>
  <c r="BI610" i="2"/>
  <c r="BH610" i="2"/>
  <c r="BG610" i="2"/>
  <c r="BF610" i="2"/>
  <c r="T610" i="2"/>
  <c r="R610" i="2"/>
  <c r="P610" i="2"/>
  <c r="BI605" i="2"/>
  <c r="BH605" i="2"/>
  <c r="BG605" i="2"/>
  <c r="BF605" i="2"/>
  <c r="T605" i="2"/>
  <c r="R605" i="2"/>
  <c r="P605" i="2"/>
  <c r="BI601" i="2"/>
  <c r="BH601" i="2"/>
  <c r="BG601" i="2"/>
  <c r="BF601" i="2"/>
  <c r="T601" i="2"/>
  <c r="R601" i="2"/>
  <c r="P601" i="2"/>
  <c r="BI596" i="2"/>
  <c r="BH596" i="2"/>
  <c r="BG596" i="2"/>
  <c r="BF596" i="2"/>
  <c r="T596" i="2"/>
  <c r="R596" i="2"/>
  <c r="P596" i="2"/>
  <c r="BI591" i="2"/>
  <c r="BH591" i="2"/>
  <c r="BG591" i="2"/>
  <c r="BF591" i="2"/>
  <c r="T591" i="2"/>
  <c r="R591" i="2"/>
  <c r="P591" i="2"/>
  <c r="BI587" i="2"/>
  <c r="BH587" i="2"/>
  <c r="BG587" i="2"/>
  <c r="BF587" i="2"/>
  <c r="T587" i="2"/>
  <c r="R587" i="2"/>
  <c r="P587" i="2"/>
  <c r="BI585" i="2"/>
  <c r="BH585" i="2"/>
  <c r="BG585" i="2"/>
  <c r="BF585" i="2"/>
  <c r="T585" i="2"/>
  <c r="R585" i="2"/>
  <c r="P585" i="2"/>
  <c r="BI583" i="2"/>
  <c r="BH583" i="2"/>
  <c r="BG583" i="2"/>
  <c r="BF583" i="2"/>
  <c r="T583" i="2"/>
  <c r="R583" i="2"/>
  <c r="P583" i="2"/>
  <c r="BI579" i="2"/>
  <c r="BH579" i="2"/>
  <c r="BG579" i="2"/>
  <c r="BF579" i="2"/>
  <c r="T579" i="2"/>
  <c r="R579" i="2"/>
  <c r="P579" i="2"/>
  <c r="BI578" i="2"/>
  <c r="BH578" i="2"/>
  <c r="BG578" i="2"/>
  <c r="BF578" i="2"/>
  <c r="T578" i="2"/>
  <c r="R578" i="2"/>
  <c r="P578" i="2"/>
  <c r="BI574" i="2"/>
  <c r="BH574" i="2"/>
  <c r="BG574" i="2"/>
  <c r="BF574" i="2"/>
  <c r="T574" i="2"/>
  <c r="R574" i="2"/>
  <c r="P574" i="2"/>
  <c r="BI573" i="2"/>
  <c r="BH573" i="2"/>
  <c r="BG573" i="2"/>
  <c r="BF573" i="2"/>
  <c r="T573" i="2"/>
  <c r="R573" i="2"/>
  <c r="P573" i="2"/>
  <c r="BI569" i="2"/>
  <c r="BH569" i="2"/>
  <c r="BG569" i="2"/>
  <c r="BF569" i="2"/>
  <c r="T569" i="2"/>
  <c r="R569" i="2"/>
  <c r="P569" i="2"/>
  <c r="BI565" i="2"/>
  <c r="BH565" i="2"/>
  <c r="BG565" i="2"/>
  <c r="BF565" i="2"/>
  <c r="T565" i="2"/>
  <c r="R565" i="2"/>
  <c r="P565" i="2"/>
  <c r="BI564" i="2"/>
  <c r="BH564" i="2"/>
  <c r="BG564" i="2"/>
  <c r="BF564" i="2"/>
  <c r="T564" i="2"/>
  <c r="R564" i="2"/>
  <c r="P564" i="2"/>
  <c r="BI561" i="2"/>
  <c r="BH561" i="2"/>
  <c r="BG561" i="2"/>
  <c r="BF561" i="2"/>
  <c r="T561" i="2"/>
  <c r="R561" i="2"/>
  <c r="P561" i="2"/>
  <c r="BI559" i="2"/>
  <c r="BH559" i="2"/>
  <c r="BG559" i="2"/>
  <c r="BF559" i="2"/>
  <c r="T559" i="2"/>
  <c r="R559" i="2"/>
  <c r="P559" i="2"/>
  <c r="BI556" i="2"/>
  <c r="BH556" i="2"/>
  <c r="BG556" i="2"/>
  <c r="BF556" i="2"/>
  <c r="T556" i="2"/>
  <c r="R556" i="2"/>
  <c r="P556" i="2"/>
  <c r="BI554" i="2"/>
  <c r="BH554" i="2"/>
  <c r="BG554" i="2"/>
  <c r="BF554" i="2"/>
  <c r="T554" i="2"/>
  <c r="R554" i="2"/>
  <c r="P554" i="2"/>
  <c r="BI551" i="2"/>
  <c r="BH551" i="2"/>
  <c r="BG551" i="2"/>
  <c r="BF551" i="2"/>
  <c r="T551" i="2"/>
  <c r="R551" i="2"/>
  <c r="P551" i="2"/>
  <c r="BI549" i="2"/>
  <c r="BH549" i="2"/>
  <c r="BG549" i="2"/>
  <c r="BF549" i="2"/>
  <c r="T549" i="2"/>
  <c r="R549" i="2"/>
  <c r="P549" i="2"/>
  <c r="BI546" i="2"/>
  <c r="BH546" i="2"/>
  <c r="BG546" i="2"/>
  <c r="BF546" i="2"/>
  <c r="T546" i="2"/>
  <c r="R546" i="2"/>
  <c r="P546" i="2"/>
  <c r="BI543" i="2"/>
  <c r="BH543" i="2"/>
  <c r="BG543" i="2"/>
  <c r="BF543" i="2"/>
  <c r="T543" i="2"/>
  <c r="R543" i="2"/>
  <c r="P543" i="2"/>
  <c r="BI539" i="2"/>
  <c r="BH539" i="2"/>
  <c r="BG539" i="2"/>
  <c r="BF539" i="2"/>
  <c r="T539" i="2"/>
  <c r="R539" i="2"/>
  <c r="P539" i="2"/>
  <c r="BI536" i="2"/>
  <c r="BH536" i="2"/>
  <c r="BG536" i="2"/>
  <c r="BF536" i="2"/>
  <c r="T536" i="2"/>
  <c r="R536" i="2"/>
  <c r="P536" i="2"/>
  <c r="BI531" i="2"/>
  <c r="BH531" i="2"/>
  <c r="BG531" i="2"/>
  <c r="BF531" i="2"/>
  <c r="T531" i="2"/>
  <c r="R531" i="2"/>
  <c r="P531" i="2"/>
  <c r="BI525" i="2"/>
  <c r="BH525" i="2"/>
  <c r="BG525" i="2"/>
  <c r="BF525" i="2"/>
  <c r="T525" i="2"/>
  <c r="T524" i="2" s="1"/>
  <c r="R525" i="2"/>
  <c r="R524" i="2" s="1"/>
  <c r="P525" i="2"/>
  <c r="P524" i="2" s="1"/>
  <c r="BI515" i="2"/>
  <c r="BH515" i="2"/>
  <c r="BG515" i="2"/>
  <c r="BF515" i="2"/>
  <c r="T515" i="2"/>
  <c r="R515" i="2"/>
  <c r="P515" i="2"/>
  <c r="BI506" i="2"/>
  <c r="BH506" i="2"/>
  <c r="BG506" i="2"/>
  <c r="BF506" i="2"/>
  <c r="T506" i="2"/>
  <c r="R506" i="2"/>
  <c r="P506" i="2"/>
  <c r="BI497" i="2"/>
  <c r="BH497" i="2"/>
  <c r="BG497" i="2"/>
  <c r="BF497" i="2"/>
  <c r="T497" i="2"/>
  <c r="R497" i="2"/>
  <c r="P497" i="2"/>
  <c r="BI487" i="2"/>
  <c r="BH487" i="2"/>
  <c r="BG487" i="2"/>
  <c r="BF487" i="2"/>
  <c r="T487" i="2"/>
  <c r="R487" i="2"/>
  <c r="P487" i="2"/>
  <c r="BI478" i="2"/>
  <c r="BH478" i="2"/>
  <c r="BG478" i="2"/>
  <c r="BF478" i="2"/>
  <c r="T478" i="2"/>
  <c r="R478" i="2"/>
  <c r="P478" i="2"/>
  <c r="BI473" i="2"/>
  <c r="BH473" i="2"/>
  <c r="BG473" i="2"/>
  <c r="BF473" i="2"/>
  <c r="T473" i="2"/>
  <c r="R473" i="2"/>
  <c r="P473" i="2"/>
  <c r="BI468" i="2"/>
  <c r="BH468" i="2"/>
  <c r="BG468" i="2"/>
  <c r="BF468" i="2"/>
  <c r="T468" i="2"/>
  <c r="R468" i="2"/>
  <c r="P468" i="2"/>
  <c r="BI465" i="2"/>
  <c r="BH465" i="2"/>
  <c r="BG465" i="2"/>
  <c r="BF465" i="2"/>
  <c r="T465" i="2"/>
  <c r="R465" i="2"/>
  <c r="P465" i="2"/>
  <c r="BI460" i="2"/>
  <c r="BH460" i="2"/>
  <c r="BG460" i="2"/>
  <c r="BF460" i="2"/>
  <c r="T460" i="2"/>
  <c r="R460" i="2"/>
  <c r="P460" i="2"/>
  <c r="BI455" i="2"/>
  <c r="BH455" i="2"/>
  <c r="BG455" i="2"/>
  <c r="BF455" i="2"/>
  <c r="T455" i="2"/>
  <c r="R455" i="2"/>
  <c r="P455" i="2"/>
  <c r="BI442" i="2"/>
  <c r="BH442" i="2"/>
  <c r="BG442" i="2"/>
  <c r="BF442" i="2"/>
  <c r="T442" i="2"/>
  <c r="R442" i="2"/>
  <c r="P442" i="2"/>
  <c r="BI439" i="2"/>
  <c r="BH439" i="2"/>
  <c r="BG439" i="2"/>
  <c r="BF439" i="2"/>
  <c r="T439" i="2"/>
  <c r="R439" i="2"/>
  <c r="P439" i="2"/>
  <c r="BI424" i="2"/>
  <c r="BH424" i="2"/>
  <c r="BG424" i="2"/>
  <c r="BF424" i="2"/>
  <c r="T424" i="2"/>
  <c r="R424" i="2"/>
  <c r="P424" i="2"/>
  <c r="BI415" i="2"/>
  <c r="BH415" i="2"/>
  <c r="BG415" i="2"/>
  <c r="BF415" i="2"/>
  <c r="T415" i="2"/>
  <c r="R415" i="2"/>
  <c r="P415" i="2"/>
  <c r="BI404" i="2"/>
  <c r="BH404" i="2"/>
  <c r="BG404" i="2"/>
  <c r="BF404" i="2"/>
  <c r="T404" i="2"/>
  <c r="R404" i="2"/>
  <c r="P404" i="2"/>
  <c r="BI401" i="2"/>
  <c r="BH401" i="2"/>
  <c r="BG401" i="2"/>
  <c r="BF401" i="2"/>
  <c r="T401" i="2"/>
  <c r="R401" i="2"/>
  <c r="P401" i="2"/>
  <c r="BI392" i="2"/>
  <c r="BH392" i="2"/>
  <c r="BG392" i="2"/>
  <c r="BF392" i="2"/>
  <c r="T392" i="2"/>
  <c r="R392" i="2"/>
  <c r="P392" i="2"/>
  <c r="BI389" i="2"/>
  <c r="BH389" i="2"/>
  <c r="BG389" i="2"/>
  <c r="BF389" i="2"/>
  <c r="T389" i="2"/>
  <c r="R389" i="2"/>
  <c r="P389" i="2"/>
  <c r="BI386" i="2"/>
  <c r="BH386" i="2"/>
  <c r="BG386" i="2"/>
  <c r="BF386" i="2"/>
  <c r="T386" i="2"/>
  <c r="R386" i="2"/>
  <c r="P386" i="2"/>
  <c r="BI372" i="2"/>
  <c r="BH372" i="2"/>
  <c r="BG372" i="2"/>
  <c r="BF372" i="2"/>
  <c r="T372" i="2"/>
  <c r="R372" i="2"/>
  <c r="P372" i="2"/>
  <c r="BI369" i="2"/>
  <c r="BH369" i="2"/>
  <c r="BG369" i="2"/>
  <c r="BF369" i="2"/>
  <c r="T369" i="2"/>
  <c r="R369" i="2"/>
  <c r="P369" i="2"/>
  <c r="BI361" i="2"/>
  <c r="BH361" i="2"/>
  <c r="BG361" i="2"/>
  <c r="BF361" i="2"/>
  <c r="T361" i="2"/>
  <c r="R361" i="2"/>
  <c r="P361" i="2"/>
  <c r="BI353" i="2"/>
  <c r="BH353" i="2"/>
  <c r="BG353" i="2"/>
  <c r="BF353" i="2"/>
  <c r="T353" i="2"/>
  <c r="R353" i="2"/>
  <c r="P353" i="2"/>
  <c r="BI320" i="2"/>
  <c r="BH320" i="2"/>
  <c r="BG320" i="2"/>
  <c r="BF320" i="2"/>
  <c r="T320" i="2"/>
  <c r="R320" i="2"/>
  <c r="P320" i="2"/>
  <c r="BI316" i="2"/>
  <c r="BH316" i="2"/>
  <c r="BG316" i="2"/>
  <c r="BF316" i="2"/>
  <c r="T316" i="2"/>
  <c r="R316" i="2"/>
  <c r="P316" i="2"/>
  <c r="BI310" i="2"/>
  <c r="BH310" i="2"/>
  <c r="BG310" i="2"/>
  <c r="BF310" i="2"/>
  <c r="T310" i="2"/>
  <c r="R310" i="2"/>
  <c r="P310" i="2"/>
  <c r="BI306" i="2"/>
  <c r="BH306" i="2"/>
  <c r="BG306" i="2"/>
  <c r="BF306" i="2"/>
  <c r="T306" i="2"/>
  <c r="R306" i="2"/>
  <c r="P306" i="2"/>
  <c r="BI302" i="2"/>
  <c r="BH302" i="2"/>
  <c r="BG302" i="2"/>
  <c r="BF302" i="2"/>
  <c r="T302" i="2"/>
  <c r="R302" i="2"/>
  <c r="P302" i="2"/>
  <c r="BI298" i="2"/>
  <c r="BH298" i="2"/>
  <c r="BG298" i="2"/>
  <c r="BF298" i="2"/>
  <c r="T298" i="2"/>
  <c r="R298" i="2"/>
  <c r="P298" i="2"/>
  <c r="BI293" i="2"/>
  <c r="BH293" i="2"/>
  <c r="BG293" i="2"/>
  <c r="BF293" i="2"/>
  <c r="T293" i="2"/>
  <c r="R293" i="2"/>
  <c r="P293" i="2"/>
  <c r="BI287" i="2"/>
  <c r="BH287" i="2"/>
  <c r="BG287" i="2"/>
  <c r="BF287" i="2"/>
  <c r="T287" i="2"/>
  <c r="R287" i="2"/>
  <c r="P287" i="2"/>
  <c r="BI282" i="2"/>
  <c r="BH282" i="2"/>
  <c r="BG282" i="2"/>
  <c r="BF282" i="2"/>
  <c r="T282" i="2"/>
  <c r="R282" i="2"/>
  <c r="P282" i="2"/>
  <c r="BI276" i="2"/>
  <c r="BH276" i="2"/>
  <c r="BG276" i="2"/>
  <c r="BF276" i="2"/>
  <c r="T276" i="2"/>
  <c r="R276" i="2"/>
  <c r="P276" i="2"/>
  <c r="BI274" i="2"/>
  <c r="BH274" i="2"/>
  <c r="BG274" i="2"/>
  <c r="BF274" i="2"/>
  <c r="T274" i="2"/>
  <c r="R274" i="2"/>
  <c r="P274" i="2"/>
  <c r="BI269" i="2"/>
  <c r="BH269" i="2"/>
  <c r="BG269" i="2"/>
  <c r="BF269" i="2"/>
  <c r="T269" i="2"/>
  <c r="R269" i="2"/>
  <c r="P269" i="2"/>
  <c r="BI267" i="2"/>
  <c r="BH267" i="2"/>
  <c r="BG267" i="2"/>
  <c r="BF267" i="2"/>
  <c r="T267" i="2"/>
  <c r="R267" i="2"/>
  <c r="P267" i="2"/>
  <c r="BI262" i="2"/>
  <c r="BH262" i="2"/>
  <c r="BG262" i="2"/>
  <c r="BF262" i="2"/>
  <c r="T262" i="2"/>
  <c r="R262" i="2"/>
  <c r="P262" i="2"/>
  <c r="BI260" i="2"/>
  <c r="BH260" i="2"/>
  <c r="BG260" i="2"/>
  <c r="BF260" i="2"/>
  <c r="T260" i="2"/>
  <c r="R260" i="2"/>
  <c r="P260" i="2"/>
  <c r="BI255" i="2"/>
  <c r="BH255" i="2"/>
  <c r="BG255" i="2"/>
  <c r="BF255" i="2"/>
  <c r="T255" i="2"/>
  <c r="R255" i="2"/>
  <c r="P255" i="2"/>
  <c r="BI250" i="2"/>
  <c r="BH250" i="2"/>
  <c r="BG250" i="2"/>
  <c r="BF250" i="2"/>
  <c r="T250" i="2"/>
  <c r="R250" i="2"/>
  <c r="P250" i="2"/>
  <c r="BI246" i="2"/>
  <c r="BH246" i="2"/>
  <c r="BG246" i="2"/>
  <c r="BF246" i="2"/>
  <c r="T246" i="2"/>
  <c r="R246" i="2"/>
  <c r="P246" i="2"/>
  <c r="BI241" i="2"/>
  <c r="BH241" i="2"/>
  <c r="BG241" i="2"/>
  <c r="BF241" i="2"/>
  <c r="T241" i="2"/>
  <c r="R241" i="2"/>
  <c r="P241" i="2"/>
  <c r="BI237" i="2"/>
  <c r="BH237" i="2"/>
  <c r="BG237" i="2"/>
  <c r="BF237" i="2"/>
  <c r="T237" i="2"/>
  <c r="R237" i="2"/>
  <c r="P237" i="2"/>
  <c r="BI225" i="2"/>
  <c r="BH225" i="2"/>
  <c r="BG225" i="2"/>
  <c r="BF225" i="2"/>
  <c r="T225" i="2"/>
  <c r="R225" i="2"/>
  <c r="P225" i="2"/>
  <c r="BI220" i="2"/>
  <c r="BH220" i="2"/>
  <c r="BG220" i="2"/>
  <c r="BF220" i="2"/>
  <c r="T220" i="2"/>
  <c r="R220" i="2"/>
  <c r="P220" i="2"/>
  <c r="BI216" i="2"/>
  <c r="BH216" i="2"/>
  <c r="BG216" i="2"/>
  <c r="BF216" i="2"/>
  <c r="T216" i="2"/>
  <c r="R216" i="2"/>
  <c r="P216" i="2"/>
  <c r="BI211" i="2"/>
  <c r="BH211" i="2"/>
  <c r="BG211" i="2"/>
  <c r="BF211" i="2"/>
  <c r="T211" i="2"/>
  <c r="R211" i="2"/>
  <c r="P211" i="2"/>
  <c r="BI207" i="2"/>
  <c r="BH207" i="2"/>
  <c r="BG207" i="2"/>
  <c r="BF207" i="2"/>
  <c r="T207" i="2"/>
  <c r="R207" i="2"/>
  <c r="P207" i="2"/>
  <c r="BI176" i="2"/>
  <c r="BH176" i="2"/>
  <c r="BG176" i="2"/>
  <c r="BF176" i="2"/>
  <c r="T176" i="2"/>
  <c r="R176" i="2"/>
  <c r="P176" i="2"/>
  <c r="BI172" i="2"/>
  <c r="BH172" i="2"/>
  <c r="BG172" i="2"/>
  <c r="BF172" i="2"/>
  <c r="T172" i="2"/>
  <c r="R172" i="2"/>
  <c r="P172" i="2"/>
  <c r="BI157" i="2"/>
  <c r="BH157" i="2"/>
  <c r="BG157" i="2"/>
  <c r="BF157" i="2"/>
  <c r="T157" i="2"/>
  <c r="R157" i="2"/>
  <c r="P157" i="2"/>
  <c r="BI153" i="2"/>
  <c r="BH153" i="2"/>
  <c r="BG153" i="2"/>
  <c r="BF153" i="2"/>
  <c r="T153" i="2"/>
  <c r="R153" i="2"/>
  <c r="P153" i="2"/>
  <c r="BI149" i="2"/>
  <c r="BH149" i="2"/>
  <c r="BG149" i="2"/>
  <c r="BF149" i="2"/>
  <c r="T149" i="2"/>
  <c r="R149" i="2"/>
  <c r="P149" i="2"/>
  <c r="BI143" i="2"/>
  <c r="BH143" i="2"/>
  <c r="BG143" i="2"/>
  <c r="BF143" i="2"/>
  <c r="T143" i="2"/>
  <c r="R143" i="2"/>
  <c r="P143" i="2"/>
  <c r="BI142" i="2"/>
  <c r="BH142" i="2"/>
  <c r="BG142" i="2"/>
  <c r="BF142" i="2"/>
  <c r="T142" i="2"/>
  <c r="R142" i="2"/>
  <c r="P142" i="2"/>
  <c r="BI138" i="2"/>
  <c r="BH138" i="2"/>
  <c r="BG138" i="2"/>
  <c r="BF138" i="2"/>
  <c r="T138" i="2"/>
  <c r="R138" i="2"/>
  <c r="P138" i="2"/>
  <c r="BI137" i="2"/>
  <c r="BH137" i="2"/>
  <c r="BG137" i="2"/>
  <c r="BF137" i="2"/>
  <c r="T137" i="2"/>
  <c r="R137" i="2"/>
  <c r="P137" i="2"/>
  <c r="BI133" i="2"/>
  <c r="BH133" i="2"/>
  <c r="BG133" i="2"/>
  <c r="BF133" i="2"/>
  <c r="T133" i="2"/>
  <c r="R133" i="2"/>
  <c r="P133" i="2"/>
  <c r="BI132" i="2"/>
  <c r="BH132" i="2"/>
  <c r="BG132" i="2"/>
  <c r="BF132" i="2"/>
  <c r="T132" i="2"/>
  <c r="R132" i="2"/>
  <c r="P132" i="2"/>
  <c r="BI128" i="2"/>
  <c r="BH128" i="2"/>
  <c r="BG128" i="2"/>
  <c r="BF128" i="2"/>
  <c r="T128" i="2"/>
  <c r="R128" i="2"/>
  <c r="P128" i="2"/>
  <c r="BI123" i="2"/>
  <c r="BH123" i="2"/>
  <c r="BG123" i="2"/>
  <c r="BF123" i="2"/>
  <c r="T123" i="2"/>
  <c r="R123" i="2"/>
  <c r="P123" i="2"/>
  <c r="BI114" i="2"/>
  <c r="BH114" i="2"/>
  <c r="BG114" i="2"/>
  <c r="BF114" i="2"/>
  <c r="T114" i="2"/>
  <c r="R114" i="2"/>
  <c r="P114" i="2"/>
  <c r="BI105" i="2"/>
  <c r="BH105" i="2"/>
  <c r="BG105" i="2"/>
  <c r="BF105" i="2"/>
  <c r="T105" i="2"/>
  <c r="R105" i="2"/>
  <c r="P105" i="2"/>
  <c r="BI96" i="2"/>
  <c r="BH96" i="2"/>
  <c r="BG96" i="2"/>
  <c r="BF96" i="2"/>
  <c r="T96" i="2"/>
  <c r="R96" i="2"/>
  <c r="P96" i="2"/>
  <c r="J90" i="2"/>
  <c r="J89" i="2"/>
  <c r="F89" i="2"/>
  <c r="F87" i="2"/>
  <c r="E85" i="2"/>
  <c r="J55" i="2"/>
  <c r="J54" i="2"/>
  <c r="F54" i="2"/>
  <c r="F52" i="2"/>
  <c r="E50" i="2"/>
  <c r="J18" i="2"/>
  <c r="E18" i="2"/>
  <c r="F55" i="2"/>
  <c r="J17" i="2"/>
  <c r="J12" i="2"/>
  <c r="J87" i="2" s="1"/>
  <c r="E7" i="2"/>
  <c r="E83" i="2"/>
  <c r="L50" i="1"/>
  <c r="AM50" i="1"/>
  <c r="AM49" i="1"/>
  <c r="L49" i="1"/>
  <c r="AM47" i="1"/>
  <c r="L47" i="1"/>
  <c r="L45" i="1"/>
  <c r="L44" i="1"/>
  <c r="J492" i="4"/>
  <c r="BK464" i="4"/>
  <c r="BK425" i="4"/>
  <c r="BK413" i="4"/>
  <c r="J390" i="4"/>
  <c r="BK372" i="4"/>
  <c r="BK361" i="4"/>
  <c r="J349" i="4"/>
  <c r="J337" i="4"/>
  <c r="BK323" i="4"/>
  <c r="BK308" i="4"/>
  <c r="BK286" i="4"/>
  <c r="J273" i="4"/>
  <c r="J258" i="4"/>
  <c r="BK244" i="4"/>
  <c r="BK228" i="4"/>
  <c r="BK219" i="4"/>
  <c r="BK203" i="4"/>
  <c r="J180" i="4"/>
  <c r="BK160" i="4"/>
  <c r="BK140" i="4"/>
  <c r="J118" i="4"/>
  <c r="J548" i="3"/>
  <c r="J540" i="3"/>
  <c r="J536" i="3"/>
  <c r="J526" i="3"/>
  <c r="J505" i="3"/>
  <c r="BK472" i="3"/>
  <c r="BK441" i="3"/>
  <c r="BK414" i="3"/>
  <c r="BK398" i="3"/>
  <c r="BK372" i="3"/>
  <c r="J319" i="3"/>
  <c r="BK304" i="3"/>
  <c r="BK260" i="3"/>
  <c r="BK241" i="3"/>
  <c r="BK214" i="3"/>
  <c r="J195" i="3"/>
  <c r="BK172" i="3"/>
  <c r="BK126" i="3"/>
  <c r="J105" i="3"/>
  <c r="BK721" i="2"/>
  <c r="J693" i="2"/>
  <c r="J650" i="2"/>
  <c r="J622" i="2"/>
  <c r="J596" i="2"/>
  <c r="BK564" i="2"/>
  <c r="J531" i="2"/>
  <c r="J465" i="2"/>
  <c r="BK424" i="2"/>
  <c r="J320" i="2"/>
  <c r="J276" i="2"/>
  <c r="J220" i="2"/>
  <c r="J153" i="2"/>
  <c r="J128" i="2"/>
  <c r="J539" i="4"/>
  <c r="BK521" i="4"/>
  <c r="BK511" i="4"/>
  <c r="BK498" i="4"/>
  <c r="J486" i="4"/>
  <c r="J472" i="4"/>
  <c r="J457" i="4"/>
  <c r="J442" i="4"/>
  <c r="J425" i="4"/>
  <c r="J417" i="4"/>
  <c r="BK402" i="4"/>
  <c r="J386" i="4"/>
  <c r="J374" i="4"/>
  <c r="BK363" i="4"/>
  <c r="BK349" i="4"/>
  <c r="J341" i="4"/>
  <c r="BK331" i="4"/>
  <c r="J321" i="4"/>
  <c r="J305" i="4"/>
  <c r="BK296" i="4"/>
  <c r="J282" i="4"/>
  <c r="BK271" i="4"/>
  <c r="BK256" i="4"/>
  <c r="J238" i="4"/>
  <c r="J228" i="4"/>
  <c r="J215" i="4"/>
  <c r="BK201" i="4"/>
  <c r="BK189" i="4"/>
  <c r="J176" i="4"/>
  <c r="BK168" i="4"/>
  <c r="BK148" i="4"/>
  <c r="BK134" i="4"/>
  <c r="BK110" i="4"/>
  <c r="J518" i="3"/>
  <c r="BK509" i="3"/>
  <c r="BK486" i="3"/>
  <c r="BK463" i="3"/>
  <c r="BK455" i="3"/>
  <c r="J446" i="3"/>
  <c r="BK424" i="3"/>
  <c r="BK403" i="3"/>
  <c r="J372" i="3"/>
  <c r="BK339" i="3"/>
  <c r="BK316" i="3"/>
  <c r="BK292" i="3"/>
  <c r="J274" i="3"/>
  <c r="BK236" i="3"/>
  <c r="BK229" i="3"/>
  <c r="J211" i="3"/>
  <c r="J140" i="3"/>
  <c r="J120" i="3"/>
  <c r="J94" i="3"/>
  <c r="BK696" i="2"/>
  <c r="J681" i="2"/>
  <c r="BK656" i="2"/>
  <c r="BK626" i="2"/>
  <c r="BK605" i="2"/>
  <c r="BK565" i="2"/>
  <c r="BK546" i="2"/>
  <c r="J497" i="2"/>
  <c r="J468" i="2"/>
  <c r="BK392" i="2"/>
  <c r="BK306" i="2"/>
  <c r="BK276" i="2"/>
  <c r="J250" i="2"/>
  <c r="BK216" i="2"/>
  <c r="J138" i="2"/>
  <c r="BK128" i="2"/>
  <c r="BK691" i="4"/>
  <c r="J681" i="4"/>
  <c r="J670" i="4"/>
  <c r="J658" i="4"/>
  <c r="BK643" i="4"/>
  <c r="J630" i="4"/>
  <c r="J619" i="4"/>
  <c r="BK602" i="4"/>
  <c r="J593" i="4"/>
  <c r="J578" i="4"/>
  <c r="BK569" i="4"/>
  <c r="J560" i="4"/>
  <c r="J551" i="4"/>
  <c r="BK541" i="4"/>
  <c r="J531" i="4"/>
  <c r="J521" i="4"/>
  <c r="J511" i="4"/>
  <c r="J503" i="4"/>
  <c r="J478" i="4"/>
  <c r="J455" i="4"/>
  <c r="BK444" i="4"/>
  <c r="J432" i="4"/>
  <c r="BK417" i="4"/>
  <c r="J404" i="4"/>
  <c r="J382" i="4"/>
  <c r="J363" i="4"/>
  <c r="J351" i="4"/>
  <c r="J335" i="4"/>
  <c r="J318" i="4"/>
  <c r="BK303" i="4"/>
  <c r="J296" i="4"/>
  <c r="J284" i="4"/>
  <c r="BK265" i="4"/>
  <c r="J256" i="4"/>
  <c r="BK242" i="4"/>
  <c r="J230" i="4"/>
  <c r="BK217" i="4"/>
  <c r="J203" i="4"/>
  <c r="BK184" i="4"/>
  <c r="J166" i="4"/>
  <c r="J158" i="4"/>
  <c r="BK142" i="4"/>
  <c r="J122" i="4"/>
  <c r="BK114" i="4"/>
  <c r="BK528" i="3"/>
  <c r="J503" i="3"/>
  <c r="J491" i="3"/>
  <c r="J486" i="3"/>
  <c r="BK469" i="3"/>
  <c r="BK446" i="3"/>
  <c r="J434" i="3"/>
  <c r="J424" i="3"/>
  <c r="BK405" i="3"/>
  <c r="BK392" i="3"/>
  <c r="J376" i="3"/>
  <c r="BK345" i="3"/>
  <c r="J332" i="3"/>
  <c r="BK288" i="3"/>
  <c r="BK243" i="3"/>
  <c r="J208" i="3"/>
  <c r="BK197" i="3"/>
  <c r="J169" i="3"/>
  <c r="J155" i="3"/>
  <c r="BK135" i="3"/>
  <c r="BK94" i="3"/>
  <c r="BK745" i="2"/>
  <c r="BK734" i="2"/>
  <c r="J696" i="2"/>
  <c r="BK650" i="2"/>
  <c r="BK601" i="2"/>
  <c r="BK573" i="2"/>
  <c r="J546" i="2"/>
  <c r="BK497" i="2"/>
  <c r="BK415" i="2"/>
  <c r="J386" i="2"/>
  <c r="BK361" i="2"/>
  <c r="BK267" i="2"/>
  <c r="BK211" i="2"/>
  <c r="BK153" i="2"/>
  <c r="BK132" i="2"/>
  <c r="J694" i="4"/>
  <c r="J667" i="4"/>
  <c r="BK658" i="4"/>
  <c r="BK645" i="4"/>
  <c r="J633" i="4"/>
  <c r="J613" i="4"/>
  <c r="BK607" i="4"/>
  <c r="J598" i="4"/>
  <c r="J591" i="4"/>
  <c r="BK573" i="4"/>
  <c r="BK565" i="4"/>
  <c r="BK545" i="4"/>
  <c r="J529" i="4"/>
  <c r="J476" i="4"/>
  <c r="J461" i="4"/>
  <c r="J448" i="4"/>
  <c r="BK430" i="4"/>
  <c r="J402" i="4"/>
  <c r="BK390" i="4"/>
  <c r="BK376" i="4"/>
  <c r="J184" i="4"/>
  <c r="J154" i="4"/>
  <c r="BK136" i="4"/>
  <c r="J126" i="4"/>
  <c r="J112" i="4"/>
  <c r="BK536" i="3"/>
  <c r="J499" i="3"/>
  <c r="J472" i="3"/>
  <c r="J459" i="3"/>
  <c r="BK438" i="3"/>
  <c r="J414" i="3"/>
  <c r="J396" i="3"/>
  <c r="BK382" i="3"/>
  <c r="BK361" i="3"/>
  <c r="J345" i="3"/>
  <c r="BK332" i="3"/>
  <c r="J310" i="3"/>
  <c r="J298" i="3"/>
  <c r="J271" i="3"/>
  <c r="BK249" i="3"/>
  <c r="J222" i="3"/>
  <c r="BK211" i="3"/>
  <c r="BK190" i="3"/>
  <c r="BK165" i="3"/>
  <c r="BK140" i="3"/>
  <c r="J126" i="3"/>
  <c r="BK740" i="2"/>
  <c r="J729" i="2"/>
  <c r="BK640" i="2"/>
  <c r="J626" i="2"/>
  <c r="BK596" i="2"/>
  <c r="BK569" i="2"/>
  <c r="J556" i="2"/>
  <c r="BK543" i="2"/>
  <c r="J487" i="2"/>
  <c r="J415" i="2"/>
  <c r="J389" i="2"/>
  <c r="J310" i="2"/>
  <c r="BK282" i="2"/>
  <c r="J260" i="2"/>
  <c r="J207" i="2"/>
  <c r="J143" i="2"/>
  <c r="BK123" i="2"/>
  <c r="J700" i="4"/>
  <c r="BK694" i="4"/>
  <c r="BK688" i="4"/>
  <c r="BK676" i="4"/>
  <c r="BK656" i="4"/>
  <c r="BK647" i="4"/>
  <c r="BK641" i="4"/>
  <c r="BK628" i="4"/>
  <c r="BK619" i="4"/>
  <c r="BK609" i="4"/>
  <c r="BK600" i="4"/>
  <c r="BK585" i="4"/>
  <c r="BK558" i="4"/>
  <c r="J547" i="4"/>
  <c r="J541" i="4"/>
  <c r="BK533" i="4"/>
  <c r="BK505" i="4"/>
  <c r="BK496" i="4"/>
  <c r="J484" i="4"/>
  <c r="BK472" i="4"/>
  <c r="BK439" i="4"/>
  <c r="BK421" i="4"/>
  <c r="BK404" i="4"/>
  <c r="J392" i="4"/>
  <c r="BK382" i="4"/>
  <c r="J368" i="4"/>
  <c r="BK355" i="4"/>
  <c r="J343" i="4"/>
  <c r="BK329" i="4"/>
  <c r="BK321" i="4"/>
  <c r="BK294" i="4"/>
  <c r="J278" i="4"/>
  <c r="J271" i="4"/>
  <c r="BK263" i="4"/>
  <c r="J246" i="4"/>
  <c r="BK230" i="4"/>
  <c r="J221" i="4"/>
  <c r="BK207" i="4"/>
  <c r="BK199" i="4"/>
  <c r="J189" i="4"/>
  <c r="BK174" i="4"/>
  <c r="BK158" i="4"/>
  <c r="J138" i="4"/>
  <c r="J116" i="4"/>
  <c r="J550" i="3"/>
  <c r="J546" i="3"/>
  <c r="BK538" i="3"/>
  <c r="J531" i="3"/>
  <c r="J521" i="3"/>
  <c r="J507" i="3"/>
  <c r="BK475" i="3"/>
  <c r="BK452" i="3"/>
  <c r="J426" i="3"/>
  <c r="J407" i="3"/>
  <c r="J392" i="3"/>
  <c r="BK356" i="3"/>
  <c r="J314" i="3"/>
  <c r="J286" i="3"/>
  <c r="BK255" i="3"/>
  <c r="J236" i="3"/>
  <c r="J205" i="3"/>
  <c r="BK186" i="3"/>
  <c r="J135" i="3"/>
  <c r="J123" i="3"/>
  <c r="BK97" i="3"/>
  <c r="BK713" i="2"/>
  <c r="BK699" i="2"/>
  <c r="J661" i="2"/>
  <c r="J614" i="2"/>
  <c r="BK574" i="2"/>
  <c r="J551" i="2"/>
  <c r="BK506" i="2"/>
  <c r="J401" i="2"/>
  <c r="BK316" i="2"/>
  <c r="BK274" i="2"/>
  <c r="BK225" i="2"/>
  <c r="BK138" i="2"/>
  <c r="J105" i="2"/>
  <c r="BK525" i="4"/>
  <c r="J519" i="4"/>
  <c r="J509" i="4"/>
  <c r="BK492" i="4"/>
  <c r="J480" i="4"/>
  <c r="J470" i="4"/>
  <c r="BK451" i="4"/>
  <c r="J437" i="4"/>
  <c r="J413" i="4"/>
  <c r="BK398" i="4"/>
  <c r="BK378" i="4"/>
  <c r="J361" i="4"/>
  <c r="BK353" i="4"/>
  <c r="BK343" i="4"/>
  <c r="J333" i="4"/>
  <c r="BK325" i="4"/>
  <c r="J310" i="4"/>
  <c r="BK301" i="4"/>
  <c r="J290" i="4"/>
  <c r="J280" i="4"/>
  <c r="J267" i="4"/>
  <c r="J251" i="4"/>
  <c r="BK236" i="4"/>
  <c r="J226" i="4"/>
  <c r="J211" i="4"/>
  <c r="BK205" i="4"/>
  <c r="BK195" i="4"/>
  <c r="BK180" i="4"/>
  <c r="BK154" i="4"/>
  <c r="J144" i="4"/>
  <c r="J130" i="4"/>
  <c r="BK531" i="3"/>
  <c r="BK512" i="3"/>
  <c r="BK495" i="3"/>
  <c r="J477" i="3"/>
  <c r="BK459" i="3"/>
  <c r="J452" i="3"/>
  <c r="BK428" i="3"/>
  <c r="J418" i="3"/>
  <c r="BK394" i="3"/>
  <c r="BK353" i="3"/>
  <c r="BK319" i="3"/>
  <c r="BK294" i="3"/>
  <c r="J277" i="3"/>
  <c r="J252" i="3"/>
  <c r="BK231" i="3"/>
  <c r="BK217" i="3"/>
  <c r="BK142" i="3"/>
  <c r="BK127" i="3"/>
  <c r="J101" i="3"/>
  <c r="J708" i="2"/>
  <c r="BK693" i="2"/>
  <c r="J667" i="2"/>
  <c r="J641" i="2"/>
  <c r="BK622" i="2"/>
  <c r="J601" i="2"/>
  <c r="BK561" i="2"/>
  <c r="J543" i="2"/>
  <c r="J478" i="2"/>
  <c r="BK465" i="2"/>
  <c r="J316" i="2"/>
  <c r="J282" i="2"/>
  <c r="BK255" i="2"/>
  <c r="BK220" i="2"/>
  <c r="BK137" i="2"/>
  <c r="J688" i="4"/>
  <c r="BK679" i="4"/>
  <c r="BK667" i="4"/>
  <c r="J654" i="4"/>
  <c r="J637" i="4"/>
  <c r="BK626" i="4"/>
  <c r="BK617" i="4"/>
  <c r="BK598" i="4"/>
  <c r="J589" i="4"/>
  <c r="BK580" i="4"/>
  <c r="BK571" i="4"/>
  <c r="BK563" i="4"/>
  <c r="BK556" i="4"/>
  <c r="BK547" i="4"/>
  <c r="J533" i="4"/>
  <c r="J523" i="4"/>
  <c r="J513" i="4"/>
  <c r="J505" i="4"/>
  <c r="J482" i="4"/>
  <c r="BK474" i="4"/>
  <c r="J459" i="4"/>
  <c r="J451" i="4"/>
  <c r="BK435" i="4"/>
  <c r="BK419" i="4"/>
  <c r="BK409" i="4"/>
  <c r="J388" i="4"/>
  <c r="J372" i="4"/>
  <c r="J353" i="4"/>
  <c r="BK341" i="4"/>
  <c r="BK327" i="4"/>
  <c r="BK310" i="4"/>
  <c r="J298" i="4"/>
  <c r="BK288" i="4"/>
  <c r="BK282" i="4"/>
  <c r="J263" i="4"/>
  <c r="BK254" i="4"/>
  <c r="BK246" i="4"/>
  <c r="J232" i="4"/>
  <c r="BK221" i="4"/>
  <c r="J205" i="4"/>
  <c r="J186" i="4"/>
  <c r="BK172" i="4"/>
  <c r="J162" i="4"/>
  <c r="BK144" i="4"/>
  <c r="BK130" i="4"/>
  <c r="BK118" i="4"/>
  <c r="BK539" i="3"/>
  <c r="BK507" i="3"/>
  <c r="BK497" i="3"/>
  <c r="BK488" i="3"/>
  <c r="BK477" i="3"/>
  <c r="BK466" i="3"/>
  <c r="BK436" i="3"/>
  <c r="BK430" i="3"/>
  <c r="BK412" i="3"/>
  <c r="BK401" i="3"/>
  <c r="J390" i="3"/>
  <c r="J368" i="3"/>
  <c r="BK335" i="3"/>
  <c r="BK298" i="3"/>
  <c r="BK271" i="3"/>
  <c r="J241" i="3"/>
  <c r="BK201" i="3"/>
  <c r="BK182" i="3"/>
  <c r="J165" i="3"/>
  <c r="J142" i="3"/>
  <c r="J113" i="3"/>
  <c r="J749" i="2"/>
  <c r="J740" i="2"/>
  <c r="BK729" i="2"/>
  <c r="J713" i="2"/>
  <c r="J687" i="2"/>
  <c r="BK646" i="2"/>
  <c r="BK585" i="2"/>
  <c r="BK578" i="2"/>
  <c r="BK554" i="2"/>
  <c r="BK515" i="2"/>
  <c r="J424" i="2"/>
  <c r="BK389" i="2"/>
  <c r="BK310" i="2"/>
  <c r="J262" i="2"/>
  <c r="BK237" i="2"/>
  <c r="BK207" i="2"/>
  <c r="J142" i="2"/>
  <c r="BK105" i="2"/>
  <c r="J679" i="4"/>
  <c r="BK660" i="4"/>
  <c r="BK649" i="4"/>
  <c r="J635" i="4"/>
  <c r="J622" i="4"/>
  <c r="J609" i="4"/>
  <c r="J600" i="4"/>
  <c r="J580" i="4"/>
  <c r="J571" i="4"/>
  <c r="J563" i="4"/>
  <c r="BK543" i="4"/>
  <c r="J501" i="4"/>
  <c r="BK486" i="4"/>
  <c r="BK466" i="4"/>
  <c r="BK442" i="4"/>
  <c r="J421" i="4"/>
  <c r="J400" i="4"/>
  <c r="BK388" i="4"/>
  <c r="BK191" i="4"/>
  <c r="J156" i="4"/>
  <c r="J146" i="4"/>
  <c r="BK128" i="4"/>
  <c r="BK120" i="4"/>
  <c r="J537" i="3"/>
  <c r="BK505" i="3"/>
  <c r="J495" i="3"/>
  <c r="J463" i="3"/>
  <c r="J455" i="3"/>
  <c r="J430" i="3"/>
  <c r="J398" i="3"/>
  <c r="J380" i="3"/>
  <c r="BK349" i="3"/>
  <c r="J335" i="3"/>
  <c r="BK314" i="3"/>
  <c r="BK301" i="3"/>
  <c r="J280" i="3"/>
  <c r="BK252" i="3"/>
  <c r="BK227" i="3"/>
  <c r="BK208" i="3"/>
  <c r="BK195" i="3"/>
  <c r="J172" i="3"/>
  <c r="BK155" i="3"/>
  <c r="J127" i="3"/>
  <c r="J109" i="3"/>
  <c r="J738" i="2"/>
  <c r="BK681" i="2"/>
  <c r="J637" i="2"/>
  <c r="BK617" i="2"/>
  <c r="BK587" i="2"/>
  <c r="J578" i="2"/>
  <c r="J564" i="2"/>
  <c r="J549" i="2"/>
  <c r="J515" i="2"/>
  <c r="BK460" i="2"/>
  <c r="BK404" i="2"/>
  <c r="BK372" i="2"/>
  <c r="BK302" i="2"/>
  <c r="BK269" i="2"/>
  <c r="J225" i="2"/>
  <c r="J157" i="2"/>
  <c r="BK142" i="2"/>
  <c r="BK114" i="2"/>
  <c r="J697" i="4"/>
  <c r="J686" i="4"/>
  <c r="BK670" i="4"/>
  <c r="BK651" i="4"/>
  <c r="J645" i="4"/>
  <c r="BK637" i="4"/>
  <c r="J626" i="4"/>
  <c r="J615" i="4"/>
  <c r="J607" i="4"/>
  <c r="BK589" i="4"/>
  <c r="J582" i="4"/>
  <c r="BK554" i="4"/>
  <c r="J543" i="4"/>
  <c r="BK535" i="4"/>
  <c r="J515" i="4"/>
  <c r="J498" i="4"/>
  <c r="BK494" i="4"/>
  <c r="BK482" i="4"/>
  <c r="BK470" i="4"/>
  <c r="J435" i="4"/>
  <c r="J415" i="4"/>
  <c r="J398" i="4"/>
  <c r="BK386" i="4"/>
  <c r="BK374" i="4"/>
  <c r="J366" i="4"/>
  <c r="BK351" i="4"/>
  <c r="BK339" i="4"/>
  <c r="J325" i="4"/>
  <c r="J312" i="4"/>
  <c r="BK305" i="4"/>
  <c r="BK290" i="4"/>
  <c r="BK275" i="4"/>
  <c r="BK267" i="4"/>
  <c r="BK249" i="4"/>
  <c r="J240" i="4"/>
  <c r="BK226" i="4"/>
  <c r="BK211" i="4"/>
  <c r="J197" i="4"/>
  <c r="J178" i="4"/>
  <c r="J172" i="4"/>
  <c r="BK156" i="4"/>
  <c r="J136" i="4"/>
  <c r="J114" i="4"/>
  <c r="BK548" i="3"/>
  <c r="BK541" i="3"/>
  <c r="BK537" i="3"/>
  <c r="BK524" i="3"/>
  <c r="J509" i="3"/>
  <c r="J488" i="3"/>
  <c r="BK461" i="3"/>
  <c r="J441" i="3"/>
  <c r="J416" i="3"/>
  <c r="J401" i="3"/>
  <c r="BK390" i="3"/>
  <c r="J349" i="3"/>
  <c r="J292" i="3"/>
  <c r="BK268" i="3"/>
  <c r="J247" i="3"/>
  <c r="J217" i="3"/>
  <c r="J190" i="3"/>
  <c r="BK134" i="3"/>
  <c r="BK120" i="3"/>
  <c r="BK739" i="2"/>
  <c r="BK708" i="2"/>
  <c r="BK677" i="2"/>
  <c r="J640" i="2"/>
  <c r="J610" i="2"/>
  <c r="J591" i="2"/>
  <c r="BK559" i="2"/>
  <c r="J539" i="2"/>
  <c r="BK468" i="2"/>
  <c r="BK455" i="2"/>
  <c r="BK353" i="2"/>
  <c r="J287" i="2"/>
  <c r="BK250" i="2"/>
  <c r="J172" i="2"/>
  <c r="J132" i="2"/>
  <c r="J96" i="2"/>
  <c r="BK531" i="4"/>
  <c r="BK523" i="4"/>
  <c r="BK513" i="4"/>
  <c r="BK503" i="4"/>
  <c r="BK490" i="4"/>
  <c r="BK476" i="4"/>
  <c r="BK461" i="4"/>
  <c r="J446" i="4"/>
  <c r="J427" i="4"/>
  <c r="J419" i="4"/>
  <c r="J407" i="4"/>
  <c r="BK392" i="4"/>
  <c r="J376" i="4"/>
  <c r="BK366" i="4"/>
  <c r="J355" i="4"/>
  <c r="J345" i="4"/>
  <c r="BK335" i="4"/>
  <c r="J327" i="4"/>
  <c r="J316" i="4"/>
  <c r="J303" i="4"/>
  <c r="BK292" i="4"/>
  <c r="BK284" i="4"/>
  <c r="BK278" i="4"/>
  <c r="BK261" i="4"/>
  <c r="J244" i="4"/>
  <c r="J234" i="4"/>
  <c r="J219" i="4"/>
  <c r="BK213" i="4"/>
  <c r="J207" i="4"/>
  <c r="BK197" i="4"/>
  <c r="BK170" i="4"/>
  <c r="BK162" i="4"/>
  <c r="BK146" i="4"/>
  <c r="J132" i="4"/>
  <c r="BK126" i="4"/>
  <c r="BK521" i="3"/>
  <c r="J493" i="3"/>
  <c r="J479" i="3"/>
  <c r="BK457" i="3"/>
  <c r="BK450" i="3"/>
  <c r="BK426" i="3"/>
  <c r="BK407" i="3"/>
  <c r="J386" i="3"/>
  <c r="J351" i="3"/>
  <c r="BK328" i="3"/>
  <c r="BK310" i="3"/>
  <c r="J288" i="3"/>
  <c r="J255" i="3"/>
  <c r="J227" i="3"/>
  <c r="BK148" i="3"/>
  <c r="BK138" i="3"/>
  <c r="BK105" i="3"/>
  <c r="BK724" i="2"/>
  <c r="J702" i="2"/>
  <c r="BK687" i="2"/>
  <c r="BK637" i="2"/>
  <c r="BK614" i="2"/>
  <c r="BK583" i="2"/>
  <c r="J559" i="2"/>
  <c r="BK536" i="2"/>
  <c r="BK487" i="2"/>
  <c r="J439" i="2"/>
  <c r="BK320" i="2"/>
  <c r="J298" i="2"/>
  <c r="J269" i="2"/>
  <c r="J241" i="2"/>
  <c r="BK172" i="2"/>
  <c r="J684" i="4"/>
  <c r="J673" i="4"/>
  <c r="J660" i="4"/>
  <c r="J647" i="4"/>
  <c r="BK635" i="4"/>
  <c r="J624" i="4"/>
  <c r="BK615" i="4"/>
  <c r="BK595" i="4"/>
  <c r="J585" i="4"/>
  <c r="J576" i="4"/>
  <c r="J565" i="4"/>
  <c r="J558" i="4"/>
  <c r="J549" i="4"/>
  <c r="BK539" i="4"/>
  <c r="BK527" i="4"/>
  <c r="BK517" i="4"/>
  <c r="BK507" i="4"/>
  <c r="BK484" i="4"/>
  <c r="BK480" i="4"/>
  <c r="J464" i="4"/>
  <c r="J453" i="4"/>
  <c r="BK437" i="4"/>
  <c r="BK427" i="4"/>
  <c r="BK415" i="4"/>
  <c r="J406" i="4"/>
  <c r="J384" i="4"/>
  <c r="BK370" i="4"/>
  <c r="J357" i="4"/>
  <c r="BK337" i="4"/>
  <c r="J323" i="4"/>
  <c r="BK312" i="4"/>
  <c r="J301" i="4"/>
  <c r="J292" i="4"/>
  <c r="BK273" i="4"/>
  <c r="BK258" i="4"/>
  <c r="J249" i="4"/>
  <c r="BK238" i="4"/>
  <c r="BK223" i="4"/>
  <c r="J209" i="4"/>
  <c r="J193" i="4"/>
  <c r="BK178" i="4"/>
  <c r="J160" i="4"/>
  <c r="BK132" i="4"/>
  <c r="J120" i="4"/>
  <c r="BK112" i="4"/>
  <c r="J538" i="3"/>
  <c r="J512" i="3"/>
  <c r="J501" i="3"/>
  <c r="BK482" i="3"/>
  <c r="J475" i="3"/>
  <c r="J443" i="3"/>
  <c r="J428" i="3"/>
  <c r="J409" i="3"/>
  <c r="J394" i="3"/>
  <c r="J382" i="3"/>
  <c r="J353" i="3"/>
  <c r="BK322" i="3"/>
  <c r="BK280" i="3"/>
  <c r="J260" i="3"/>
  <c r="J233" i="3"/>
  <c r="J199" i="3"/>
  <c r="J179" i="3"/>
  <c r="J148" i="3"/>
  <c r="J134" i="3"/>
  <c r="BK749" i="2"/>
  <c r="J747" i="2"/>
  <c r="BK738" i="2"/>
  <c r="J721" i="2"/>
  <c r="BK702" i="2"/>
  <c r="J656" i="2"/>
  <c r="J617" i="2"/>
  <c r="J583" i="2"/>
  <c r="J569" i="2"/>
  <c r="BK531" i="2"/>
  <c r="J455" i="2"/>
  <c r="J404" i="2"/>
  <c r="J372" i="2"/>
  <c r="J302" i="2"/>
  <c r="J255" i="2"/>
  <c r="J216" i="2"/>
  <c r="BK157" i="2"/>
  <c r="J114" i="2"/>
  <c r="BK681" i="4"/>
  <c r="BK664" i="4"/>
  <c r="BK654" i="4"/>
  <c r="J641" i="4"/>
  <c r="BK630" i="4"/>
  <c r="J617" i="4"/>
  <c r="J604" i="4"/>
  <c r="J595" i="4"/>
  <c r="BK587" i="4"/>
  <c r="BK576" i="4"/>
  <c r="BK567" i="4"/>
  <c r="BK549" i="4"/>
  <c r="J517" i="4"/>
  <c r="J490" i="4"/>
  <c r="BK459" i="4"/>
  <c r="J444" i="4"/>
  <c r="BK432" i="4"/>
  <c r="BK406" i="4"/>
  <c r="J394" i="4"/>
  <c r="BK193" i="4"/>
  <c r="J170" i="4"/>
  <c r="BK152" i="4"/>
  <c r="J148" i="4"/>
  <c r="J134" i="4"/>
  <c r="BK122" i="4"/>
  <c r="BK526" i="3"/>
  <c r="BK503" i="3"/>
  <c r="BK483" i="3"/>
  <c r="J469" i="3"/>
  <c r="J457" i="3"/>
  <c r="J436" i="3"/>
  <c r="BK409" i="3"/>
  <c r="BK386" i="3"/>
  <c r="BK376" i="3"/>
  <c r="BK347" i="3"/>
  <c r="J339" i="3"/>
  <c r="J322" i="3"/>
  <c r="J308" i="3"/>
  <c r="J294" i="3"/>
  <c r="BK263" i="3"/>
  <c r="J231" i="3"/>
  <c r="J214" i="3"/>
  <c r="J201" i="3"/>
  <c r="BK179" i="3"/>
  <c r="BK169" i="3"/>
  <c r="J131" i="3"/>
  <c r="BK123" i="3"/>
  <c r="BK101" i="3"/>
  <c r="J724" i="2"/>
  <c r="J672" i="2"/>
  <c r="BK629" i="2"/>
  <c r="J587" i="2"/>
  <c r="J573" i="2"/>
  <c r="J561" i="2"/>
  <c r="BK539" i="2"/>
  <c r="J506" i="2"/>
  <c r="BK439" i="2"/>
  <c r="BK386" i="2"/>
  <c r="J306" i="2"/>
  <c r="J274" i="2"/>
  <c r="J246" i="2"/>
  <c r="J176" i="2"/>
  <c r="J133" i="2"/>
  <c r="BK96" i="2"/>
  <c r="BK700" i="4"/>
  <c r="BK697" i="4"/>
  <c r="J691" i="4"/>
  <c r="BK684" i="4"/>
  <c r="J664" i="4"/>
  <c r="J649" i="4"/>
  <c r="J643" i="4"/>
  <c r="BK633" i="4"/>
  <c r="BK624" i="4"/>
  <c r="BK613" i="4"/>
  <c r="BK604" i="4"/>
  <c r="J587" i="4"/>
  <c r="BK560" i="4"/>
  <c r="BK551" i="4"/>
  <c r="J537" i="4"/>
  <c r="J527" i="4"/>
  <c r="BK501" i="4"/>
  <c r="J488" i="4"/>
  <c r="BK478" i="4"/>
  <c r="BK453" i="4"/>
  <c r="BK423" i="4"/>
  <c r="J409" i="4"/>
  <c r="BK394" i="4"/>
  <c r="J380" i="4"/>
  <c r="J370" i="4"/>
  <c r="BK357" i="4"/>
  <c r="BK347" i="4"/>
  <c r="BK333" i="4"/>
  <c r="J314" i="4"/>
  <c r="BK298" i="4"/>
  <c r="BK280" i="4"/>
  <c r="J269" i="4"/>
  <c r="J254" i="4"/>
  <c r="BK234" i="4"/>
  <c r="J223" i="4"/>
  <c r="BK215" i="4"/>
  <c r="J201" i="4"/>
  <c r="J191" i="4"/>
  <c r="BK176" i="4"/>
  <c r="J168" i="4"/>
  <c r="BK150" i="4"/>
  <c r="BK124" i="4"/>
  <c r="BK550" i="3"/>
  <c r="BK546" i="3"/>
  <c r="J539" i="3"/>
  <c r="J528" i="3"/>
  <c r="BK518" i="3"/>
  <c r="J497" i="3"/>
  <c r="BK491" i="3"/>
  <c r="J450" i="3"/>
  <c r="BK434" i="3"/>
  <c r="J405" i="3"/>
  <c r="BK380" i="3"/>
  <c r="BK351" i="3"/>
  <c r="BK308" i="3"/>
  <c r="BK274" i="3"/>
  <c r="J249" i="3"/>
  <c r="J229" i="3"/>
  <c r="J197" i="3"/>
  <c r="J176" i="3"/>
  <c r="BK131" i="3"/>
  <c r="BK113" i="3"/>
  <c r="J717" i="2"/>
  <c r="BK705" i="2"/>
  <c r="BK667" i="2"/>
  <c r="J629" i="2"/>
  <c r="J605" i="2"/>
  <c r="J579" i="2"/>
  <c r="J554" i="2"/>
  <c r="BK478" i="2"/>
  <c r="J460" i="2"/>
  <c r="J361" i="2"/>
  <c r="J293" i="2"/>
  <c r="BK262" i="2"/>
  <c r="BK246" i="2"/>
  <c r="J149" i="2"/>
  <c r="J123" i="2"/>
  <c r="BK529" i="4"/>
  <c r="BK515" i="4"/>
  <c r="J507" i="4"/>
  <c r="BK488" i="4"/>
  <c r="J474" i="4"/>
  <c r="J466" i="4"/>
  <c r="BK448" i="4"/>
  <c r="J423" i="4"/>
  <c r="BK411" i="4"/>
  <c r="J396" i="4"/>
  <c r="BK380" i="4"/>
  <c r="BK368" i="4"/>
  <c r="BK359" i="4"/>
  <c r="J347" i="4"/>
  <c r="J339" i="4"/>
  <c r="J329" i="4"/>
  <c r="BK318" i="4"/>
  <c r="BK314" i="4"/>
  <c r="J294" i="4"/>
  <c r="J288" i="4"/>
  <c r="J275" i="4"/>
  <c r="J265" i="4"/>
  <c r="J242" i="4"/>
  <c r="BK232" i="4"/>
  <c r="J217" i="4"/>
  <c r="BK209" i="4"/>
  <c r="J199" i="4"/>
  <c r="J182" i="4"/>
  <c r="J174" i="4"/>
  <c r="J164" i="4"/>
  <c r="BK138" i="4"/>
  <c r="J128" i="4"/>
  <c r="J110" i="4"/>
  <c r="BK515" i="3"/>
  <c r="BK499" i="3"/>
  <c r="J483" i="3"/>
  <c r="J466" i="3"/>
  <c r="J453" i="3"/>
  <c r="BK432" i="3"/>
  <c r="BK416" i="3"/>
  <c r="BK396" i="3"/>
  <c r="BK368" i="3"/>
  <c r="J347" i="3"/>
  <c r="J301" i="3"/>
  <c r="BK286" i="3"/>
  <c r="J263" i="3"/>
  <c r="BK233" i="3"/>
  <c r="BK222" i="3"/>
  <c r="BK199" i="3"/>
  <c r="J130" i="3"/>
  <c r="J117" i="3"/>
  <c r="J739" i="2"/>
  <c r="J705" i="2"/>
  <c r="BK672" i="2"/>
  <c r="J646" i="2"/>
  <c r="BK634" i="2"/>
  <c r="J574" i="2"/>
  <c r="BK549" i="2"/>
  <c r="BK525" i="2"/>
  <c r="BK473" i="2"/>
  <c r="BK442" i="2"/>
  <c r="J353" i="2"/>
  <c r="BK293" i="2"/>
  <c r="BK260" i="2"/>
  <c r="J237" i="2"/>
  <c r="BK143" i="2"/>
  <c r="BK133" i="2"/>
  <c r="BK686" i="4"/>
  <c r="J676" i="4"/>
  <c r="J662" i="4"/>
  <c r="J656" i="4"/>
  <c r="BK639" i="4"/>
  <c r="BK622" i="4"/>
  <c r="J611" i="4"/>
  <c r="BK591" i="4"/>
  <c r="BK582" i="4"/>
  <c r="J573" i="4"/>
  <c r="J567" i="4"/>
  <c r="J554" i="4"/>
  <c r="J545" i="4"/>
  <c r="J535" i="4"/>
  <c r="J525" i="4"/>
  <c r="BK519" i="4"/>
  <c r="BK509" i="4"/>
  <c r="J496" i="4"/>
  <c r="J468" i="4"/>
  <c r="BK457" i="4"/>
  <c r="BK446" i="4"/>
  <c r="J430" i="4"/>
  <c r="J411" i="4"/>
  <c r="BK400" i="4"/>
  <c r="J378" i="4"/>
  <c r="J359" i="4"/>
  <c r="BK345" i="4"/>
  <c r="J331" i="4"/>
  <c r="BK316" i="4"/>
  <c r="J308" i="4"/>
  <c r="J286" i="4"/>
  <c r="BK269" i="4"/>
  <c r="J261" i="4"/>
  <c r="BK251" i="4"/>
  <c r="BK240" i="4"/>
  <c r="J236" i="4"/>
  <c r="J213" i="4"/>
  <c r="J195" i="4"/>
  <c r="BK182" i="4"/>
  <c r="BK164" i="4"/>
  <c r="J152" i="4"/>
  <c r="J140" i="4"/>
  <c r="BK116" i="4"/>
  <c r="J541" i="3"/>
  <c r="J515" i="3"/>
  <c r="BK493" i="3"/>
  <c r="BK479" i="3"/>
  <c r="BK453" i="3"/>
  <c r="J438" i="3"/>
  <c r="J432" i="3"/>
  <c r="BK418" i="3"/>
  <c r="J403" i="3"/>
  <c r="J388" i="3"/>
  <c r="J361" i="3"/>
  <c r="BK343" i="3"/>
  <c r="J316" i="3"/>
  <c r="BK277" i="3"/>
  <c r="BK247" i="3"/>
  <c r="BK220" i="3"/>
  <c r="J186" i="3"/>
  <c r="BK176" i="3"/>
  <c r="J161" i="3"/>
  <c r="J138" i="3"/>
  <c r="BK109" i="3"/>
  <c r="BK747" i="2"/>
  <c r="J745" i="2"/>
  <c r="BK717" i="2"/>
  <c r="J699" i="2"/>
  <c r="BK661" i="2"/>
  <c r="BK641" i="2"/>
  <c r="BK610" i="2"/>
  <c r="BK579" i="2"/>
  <c r="BK556" i="2"/>
  <c r="J525" i="2"/>
  <c r="J442" i="2"/>
  <c r="J392" i="2"/>
  <c r="BK369" i="2"/>
  <c r="BK287" i="2"/>
  <c r="BK241" i="2"/>
  <c r="BK176" i="2"/>
  <c r="J137" i="2"/>
  <c r="BK673" i="4"/>
  <c r="BK662" i="4"/>
  <c r="J651" i="4"/>
  <c r="J639" i="4"/>
  <c r="J628" i="4"/>
  <c r="BK611" i="4"/>
  <c r="J602" i="4"/>
  <c r="BK593" i="4"/>
  <c r="BK578" i="4"/>
  <c r="J569" i="4"/>
  <c r="J556" i="4"/>
  <c r="BK537" i="4"/>
  <c r="J494" i="4"/>
  <c r="BK468" i="4"/>
  <c r="BK455" i="4"/>
  <c r="J439" i="4"/>
  <c r="BK407" i="4"/>
  <c r="BK396" i="4"/>
  <c r="BK384" i="4"/>
  <c r="BK186" i="4"/>
  <c r="BK166" i="4"/>
  <c r="J150" i="4"/>
  <c r="J142" i="4"/>
  <c r="J124" i="4"/>
  <c r="BK540" i="3"/>
  <c r="J524" i="3"/>
  <c r="BK501" i="3"/>
  <c r="J482" i="3"/>
  <c r="J461" i="3"/>
  <c r="BK443" i="3"/>
  <c r="J412" i="3"/>
  <c r="BK388" i="3"/>
  <c r="J356" i="3"/>
  <c r="J343" i="3"/>
  <c r="J328" i="3"/>
  <c r="J304" i="3"/>
  <c r="J268" i="3"/>
  <c r="J243" i="3"/>
  <c r="J220" i="3"/>
  <c r="BK205" i="3"/>
  <c r="J182" i="3"/>
  <c r="BK161" i="3"/>
  <c r="BK130" i="3"/>
  <c r="BK117" i="3"/>
  <c r="J97" i="3"/>
  <c r="J734" i="2"/>
  <c r="J677" i="2"/>
  <c r="J634" i="2"/>
  <c r="BK591" i="2"/>
  <c r="J585" i="2"/>
  <c r="J565" i="2"/>
  <c r="BK551" i="2"/>
  <c r="J536" i="2"/>
  <c r="J473" i="2"/>
  <c r="BK401" i="2"/>
  <c r="J369" i="2"/>
  <c r="BK298" i="2"/>
  <c r="J267" i="2"/>
  <c r="J211" i="2"/>
  <c r="BK149" i="2"/>
  <c r="AS54" i="1"/>
  <c r="BK80" i="7" l="1"/>
  <c r="J80" i="7" s="1"/>
  <c r="P477" i="2"/>
  <c r="T477" i="2"/>
  <c r="R477" i="2"/>
  <c r="R95" i="2"/>
  <c r="R400" i="2"/>
  <c r="T496" i="2"/>
  <c r="T530" i="2"/>
  <c r="T590" i="2"/>
  <c r="R701" i="2"/>
  <c r="P733" i="2"/>
  <c r="P732" i="2"/>
  <c r="T744" i="2"/>
  <c r="T743" i="2" s="1"/>
  <c r="R93" i="3"/>
  <c r="T139" i="3"/>
  <c r="P175" i="3"/>
  <c r="BK194" i="3"/>
  <c r="BK204" i="3"/>
  <c r="J204" i="3"/>
  <c r="J67" i="3"/>
  <c r="T226" i="3"/>
  <c r="T481" i="3"/>
  <c r="P530" i="3"/>
  <c r="P109" i="4"/>
  <c r="T188" i="4"/>
  <c r="BK253" i="4"/>
  <c r="J253" i="4" s="1"/>
  <c r="J65" i="4" s="1"/>
  <c r="T253" i="4"/>
  <c r="R260" i="4"/>
  <c r="P277" i="4"/>
  <c r="R300" i="4"/>
  <c r="R307" i="4"/>
  <c r="R320" i="4"/>
  <c r="BK365" i="4"/>
  <c r="J365" i="4" s="1"/>
  <c r="J71" i="4" s="1"/>
  <c r="BK429" i="4"/>
  <c r="J429" i="4"/>
  <c r="J72" i="4"/>
  <c r="BK434" i="4"/>
  <c r="J434" i="4" s="1"/>
  <c r="J73" i="4" s="1"/>
  <c r="BK441" i="4"/>
  <c r="J441" i="4" s="1"/>
  <c r="J74" i="4" s="1"/>
  <c r="R441" i="4"/>
  <c r="P450" i="4"/>
  <c r="T463" i="4"/>
  <c r="T500" i="4"/>
  <c r="BK562" i="4"/>
  <c r="J562" i="4" s="1"/>
  <c r="J79" i="4" s="1"/>
  <c r="BK575" i="4"/>
  <c r="J575" i="4" s="1"/>
  <c r="J80" i="4" s="1"/>
  <c r="T575" i="4"/>
  <c r="T584" i="4"/>
  <c r="BK606" i="4"/>
  <c r="J606" i="4"/>
  <c r="J83" i="4" s="1"/>
  <c r="BK621" i="4"/>
  <c r="J621" i="4" s="1"/>
  <c r="J84" i="4" s="1"/>
  <c r="R621" i="4"/>
  <c r="R632" i="4"/>
  <c r="R653" i="4"/>
  <c r="R666" i="4"/>
  <c r="BK95" i="2"/>
  <c r="BK400" i="2"/>
  <c r="J400" i="2" s="1"/>
  <c r="J62" i="2" s="1"/>
  <c r="BK496" i="2"/>
  <c r="J496" i="2" s="1"/>
  <c r="J64" i="2" s="1"/>
  <c r="P530" i="2"/>
  <c r="P590" i="2"/>
  <c r="T701" i="2"/>
  <c r="BK744" i="2"/>
  <c r="J744" i="2"/>
  <c r="J73" i="2" s="1"/>
  <c r="T93" i="3"/>
  <c r="P139" i="3"/>
  <c r="T175" i="3"/>
  <c r="P194" i="3"/>
  <c r="T204" i="3"/>
  <c r="BK226" i="3"/>
  <c r="P481" i="3"/>
  <c r="R530" i="3"/>
  <c r="T109" i="4"/>
  <c r="BK188" i="4"/>
  <c r="J188" i="4" s="1"/>
  <c r="J62" i="4" s="1"/>
  <c r="R248" i="4"/>
  <c r="P253" i="4"/>
  <c r="P260" i="4"/>
  <c r="R277" i="4"/>
  <c r="T300" i="4"/>
  <c r="T307" i="4"/>
  <c r="P320" i="4"/>
  <c r="R365" i="4"/>
  <c r="R429" i="4"/>
  <c r="R434" i="4"/>
  <c r="P441" i="4"/>
  <c r="T450" i="4"/>
  <c r="R463" i="4"/>
  <c r="R500" i="4"/>
  <c r="R553" i="4"/>
  <c r="T562" i="4"/>
  <c r="BK584" i="4"/>
  <c r="J584" i="4"/>
  <c r="J81" i="4" s="1"/>
  <c r="BK597" i="4"/>
  <c r="J597" i="4" s="1"/>
  <c r="J82" i="4" s="1"/>
  <c r="T597" i="4"/>
  <c r="R606" i="4"/>
  <c r="T621" i="4"/>
  <c r="T632" i="4"/>
  <c r="T653" i="4"/>
  <c r="P666" i="4"/>
  <c r="T95" i="2"/>
  <c r="T94" i="2" s="1"/>
  <c r="T400" i="2"/>
  <c r="P496" i="2"/>
  <c r="BK530" i="2"/>
  <c r="J530" i="2" s="1"/>
  <c r="J66" i="2" s="1"/>
  <c r="BK590" i="2"/>
  <c r="J590" i="2"/>
  <c r="J67" i="2" s="1"/>
  <c r="BK701" i="2"/>
  <c r="J701" i="2"/>
  <c r="J68" i="2"/>
  <c r="BK733" i="2"/>
  <c r="BK732" i="2" s="1"/>
  <c r="J732" i="2" s="1"/>
  <c r="J70" i="2" s="1"/>
  <c r="T733" i="2"/>
  <c r="T732" i="2" s="1"/>
  <c r="P744" i="2"/>
  <c r="P743" i="2"/>
  <c r="P93" i="3"/>
  <c r="P92" i="3" s="1"/>
  <c r="R139" i="3"/>
  <c r="R175" i="3"/>
  <c r="R194" i="3"/>
  <c r="R204" i="3"/>
  <c r="P226" i="3"/>
  <c r="BK481" i="3"/>
  <c r="J481" i="3" s="1"/>
  <c r="J70" i="3" s="1"/>
  <c r="BK530" i="3"/>
  <c r="J530" i="3" s="1"/>
  <c r="J71" i="3" s="1"/>
  <c r="R109" i="4"/>
  <c r="P188" i="4"/>
  <c r="BK248" i="4"/>
  <c r="J248" i="4" s="1"/>
  <c r="J64" i="4" s="1"/>
  <c r="T248" i="4"/>
  <c r="R253" i="4"/>
  <c r="BK277" i="4"/>
  <c r="J277" i="4" s="1"/>
  <c r="J67" i="4" s="1"/>
  <c r="BK300" i="4"/>
  <c r="J300" i="4" s="1"/>
  <c r="J68" i="4" s="1"/>
  <c r="BK307" i="4"/>
  <c r="J307" i="4" s="1"/>
  <c r="J69" i="4" s="1"/>
  <c r="BK320" i="4"/>
  <c r="J320" i="4"/>
  <c r="J70" i="4" s="1"/>
  <c r="T365" i="4"/>
  <c r="T429" i="4"/>
  <c r="T434" i="4"/>
  <c r="T441" i="4"/>
  <c r="R450" i="4"/>
  <c r="P463" i="4"/>
  <c r="P500" i="4"/>
  <c r="T553" i="4"/>
  <c r="R562" i="4"/>
  <c r="R575" i="4"/>
  <c r="P584" i="4"/>
  <c r="P597" i="4"/>
  <c r="P606" i="4"/>
  <c r="P621" i="4"/>
  <c r="P632" i="4"/>
  <c r="P653" i="4"/>
  <c r="BK666" i="4"/>
  <c r="J666" i="4"/>
  <c r="J87" i="4"/>
  <c r="P95" i="2"/>
  <c r="P94" i="2" s="1"/>
  <c r="P93" i="2" s="1"/>
  <c r="AU55" i="1" s="1"/>
  <c r="P400" i="2"/>
  <c r="R496" i="2"/>
  <c r="R530" i="2"/>
  <c r="R590" i="2"/>
  <c r="P701" i="2"/>
  <c r="R733" i="2"/>
  <c r="R732" i="2" s="1"/>
  <c r="R744" i="2"/>
  <c r="R743" i="2"/>
  <c r="BK93" i="3"/>
  <c r="J93" i="3" s="1"/>
  <c r="J61" i="3" s="1"/>
  <c r="BK139" i="3"/>
  <c r="J139" i="3" s="1"/>
  <c r="J62" i="3" s="1"/>
  <c r="BK175" i="3"/>
  <c r="J175" i="3"/>
  <c r="J63" i="3" s="1"/>
  <c r="T194" i="3"/>
  <c r="T193" i="3"/>
  <c r="P204" i="3"/>
  <c r="R226" i="3"/>
  <c r="R225" i="3" s="1"/>
  <c r="R481" i="3"/>
  <c r="T530" i="3"/>
  <c r="BK109" i="4"/>
  <c r="J109" i="4" s="1"/>
  <c r="J61" i="4" s="1"/>
  <c r="R188" i="4"/>
  <c r="P248" i="4"/>
  <c r="BK260" i="4"/>
  <c r="J260" i="4"/>
  <c r="J66" i="4"/>
  <c r="T260" i="4"/>
  <c r="T277" i="4"/>
  <c r="P300" i="4"/>
  <c r="P307" i="4"/>
  <c r="T320" i="4"/>
  <c r="P365" i="4"/>
  <c r="P429" i="4"/>
  <c r="P434" i="4"/>
  <c r="BK450" i="4"/>
  <c r="J450" i="4" s="1"/>
  <c r="J75" i="4" s="1"/>
  <c r="BK463" i="4"/>
  <c r="J463" i="4" s="1"/>
  <c r="J76" i="4" s="1"/>
  <c r="BK500" i="4"/>
  <c r="J500" i="4" s="1"/>
  <c r="J77" i="4" s="1"/>
  <c r="BK553" i="4"/>
  <c r="J553" i="4"/>
  <c r="J78" i="4"/>
  <c r="P553" i="4"/>
  <c r="P562" i="4"/>
  <c r="P575" i="4"/>
  <c r="R584" i="4"/>
  <c r="R597" i="4"/>
  <c r="T606" i="4"/>
  <c r="BK632" i="4"/>
  <c r="J632" i="4" s="1"/>
  <c r="J85" i="4" s="1"/>
  <c r="BK653" i="4"/>
  <c r="J653" i="4"/>
  <c r="J86" i="4"/>
  <c r="T666" i="4"/>
  <c r="BE133" i="2"/>
  <c r="BE137" i="2"/>
  <c r="BE211" i="2"/>
  <c r="BE237" i="2"/>
  <c r="BE241" i="2"/>
  <c r="BE250" i="2"/>
  <c r="BE255" i="2"/>
  <c r="BE262" i="2"/>
  <c r="BE276" i="2"/>
  <c r="BE282" i="2"/>
  <c r="BE293" i="2"/>
  <c r="BE386" i="2"/>
  <c r="BE392" i="2"/>
  <c r="BE424" i="2"/>
  <c r="BE442" i="2"/>
  <c r="BE468" i="2"/>
  <c r="BE487" i="2"/>
  <c r="BE525" i="2"/>
  <c r="BE539" i="2"/>
  <c r="BE601" i="2"/>
  <c r="BE614" i="2"/>
  <c r="BE641" i="2"/>
  <c r="BE646" i="2"/>
  <c r="BE650" i="2"/>
  <c r="BE661" i="2"/>
  <c r="BE667" i="2"/>
  <c r="BE693" i="2"/>
  <c r="BE696" i="2"/>
  <c r="BE705" i="2"/>
  <c r="F88" i="3"/>
  <c r="BE105" i="3"/>
  <c r="BE117" i="3"/>
  <c r="BE135" i="3"/>
  <c r="BE172" i="3"/>
  <c r="BE186" i="3"/>
  <c r="BE201" i="3"/>
  <c r="BE214" i="3"/>
  <c r="BE233" i="3"/>
  <c r="BE236" i="3"/>
  <c r="BE241" i="3"/>
  <c r="BE255" i="3"/>
  <c r="BE271" i="3"/>
  <c r="BE277" i="3"/>
  <c r="BE286" i="3"/>
  <c r="BE288" i="3"/>
  <c r="BE351" i="3"/>
  <c r="BE353" i="3"/>
  <c r="BE368" i="3"/>
  <c r="BE392" i="3"/>
  <c r="BE396" i="3"/>
  <c r="BE401" i="3"/>
  <c r="BE407" i="3"/>
  <c r="BE416" i="3"/>
  <c r="BE424" i="3"/>
  <c r="BE428" i="3"/>
  <c r="BE432" i="3"/>
  <c r="BE446" i="3"/>
  <c r="BE450" i="3"/>
  <c r="BE452" i="3"/>
  <c r="BE466" i="3"/>
  <c r="BE475" i="3"/>
  <c r="BE477" i="3"/>
  <c r="BE486" i="3"/>
  <c r="BE488" i="3"/>
  <c r="BE491" i="3"/>
  <c r="BE495" i="3"/>
  <c r="BE497" i="3"/>
  <c r="BE509" i="3"/>
  <c r="BE512" i="3"/>
  <c r="BE518" i="3"/>
  <c r="BE528" i="3"/>
  <c r="BE539" i="3"/>
  <c r="E97" i="4"/>
  <c r="F104" i="4"/>
  <c r="BE114" i="4"/>
  <c r="BE130" i="4"/>
  <c r="BE138" i="4"/>
  <c r="BE154" i="4"/>
  <c r="BE164" i="4"/>
  <c r="BE172" i="4"/>
  <c r="BE176" i="4"/>
  <c r="BE180" i="4"/>
  <c r="BE378" i="4"/>
  <c r="BE380" i="4"/>
  <c r="BE382" i="4"/>
  <c r="BE386" i="4"/>
  <c r="BE404" i="4"/>
  <c r="BE409" i="4"/>
  <c r="BE413" i="4"/>
  <c r="BE415" i="4"/>
  <c r="BE425" i="4"/>
  <c r="BE427" i="4"/>
  <c r="BE437" i="4"/>
  <c r="BE464" i="4"/>
  <c r="BE470" i="4"/>
  <c r="BE472" i="4"/>
  <c r="BE482" i="4"/>
  <c r="BE484" i="4"/>
  <c r="BE494" i="4"/>
  <c r="BE498" i="4"/>
  <c r="BE505" i="4"/>
  <c r="BE507" i="4"/>
  <c r="BE539" i="4"/>
  <c r="BE547" i="4"/>
  <c r="BE551" i="4"/>
  <c r="BE560" i="4"/>
  <c r="BE571" i="4"/>
  <c r="BE585" i="4"/>
  <c r="BE589" i="4"/>
  <c r="BE591" i="4"/>
  <c r="BE593" i="4"/>
  <c r="BE595" i="4"/>
  <c r="BE598" i="4"/>
  <c r="BE604" i="4"/>
  <c r="BE607" i="4"/>
  <c r="BE615" i="4"/>
  <c r="BE619" i="4"/>
  <c r="BE628" i="4"/>
  <c r="BE630" i="4"/>
  <c r="BE643" i="4"/>
  <c r="BE647" i="4"/>
  <c r="BE658" i="4"/>
  <c r="BE660" i="4"/>
  <c r="BE667" i="4"/>
  <c r="BE670" i="4"/>
  <c r="BE679" i="4"/>
  <c r="BE694" i="4"/>
  <c r="E48" i="2"/>
  <c r="F90" i="2"/>
  <c r="BE96" i="2"/>
  <c r="BE138" i="2"/>
  <c r="BE143" i="2"/>
  <c r="BE149" i="2"/>
  <c r="BE172" i="2"/>
  <c r="BE220" i="2"/>
  <c r="BE246" i="2"/>
  <c r="BE260" i="2"/>
  <c r="BE267" i="2"/>
  <c r="BE269" i="2"/>
  <c r="BE316" i="2"/>
  <c r="BE320" i="2"/>
  <c r="BE353" i="2"/>
  <c r="BE465" i="2"/>
  <c r="BE536" i="2"/>
  <c r="BE546" i="2"/>
  <c r="BE564" i="2"/>
  <c r="BE596" i="2"/>
  <c r="BE605" i="2"/>
  <c r="BE622" i="2"/>
  <c r="BE626" i="2"/>
  <c r="BE629" i="2"/>
  <c r="BE634" i="2"/>
  <c r="BE637" i="2"/>
  <c r="BE640" i="2"/>
  <c r="BE672" i="2"/>
  <c r="BE677" i="2"/>
  <c r="BE681" i="2"/>
  <c r="BE699" i="2"/>
  <c r="BE721" i="2"/>
  <c r="BE724" i="2"/>
  <c r="BE739" i="2"/>
  <c r="BE740" i="2"/>
  <c r="BE745" i="2"/>
  <c r="BE747" i="2"/>
  <c r="BE749" i="2"/>
  <c r="BK477" i="2"/>
  <c r="J477" i="2"/>
  <c r="J63" i="2" s="1"/>
  <c r="BK524" i="2"/>
  <c r="J524" i="2"/>
  <c r="J65" i="2"/>
  <c r="J52" i="3"/>
  <c r="E81" i="3"/>
  <c r="BE97" i="3"/>
  <c r="BE101" i="3"/>
  <c r="BE120" i="3"/>
  <c r="BE126" i="3"/>
  <c r="BE127" i="3"/>
  <c r="BE142" i="3"/>
  <c r="BE195" i="3"/>
  <c r="BE211" i="3"/>
  <c r="BE217" i="3"/>
  <c r="BE227" i="3"/>
  <c r="BE249" i="3"/>
  <c r="BE252" i="3"/>
  <c r="BE260" i="3"/>
  <c r="BE263" i="3"/>
  <c r="BE274" i="3"/>
  <c r="BE280" i="3"/>
  <c r="BE292" i="3"/>
  <c r="BE301" i="3"/>
  <c r="BE310" i="3"/>
  <c r="BE319" i="3"/>
  <c r="BE328" i="3"/>
  <c r="BE347" i="3"/>
  <c r="BE349" i="3"/>
  <c r="BE356" i="3"/>
  <c r="BE376" i="3"/>
  <c r="BE414" i="3"/>
  <c r="BE426" i="3"/>
  <c r="BE459" i="3"/>
  <c r="BE461" i="3"/>
  <c r="BE472" i="3"/>
  <c r="BE501" i="3"/>
  <c r="BE503" i="3"/>
  <c r="BE521" i="3"/>
  <c r="BE524" i="3"/>
  <c r="BE531" i="3"/>
  <c r="BE536" i="3"/>
  <c r="BE541" i="3"/>
  <c r="J52" i="4"/>
  <c r="BE124" i="4"/>
  <c r="BE126" i="4"/>
  <c r="BE134" i="4"/>
  <c r="BE136" i="4"/>
  <c r="BE148" i="4"/>
  <c r="BE156" i="4"/>
  <c r="BE168" i="4"/>
  <c r="BE174" i="4"/>
  <c r="BE189" i="4"/>
  <c r="BE197" i="4"/>
  <c r="BE199" i="4"/>
  <c r="BE201" i="4"/>
  <c r="BE211" i="4"/>
  <c r="BE215" i="4"/>
  <c r="BE219" i="4"/>
  <c r="BE234" i="4"/>
  <c r="BE244" i="4"/>
  <c r="BE246" i="4"/>
  <c r="BE258" i="4"/>
  <c r="BE267" i="4"/>
  <c r="BE271" i="4"/>
  <c r="BE275" i="4"/>
  <c r="BE280" i="4"/>
  <c r="BE284" i="4"/>
  <c r="BE298" i="4"/>
  <c r="BE301" i="4"/>
  <c r="BE314" i="4"/>
  <c r="BE318" i="4"/>
  <c r="BE321" i="4"/>
  <c r="BE325" i="4"/>
  <c r="BE339" i="4"/>
  <c r="BE343" i="4"/>
  <c r="BE349" i="4"/>
  <c r="BE357" i="4"/>
  <c r="BE368" i="4"/>
  <c r="BE376" i="4"/>
  <c r="BE392" i="4"/>
  <c r="BE394" i="4"/>
  <c r="BE396" i="4"/>
  <c r="BE398" i="4"/>
  <c r="BE406" i="4"/>
  <c r="BE421" i="4"/>
  <c r="BE423" i="4"/>
  <c r="BE448" i="4"/>
  <c r="BE461" i="4"/>
  <c r="BE468" i="4"/>
  <c r="BE478" i="4"/>
  <c r="BE486" i="4"/>
  <c r="BE488" i="4"/>
  <c r="BE492" i="4"/>
  <c r="BE541" i="4"/>
  <c r="BE554" i="4"/>
  <c r="BE558" i="4"/>
  <c r="BE563" i="4"/>
  <c r="BE567" i="4"/>
  <c r="BE569" i="4"/>
  <c r="BE573" i="4"/>
  <c r="BE576" i="4"/>
  <c r="BE578" i="4"/>
  <c r="BE582" i="4"/>
  <c r="BE587" i="4"/>
  <c r="BE600" i="4"/>
  <c r="BE609" i="4"/>
  <c r="BE613" i="4"/>
  <c r="BE624" i="4"/>
  <c r="BE633" i="4"/>
  <c r="BE637" i="4"/>
  <c r="BE641" i="4"/>
  <c r="BE651" i="4"/>
  <c r="BE656" i="4"/>
  <c r="BE664" i="4"/>
  <c r="BE676" i="4"/>
  <c r="BE114" i="2"/>
  <c r="BE123" i="2"/>
  <c r="BE132" i="2"/>
  <c r="BE142" i="2"/>
  <c r="BE153" i="2"/>
  <c r="BE176" i="2"/>
  <c r="BE274" i="2"/>
  <c r="BE287" i="2"/>
  <c r="BE302" i="2"/>
  <c r="BE310" i="2"/>
  <c r="BE361" i="2"/>
  <c r="BE369" i="2"/>
  <c r="BE372" i="2"/>
  <c r="BE389" i="2"/>
  <c r="BE401" i="2"/>
  <c r="BE404" i="2"/>
  <c r="BE415" i="2"/>
  <c r="BE455" i="2"/>
  <c r="BE460" i="2"/>
  <c r="BE506" i="2"/>
  <c r="BE515" i="2"/>
  <c r="BE531" i="2"/>
  <c r="BE543" i="2"/>
  <c r="BE551" i="2"/>
  <c r="BE554" i="2"/>
  <c r="BE565" i="2"/>
  <c r="BE573" i="2"/>
  <c r="BE578" i="2"/>
  <c r="BE579" i="2"/>
  <c r="BE585" i="2"/>
  <c r="BE591" i="2"/>
  <c r="BE610" i="2"/>
  <c r="BE617" i="2"/>
  <c r="BE708" i="2"/>
  <c r="BE713" i="2"/>
  <c r="BE717" i="2"/>
  <c r="BE734" i="2"/>
  <c r="BE738" i="2"/>
  <c r="BK728" i="2"/>
  <c r="J728" i="2" s="1"/>
  <c r="J69" i="2" s="1"/>
  <c r="BE109" i="3"/>
  <c r="BE113" i="3"/>
  <c r="BE123" i="3"/>
  <c r="BE131" i="3"/>
  <c r="BE134" i="3"/>
  <c r="BE161" i="3"/>
  <c r="BE165" i="3"/>
  <c r="BE169" i="3"/>
  <c r="BE176" i="3"/>
  <c r="BE190" i="3"/>
  <c r="BE197" i="3"/>
  <c r="BE208" i="3"/>
  <c r="BE220" i="3"/>
  <c r="BE243" i="3"/>
  <c r="BE247" i="3"/>
  <c r="BE268" i="3"/>
  <c r="BE304" i="3"/>
  <c r="BE308" i="3"/>
  <c r="BE335" i="3"/>
  <c r="BE343" i="3"/>
  <c r="BE372" i="3"/>
  <c r="BE380" i="3"/>
  <c r="BE382" i="3"/>
  <c r="BE388" i="3"/>
  <c r="BE390" i="3"/>
  <c r="BE398" i="3"/>
  <c r="BE405" i="3"/>
  <c r="BE412" i="3"/>
  <c r="BE430" i="3"/>
  <c r="BE434" i="3"/>
  <c r="BE436" i="3"/>
  <c r="BE469" i="3"/>
  <c r="BE479" i="3"/>
  <c r="BE505" i="3"/>
  <c r="BE507" i="3"/>
  <c r="BE515" i="3"/>
  <c r="BE526" i="3"/>
  <c r="BE537" i="3"/>
  <c r="BE538" i="3"/>
  <c r="BE110" i="4"/>
  <c r="BE112" i="4"/>
  <c r="BE116" i="4"/>
  <c r="BE118" i="4"/>
  <c r="BE120" i="4"/>
  <c r="BE140" i="4"/>
  <c r="BE142" i="4"/>
  <c r="BE150" i="4"/>
  <c r="BE158" i="4"/>
  <c r="BE160" i="4"/>
  <c r="BE166" i="4"/>
  <c r="BE178" i="4"/>
  <c r="BE184" i="4"/>
  <c r="BE191" i="4"/>
  <c r="BE203" i="4"/>
  <c r="BE207" i="4"/>
  <c r="BE217" i="4"/>
  <c r="BE221" i="4"/>
  <c r="BE226" i="4"/>
  <c r="BE230" i="4"/>
  <c r="BE236" i="4"/>
  <c r="BE249" i="4"/>
  <c r="BE254" i="4"/>
  <c r="BE263" i="4"/>
  <c r="BE269" i="4"/>
  <c r="BE282" i="4"/>
  <c r="BE286" i="4"/>
  <c r="BE290" i="4"/>
  <c r="BE294" i="4"/>
  <c r="BE303" i="4"/>
  <c r="BE308" i="4"/>
  <c r="BE312" i="4"/>
  <c r="BE316" i="4"/>
  <c r="BE323" i="4"/>
  <c r="BE329" i="4"/>
  <c r="BE333" i="4"/>
  <c r="BE347" i="4"/>
  <c r="BE351" i="4"/>
  <c r="BE355" i="4"/>
  <c r="BE361" i="4"/>
  <c r="BE366" i="4"/>
  <c r="BE370" i="4"/>
  <c r="BE374" i="4"/>
  <c r="BE388" i="4"/>
  <c r="BE390" i="4"/>
  <c r="BE430" i="4"/>
  <c r="BE435" i="4"/>
  <c r="BE439" i="4"/>
  <c r="BE446" i="4"/>
  <c r="BE451" i="4"/>
  <c r="BE453" i="4"/>
  <c r="BE455" i="4"/>
  <c r="BE474" i="4"/>
  <c r="BE490" i="4"/>
  <c r="BE496" i="4"/>
  <c r="BE501" i="4"/>
  <c r="BE503" i="4"/>
  <c r="BE519" i="4"/>
  <c r="BE525" i="4"/>
  <c r="BE533" i="4"/>
  <c r="BE535" i="4"/>
  <c r="BE543" i="4"/>
  <c r="J52" i="2"/>
  <c r="BE105" i="2"/>
  <c r="BE128" i="2"/>
  <c r="BE157" i="2"/>
  <c r="BE207" i="2"/>
  <c r="BE216" i="2"/>
  <c r="BE225" i="2"/>
  <c r="BE298" i="2"/>
  <c r="BE306" i="2"/>
  <c r="BE439" i="2"/>
  <c r="BE473" i="2"/>
  <c r="BE478" i="2"/>
  <c r="BE497" i="2"/>
  <c r="BE549" i="2"/>
  <c r="BE556" i="2"/>
  <c r="BE559" i="2"/>
  <c r="BE561" i="2"/>
  <c r="BE569" i="2"/>
  <c r="BE574" i="2"/>
  <c r="BE583" i="2"/>
  <c r="BE587" i="2"/>
  <c r="BE656" i="2"/>
  <c r="BE687" i="2"/>
  <c r="BE702" i="2"/>
  <c r="BE729" i="2"/>
  <c r="BE94" i="3"/>
  <c r="BE130" i="3"/>
  <c r="BE138" i="3"/>
  <c r="BE140" i="3"/>
  <c r="BE148" i="3"/>
  <c r="BE155" i="3"/>
  <c r="BE179" i="3"/>
  <c r="BE182" i="3"/>
  <c r="BE199" i="3"/>
  <c r="BE205" i="3"/>
  <c r="BE222" i="3"/>
  <c r="BE229" i="3"/>
  <c r="BE231" i="3"/>
  <c r="BE294" i="3"/>
  <c r="BE298" i="3"/>
  <c r="BE314" i="3"/>
  <c r="BE316" i="3"/>
  <c r="BE322" i="3"/>
  <c r="BE332" i="3"/>
  <c r="BE339" i="3"/>
  <c r="BE345" i="3"/>
  <c r="BE361" i="3"/>
  <c r="BE386" i="3"/>
  <c r="BE394" i="3"/>
  <c r="BE403" i="3"/>
  <c r="BE409" i="3"/>
  <c r="BE418" i="3"/>
  <c r="BE438" i="3"/>
  <c r="BE441" i="3"/>
  <c r="BE443" i="3"/>
  <c r="BE453" i="3"/>
  <c r="BE455" i="3"/>
  <c r="BE457" i="3"/>
  <c r="BE463" i="3"/>
  <c r="BE482" i="3"/>
  <c r="BE483" i="3"/>
  <c r="BE493" i="3"/>
  <c r="BE499" i="3"/>
  <c r="BE540" i="3"/>
  <c r="BE546" i="3"/>
  <c r="BE548" i="3"/>
  <c r="BE550" i="3"/>
  <c r="BK189" i="3"/>
  <c r="J189" i="3" s="1"/>
  <c r="J64" i="3" s="1"/>
  <c r="BE122" i="4"/>
  <c r="BE128" i="4"/>
  <c r="BE132" i="4"/>
  <c r="BE144" i="4"/>
  <c r="BE146" i="4"/>
  <c r="BE152" i="4"/>
  <c r="BE162" i="4"/>
  <c r="BE170" i="4"/>
  <c r="BE182" i="4"/>
  <c r="BE186" i="4"/>
  <c r="BE193" i="4"/>
  <c r="BE195" i="4"/>
  <c r="BE205" i="4"/>
  <c r="BE209" i="4"/>
  <c r="BE213" i="4"/>
  <c r="BE223" i="4"/>
  <c r="BE228" i="4"/>
  <c r="BE232" i="4"/>
  <c r="BE238" i="4"/>
  <c r="BE240" i="4"/>
  <c r="BE242" i="4"/>
  <c r="BE251" i="4"/>
  <c r="BE256" i="4"/>
  <c r="BE261" i="4"/>
  <c r="BE265" i="4"/>
  <c r="BE273" i="4"/>
  <c r="BE278" i="4"/>
  <c r="BE288" i="4"/>
  <c r="BE292" i="4"/>
  <c r="BE296" i="4"/>
  <c r="BE305" i="4"/>
  <c r="BE310" i="4"/>
  <c r="BE327" i="4"/>
  <c r="BE331" i="4"/>
  <c r="BE335" i="4"/>
  <c r="BE337" i="4"/>
  <c r="BE341" i="4"/>
  <c r="BE345" i="4"/>
  <c r="BE353" i="4"/>
  <c r="BE359" i="4"/>
  <c r="BE363" i="4"/>
  <c r="BE372" i="4"/>
  <c r="BE384" i="4"/>
  <c r="BE400" i="4"/>
  <c r="BE402" i="4"/>
  <c r="BE407" i="4"/>
  <c r="BE411" i="4"/>
  <c r="BE417" i="4"/>
  <c r="BE419" i="4"/>
  <c r="BE432" i="4"/>
  <c r="BE442" i="4"/>
  <c r="BE444" i="4"/>
  <c r="BE457" i="4"/>
  <c r="BE459" i="4"/>
  <c r="BE466" i="4"/>
  <c r="BE476" i="4"/>
  <c r="BE480" i="4"/>
  <c r="BE509" i="4"/>
  <c r="BE511" i="4"/>
  <c r="BE513" i="4"/>
  <c r="BE515" i="4"/>
  <c r="BE517" i="4"/>
  <c r="BE521" i="4"/>
  <c r="BE523" i="4"/>
  <c r="BE527" i="4"/>
  <c r="BE529" i="4"/>
  <c r="BE531" i="4"/>
  <c r="BE537" i="4"/>
  <c r="BE545" i="4"/>
  <c r="BE549" i="4"/>
  <c r="BE556" i="4"/>
  <c r="BE565" i="4"/>
  <c r="BE580" i="4"/>
  <c r="BE602" i="4"/>
  <c r="BE611" i="4"/>
  <c r="BE617" i="4"/>
  <c r="BE622" i="4"/>
  <c r="BE626" i="4"/>
  <c r="BE635" i="4"/>
  <c r="BE639" i="4"/>
  <c r="BE645" i="4"/>
  <c r="BE649" i="4"/>
  <c r="BE654" i="4"/>
  <c r="BE662" i="4"/>
  <c r="BE673" i="4"/>
  <c r="BE681" i="4"/>
  <c r="BE684" i="4"/>
  <c r="BE686" i="4"/>
  <c r="BE688" i="4"/>
  <c r="BE691" i="4"/>
  <c r="BE697" i="4"/>
  <c r="BE700" i="4"/>
  <c r="F37" i="2"/>
  <c r="BD55" i="1" s="1"/>
  <c r="F35" i="3"/>
  <c r="BB56" i="1" s="1"/>
  <c r="F35" i="4"/>
  <c r="BB57" i="1" s="1"/>
  <c r="F34" i="2"/>
  <c r="BA55" i="1" s="1"/>
  <c r="J34" i="2"/>
  <c r="AW55" i="1" s="1"/>
  <c r="F36" i="3"/>
  <c r="BC56" i="1" s="1"/>
  <c r="F34" i="4"/>
  <c r="BA57" i="1" s="1"/>
  <c r="F35" i="2"/>
  <c r="BB55" i="1" s="1"/>
  <c r="F37" i="3"/>
  <c r="BD56" i="1" s="1"/>
  <c r="F34" i="3"/>
  <c r="BA56" i="1" s="1"/>
  <c r="F36" i="2"/>
  <c r="BC55" i="1" s="1"/>
  <c r="J34" i="4"/>
  <c r="AW57" i="1" s="1"/>
  <c r="J34" i="3"/>
  <c r="AW56" i="1" s="1"/>
  <c r="F36" i="4"/>
  <c r="BC57" i="1" s="1"/>
  <c r="F37" i="4"/>
  <c r="BD57" i="1" s="1"/>
  <c r="J30" i="7" l="1"/>
  <c r="J59" i="7"/>
  <c r="BK225" i="4"/>
  <c r="J225" i="4" s="1"/>
  <c r="J63" i="4" s="1"/>
  <c r="P225" i="3"/>
  <c r="R225" i="4"/>
  <c r="R108" i="4" s="1"/>
  <c r="R107" i="4" s="1"/>
  <c r="P225" i="4"/>
  <c r="P108" i="4" s="1"/>
  <c r="P107" i="4" s="1"/>
  <c r="AU57" i="1" s="1"/>
  <c r="T225" i="4"/>
  <c r="T108" i="4" s="1"/>
  <c r="T107" i="4" s="1"/>
  <c r="R193" i="3"/>
  <c r="P193" i="3"/>
  <c r="BK94" i="2"/>
  <c r="BK193" i="3"/>
  <c r="J193" i="3"/>
  <c r="J65" i="3" s="1"/>
  <c r="R92" i="3"/>
  <c r="R91" i="3" s="1"/>
  <c r="P91" i="3"/>
  <c r="AU56" i="1" s="1"/>
  <c r="T93" i="2"/>
  <c r="R94" i="2"/>
  <c r="R93" i="2" s="1"/>
  <c r="BK225" i="3"/>
  <c r="J225" i="3" s="1"/>
  <c r="J68" i="3" s="1"/>
  <c r="T92" i="3"/>
  <c r="T225" i="3"/>
  <c r="BK743" i="2"/>
  <c r="J743" i="2"/>
  <c r="J72" i="2"/>
  <c r="J194" i="3"/>
  <c r="J66" i="3" s="1"/>
  <c r="J95" i="2"/>
  <c r="J61" i="2" s="1"/>
  <c r="J733" i="2"/>
  <c r="J71" i="2"/>
  <c r="J226" i="3"/>
  <c r="J69" i="3" s="1"/>
  <c r="BK92" i="3"/>
  <c r="J33" i="4"/>
  <c r="AV57" i="1" s="1"/>
  <c r="AT57" i="1" s="1"/>
  <c r="J33" i="3"/>
  <c r="AV56" i="1" s="1"/>
  <c r="AT56" i="1" s="1"/>
  <c r="BD54" i="1"/>
  <c r="W33" i="1" s="1"/>
  <c r="F33" i="4"/>
  <c r="AZ57" i="1" s="1"/>
  <c r="BB54" i="1"/>
  <c r="W31" i="1" s="1"/>
  <c r="AT58" i="1"/>
  <c r="F33" i="3"/>
  <c r="AZ56" i="1" s="1"/>
  <c r="BC54" i="1"/>
  <c r="W32" i="1" s="1"/>
  <c r="F33" i="2"/>
  <c r="AZ55" i="1" s="1"/>
  <c r="BA54" i="1"/>
  <c r="W30" i="1" s="1"/>
  <c r="J33" i="2"/>
  <c r="AV55" i="1" s="1"/>
  <c r="AT55" i="1" s="1"/>
  <c r="J39" i="7" l="1"/>
  <c r="AG58" i="1"/>
  <c r="BK108" i="4"/>
  <c r="J108" i="4" s="1"/>
  <c r="J60" i="4" s="1"/>
  <c r="BK91" i="3"/>
  <c r="J91" i="3" s="1"/>
  <c r="J30" i="3" s="1"/>
  <c r="AG56" i="1" s="1"/>
  <c r="AN56" i="1" s="1"/>
  <c r="T91" i="3"/>
  <c r="BK93" i="2"/>
  <c r="J93" i="2" s="1"/>
  <c r="J30" i="2" s="1"/>
  <c r="AG55" i="1" s="1"/>
  <c r="AN55" i="1" s="1"/>
  <c r="J92" i="3"/>
  <c r="J60" i="3" s="1"/>
  <c r="J94" i="2"/>
  <c r="J60" i="2" s="1"/>
  <c r="AN58" i="1"/>
  <c r="AY54" i="1"/>
  <c r="AZ54" i="1"/>
  <c r="W29" i="1" s="1"/>
  <c r="AU54" i="1"/>
  <c r="AW54" i="1"/>
  <c r="AK30" i="1" s="1"/>
  <c r="AX54" i="1"/>
  <c r="BK107" i="4" l="1"/>
  <c r="J107" i="4" s="1"/>
  <c r="J59" i="4" s="1"/>
  <c r="J39" i="3"/>
  <c r="J59" i="3"/>
  <c r="J59" i="2"/>
  <c r="J39" i="2"/>
  <c r="AV54" i="1"/>
  <c r="AK29" i="1" s="1"/>
  <c r="J30" i="4" l="1"/>
  <c r="AG57" i="1" s="1"/>
  <c r="AN57" i="1" s="1"/>
  <c r="AT54" i="1"/>
  <c r="AG54" i="1" l="1"/>
  <c r="AK26" i="1" s="1"/>
  <c r="AK35" i="1" s="1"/>
  <c r="J39" i="4"/>
  <c r="AN54" i="1" l="1"/>
</calcChain>
</file>

<file path=xl/sharedStrings.xml><?xml version="1.0" encoding="utf-8"?>
<sst xmlns="http://schemas.openxmlformats.org/spreadsheetml/2006/main" count="17018" uniqueCount="2854">
  <si>
    <t>Export Komplet</t>
  </si>
  <si>
    <t>VZ</t>
  </si>
  <si>
    <t>2.0</t>
  </si>
  <si>
    <t>ZAMOK</t>
  </si>
  <si>
    <t>False</t>
  </si>
  <si>
    <t>{8083e210-1711-4336-a462-1aeda033a428}</t>
  </si>
  <si>
    <t>0,01</t>
  </si>
  <si>
    <t>21</t>
  </si>
  <si>
    <t>15</t>
  </si>
  <si>
    <t>REKAPITULACE STAVBY</t>
  </si>
  <si>
    <t>v ---  níže se nacházejí doplnkové a pomocné údaje k sestavám  --- v</t>
  </si>
  <si>
    <t>Návod na vyplnění</t>
  </si>
  <si>
    <t>0,001</t>
  </si>
  <si>
    <t>Kód:</t>
  </si>
  <si>
    <t>190926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</si>
  <si>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</si>
  <si>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</si>
  <si>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PD Intenzifikace ČOV Český Brod</t>
  </si>
  <si>
    <t>KSO:</t>
  </si>
  <si>
    <t/>
  </si>
  <si>
    <t>CC-CZ:</t>
  </si>
  <si>
    <t>Místo:</t>
  </si>
  <si>
    <t>Český Brod</t>
  </si>
  <si>
    <t>Datum:</t>
  </si>
  <si>
    <t>28. 11. 2019</t>
  </si>
  <si>
    <t>Zadavatel:</t>
  </si>
  <si>
    <t>IČ:</t>
  </si>
  <si>
    <t>00235334</t>
  </si>
  <si>
    <t xml:space="preserve">Město Český Brod, náměstí Husovo 70, 282 01 Český </t>
  </si>
  <si>
    <t>DIČ:</t>
  </si>
  <si>
    <t>Uchazeč:</t>
  </si>
  <si>
    <t>Vyplň údaj</t>
  </si>
  <si>
    <t>Projektant:</t>
  </si>
  <si>
    <t>11386096</t>
  </si>
  <si>
    <t>Ing. Jan Šinták – I.P.R.E.Kolová.362 14</t>
  </si>
  <si>
    <t>True</t>
  </si>
  <si>
    <t>Zpracovatel:</t>
  </si>
  <si>
    <t>15707431</t>
  </si>
  <si>
    <t>Ing.Jana Handšuhová Smutná</t>
  </si>
  <si>
    <t>CZ5857250003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</si>
  <si>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</si>
  <si>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</si>
  <si>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</si>
  <si>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</si>
  <si>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</si>
  <si>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</si>
  <si>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</si>
  <si>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</si>
  <si>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</si>
  <si>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</si>
  <si>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</si>
  <si>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</si>
  <si>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</si>
  <si>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</si>
  <si>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</si>
  <si>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</si>
  <si>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</si>
  <si>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</si>
  <si>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</si>
  <si>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</si>
  <si>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</si>
  <si>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</si>
  <si>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</si>
  <si>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</si>
  <si>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</si>
  <si>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</si>
  <si>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</si>
  <si>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</si>
  <si>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</si>
  <si>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</si>
  <si>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</si>
  <si>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</si>
  <si>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</si>
  <si>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</si>
  <si>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</si>
  <si>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</si>
  <si>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</si>
  <si>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</si>
  <si>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</si>
  <si>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</si>
  <si>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</si>
  <si>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</si>
  <si>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01 Stavební úpravy ČOV</t>
  </si>
  <si>
    <t>STA</t>
  </si>
  <si>
    <t>1</t>
  </si>
  <si>
    <t>{1b875a2a-b8d0-409f-95ed-5b053051014f}</t>
  </si>
  <si>
    <t>2</t>
  </si>
  <si>
    <t>02</t>
  </si>
  <si>
    <t>PS 01 Technologie ČOV</t>
  </si>
  <si>
    <t>PRO</t>
  </si>
  <si>
    <t>{169f92ff-413d-46a7-8cbf-948ed0444d7b}</t>
  </si>
  <si>
    <t>03</t>
  </si>
  <si>
    <t>PS 02 Měření a regulace a přenos dat</t>
  </si>
  <si>
    <t>{1cc6219c-47b1-4a1b-8f4c-fdcafed996be}</t>
  </si>
  <si>
    <t>04</t>
  </si>
  <si>
    <t>Ostatní a vedlejší náklady</t>
  </si>
  <si>
    <t>VON</t>
  </si>
  <si>
    <t>{859ab28f-7be9-47ca-9213-eb1c394ba0bd}</t>
  </si>
  <si>
    <t>KRYCÍ LIST SOUPISU PRACÍ</t>
  </si>
  <si>
    <t>Objekt:</t>
  </si>
  <si>
    <t>01 - SO 01 Stavební úpravy ČOV</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</si>
  <si>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</si>
  <si>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</si>
  <si>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</si>
  <si>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</si>
  <si>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</si>
  <si>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</si>
  <si>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</si>
  <si>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</si>
  <si>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</si>
  <si>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</si>
  <si>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</si>
  <si>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</si>
  <si>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</si>
  <si>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</si>
  <si>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</si>
  <si>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</si>
  <si>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M - Práce a dodávky M</t>
  </si>
  <si>
    <t xml:space="preserve">    23-M - Montáže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</si>
  <si>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</si>
  <si>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</si>
  <si>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</si>
  <si>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</si>
  <si>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</si>
  <si>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</si>
  <si>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</si>
  <si>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</si>
  <si>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</si>
  <si>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</si>
  <si>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</si>
  <si>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</si>
  <si>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</si>
  <si>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</si>
  <si>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</si>
  <si>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</si>
  <si>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</si>
  <si>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</si>
  <si>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113107423</t>
  </si>
  <si>
    <t>Odstranění podkladu z kameniva drceného tl 300 mm při překopech strojně pl do 15 m2</t>
  </si>
  <si>
    <t>m2</t>
  </si>
  <si>
    <t>CS ÚRS 2019 02</t>
  </si>
  <si>
    <t>4</t>
  </si>
  <si>
    <t>1367087024</t>
  </si>
  <si>
    <t>PP</t>
  </si>
  <si>
    <t>Odstranění podkladů nebo krytů při překopech inženýrských sítí s přemístěním hmot na skládku ve vzdálenosti do 3 m nebo s naložením na dopravní prostředek strojně plochy jednotlivě do 15 m2 z kameniva hrubého drceného, o tl. vrstvy přes 200 do 300 mm</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</si>
  <si>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</si>
  <si>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</si>
  <si>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VV</t>
  </si>
  <si>
    <t>"D.1.1.B.1.5.1"</t>
  </si>
  <si>
    <t>"výtlak"</t>
  </si>
  <si>
    <t>0,8*3,5</t>
  </si>
  <si>
    <t>"potrubí denitrifikace"</t>
  </si>
  <si>
    <t>4,1*3,5</t>
  </si>
  <si>
    <t>Součet</t>
  </si>
  <si>
    <t>113107442</t>
  </si>
  <si>
    <t>Odstranění podkladu živičných tl 100 mm při překopech strojně pl do 15 m2</t>
  </si>
  <si>
    <t>-2060028917</t>
  </si>
  <si>
    <t>Odstranění podkladů nebo krytů při překopech inženýrských sítí s přemístěním hmot na skládku ve vzdálenosti do 3 m nebo s naložením na dopravní prostředek strojně plochy jednotlivě do 15 m2 živičných, o tl. vrstvy přes 50 do 100 mm</t>
  </si>
  <si>
    <t>3,5*0,8</t>
  </si>
  <si>
    <t>3</t>
  </si>
  <si>
    <t>113154112</t>
  </si>
  <si>
    <t>Frézování živičného krytu tl 40 mm pruh š 0,5 m pl do 500 m2 bez překážek v trase</t>
  </si>
  <si>
    <t>1031025203</t>
  </si>
  <si>
    <t>Frézování živičného podkladu nebo krytu s naložením na dopravní prostředek plochy do 500 m2 bez překážek v trase pruhu šířky do 0,5 m, tloušťky vrstvy 40 mm</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</si>
  <si>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</si>
  <si>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1,8*3,5</t>
  </si>
  <si>
    <t>5,1*3,5</t>
  </si>
  <si>
    <t>115101201</t>
  </si>
  <si>
    <t>Čerpání vody na dopravní výšku do 10 m průměrný přítok do 500 l/min</t>
  </si>
  <si>
    <t>hod</t>
  </si>
  <si>
    <t>199155521</t>
  </si>
  <si>
    <t>Čerpání vody na dopravní výšku do 10 m s uvažovaným průměrným přítokem do 500 l/min</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</si>
  <si>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</si>
  <si>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"ČERPÁNÍ ODPADNÍCH VOD Z NÁDRŽÍ BIOLOGICKÝCH LINEK PŘED ZAPOČETÍM VÝMĚNY TECHNOLOGIE NA ÚROVEŇ 0,50 M NAD DNO NÁDRŽÍ "</t>
  </si>
  <si>
    <t>"PŘEČERPÁVÁNÍ BUDE PROVÁDĚT PROVOZOVATEL PO DOBU TŘÍ TÝDNŮ – OBJEM1090 M3 – 1 LINKA – 504 HODIN "504*2</t>
  </si>
  <si>
    <t>5</t>
  </si>
  <si>
    <t>-1730029686</t>
  </si>
  <si>
    <t>"ČERPÁNÍ HLADINY SPODNÍ VODY PO DOBU REKONSTRUKCE BIOLOGICKÝCH LINEK ZE STÁVAJÍCÍCH STUDNÍ"5*180*24</t>
  </si>
  <si>
    <t>6</t>
  </si>
  <si>
    <t>72225115R</t>
  </si>
  <si>
    <t>Hadice  polyesterové B 75</t>
  </si>
  <si>
    <t>m</t>
  </si>
  <si>
    <t>16</t>
  </si>
  <si>
    <t>1869370867</t>
  </si>
  <si>
    <t>7</t>
  </si>
  <si>
    <t>894411311</t>
  </si>
  <si>
    <t>Osazení betonových nebo železobetonových dílců pro šachty skruží rovných</t>
  </si>
  <si>
    <t>kus</t>
  </si>
  <si>
    <t>2025257491</t>
  </si>
  <si>
    <t xml:space="preserve">Poznámka k souboru cen:_x000D_
1. V cenách nejsou započteny náklady na dodání betonových nebo železobetonových dílců a těsnění; dodání těchto se oceňuje ve specifikaci._x000D_
</t>
  </si>
  <si>
    <t>"D.1.1.B.1.1.1."1</t>
  </si>
  <si>
    <t>8</t>
  </si>
  <si>
    <t>M</t>
  </si>
  <si>
    <t>89442001R</t>
  </si>
  <si>
    <t>Skruž nádrže kruhové DN 1200/1500 v.1300 mm</t>
  </si>
  <si>
    <t>32</t>
  </si>
  <si>
    <t>635872312</t>
  </si>
  <si>
    <t>9</t>
  </si>
  <si>
    <t>894414111</t>
  </si>
  <si>
    <t>Osazení betonových nebo železobetonových dílců pro šachty skruží základových (dno)</t>
  </si>
  <si>
    <t>-310727848</t>
  </si>
  <si>
    <t>10</t>
  </si>
  <si>
    <t>89441001R</t>
  </si>
  <si>
    <t>Dno nádrže kruhové DN 1200/1500 v.1800 mm</t>
  </si>
  <si>
    <t>-239645712</t>
  </si>
  <si>
    <t>11</t>
  </si>
  <si>
    <t>115101301</t>
  </si>
  <si>
    <t>Pohotovost čerpací soupravy pro dopravní výšku do 10 m přítok do 500 l/min</t>
  </si>
  <si>
    <t>den</t>
  </si>
  <si>
    <t>361932340</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</si>
  <si>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</si>
  <si>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</si>
  <si>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"vyčerpání jímek na úroveň 0,5 m nad dnem"30</t>
  </si>
  <si>
    <t>"čerpání podzemní vody ze stávajících studní"5*180</t>
  </si>
  <si>
    <t>12</t>
  </si>
  <si>
    <t>119001402</t>
  </si>
  <si>
    <t>Dočasné zajištění potrubí ocelového nebo litinového DN do 500 mm</t>
  </si>
  <si>
    <t>1019064788</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</si>
  <si>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</si>
  <si>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</si>
  <si>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6*0,8</t>
  </si>
  <si>
    <t>13</t>
  </si>
  <si>
    <t>119001421</t>
  </si>
  <si>
    <t>Dočasné zajištění kabelů a kabelových tratí ze 3 volně ložených kabelů</t>
  </si>
  <si>
    <t>934457402</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</si>
  <si>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</si>
  <si>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2*0,8</t>
  </si>
  <si>
    <t>14</t>
  </si>
  <si>
    <t>121101103</t>
  </si>
  <si>
    <t>Sejmutí ornice s přemístěním na vzdálenost do 250 m</t>
  </si>
  <si>
    <t>m3</t>
  </si>
  <si>
    <t>-422585742</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</si>
  <si>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</si>
  <si>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</si>
  <si>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"čerpací jímka D.1.1.B.1.1.2"</t>
  </si>
  <si>
    <t>0,2*10,0*5,0</t>
  </si>
  <si>
    <t>0,2*0,8*(22,0-3,5)</t>
  </si>
  <si>
    <t>"základ pod stroje D.1.1.B.1.3"</t>
  </si>
  <si>
    <t>0,2*8,0*3,8</t>
  </si>
  <si>
    <t>4,1*(12,6-3,5)*0,2</t>
  </si>
  <si>
    <t>0,2*1,2*5,4</t>
  </si>
  <si>
    <t>"základ pod potrubí VZT"</t>
  </si>
  <si>
    <t>6*0,2*1,85*1,85</t>
  </si>
  <si>
    <t>130001101</t>
  </si>
  <si>
    <t>Příplatek za ztížení vykopávky v blízkosti podzemního vedení</t>
  </si>
  <si>
    <t>-1484512548</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</si>
  <si>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</si>
  <si>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</si>
  <si>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7,0*0,8*1,0</t>
  </si>
  <si>
    <t>131201101</t>
  </si>
  <si>
    <t>Hloubení jam nezapažených v hornině tř. 3 objemu do 100 m3</t>
  </si>
  <si>
    <t>-1780630236</t>
  </si>
  <si>
    <t>Hloubení nezapažených jam a zářezů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</si>
  <si>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</si>
  <si>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"40%"</t>
  </si>
  <si>
    <t>(3,5+10,2)/2*3,35*4,0+0,75*1,35/2*3,5*2</t>
  </si>
  <si>
    <t>"odpočet ornice"</t>
  </si>
  <si>
    <t>-0,2*10,0*5,0</t>
  </si>
  <si>
    <t>Mezisoučet</t>
  </si>
  <si>
    <t>(8,0+7,4)/2*0,5*(3,6+3,1)/2+(2,25+1,3)/2*0,8*2,2*2+0,8*0,4/2*2*2*3,1</t>
  </si>
  <si>
    <t>-0,2*8,0*3,8</t>
  </si>
  <si>
    <t>6*(0,85/3*(1,85*1,85+sqrt(1,85*1,85*0,9*0,9)+0,9*0,9))</t>
  </si>
  <si>
    <t>-6*0,2*1,85*1,85</t>
  </si>
  <si>
    <t>"potrubí dešť.zdrží a denitrifikace"</t>
  </si>
  <si>
    <t>"D.1.1.B.1.4.2"</t>
  </si>
  <si>
    <t>4,1*1,2*12,6+2,4*1,2*5,4</t>
  </si>
  <si>
    <t>-4,1*(12,6-3,5)*0,2</t>
  </si>
  <si>
    <t>-0,2*1,2*5,4</t>
  </si>
  <si>
    <t>"odpočet komunikace"</t>
  </si>
  <si>
    <t>-3,5*4,1*0,41</t>
  </si>
  <si>
    <t>169,205*0,1</t>
  </si>
  <si>
    <t>-186,126*0,6</t>
  </si>
  <si>
    <t>17</t>
  </si>
  <si>
    <t>131201109</t>
  </si>
  <si>
    <t>Příplatek za lepivost u hloubení jam nezapažených v hornině tř. 3</t>
  </si>
  <si>
    <t>219106240</t>
  </si>
  <si>
    <t>Hloubení nezapažených jam a zářezů s urovnáním dna do předepsaného profilu a spádu Příplatek k cenám za lepivost horniny tř. 3</t>
  </si>
  <si>
    <t>74,45/2</t>
  </si>
  <si>
    <t>18</t>
  </si>
  <si>
    <t>131301101</t>
  </si>
  <si>
    <t>Hloubení jam nezapažených v hornině tř. 4 objemu do 100 m3</t>
  </si>
  <si>
    <t>-42089173</t>
  </si>
  <si>
    <t>Hloubení nezapažených jam a zářezů s urovnáním dna do předepsaného profilu a spádu v hornině tř. 4 do 100 m3</t>
  </si>
  <si>
    <t>186,126*0,4</t>
  </si>
  <si>
    <t>19</t>
  </si>
  <si>
    <t>131301109</t>
  </si>
  <si>
    <t>Příplatek za lepivost u hloubení jam nezapažených v hornině tř. 4</t>
  </si>
  <si>
    <t>1653312638</t>
  </si>
  <si>
    <t>Hloubení nezapažených jam a zářezů s urovnáním dna do předepsaného profilu a spádu Příplatek k cenám za lepivost horniny tř. 4</t>
  </si>
  <si>
    <t>20</t>
  </si>
  <si>
    <t>131401101</t>
  </si>
  <si>
    <t>Hloubení jam nezapažených v hornině tř. 5 objemu do 100 m3</t>
  </si>
  <si>
    <t>-2113934484</t>
  </si>
  <si>
    <t>Hloubení nezapažených jam a zářezů s urovnáním dna do předepsaného profilu a spádu v hornině tř. 5 do 100 m3</t>
  </si>
  <si>
    <t>"20%"</t>
  </si>
  <si>
    <t>186,126*0,2</t>
  </si>
  <si>
    <t>132201201</t>
  </si>
  <si>
    <t>Hloubení rýh š do 2000 mm v hornině tř. 3 objemu do 100 m3</t>
  </si>
  <si>
    <t>-1416978635</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</si>
  <si>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</si>
  <si>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</si>
  <si>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"D.1.1.B.1.4.1"</t>
  </si>
  <si>
    <t>22,0*(2,1+1,56)/2*0,8+22,0*(0,23+0,12)/2*0,06</t>
  </si>
  <si>
    <t>"odpočet ornice"-2,96</t>
  </si>
  <si>
    <t>"odpočet komunikace"-3,5*0,8*0,41</t>
  </si>
  <si>
    <t>28,331*0,1</t>
  </si>
  <si>
    <t>-31,164*0,6</t>
  </si>
  <si>
    <t>22</t>
  </si>
  <si>
    <t>132201209</t>
  </si>
  <si>
    <t>Příplatek za lepivost k hloubení rýh š do 2000 mm v hornině tř. 3</t>
  </si>
  <si>
    <t>-881200802</t>
  </si>
  <si>
    <t>Hloubení zapažených i nezapažených rýh šířky přes 600 do 2 000 mm s urovnáním dna do předepsaného profilu a spádu v hornině tř. 3 Příplatek k cenám za lepivost horniny tř. 3</t>
  </si>
  <si>
    <t>12,466/2</t>
  </si>
  <si>
    <t>23</t>
  </si>
  <si>
    <t>132301201</t>
  </si>
  <si>
    <t>Hloubení rýh š do 2000 mm v hornině tř. 4 objemu do 100 m3</t>
  </si>
  <si>
    <t>205667943</t>
  </si>
  <si>
    <t>Hloubení zapažených i nezapažených rýh šířky přes 600 do 2 000 mm s urovnáním dna do předepsaného profilu a spádu v hornině tř. 4 do 100 m3</t>
  </si>
  <si>
    <t>31,164*0,4</t>
  </si>
  <si>
    <t>24</t>
  </si>
  <si>
    <t>132301209</t>
  </si>
  <si>
    <t>Příplatek za lepivost k hloubení rýh š do 2000 mm v hornině tř. 4</t>
  </si>
  <si>
    <t>-475208965</t>
  </si>
  <si>
    <t>Hloubení zapažených i nezapažených rýh šířky přes 600 do 2 000 mm s urovnáním dna do předepsaného profilu a spádu v hornině tř. 4 Příplatek k cenám za lepivost horniny tř. 4</t>
  </si>
  <si>
    <t>25</t>
  </si>
  <si>
    <t>132401201</t>
  </si>
  <si>
    <t>Hloubení rýh š do 2000 mm v hornině tř. 5</t>
  </si>
  <si>
    <t>117085069</t>
  </si>
  <si>
    <t>Hloubení zapažených i nezapažených rýh šířky přes 600 do 2 000 mm s urovnáním dna do předepsaného profilu a spádu s použitím trhavin v hornině tř. 5 pro jakékoliv množství</t>
  </si>
  <si>
    <t>31,164*0,2</t>
  </si>
  <si>
    <t>26</t>
  </si>
  <si>
    <t>151101101</t>
  </si>
  <si>
    <t>Zřízení příložného pažení a rozepření stěn rýh hl do 2 m</t>
  </si>
  <si>
    <t>847182018</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</si>
  <si>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</si>
  <si>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</si>
  <si>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10,6*(2,1+1,85)/2*2</t>
  </si>
  <si>
    <t>27</t>
  </si>
  <si>
    <t>151101111</t>
  </si>
  <si>
    <t>Odstranění příložného pažení a rozepření stěn rýh hl do 2 m</t>
  </si>
  <si>
    <t>637747353</t>
  </si>
  <si>
    <t>Odstranění pažení a rozepření stěn rýh pro podzemní vedení s uložením materiálu na vzdálenost do 3 m od kraje výkopu příložné, hloubky do 2 m</t>
  </si>
  <si>
    <t>28</t>
  </si>
  <si>
    <t>151101301</t>
  </si>
  <si>
    <t>Zřízení rozepření stěn při pažení příložném hl do 4 m</t>
  </si>
  <si>
    <t>-582562049</t>
  </si>
  <si>
    <t>Zřízení rozepření zapažených stěn výkopů s potřebným přepažováním při roubení příložném, hloubky do 4 m</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</si>
  <si>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rýhy._x000D_
</t>
  </si>
  <si>
    <t>4,0*2,6*3,5</t>
  </si>
  <si>
    <t>29</t>
  </si>
  <si>
    <t>151101311</t>
  </si>
  <si>
    <t>Odstranění rozepření stěn při pažení příložném hl do 4 m</t>
  </si>
  <si>
    <t>961122394</t>
  </si>
  <si>
    <t>Odstranění rozepření stěn výkopů s uložením materiálu na vzdálenost do 3 m od okraje výkopu roubení příložného, hloubky do 4 m</t>
  </si>
  <si>
    <t>30</t>
  </si>
  <si>
    <t>151811133</t>
  </si>
  <si>
    <t>Osazení pažicího boxu hl výkopu do 4 m š do 5 m</t>
  </si>
  <si>
    <t>-116138673</t>
  </si>
  <si>
    <t>Zřízení pažicích boxů pro pažení a rozepření stěn rýh podzemního vedení hloubka výkopu do 4 m, šířka přes 2,5 do 5 m</t>
  </si>
  <si>
    <t xml:space="preserve">Poznámka k souboru cen:_x000D_
1. Množství měrných jednotek pažicích boxů se určuje v m2 celkové zapažené plochy (započítávají se obě strany výkopu)._x000D_
</t>
  </si>
  <si>
    <t>3,5*2,6*2</t>
  </si>
  <si>
    <t>31</t>
  </si>
  <si>
    <t>151811233</t>
  </si>
  <si>
    <t>Odstranění pažicího boxu hl výkopu do 4 m š do 5 m</t>
  </si>
  <si>
    <t>-813517611</t>
  </si>
  <si>
    <t>Odstranění pažicích boxů pro pažení a rozepření stěn rýh podzemního vedení hloubka výkopu do 4 m, šířka přes 2,5 do 5 m</t>
  </si>
  <si>
    <t>161101101</t>
  </si>
  <si>
    <t>Svislé přemístění výkopku z horniny tř. 1 až 4 hl výkopu do 2,5 m</t>
  </si>
  <si>
    <t>-284005237</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</si>
  <si>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</si>
  <si>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</si>
  <si>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179,615*0,8-75,094</t>
  </si>
  <si>
    <t>40,493*0,8</t>
  </si>
  <si>
    <t>33</t>
  </si>
  <si>
    <t>161101102</t>
  </si>
  <si>
    <t>Svislé přemístění výkopku z horniny tř. 1 až 4 hl výkopu do 4 m</t>
  </si>
  <si>
    <t>-505283628</t>
  </si>
  <si>
    <t>Svislé přemístění výkopku bez naložení do dopravní nádoby avšak s vyprázdněním dopravní nádoby na hromadu nebo do dopravního prostředku z horniny tř. 1 až 4, při hloubce výkopu přes 2,5 do 4 m</t>
  </si>
  <si>
    <t>85,334*1,1*0,8</t>
  </si>
  <si>
    <t>34</t>
  </si>
  <si>
    <t>161101151</t>
  </si>
  <si>
    <t>Svislé přemístění výkopku z horniny tř. 5 až 7 hl výkopu do 2,5 m</t>
  </si>
  <si>
    <t>880804682</t>
  </si>
  <si>
    <t>Svislé přemístění výkopku bez naložení do dopravní nádoby avšak s vyprázdněním dopravní nádoby na hromadu nebo do dopravního prostředku z horniny tř. 5 až 7, při hloubce výkopu přes 1 do 2,5 m</t>
  </si>
  <si>
    <t>179,615*0,2-18,773</t>
  </si>
  <si>
    <t>40,493*0,2</t>
  </si>
  <si>
    <t>35</t>
  </si>
  <si>
    <t>161101152</t>
  </si>
  <si>
    <t>Svislé přemístění výkopku z horniny tř. 5 až 7 hl výkopu do 4 m</t>
  </si>
  <si>
    <t>169983412</t>
  </si>
  <si>
    <t>Svislé přemístění výkopku bez naložení do dopravní nádoby avšak s vyprázdněním dopravní nádoby na hromadu nebo do dopravního prostředku z horniny tř. 5 až 7, při hloubce výkopu přes 2,5 do 4 m</t>
  </si>
  <si>
    <t>85,334*1,1*0,2</t>
  </si>
  <si>
    <t>36</t>
  </si>
  <si>
    <t>162301101</t>
  </si>
  <si>
    <t>Vodorovné přemístění do 500 m výkopku/sypaniny z horniny tř. 1 až 4</t>
  </si>
  <si>
    <t>-806229926</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</si>
  <si>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</si>
  <si>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</si>
  <si>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"meziskládka zemina na zásyp"(182,541-13,577)*2</t>
  </si>
  <si>
    <t>37</t>
  </si>
  <si>
    <t>162701155</t>
  </si>
  <si>
    <t>Vodorovné přemístění do 10000 m výkopku/sypaniny z horniny tř. 5 až 7</t>
  </si>
  <si>
    <t>135670177</t>
  </si>
  <si>
    <t>Vodorovné přemístění výkopku nebo sypaniny po suchu na obvyklém dopravním prostředku, bez naložení výkopku, avšak se složením bez rozhrnutí z horniny tř. 5 až 7 na vzdálenost přes 9 000 do 10 000 m</t>
  </si>
  <si>
    <t>"skládka"74,45*2+37,225+12,466*2+6,233-168,964</t>
  </si>
  <si>
    <t>38</t>
  </si>
  <si>
    <t>167101101</t>
  </si>
  <si>
    <t>Nakládání výkopku z hornin tř. 1 až 4 do 100 m3</t>
  </si>
  <si>
    <t>893385686</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</si>
  <si>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</si>
  <si>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</si>
  <si>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"meziskládka zemina na zásyp"(182,541-13,577)</t>
  </si>
  <si>
    <t>39</t>
  </si>
  <si>
    <t>171201201</t>
  </si>
  <si>
    <t>Uložení sypaniny na skládky</t>
  </si>
  <si>
    <t>-731886671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</si>
  <si>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</si>
  <si>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"zemina na zásyp"186,965-2,24</t>
  </si>
  <si>
    <t>"skládka"48,899</t>
  </si>
  <si>
    <t>40</t>
  </si>
  <si>
    <t>171201211</t>
  </si>
  <si>
    <t>Poplatek za uložení stavebního odpadu - zeminy a kameniva na skládce</t>
  </si>
  <si>
    <t>t</t>
  </si>
  <si>
    <t>183643018</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</si>
  <si>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</si>
  <si>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</si>
  <si>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48,326*1,8 'Přepočtené koeficientem množství</t>
  </si>
  <si>
    <t>41</t>
  </si>
  <si>
    <t>174101101</t>
  </si>
  <si>
    <t>Zásyp jam, šachet rýh nebo kolem objektů sypaninou se zhutněním</t>
  </si>
  <si>
    <t>662240665</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</si>
  <si>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</si>
  <si>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</si>
  <si>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"výkop"85,334*1,1</t>
  </si>
  <si>
    <t>"objem jímky"-PI*0,75*0,75*3,15</t>
  </si>
  <si>
    <t>"odpočet lože,betony"-0,284-0,227</t>
  </si>
  <si>
    <t>"potrubí"</t>
  </si>
  <si>
    <t>"výkop"28,331*1,1</t>
  </si>
  <si>
    <t>"odpočet lože,obsyp"-1,76-6,724</t>
  </si>
  <si>
    <t>"odpočet potrubí"-22*PI*0,045*0,045</t>
  </si>
  <si>
    <t>"výkop"62,902*1,1</t>
  </si>
  <si>
    <t>"odpočet lože"-3,578</t>
  </si>
  <si>
    <t>"odpočet potrubí"-17,1*PI*0,25*0,25*2-12,6*PI*0,15*0,15*2</t>
  </si>
  <si>
    <t>"výkop"15,05*1,1</t>
  </si>
  <si>
    <t>"Odpočet betonu"-1,056-5,5*1,2*0,3</t>
  </si>
  <si>
    <t>"odpočet podkladního betonu"-0,728</t>
  </si>
  <si>
    <t>"odpočet štěrkodrť"-2,024</t>
  </si>
  <si>
    <t>"výkop"5,919*1,1</t>
  </si>
  <si>
    <t>"odpočet betonu"-6*0,6*0,6*0,65</t>
  </si>
  <si>
    <t>"odpočet podkladního betonu"-0,294</t>
  </si>
  <si>
    <t>"odpočet štěrkodrť"-0,486</t>
  </si>
  <si>
    <t>42</t>
  </si>
  <si>
    <t>58344155</t>
  </si>
  <si>
    <t>štěrkodrť frakce 0/22</t>
  </si>
  <si>
    <t>-650057154</t>
  </si>
  <si>
    <t>0,8*3,5*(1,7-0,41-0,39-0,1)</t>
  </si>
  <si>
    <t>4,1*3,5*(1,2-0,41)</t>
  </si>
  <si>
    <t>13,577*2 'Přepočtené koeficientem množství</t>
  </si>
  <si>
    <t>43</t>
  </si>
  <si>
    <t>175111101</t>
  </si>
  <si>
    <t>Obsypání potrubí ručně sypaninou bez prohození sítem, uloženou do 3 m</t>
  </si>
  <si>
    <t>1155312611</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</si>
  <si>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</si>
  <si>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</si>
  <si>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"potrubí výtlaku"</t>
  </si>
  <si>
    <t>0,8*0,39*22,0</t>
  </si>
  <si>
    <t>-22,0*PI*0,045*0,045</t>
  </si>
  <si>
    <t>44</t>
  </si>
  <si>
    <t>-2087261642</t>
  </si>
  <si>
    <t>6,724*2 'Přepočtené koeficientem množství</t>
  </si>
  <si>
    <t>45</t>
  </si>
  <si>
    <t>181301103</t>
  </si>
  <si>
    <t>Rozprostření ornice tl vrstvy do 200 mm pl do 500 m2 v rovině nebo ve svahu do 1:5</t>
  </si>
  <si>
    <t>1210790702</t>
  </si>
  <si>
    <t>Rozprostření a urovnání ornice v rovině nebo ve svahu sklonu do 1:5 při souvislé ploše do 500 m2, tl. vrstvy přes 150 do 200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</si>
  <si>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</si>
  <si>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10,0*5,0-PI*0,75*0,75</t>
  </si>
  <si>
    <t>0,8*(22,0-3,5)</t>
  </si>
  <si>
    <t>4,1*(12,6-3,5)</t>
  </si>
  <si>
    <t>1,2*5,4</t>
  </si>
  <si>
    <t>8,0*3,8-5,5*1,2</t>
  </si>
  <si>
    <t>46</t>
  </si>
  <si>
    <t>181411121</t>
  </si>
  <si>
    <t>Založení lučního trávníku výsevem plochy do 1000 m2 v rovině a ve svahu do 1:5</t>
  </si>
  <si>
    <t>-775343059</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</si>
  <si>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</si>
  <si>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</si>
  <si>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47</t>
  </si>
  <si>
    <t>00572100</t>
  </si>
  <si>
    <t>osivo jetelotráva intenzivní víceletá</t>
  </si>
  <si>
    <t>kg</t>
  </si>
  <si>
    <t>-1551787962</t>
  </si>
  <si>
    <t>130,623*0,015 'Přepočtené koeficientem množství</t>
  </si>
  <si>
    <t>48</t>
  </si>
  <si>
    <t>181951104</t>
  </si>
  <si>
    <t>Úprava pláně v hornině tř. 5 až 7 se zhutněním</t>
  </si>
  <si>
    <t>-1711357828</t>
  </si>
  <si>
    <t>Úprava pláně vyrovnáním výškových rozdílů v hornině tř. 5 až 7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</si>
  <si>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</si>
  <si>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3,5*4</t>
  </si>
  <si>
    <t>6,5*2,2</t>
  </si>
  <si>
    <t>Zakládání</t>
  </si>
  <si>
    <t>49</t>
  </si>
  <si>
    <t>212752212</t>
  </si>
  <si>
    <t>Trativod z drenážních trubek plastových flexibilních D do 100 mm včetně lože otevřený výkop</t>
  </si>
  <si>
    <t>-837634471</t>
  </si>
  <si>
    <t>Trativody z drenážních trubek se zřízením štěrkopískového lože pod trubky a s jejich obsypem v průměrném celkovém množství do 0,15 m3/m v otevřeném výkopu z trubek plastových flexibilních D přes 65 do 100 mm</t>
  </si>
  <si>
    <t>"D.1.1.B.1.5.1"22</t>
  </si>
  <si>
    <t>50</t>
  </si>
  <si>
    <t>273313511</t>
  </si>
  <si>
    <t>Základové desky z betonu tř. C 12/15</t>
  </si>
  <si>
    <t>-2097598429</t>
  </si>
  <si>
    <t>Základy z betonu prostého desky z betonu kamenem neprokládaného tř. C 12/15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</si>
  <si>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</si>
  <si>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"D.1.1.B.1.2"1,2*1,2*0,2</t>
  </si>
  <si>
    <t>"základ pod dmychadla D.1.1.B.1.3"</t>
  </si>
  <si>
    <t>0,1*0,6*1,3*2+0,1*(5,5-0,55*2)*1,3</t>
  </si>
  <si>
    <t>"D.1.1.B.1.1.1"</t>
  </si>
  <si>
    <t>PI*0,85*0,85*0,1</t>
  </si>
  <si>
    <t>6*0,1*0,7*0,7</t>
  </si>
  <si>
    <t>51</t>
  </si>
  <si>
    <t>273321511</t>
  </si>
  <si>
    <t>Základové desky ze ŽB bez zvýšených nároků na prostředí tř. C 25/30</t>
  </si>
  <si>
    <t>1136285538</t>
  </si>
  <si>
    <t>Základy z betonu železového (bez výztuže) desky z betonu bez zvláštních nároků na prostředí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</si>
  <si>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</si>
  <si>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0,6*5,5*1,2+0,15*2,6*1,2</t>
  </si>
  <si>
    <t>"D.2.B.3.3.-rozdělovací objekt"</t>
  </si>
  <si>
    <t>0,2*1,2*1,2</t>
  </si>
  <si>
    <t>4,716*0,1</t>
  </si>
  <si>
    <t>52</t>
  </si>
  <si>
    <t>273351121</t>
  </si>
  <si>
    <t>Zřízení bednění základových desek</t>
  </si>
  <si>
    <t>2132789597</t>
  </si>
  <si>
    <t>Bednění základů desek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</si>
  <si>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</si>
  <si>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0,6*(5,5*2+1,2*2)+0,15*(2,6*2+1,2*2)</t>
  </si>
  <si>
    <t>0,2*1,2*3</t>
  </si>
  <si>
    <t>"D.1.1.B.1.2 "3*1,2*0,2</t>
  </si>
  <si>
    <t>0,1*(0,6*2+1,3*2)*2+0,1*(5,5-0,55*2)*2</t>
  </si>
  <si>
    <t>PI*1,7*0,1</t>
  </si>
  <si>
    <t>"potrubí VZT"</t>
  </si>
  <si>
    <t>0,7*4*0,1*6</t>
  </si>
  <si>
    <t>53</t>
  </si>
  <si>
    <t>273351122</t>
  </si>
  <si>
    <t>Odstranění bednění základových desek</t>
  </si>
  <si>
    <t>-1061496104</t>
  </si>
  <si>
    <t>Bednění základů desek odstranění</t>
  </si>
  <si>
    <t>54</t>
  </si>
  <si>
    <t>273362021</t>
  </si>
  <si>
    <t>Výztuž základových desek svařovanými sítěmi Kari</t>
  </si>
  <si>
    <t>-854933626</t>
  </si>
  <si>
    <t>Výztuž základů desek ze svařovaných sítí z drátů typu KARI</t>
  </si>
  <si>
    <t xml:space="preserve">Poznámka k souboru cen:_x000D_
1. Ceny platí pro desky rovné, s náběhy, hřibové nebo upnuté do žeber včetně výztuže těchto žeber._x000D_
</t>
  </si>
  <si>
    <t>"základ KARI 100x100x8"</t>
  </si>
  <si>
    <t>(0,6*(5,5*2+1,2*2)+0,15*(2,6*2+1,2*2)+5,5*1,3)*2*7,9*0,00108</t>
  </si>
  <si>
    <t>1,2*1,2*2*7,9*0,00108</t>
  </si>
  <si>
    <t>PI*0,85*0,85*7,9*2*0,00108</t>
  </si>
  <si>
    <t>6*2*0,7*0,7*7,9*0,00108</t>
  </si>
  <si>
    <t>55</t>
  </si>
  <si>
    <t>274321511</t>
  </si>
  <si>
    <t>Základové pasy ze ŽB bez zvýšených nároků na prostředí tř. C 25/30</t>
  </si>
  <si>
    <t>-2036174475</t>
  </si>
  <si>
    <t>Základy z betonu železového (bez výztuže) pasy z betonu bez zvláštních nároků na prostředí tř. C 25/30</t>
  </si>
  <si>
    <t>0,5*0,8*1,2*2*1,1</t>
  </si>
  <si>
    <t>56</t>
  </si>
  <si>
    <t>274351121</t>
  </si>
  <si>
    <t>Zřízení bednění základových pasů rovného</t>
  </si>
  <si>
    <t>553423044</t>
  </si>
  <si>
    <t>Bednění základů pasů rovné zřízení</t>
  </si>
  <si>
    <t>2*0,8*1,2*2+0,8*0,5*2*2</t>
  </si>
  <si>
    <t>57</t>
  </si>
  <si>
    <t>274351122</t>
  </si>
  <si>
    <t>Odstranění bednění základových pasů rovného</t>
  </si>
  <si>
    <t>2060534440</t>
  </si>
  <si>
    <t>Bednění základů pasů rovné odstranění</t>
  </si>
  <si>
    <t>58</t>
  </si>
  <si>
    <t>274362021</t>
  </si>
  <si>
    <t>Výztuž základových pásů svařovanými sítěmi Kari</t>
  </si>
  <si>
    <t>538481729</t>
  </si>
  <si>
    <t>Výztuž základů pasů ze svařovaných sítí z drátů typu KARI</t>
  </si>
  <si>
    <t>(2*0,8*1,2*2+0,8*0,6*2*2+0,6*1,2*2*2)*2*7,9*0,00108</t>
  </si>
  <si>
    <t>59</t>
  </si>
  <si>
    <t>278381551</t>
  </si>
  <si>
    <t>Základ pod stroje z betonu do 5 m3 tř. C 25/30 složitosti I</t>
  </si>
  <si>
    <t>-449643137</t>
  </si>
  <si>
    <t>Základy pod stroje nebo technologická zařízení z betonu s bedněním, odbedněním, bez úpravy povrchu z betonu prostého objemu souvislé základové konstrukce do 5 m3 tř. C 25/30, složitosti I</t>
  </si>
  <si>
    <t xml:space="preserve">Poznámka k souboru cen:_x000D_
1. Podlévání provizorně podklínovaných patek usazených strojů a technologických zařízení se oceňuje cenami souboru cen 278 38-3 Zálivka pod stroje nebo technologická zařízení této části katalogu nebo cenami 631 31- . . Mazanina a 632 45-1031 až -1034 Vyrovnávací potěr cementový části A05 Podlahy a podlahové konstrukce katalogu 801-1 Budovy a haly – zděné a monolitické._x000D_
2. Od objemu betonu se odečítá objem všech kotevních otvorů. Jejich zalití se oceňuje cenami souboru cen 278 31-1 . Zálivka kotevních otvorů této části katalogu._x000D_
</t>
  </si>
  <si>
    <t>"patky pod potrubí VZT od nové dmýchárny"0,6*0,6*0,8*6</t>
  </si>
  <si>
    <t>Vodorovné konstrukce</t>
  </si>
  <si>
    <t>60</t>
  </si>
  <si>
    <t>451541111</t>
  </si>
  <si>
    <t>Lože pod potrubí otevřený výkop ze štěrkodrtě</t>
  </si>
  <si>
    <t>-1509642523</t>
  </si>
  <si>
    <t>Lože pod potrubí, stoky a drobné objekty v otevřeném výkopu ze štěrkodrtě 0-63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</si>
  <si>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</si>
  <si>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PI*1,9/2*1,9/2*0,1</t>
  </si>
  <si>
    <t>"D.1.1.B.1.3"</t>
  </si>
  <si>
    <t>0,1*1,6*1,3*2+(5,5-0,55*2)*1,2*0,1+(0,5+1,0)/2*0,6*1,2*2</t>
  </si>
  <si>
    <t>0,1*0,9*0,9*6</t>
  </si>
  <si>
    <t>61</t>
  </si>
  <si>
    <t>451573111</t>
  </si>
  <si>
    <t>Lože pod potrubí otevřený výkop ze štěrkopísku</t>
  </si>
  <si>
    <t>-495331626</t>
  </si>
  <si>
    <t>Lože pod potrubí, stoky a drobné objekty v otevřeném výkopu z písku a štěrkopísku do 63 mm</t>
  </si>
  <si>
    <t>0,8*0,1*22</t>
  </si>
  <si>
    <t>1,25*0,1*17,9+1,0*13,4*0,1</t>
  </si>
  <si>
    <t>Komunikace pozemní</t>
  </si>
  <si>
    <t>62</t>
  </si>
  <si>
    <t>566901132</t>
  </si>
  <si>
    <t>Vyspravení podkladu po překopech ing sítí plochy do 15 m2 štěrkodrtí tl. 150 mm</t>
  </si>
  <si>
    <t>-1077381563</t>
  </si>
  <si>
    <t>Vyspravení podkladu po překopech inženýrských sítí plochy do 15 m2 s rozprostřením a zhutněním štěrkodrtí tl. 150 mm</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</si>
  <si>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</si>
  <si>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63</t>
  </si>
  <si>
    <t>566901161</t>
  </si>
  <si>
    <t>Vyspravení podkladu po překopech ing sítí plochy do 15 m2 obalovaným kamenivem ACP (OK) tl. 100 mm</t>
  </si>
  <si>
    <t>808899839</t>
  </si>
  <si>
    <t>Vyspravení podkladu po překopech inženýrských sítí plochy do 15 m2 s rozprostřením a zhutněním obalovaným kamenivem ACP (OK) tl. 100 mm</t>
  </si>
  <si>
    <t>64</t>
  </si>
  <si>
    <t>572341111</t>
  </si>
  <si>
    <t>Vyspravení krytu komunikací po překopech plochy přes 15 m2 asfalt betonem ACO (AB) tl 50 mm</t>
  </si>
  <si>
    <t>2005489554</t>
  </si>
  <si>
    <t>Vyspravení krytu komunikací po překopech inženýrských sítí plochy přes 15 m2 asfaltovým betonem ACO (AB), po zhutnění tl. přes 30 do 50 mm</t>
  </si>
  <si>
    <t xml:space="preserve">Poznámka k souboru cen:_x000D_
1. Ceny jsou určeny pro vyspravení krytů po překopech pro inženýrské sítě trvalé i dočasné (předepíše-li to projekt)._x000D_
2. Ceny jsou určeny pouze pro případy havárií, přeložek nebo běžných oprav inženýrských sítí._x000D_
3. Ceny nelze použít v rámci výstavby nových inženýrských sítí._x000D_
4. V cenách nejsou započteny náklady na:_x000D_
a) postřik živičný spojovací, který se oceňuje cenami souboru cen 573 2.-11 Postřik živičný spojovací části A 01 tohoto katalogu,_x000D_
b) zdrsňovací posyp, který se oceňuje cenami 578 90-112 Zdrsňovací posyp litého asfaltu z kameniva drobného drceného obaleného asfaltem při překopech inženýrských sítí, 572 40-41 Posyp živičného podkladu nebo krytu části C 01 tohoto katalogu._x000D_
</t>
  </si>
  <si>
    <t>Úpravy povrchů, podlahy a osazování výplní</t>
  </si>
  <si>
    <t>65</t>
  </si>
  <si>
    <t>631313214</t>
  </si>
  <si>
    <t>Vytvarování dna nádrží z betonu se zvýšenými nároky C 25/30 s potěrem r zakřivení přes 400 mm</t>
  </si>
  <si>
    <t>-819224231</t>
  </si>
  <si>
    <t>Vytvarování dna z betonu prostého žlabů, kanálů, nádrží nebo vodárenských rychlofiltrů s bedněním s potěrem z cementové malty hlazeným ocelovým hladítkem nádrží, z betonu se zvýšenými nároky na prostředí C 25/30, poloměr zakřivení přes 400 mm</t>
  </si>
  <si>
    <t xml:space="preserve">Poznámka k souboru cen:_x000D_
1. Ceny -3111 až -3155 jsou určeny pro beton dna se zaoblenou plochou v příčném i podélném průřezu mezi dnem a stěnami kanálů, žlabů, jízků apod., jestliže tloušťka betonu i s potěrem v nejširším místě nepřesahuje 500 mm._x000D_
2. Ceny -3211 až -3254 jsou určeny pro beton dna se zaoblenou plochou mezi dnem a stěnami nádrží, když tloušťka betonu i s potěrem v nejširším místě nepřesahuje 500 mm. Pro vytvarování žlabů, zřizovaných ve dně nádrží, jsou určeny ceny -3111 až -3155._x000D_
3. Cena -3312 je určena pro zřízení podkladních pražců lichoběžníkového nebo jiného průřezu pod vzduchová tělesa vodárenských rychlofiltrů._x000D_
4. Ceny nelze použít pro výplňový, spádový nebo vyrovnávací beton, který se oceňuje cenami 380 31-1422 a -1532._x000D_
5. Množství měrných jednotek se určuje podle ustanovení kapitoly 3*1 Konstrukce z betonu prostého nebo železového části 35 Všeobecných podmínek tohoto katalogu._x000D_
</t>
  </si>
  <si>
    <t>"Čerpací jímka D.1.1.B.1.1.1 "</t>
  </si>
  <si>
    <t>0,1*PI*0,6*0,6+PI*1,2*0,3*0,3/2</t>
  </si>
  <si>
    <t>Trubní vedení</t>
  </si>
  <si>
    <t>66</t>
  </si>
  <si>
    <t>871255202</t>
  </si>
  <si>
    <t>Montáž kanalizačního potrubí z PE SDR11 otevřený výkop svařovaných elektrotvarovkou D 90 x 8,2 mm</t>
  </si>
  <si>
    <t>1521770896</t>
  </si>
  <si>
    <t>Montáž kanalizačního potrubí z plastů z polyetylenu PE 100 svařovaných elektrotvarovkou v otevřeném výkopu ve sklonu do 20 % SDR 11/PN16 D 90 x 8,2 mm</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</si>
  <si>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</si>
  <si>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"D.1.1.B.1.4.1,SSaZ str.4"</t>
  </si>
  <si>
    <t>"výtlak"22,5</t>
  </si>
  <si>
    <t>67</t>
  </si>
  <si>
    <t>28613556</t>
  </si>
  <si>
    <t>potrubí dvouvrstvé PE100 RC SDR11 90x8,2 dl 12m</t>
  </si>
  <si>
    <t>128</t>
  </si>
  <si>
    <t>-1512908308</t>
  </si>
  <si>
    <t>29,126*1,03 'Přepočtené koeficientem množství</t>
  </si>
  <si>
    <t>68</t>
  </si>
  <si>
    <t>871385201</t>
  </si>
  <si>
    <t>Montáž kanalizačního potrubí z PE SDR11 otevřený výkop svařovaných elektrotvarovkou D 355 x 32,2 mm</t>
  </si>
  <si>
    <t>1648348152</t>
  </si>
  <si>
    <t>Montáž kanalizačního potrubí z plastů z polyetylenu PE 100 svařovaných elektrotvarovkou v otevřeném výkopu ve sklonu do 20 % SDR 11/PN16 D 355 x 32,2 mm</t>
  </si>
  <si>
    <t>"D.1.1.B.1.4.3-potrubí denitrifikace II,SSaZ str.4"2*13,5</t>
  </si>
  <si>
    <t>69</t>
  </si>
  <si>
    <t>28613567</t>
  </si>
  <si>
    <t>potrubí dvouvrstvé PE100 RC SDR11 355x32,2 dl 100m</t>
  </si>
  <si>
    <t>-1460118711</t>
  </si>
  <si>
    <t>70</t>
  </si>
  <si>
    <t>87139530R</t>
  </si>
  <si>
    <t>Montáž kanalizačního potrubí z PE SDR11 otevřený výkop svařovaných elektrotvarovkou D 560x50,8 mm</t>
  </si>
  <si>
    <t>-268255789</t>
  </si>
  <si>
    <t>"D.1.1.B.1.4.2-potrubí nátokové,SSaZ str.4"18,6*2</t>
  </si>
  <si>
    <t>71</t>
  </si>
  <si>
    <t>87139001R</t>
  </si>
  <si>
    <t>Potrubí PE RC SDR 11 560x50,8</t>
  </si>
  <si>
    <t>-489238134</t>
  </si>
  <si>
    <t>38,835*1,03 'Přepočtené koeficientem množství</t>
  </si>
  <si>
    <t>72</t>
  </si>
  <si>
    <t>877245201</t>
  </si>
  <si>
    <t>Montáž elektrospojek na kanalizačním potrubí z PE trub d 90</t>
  </si>
  <si>
    <t>1527741816</t>
  </si>
  <si>
    <t>Montáž tvarovek na kanalizačním plastovém potrubí z polyetylenu PE 100 elektrotvarovek SDR 11/PN16 spojek nebo oblouků d 90</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</si>
  <si>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</si>
  <si>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73</t>
  </si>
  <si>
    <t>28615974</t>
  </si>
  <si>
    <t>elektrospojka SDR 11 PE 100 PN 16 D 90mm</t>
  </si>
  <si>
    <t>1920809379</t>
  </si>
  <si>
    <t>74</t>
  </si>
  <si>
    <t>877385201</t>
  </si>
  <si>
    <t>Montáž elektrospojek na kanalizačním potrubí z PE trub d 355</t>
  </si>
  <si>
    <t>-1998081887</t>
  </si>
  <si>
    <t>Montáž tvarovek na kanalizačním plastovém potrubí z polyetylenu PE 100 elektrotvarovek SDR 11/PN16 spojek nebo oblouků d 355</t>
  </si>
  <si>
    <t>75</t>
  </si>
  <si>
    <t>28615985</t>
  </si>
  <si>
    <t>elektrospojka SDR 11 PE 100 PN 16 D 355mm</t>
  </si>
  <si>
    <t>-2060253909</t>
  </si>
  <si>
    <t>76</t>
  </si>
  <si>
    <t>87739520R</t>
  </si>
  <si>
    <t>Montáž elektrospojek na kanalizačním potrubí z PE trub d 500</t>
  </si>
  <si>
    <t>264006843</t>
  </si>
  <si>
    <t>77</t>
  </si>
  <si>
    <t>2861598R</t>
  </si>
  <si>
    <t>elektrospojka SDR 11 PE 100 PN 16 D 560mm</t>
  </si>
  <si>
    <t>1206889064</t>
  </si>
  <si>
    <t>78</t>
  </si>
  <si>
    <t>890311851</t>
  </si>
  <si>
    <t>Bourání šachet ze ŽB strojně obestavěného prostoru do 1,5 m3</t>
  </si>
  <si>
    <t>-2006083035</t>
  </si>
  <si>
    <t>Bourání šachet a jímek strojně velikosti obestavěného prostoru do 1,5 m3 ze železobetonu</t>
  </si>
  <si>
    <t xml:space="preserve">Poznámka k souboru cen:_x000D_
1. Ceny jsou určeny pro vodovodní a kanalizačné šachty._x000D_
2. Šachty velikosti nad 5 m3 obestavěného prostoru se oceňují cenami katalogu 801-3 Budov a haly - bourání konstrukcí._x000D_
</t>
  </si>
  <si>
    <t>3,2*PI*0,75*0,75</t>
  </si>
  <si>
    <t>79</t>
  </si>
  <si>
    <t>236333040</t>
  </si>
  <si>
    <t>80</t>
  </si>
  <si>
    <t>-1750237141</t>
  </si>
  <si>
    <t>81</t>
  </si>
  <si>
    <t>1737022911</t>
  </si>
  <si>
    <t>82</t>
  </si>
  <si>
    <t>-1023839059</t>
  </si>
  <si>
    <t>83</t>
  </si>
  <si>
    <t>894414211</t>
  </si>
  <si>
    <t>Osazení betonových nebo železobetonových dílců pro šachty desek zákrytových</t>
  </si>
  <si>
    <t>-663874994</t>
  </si>
  <si>
    <t>84</t>
  </si>
  <si>
    <t>89443001R</t>
  </si>
  <si>
    <t>Zákrytová deska kruhové nádrže DN 1500</t>
  </si>
  <si>
    <t>-416572918</t>
  </si>
  <si>
    <t>85</t>
  </si>
  <si>
    <t>899914111</t>
  </si>
  <si>
    <t>Montáž ocelové chráničky D 159 x 10 mm</t>
  </si>
  <si>
    <t>1293845465</t>
  </si>
  <si>
    <t>Montáž ocelové chráničky v otevřeném výkopu vnějšího průměru D 159 x 10 mm</t>
  </si>
  <si>
    <t>86</t>
  </si>
  <si>
    <t>14011098</t>
  </si>
  <si>
    <t>trubka ocelová bezešvá hladká jakost 11 353 159x4,5mm</t>
  </si>
  <si>
    <t>1167265588</t>
  </si>
  <si>
    <t>3,5*1,1 'Přepočtené koeficientem množství</t>
  </si>
  <si>
    <t>Ostatní konstrukce a práce, bourání</t>
  </si>
  <si>
    <t>87</t>
  </si>
  <si>
    <t>919121122</t>
  </si>
  <si>
    <t>Těsnění spár zálivkou za studena pro komůrky š 15 mm hl 30 mm s těsnicím profilem</t>
  </si>
  <si>
    <t>1011434222</t>
  </si>
  <si>
    <t>Utěsnění dilatačních spár zálivkou za studena v cementobetonovém nebo živičném krytu včetně adhezního nátěru s těsnicím profilem pod zálivkou, pro komůrky šířky 15 mm, hloubky 30 mm</t>
  </si>
  <si>
    <t xml:space="preserve">Poznámka k souboru cen:_x000D_
1. V cenách jsou započteny i náklady na vyčištění spár před těsněním a zalitím a náklady na impregnaci, těsnění a zalití spár včetně dodání hmot._x000D_
</t>
  </si>
  <si>
    <t>3,5*2</t>
  </si>
  <si>
    <t>88</t>
  </si>
  <si>
    <t>919735111</t>
  </si>
  <si>
    <t>Řezání stávajícího živičného krytu hl do 50 mm</t>
  </si>
  <si>
    <t>-1412299371</t>
  </si>
  <si>
    <t>Řezání stávajícího živičného krytu nebo podkladu hloubky do 50 mm</t>
  </si>
  <si>
    <t xml:space="preserve">Poznámka k souboru cen:_x000D_
1. V cenách jsou započteny i náklady na spotřebu vody._x000D_
</t>
  </si>
  <si>
    <t>89</t>
  </si>
  <si>
    <t>938901411</t>
  </si>
  <si>
    <t>Dezinfekce nádrže roztokem chlornanu sodného</t>
  </si>
  <si>
    <t>456719992</t>
  </si>
  <si>
    <t xml:space="preserve">Poznámka k souboru cen:_x000D_
1. V ceně jsou započteny i náklady na dodání a zamíchání chlornanu sodného do m3 vody použité k dezinfekci._x000D_
2. Naplnění a vyprázdnění nádrže vodou se oceňuje cenami 933 90-13 Naplnění a vyprázdnění nádrže této části ceníku._x000D_
3. Množství měrných jednotek se určuje v m3 dezinfekčního roztoku v nádrži._x000D_
</t>
  </si>
  <si>
    <t>5,45*(7,2*5,0*2+14,8*5,0*2+6,1*6,1*4+6,1*12,7*2)</t>
  </si>
  <si>
    <t>90</t>
  </si>
  <si>
    <t>941121111</t>
  </si>
  <si>
    <t>Montáž lešení řadového trubkového těžkého s podlahami zatížení do 300 kg/m2 š do 1,5 m v do 10 m</t>
  </si>
  <si>
    <t>1692782336</t>
  </si>
  <si>
    <t>Montáž lešení řadového trubkového těžkého pracovního s podlahami z fošen nebo dílců min. tl. 38 mm, s provozním zatížením tř. 4 do 300 kg/m2 šířky tř. W15 přes 1,5 do 1,8 m, výšky do 10 m</t>
  </si>
  <si>
    <t xml:space="preserve">Poznámka k souboru cen:_x000D_
1. V ceně jsou započteny i náklady na kotvení lešení._x000D_
2. Montáž lešení řadového trubkového těžkého výšky přes 30 m se oceňuje individuálně._x000D_
3. Šířkou se rozumí půdorysná vzdálenost, měřená od vnitřního líce sloupků zábradlí k protilehlému volnému okraji podlahy nebo mezi vnitřními líci._x000D_
</t>
  </si>
  <si>
    <t>"D.1.1.B.1.2"</t>
  </si>
  <si>
    <t>4,0*(6,1*2+5,0*2)</t>
  </si>
  <si>
    <t>91</t>
  </si>
  <si>
    <t>941121211</t>
  </si>
  <si>
    <t>Příplatek k lešení řadovému trubkovému těžkému s podlahami š 1,5 m v 10 m za první a ZKD den použití</t>
  </si>
  <si>
    <t>-2108228645</t>
  </si>
  <si>
    <t>Montáž lešení řadového trubkového těžkého pracovního s podlahami Příplatek za první a každý další den použití lešení k ceně -1111</t>
  </si>
  <si>
    <t>88,8*30 'Přepočtené koeficientem množství</t>
  </si>
  <si>
    <t>92</t>
  </si>
  <si>
    <t>941121811</t>
  </si>
  <si>
    <t>Demontáž lešení řadového trubkového těžkého s podlahami zatížení do 300 kg/m2 š do 1,5 m v do 10 m</t>
  </si>
  <si>
    <t>-1833660721</t>
  </si>
  <si>
    <t>Demontáž lešení řadového trubkového těžkého pracovního s podlahami z fošen nebo dílců min. tl. 38 mm, s provozním zatížením tř. 4 do 300 kg/m2 šířky tř. W15 přes 1,5 do 1,8 m, výšky do 10 m</t>
  </si>
  <si>
    <t xml:space="preserve">Poznámka k souboru cen:_x000D_
1. Demontáž lešení řadového trubkového těžkého výšky přes 30 m se oceňuje individuálně._x000D_
</t>
  </si>
  <si>
    <t>93</t>
  </si>
  <si>
    <t>943221111</t>
  </si>
  <si>
    <t>Montáž lešení prostorového rámového těžkého s podlahami zatížení tř. 4 do 300 kg/m2 v do 10 m</t>
  </si>
  <si>
    <t>951229890</t>
  </si>
  <si>
    <t>Montáž lešení prostorového rámového těžkého pracovního s podlahami s provozním zatížením tř. 4 do 300 kg/m2, výšky do 10 m</t>
  </si>
  <si>
    <t xml:space="preserve">Poznámka k souboru cen:_x000D_
1. Montáž lešení prostorového rámového těžkého výšky přes 25 m se oceňuje individuálně._x000D_
</t>
  </si>
  <si>
    <t>17,5*3,6*4,95</t>
  </si>
  <si>
    <t>94</t>
  </si>
  <si>
    <t>943221211</t>
  </si>
  <si>
    <t>Příplatek k lešení prostorovému rámovému těžkému s podlahami tř.4 v 10 m za první a ZKD den použití</t>
  </si>
  <si>
    <t>-1089069540</t>
  </si>
  <si>
    <t>Montáž lešení prostorového rámového těžkého pracovního s podlahami Příplatek za první a každý další den použití lešení k ceně -1111</t>
  </si>
  <si>
    <t>311,85*30 'Přepočtené koeficientem množství</t>
  </si>
  <si>
    <t>95</t>
  </si>
  <si>
    <t>943221811</t>
  </si>
  <si>
    <t>Demontáž lešení prostorového rámového těžkého s podlahami zatížení tř. 4 do 300 kg/m2 v do 10 m</t>
  </si>
  <si>
    <t>212349127</t>
  </si>
  <si>
    <t>Demontáž lešení prostorového rámového těžkého pracovního s podlahami s provozním zatížením tř. 4 do 300 kg/m2, výšky do 10 m</t>
  </si>
  <si>
    <t xml:space="preserve">Poznámka k souboru cen:_x000D_
1. Demontáž lešení prostorového rámového těžkého výšky přes 25 m se oceňuje individuálně._x000D_
</t>
  </si>
  <si>
    <t>96</t>
  </si>
  <si>
    <t>952903112</t>
  </si>
  <si>
    <t>Vyčištění objektů ČOV, nádrží, žlabů a kanálů při v do 3,5 m</t>
  </si>
  <si>
    <t>-1436863030</t>
  </si>
  <si>
    <t>Vyčištění objektů čistíren odpadních vod, nádrží, žlabů nebo kanálů světlé výšky prostoru do 3,5 m</t>
  </si>
  <si>
    <t xml:space="preserve">Poznámka k souboru cen:_x000D_
1. Ceny jsou určeny za zametení prostorů, umytí keramických podlah, vyčištění oken, dveří, zábradlí, potrubí, armatur a jiných konstrukcí a předmětů před předáním stavby do užívání._x000D_
2. Množství měrných jednotek se určuje v m2 půdorysné plochy vnějšího obrysu objektu._x000D_
</t>
  </si>
  <si>
    <t>7,2*5,0*2+14,8*5,0*2+6,1*6,1*4+6,1*12,7*2+42,7*3,6</t>
  </si>
  <si>
    <t>97</t>
  </si>
  <si>
    <t>952903119</t>
  </si>
  <si>
    <t>Příplatek za vyčištění prostor v nad 3,5 m u čištění objektů ČOV, nádrží, žlabů a kanálů</t>
  </si>
  <si>
    <t>-865514553</t>
  </si>
  <si>
    <t>Vyčištění objektů čistíren odpadních vod, nádrží, žlabů nebo kanálů Příplatek k ceně za vyčištění prostorů v přes 3,5 m</t>
  </si>
  <si>
    <t>98</t>
  </si>
  <si>
    <t>953171023</t>
  </si>
  <si>
    <t>Osazování poklopů litinových nebo ocelových hmotnosti do 150 kg - nádrže</t>
  </si>
  <si>
    <t>686033624</t>
  </si>
  <si>
    <t>Osazování kovových předmětů poklopů litinových nebo ocelových včetně rámů, hmotnosti přes 100 do 150 kg</t>
  </si>
  <si>
    <t>99</t>
  </si>
  <si>
    <t>95317001R</t>
  </si>
  <si>
    <t>Poklop čerpací jímky 770x620 mat.nerez</t>
  </si>
  <si>
    <t>-1437360178</t>
  </si>
  <si>
    <t>100</t>
  </si>
  <si>
    <t>953946112</t>
  </si>
  <si>
    <t>Montáž atypických ocelových kcí hmotnosti do 2,5 t z profilů hmotnosti do 13 kg/m</t>
  </si>
  <si>
    <t>-1829799817</t>
  </si>
  <si>
    <t>Montáž atypických ocelových konstrukcí profilů hmotnosti do 13 kg/m, hmotnosti konstrukce přes 1 do 2,5 t</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</si>
  <si>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</si>
  <si>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"D.2.A TZ příl.8.1"</t>
  </si>
  <si>
    <t>(20*70,65+20*10,6*5,3+4*10,6*6,1+10*10,6*1,9+10*7,1)*0,001</t>
  </si>
  <si>
    <t>101</t>
  </si>
  <si>
    <t>95394001R</t>
  </si>
  <si>
    <t>Dodávka a výroba dělicí stěny mat.1.4401</t>
  </si>
  <si>
    <t>311161991</t>
  </si>
  <si>
    <t>Dodávka a výroba dělicí stěny mat.1.4401
plech Pl6-                1000x6 d.1500 mm 20 ks
sloupky (svařenec) U 100 5300 mm 20 ks
výztuha                  U 100 6100 mm 4 ks
vrchní vzpěra         U 100 1900 mm 10 ks
kotvicí patky           Pl 10-100 30 mm  10 ks
těsnicí boční pás tl.30-80 6100 mm 4 ks mat.EPDM/SBR</t>
  </si>
  <si>
    <t>(20*70,65+20*10,6*5,3+4*10,6*6,1+10*10,6*1,9+10*7,1)</t>
  </si>
  <si>
    <t>3067,64*1,1 'Přepočtené koeficientem množství</t>
  </si>
  <si>
    <t>102</t>
  </si>
  <si>
    <t>971042551</t>
  </si>
  <si>
    <t>Vybourání otvorů v betonových příčkách a zdech pl do 1 m2</t>
  </si>
  <si>
    <t>152598298</t>
  </si>
  <si>
    <t>Vybourání otvorů v betonových příčkách a zdech základových nebo nadzákladových plochy do 1 m2, tl. jakékoliv</t>
  </si>
  <si>
    <t>"D.1.1.B.1.4.2-potrubí nátokové"</t>
  </si>
  <si>
    <t>PI*0,35*0,35*0,5*2</t>
  </si>
  <si>
    <t>"D.1.1.B.2.1 kóta 207,9"0,6*0,6*0,5*2</t>
  </si>
  <si>
    <t>103</t>
  </si>
  <si>
    <t>977151121</t>
  </si>
  <si>
    <t>Jádrové vrty diamantovými korunkami do D 120 mm do stavebních materiálů</t>
  </si>
  <si>
    <t>-246551109</t>
  </si>
  <si>
    <t>Jádrové vrty diamantovými korunkami do stavebních materiálů (železobetonu, betonu, cihel, obkladů, dlažeb, kamene) průměru přes 110 do 120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</si>
  <si>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</si>
  <si>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"D.1.1.B.1.2 osa 212,75"0,5*2</t>
  </si>
  <si>
    <t>104</t>
  </si>
  <si>
    <t>977151122</t>
  </si>
  <si>
    <t>Jádrové vrty diamantovými korunkami do D 130 mm do stavebních materiálů</t>
  </si>
  <si>
    <t>495934897</t>
  </si>
  <si>
    <t>Jádrové vrty diamantovými korunkami do stavebních materiálů (železobetonu, betonu, cihel, obkladů, dlažeb, kamene) průměru přes 120 do 130 mm</t>
  </si>
  <si>
    <t>"D.1.1.B.1.2 osa 211,74"2*0,5</t>
  </si>
  <si>
    <t>"D.1.1.B.1.1.1"0,15</t>
  </si>
  <si>
    <t>105</t>
  </si>
  <si>
    <t>977151127</t>
  </si>
  <si>
    <t>Jádrové vrty diamantovými korunkami do D 250 mm do stavebních materiálů</t>
  </si>
  <si>
    <t>-496430797</t>
  </si>
  <si>
    <t>Jádrové vrty diamantovými korunkami do stavebních materiálů (železobetonu, betonu, cihel, obkladů, dlažeb, kamene) průměru přes 225 do 250 mm</t>
  </si>
  <si>
    <t>"D.1.1.B.2.1 kóta 212,76"0,5*(2+3)</t>
  </si>
  <si>
    <t>106</t>
  </si>
  <si>
    <t>977151129</t>
  </si>
  <si>
    <t>Jádrové vrty diamantovými korunkami do D 350 mm do stavebních materiálů</t>
  </si>
  <si>
    <t>1655383614</t>
  </si>
  <si>
    <t>Jádrové vrty diamantovými korunkami do stavebních materiálů (železobetonu, betonu, cihel, obkladů, dlažeb, kamene) průměru přes 300 do 350 mm</t>
  </si>
  <si>
    <t>"D.1.1.B.1.1.1."</t>
  </si>
  <si>
    <t>"rozdělovací žlab"0,15</t>
  </si>
  <si>
    <t>107</t>
  </si>
  <si>
    <t>977151131</t>
  </si>
  <si>
    <t>Jádrové vrty diamantovými korunkami do D 400 mm do stavebních materiálů</t>
  </si>
  <si>
    <t>1909325503</t>
  </si>
  <si>
    <t>Jádrové vrty diamantovými korunkami do stavebních materiálů (železobetonu, betonu, cihel, obkladů, dlažeb, kamene) průměru přes 350 do 400 mm</t>
  </si>
  <si>
    <t>"D.1.1.B.1.2. osa 212,75"0,5*2</t>
  </si>
  <si>
    <t>108</t>
  </si>
  <si>
    <t>977211114</t>
  </si>
  <si>
    <t>Řezání stěnovou pilou ŽB kcí s výztuží průměru do 16 mm hl do 520 mm</t>
  </si>
  <si>
    <t>-1985867206</t>
  </si>
  <si>
    <t>Řezání konstrukcí stěnovou pilou železobetonových průměru řezané výztuže do 16 mm hloubka řezu přes 420 do 520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</si>
  <si>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</si>
  <si>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"D.1.1.B.1.4.2-potrubí nátokové"PI*0,7*2</t>
  </si>
  <si>
    <t>"D.1.1.B.2.1 kóta 207,9"0,6*4</t>
  </si>
  <si>
    <t>109</t>
  </si>
  <si>
    <t>985131111</t>
  </si>
  <si>
    <t>Očištění ploch stěn, rubu kleneb a podlah tlakovou vodou</t>
  </si>
  <si>
    <t>-2098222246</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</si>
  <si>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</si>
  <si>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(7,2*5,0*2+14,8*5,0*2+6,1*6,1*4+6,1*12,7*2)</t>
  </si>
  <si>
    <t>5,0*(7,2*2*2+5,0*2*2+2*(14,8*2+5,0*2)+4*(6,1*6,1*4)+2*(6,1*2+12,7*2))</t>
  </si>
  <si>
    <t>110</t>
  </si>
  <si>
    <t>98600001R</t>
  </si>
  <si>
    <t>Práce sacího vozu (čerpání hladiny 0,5 m)</t>
  </si>
  <si>
    <t>-388481288</t>
  </si>
  <si>
    <t>11*9</t>
  </si>
  <si>
    <t>111</t>
  </si>
  <si>
    <t>98600002R</t>
  </si>
  <si>
    <t>Doprava kalu na skládku nebezpečného odpadu</t>
  </si>
  <si>
    <t>-1648168659</t>
  </si>
  <si>
    <t>(7,2*5,0*2+14,8*5,0*2+6,1*6,1*4+6,1*12,7*2)*0,5*1,2</t>
  </si>
  <si>
    <t>112</t>
  </si>
  <si>
    <t>98600003R</t>
  </si>
  <si>
    <t>Poplatek za skládku-nebezpečný odpad</t>
  </si>
  <si>
    <t>1886634383</t>
  </si>
  <si>
    <t>997</t>
  </si>
  <si>
    <t>Přesun sutě</t>
  </si>
  <si>
    <t>113</t>
  </si>
  <si>
    <t>997013111</t>
  </si>
  <si>
    <t>Vnitrostaveništní doprava suti a vybouraných hmot pro budovy v do 6 m s použitím mechanizace</t>
  </si>
  <si>
    <t>960406058</t>
  </si>
  <si>
    <t>Vnitrostaveništní doprava suti a vybouraných hmot vodorovně do 50 m svisle s použitím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</si>
  <si>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</si>
  <si>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114</t>
  </si>
  <si>
    <t>997013501</t>
  </si>
  <si>
    <t>Odvoz suti a vybouraných hmot na skládku nebo meziskládku do 1 km se složením</t>
  </si>
  <si>
    <t>-854120962</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</si>
  <si>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</si>
  <si>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</si>
  <si>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115</t>
  </si>
  <si>
    <t>997013509</t>
  </si>
  <si>
    <t>Příplatek k odvozu suti a vybouraných hmot na skládku ZKD 1 km přes 1 km</t>
  </si>
  <si>
    <t>1863212969</t>
  </si>
  <si>
    <t>Odvoz suti a vybouraných hmot na skládku nebo meziskládku se složením, na vzdálenost Příplatek k ceně za každý další i započatý 1 km přes 1 km</t>
  </si>
  <si>
    <t>27,459-6,26</t>
  </si>
  <si>
    <t>21,199*9 'Přepočtené koeficientem množství</t>
  </si>
  <si>
    <t>116</t>
  </si>
  <si>
    <t>-74190147</t>
  </si>
  <si>
    <t>6,26*29 'Přepočtené koeficientem množství</t>
  </si>
  <si>
    <t>117</t>
  </si>
  <si>
    <t>997013802</t>
  </si>
  <si>
    <t>Poplatek za uložení na skládce (skládkovné) stavebního odpadu železobetonového kód odpadu 170 101</t>
  </si>
  <si>
    <t>-1610512835</t>
  </si>
  <si>
    <t>Poplatek za uložení stavebního odpadu na skládce (skládkovné) z armovaného betonu zatříděného do Katalogu odpadů pod kódem 170 101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</si>
  <si>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</si>
  <si>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10,858+1,639+0,045+0,061+0,49+0,058+0,502</t>
  </si>
  <si>
    <t>118</t>
  </si>
  <si>
    <t>997221855</t>
  </si>
  <si>
    <t>Poplatek za uložení na skládce (skládkovné) zeminy a kameniva kód odpadu 170 504</t>
  </si>
  <si>
    <t>-393130051</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</si>
  <si>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</si>
  <si>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119</t>
  </si>
  <si>
    <t>997223845</t>
  </si>
  <si>
    <t>Poplatek za uložení na skládce (skládkovné) odpadu asfaltového bez dehtu kód odpadu 170 302</t>
  </si>
  <si>
    <t>-1218504487</t>
  </si>
  <si>
    <t>Poplatek za uložení stavebního odpadu na skládce (skládkovné) asfaltového bez obsahu dehtu zatříděného do Katalogu odpadů pod kódem 170 302</t>
  </si>
  <si>
    <t>3,773+2,487</t>
  </si>
  <si>
    <t>998</t>
  </si>
  <si>
    <t>Přesun hmot</t>
  </si>
  <si>
    <t>120</t>
  </si>
  <si>
    <t>998142251</t>
  </si>
  <si>
    <t>Přesun hmot pro nádrže, jímky, zásobníky a jámy betonové monolitické v do 25 m</t>
  </si>
  <si>
    <t>840954851</t>
  </si>
  <si>
    <t>Přesun hmot pro nádrže, jímky, zásobníky a jámy pozemní mimo zemědělství se svislou nosnou konstrukcí monolitickou betonovou tyčovou nebo plošnou vodorovná dopravní vzdálenost do 50 m výšky do 25 m</t>
  </si>
  <si>
    <t xml:space="preserve">Poznámka k souboru cen:_x000D_
1. Přesun hmot pro sila a zásobníky prováděné do posuvného bednění se oceňuje cenami části A 03 tohoto ceníku._x000D_
</t>
  </si>
  <si>
    <t>PSV</t>
  </si>
  <si>
    <t>Práce a dodávky PSV</t>
  </si>
  <si>
    <t>711</t>
  </si>
  <si>
    <t>Izolace proti vodě, vlhkosti a plynům</t>
  </si>
  <si>
    <t>121</t>
  </si>
  <si>
    <t>71174716R</t>
  </si>
  <si>
    <t>Izolace proti vodě opracování trubních prostupů prostupovým těsněním</t>
  </si>
  <si>
    <t>-1025004263</t>
  </si>
  <si>
    <t>"D.1.1.B.1.4.2-potrubí nátokové"4</t>
  </si>
  <si>
    <t>"D.1.1.B.1.4.3-potrubí denitrifikace II"4</t>
  </si>
  <si>
    <t>122</t>
  </si>
  <si>
    <t>71174001R</t>
  </si>
  <si>
    <t>Potrubí 560x50,8 /700 mm otvor</t>
  </si>
  <si>
    <t>ks</t>
  </si>
  <si>
    <t>-876211970</t>
  </si>
  <si>
    <t>123</t>
  </si>
  <si>
    <t>71174002R</t>
  </si>
  <si>
    <t>Potrubí 355x32,2 /400 mm otvor</t>
  </si>
  <si>
    <t>267901865</t>
  </si>
  <si>
    <t>124</t>
  </si>
  <si>
    <t>998711101</t>
  </si>
  <si>
    <t>Přesun hmot tonážní pro izolace proti vodě, vlhkosti a plynům v objektech výšky do 6 m</t>
  </si>
  <si>
    <t>968213798</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</si>
  <si>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</si>
  <si>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</si>
  <si>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Práce a dodávky M</t>
  </si>
  <si>
    <t>23-M</t>
  </si>
  <si>
    <t>Montáže potrubí</t>
  </si>
  <si>
    <t>125</t>
  </si>
  <si>
    <t>230083120</t>
  </si>
  <si>
    <t>Demontáž potrubí do šrotu do 250 kg D 324 mm, tl 6,0 mm</t>
  </si>
  <si>
    <t>731846965</t>
  </si>
  <si>
    <t>Demontáž ocelového potrubí do šrotu hmotnosti přes 50 do 250 kg připojovací rozměr Ø 324, tl. 6,0 mm</t>
  </si>
  <si>
    <t>126</t>
  </si>
  <si>
    <t>230083151</t>
  </si>
  <si>
    <t>Demontáž potrubí do šrotu do 250 kg D 530 mm, tl 6,0 mm</t>
  </si>
  <si>
    <t>1449775962</t>
  </si>
  <si>
    <t>Demontáž ocelového potrubí do šrotu hmotnosti přes 50 do 250 kg připojovací rozměr Ø 530, tl. 6 mm</t>
  </si>
  <si>
    <t>127</t>
  </si>
  <si>
    <t>230200117</t>
  </si>
  <si>
    <t>Nasunutí potrubní sekce do ocelové chráničky DN 80</t>
  </si>
  <si>
    <t>1031219970</t>
  </si>
  <si>
    <t>Nasunutí potrubní sekce do chráničky jmenovitá světlost nasouvaného potrubí DN 80</t>
  </si>
  <si>
    <t xml:space="preserve">Poznámka k souboru cen:_x000D_
1. .V cenách jsou započteny i náklady na středící objímky._x000D_
2. .V cenách není započten materiál na utěsnění konců._x000D_
</t>
  </si>
  <si>
    <t>02 - PS 01 Technologie ČOV</t>
  </si>
  <si>
    <t xml:space="preserve">    767 - Konstrukce zámečnické</t>
  </si>
  <si>
    <t xml:space="preserve">    35-M - Montáž čerpadel, kompr.a vodoh.zař.</t>
  </si>
  <si>
    <t xml:space="preserve">    36-M - Montáž prov.,měř. a regul. zařízení</t>
  </si>
  <si>
    <t>857242122</t>
  </si>
  <si>
    <t>Montáž litinových tvarovek jednoosých přírubových otevřený výkop DN 80</t>
  </si>
  <si>
    <t>1610847723</t>
  </si>
  <si>
    <t>Montáž litinových tvarovek na potrubí litinovém tlakovém jednoosých na potrubí z trub přírubových v otevřeném výkopu, kanálu nebo v šachtě DN 80</t>
  </si>
  <si>
    <t xml:space="preserve">Poznámka k souboru cen:_x000D_
1. V cenách souboru cen nejsou započteny náklady na:_x000D_
a) dodání tvarovek; tyto se oceňují ve specifikaci,_x000D_
b) podkladní konstrukci ze štěrkopísku - podkladní vrstva ze štěrkopísku se oceňuje cenou 564 28-111 Podklad ze štěrkopísku._x000D_
2. V cenách 857 ..-1141, -1151, -3141 a -3151 nejsou započteny náklady nadodání těsnících nebo zámkových kroužků; tyto se oceňují ve specifikaci._x000D_
</t>
  </si>
  <si>
    <t>HWL.40008009016</t>
  </si>
  <si>
    <t>PŘÍRUBA S2000 80/90 PN 10</t>
  </si>
  <si>
    <t>303506296</t>
  </si>
  <si>
    <t>P</t>
  </si>
  <si>
    <t>Poznámka k položce:_x000D_
označení výrobku není závazné, možno využít obdobné výrobky s jiným značením,</t>
  </si>
  <si>
    <t>"čerpací jímka-viz SSaZ str.1,D.2.B.3.1 poz.4"1</t>
  </si>
  <si>
    <t>857372122</t>
  </si>
  <si>
    <t>Montáž litinových tvarovek jednoosých přírubových otevřený výkop DN 300</t>
  </si>
  <si>
    <t>-1623971679</t>
  </si>
  <si>
    <t>Montáž litinových tvarovek na potrubí litinovém tlakovém jednoosých na potrubí z trub přírubových v otevřeném výkopu, kanálu nebo v šachtě DN 300</t>
  </si>
  <si>
    <t>"D.1.1.B.1.4.3-potrubí denitrifikace II"2</t>
  </si>
  <si>
    <t>HWL.40030035510</t>
  </si>
  <si>
    <t>PŘÍRUBA S2000 300/355</t>
  </si>
  <si>
    <t>-128725791</t>
  </si>
  <si>
    <t>"nátokové potrubí viz SSaZ str.4"2</t>
  </si>
  <si>
    <t>857422122</t>
  </si>
  <si>
    <t>Montáž litinových tvarovek jednoosých přírubových otevřený výkop DN 500</t>
  </si>
  <si>
    <t>349285983</t>
  </si>
  <si>
    <t>Montáž litinových tvarovek na potrubí litinovém tlakovém jednoosých na potrubí z trub přírubových v otevřeném výkopu, kanálu nebo v šachtě DN 500</t>
  </si>
  <si>
    <t>"D.1.1.B.1.4.2-potrubí nátokové"2</t>
  </si>
  <si>
    <t>HWL.40050056016</t>
  </si>
  <si>
    <t xml:space="preserve">PŘÍRUBA S2000 PN10 500/560  </t>
  </si>
  <si>
    <t>-1853410245</t>
  </si>
  <si>
    <t>"nátokové potrubí viz SSaZ str.3"2</t>
  </si>
  <si>
    <t>877245212</t>
  </si>
  <si>
    <t>Montáž elektrokolen 90° na kanalizačním potrubí z PE trub d 90</t>
  </si>
  <si>
    <t>-54411721</t>
  </si>
  <si>
    <t>Montáž tvarovek na kanalizačním plastovém potrubí z polyetylenu PE 100 elektrotvarovek SDR 11/PN16 kolen 90° d 90</t>
  </si>
  <si>
    <t>28614815</t>
  </si>
  <si>
    <t>koleno 90° SDR 11 PE 100 PN 16 D 90mm</t>
  </si>
  <si>
    <t>-779362557</t>
  </si>
  <si>
    <t>"viz SSaZ str.4-rozdělovací objekt "6</t>
  </si>
  <si>
    <t>891212222</t>
  </si>
  <si>
    <t>Montáž kanalizačních šoupátek s ručním kolečkem v šachtách DN 50</t>
  </si>
  <si>
    <t>717808526</t>
  </si>
  <si>
    <t>Montáž kanalizačních armatur na potrubí šoupátek uzavíracích v šachtách s ručním kolečkem DN 50</t>
  </si>
  <si>
    <t xml:space="preserve">Poznámka k souboru cen:_x000D_
1. V cenách jsou započteny i náklady na:_x000D_
a) u šoupátek ceny -2122 na vytvoření otvorů ve stropech šachet pro prostup zemních souprav šoupátek,_x000D_
b) u stavítek ceny -2322 chemické kotvy s vyvrtáním otvoru a chemickou patronou, osazení rámů a vodícího zařízení._x000D_
2. V cenách nejsou započteny náklady na:_x000D_
a) dodání šoupátek, zemních souprav, šoupátkových koleček, šoupátkových klíčů, stavítek a vodícího zařízení; tyto náklady se oceňují ve specifikaci,_x000D_
b) osazení šoupátkových poklopů; osazení poklopů se oceňuje příslušnými cenami souboru cen 899 40-11 Osazení poklopů litinových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katalogu._x000D_
</t>
  </si>
  <si>
    <t>89124022R</t>
  </si>
  <si>
    <t>Šoupě deskové DN50/PN10, mezipřírubové, s ovlád.kolem-viz SSaZ str.3,D.2.B.3.1 poz.5</t>
  </si>
  <si>
    <t>1734567685</t>
  </si>
  <si>
    <t>891242222</t>
  </si>
  <si>
    <t>Montáž kanalizačních šoupátek s ručním kolečkem v šachtách DN 80</t>
  </si>
  <si>
    <t>462349417</t>
  </si>
  <si>
    <t>Montáž kanalizačních armatur na potrubí šoupátek uzavíracích v šachtách s ručním kolečkem DN 80</t>
  </si>
  <si>
    <t>89124021R</t>
  </si>
  <si>
    <t>Šoupě deskové DN80/PN10, mezipřírubové, s ovlád.kolem,D.2.B.3.1 poz.3 SSaZ str.2</t>
  </si>
  <si>
    <t>-752520029</t>
  </si>
  <si>
    <t>891245321</t>
  </si>
  <si>
    <t>Montáž zpětných klapek DN 80</t>
  </si>
  <si>
    <t>-164858957</t>
  </si>
  <si>
    <t>Montáž vodovodních armatur na potrubí zpětných klapek DN 80</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</si>
  <si>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</si>
  <si>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89124001R</t>
  </si>
  <si>
    <t>Zpětný ventil s koulí DN80/PN10 přírubový pro odpadní vodu-čerpací jímka viz SS a Z str.2,D.2.B.3.1 poz.2</t>
  </si>
  <si>
    <t>312715597</t>
  </si>
  <si>
    <t>891392322</t>
  </si>
  <si>
    <t>Montáž kanalizačních stavítek DN 400</t>
  </si>
  <si>
    <t>-836908061</t>
  </si>
  <si>
    <t>Montáž kanalizačních armatur na potrubí stavítek DN 400</t>
  </si>
  <si>
    <t>89139001R</t>
  </si>
  <si>
    <t>Deskový ruční uzávěr 400/400  mat.nerez - čerpací jímka viz SSaZ str.1,D.2.B.3.1 poz.6</t>
  </si>
  <si>
    <t>soubor</t>
  </si>
  <si>
    <t>27348346</t>
  </si>
  <si>
    <t>95396001R</t>
  </si>
  <si>
    <t>Demontáž stávající technologie</t>
  </si>
  <si>
    <t>1066126485</t>
  </si>
  <si>
    <t>953961113</t>
  </si>
  <si>
    <t>Kotvy chemickým tmelem M 12 hl 110 mm do betonu, ŽB nebo kamene s vyvrtáním otvoru</t>
  </si>
  <si>
    <t>186288306</t>
  </si>
  <si>
    <t>Kotvy chemické s vyvrtáním otvoru do betonu, železobetonu nebo tvrdého kamene tmel, velikost M 12, hloubka 110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</si>
  <si>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</si>
  <si>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"D.2.B.3.1 poz.17"2</t>
  </si>
  <si>
    <t>"D.2.B.3.3 poz.7"30</t>
  </si>
  <si>
    <t>3119700R</t>
  </si>
  <si>
    <t>tyč závitová nerez M12</t>
  </si>
  <si>
    <t>-1710048407</t>
  </si>
  <si>
    <t>"D.2.B.3.1 poz.15"</t>
  </si>
  <si>
    <t>1,5*2</t>
  </si>
  <si>
    <t>"D.2.B.3.3. poz.9"27</t>
  </si>
  <si>
    <t>30*1,1 'Přepočtené koeficientem množství</t>
  </si>
  <si>
    <t>31111013</t>
  </si>
  <si>
    <t>matice nerezová šestihranná M12</t>
  </si>
  <si>
    <t>100 kus</t>
  </si>
  <si>
    <t>1933789995</t>
  </si>
  <si>
    <t>"D.2.B.3.1 poz.15"0,12</t>
  </si>
  <si>
    <t>"D.2.B.3.3 poz.11"0,15</t>
  </si>
  <si>
    <t>0,27*1,1 'Přepočtené koeficientem množství</t>
  </si>
  <si>
    <t>31111013R</t>
  </si>
  <si>
    <t>matice dlouhá spojovací M12(3xD)</t>
  </si>
  <si>
    <t>-1938796868</t>
  </si>
  <si>
    <t>"D.2.B.3.3 poz.10"0,18</t>
  </si>
  <si>
    <t>0,18*1,1 'Přepočtené koeficientem množství</t>
  </si>
  <si>
    <t>28600001R</t>
  </si>
  <si>
    <t xml:space="preserve">Těsnění-technická pryž pas 25/15 </t>
  </si>
  <si>
    <t>-49603891</t>
  </si>
  <si>
    <t>"D.2.B.3.3 poz.6"3,6*2</t>
  </si>
  <si>
    <t>-134647973</t>
  </si>
  <si>
    <t>-1570432716</t>
  </si>
  <si>
    <t>-921172619</t>
  </si>
  <si>
    <t>-157056155</t>
  </si>
  <si>
    <t>-745094726</t>
  </si>
  <si>
    <t>0,129*9 'Přepočtené koeficientem množství</t>
  </si>
  <si>
    <t>997013831</t>
  </si>
  <si>
    <t>Poplatek za uložení na skládce (skládkovné) stavebního odpadu směsného kód odpadu 170 904</t>
  </si>
  <si>
    <t>-893356131</t>
  </si>
  <si>
    <t>Poplatek za uložení stavebního odpadu na skládce (skládkovné) směsného stavebního a demoličního zatříděného do Katalogu odpadů pod kódem 170 904</t>
  </si>
  <si>
    <t>998272201</t>
  </si>
  <si>
    <t>Přesun hmot pro trubní vedení z ocelových trub svařovaných otevřený výkop</t>
  </si>
  <si>
    <t>851381212</t>
  </si>
  <si>
    <t>Přesun hmot pro trubní vedení z ocelových trub svařovaných pro vodovody, plynovody, teplovody, shybky, produktovody v otevřeném výkopu dopravní vzdálenost do 15 m</t>
  </si>
  <si>
    <t xml:space="preserve">Poznámka k souboru cen:_x000D_
1. Tyto ceny jsou určeny pro konstrukce na trubním vedení, které mají stejnou materiálovou charakteristiku (jsou z oceli), nelze je však použít pro vlastní ocelové potrubí, jehož montáž se oceňuje podle katalogu 23-M Montáže potrubí._x000D_
2. Cenu -2201 lze použít i pro potrubí uložené nad zemí._x000D_
3. Položky přesunu hmot nelze užít pro zeminu, sypaniny, štěrkopísek, kamenivo ap. Případná manipulace s tímto materiálem se oceňuje souborem cen 162 .0-11 Vodorovné přemístění výkopku nebo sypaniny katalogu 800-1 Zemní práce._x000D_
</t>
  </si>
  <si>
    <t>-1712264487</t>
  </si>
  <si>
    <t>"D.2.8.3.1"2</t>
  </si>
  <si>
    <t>71174201R</t>
  </si>
  <si>
    <t>Potrubí DN 300 /350 mm otvor</t>
  </si>
  <si>
    <t>-46015790</t>
  </si>
  <si>
    <t>"D.2.8.3.1 poz.18"1</t>
  </si>
  <si>
    <t>71174302R</t>
  </si>
  <si>
    <t>Potrubí DN 90 /120 mm otvor</t>
  </si>
  <si>
    <t>647936516</t>
  </si>
  <si>
    <t>1927972377</t>
  </si>
  <si>
    <t>767</t>
  </si>
  <si>
    <t>Konstrukce zámečnické</t>
  </si>
  <si>
    <t>767995112</t>
  </si>
  <si>
    <t>Montáž atypických zámečnických konstrukcí hmotnosti do 10 kg</t>
  </si>
  <si>
    <t>572005172</t>
  </si>
  <si>
    <t>Montáž ostatních atypických zámečnických konstrukcí hmotnosti přes 5 do 10 kg</t>
  </si>
  <si>
    <t xml:space="preserve">Poznámka k souboru cen:_x000D_
1. Určení cen se řídí hmotností jednotlivě montovaného dílu konstrukce._x000D_
</t>
  </si>
  <si>
    <t>76799002R</t>
  </si>
  <si>
    <t>Dodávka a výroba patky pro přenosný jeřábek na podlahu mat.1.4307 viz D.2.B.3.1</t>
  </si>
  <si>
    <t>-1025457699</t>
  </si>
  <si>
    <t>8,9*1,1 'Přepočtené koeficientem množství</t>
  </si>
  <si>
    <t>767995115</t>
  </si>
  <si>
    <t>Montáž atypických zámečnických konstrukcí hmotnosti do 100 kg</t>
  </si>
  <si>
    <t>-1831765086</t>
  </si>
  <si>
    <t>Montáž ostatních atypických zámečnických konstrukcí hmotnosti přes 50 do 100 kg</t>
  </si>
  <si>
    <t>76799003R</t>
  </si>
  <si>
    <t>Dodávka a výroba nosníku-ráhna J50/50/3 dl.14,8 m-mat.1.4307 viz D.2.B.3.3. poz.12"</t>
  </si>
  <si>
    <t>-133032918</t>
  </si>
  <si>
    <t>64*1,1 'Přepočtené koeficientem množství</t>
  </si>
  <si>
    <t>767995117</t>
  </si>
  <si>
    <t>Montáž atypických zámečnických konstrukcí hmotnosti do 500 kg</t>
  </si>
  <si>
    <t>1086675511</t>
  </si>
  <si>
    <t>Montáž ostatních atypických zámečnických konstrukcí hmotnosti přes 250 do 500 kg</t>
  </si>
  <si>
    <t>76799001R</t>
  </si>
  <si>
    <t>Dodávka a výroba skříně rozdělovacího objektu "D.2.B.3.7 "mat.1.4307+technická pryž</t>
  </si>
  <si>
    <t>-1606435390</t>
  </si>
  <si>
    <t>321,6*1,1 'Přepočtené koeficientem množství</t>
  </si>
  <si>
    <t>998767101</t>
  </si>
  <si>
    <t>Přesun hmot tonážní pro zámečnické konstrukce v objektech v do 6 m</t>
  </si>
  <si>
    <t>1956606182</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</si>
  <si>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</si>
  <si>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</si>
  <si>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230040009</t>
  </si>
  <si>
    <t>Montáž trubní díly závitové DN 2"</t>
  </si>
  <si>
    <t>-2040784221</t>
  </si>
  <si>
    <t>Montáž trubních dílů závitových DN 2"</t>
  </si>
  <si>
    <t>23004001R</t>
  </si>
  <si>
    <t>Závitová vsuvka 2" mater,1.4307</t>
  </si>
  <si>
    <t>374974041</t>
  </si>
  <si>
    <t>"D.2.8.3.1 poz.13"1</t>
  </si>
  <si>
    <t>23004002R</t>
  </si>
  <si>
    <t>Rychlospojka C/2" mat.Al</t>
  </si>
  <si>
    <t>-433322655</t>
  </si>
  <si>
    <t>"D.2.8.3.1 poz.14"1</t>
  </si>
  <si>
    <t>230050003</t>
  </si>
  <si>
    <t>Montáž uložení přišroubováním DN přes 50 do 150 mm</t>
  </si>
  <si>
    <t>-892936533</t>
  </si>
  <si>
    <t>Montáž uložení doplňkových konstrukcí přišroubováním DN přes 50 do 150</t>
  </si>
  <si>
    <t>1,7+18,2</t>
  </si>
  <si>
    <t>23050101R</t>
  </si>
  <si>
    <t xml:space="preserve">Třmen pro potrubí DN 80 mat.nerez </t>
  </si>
  <si>
    <t>-581497090</t>
  </si>
  <si>
    <t>"D.2.B.3.1 poz.16"2</t>
  </si>
  <si>
    <t>"D.2.B.3.3 poz.8"14</t>
  </si>
  <si>
    <t>230050013</t>
  </si>
  <si>
    <t>Montáž uložení přivařením DN přes 50 do 150 mm</t>
  </si>
  <si>
    <t>-1037149874</t>
  </si>
  <si>
    <t>Montáž uložení doplňkových konstrukcí přivařením DN přes 50 do 150</t>
  </si>
  <si>
    <t>23005001R</t>
  </si>
  <si>
    <t>Dodávka a výroba podpěr potrubí - svařenec mat.S 238 žár.pozink</t>
  </si>
  <si>
    <t>256</t>
  </si>
  <si>
    <t>-1973742652</t>
  </si>
  <si>
    <t>"příloha 1 specifikace příslušenství celkem 5 ks"(2,42+0,94)*5</t>
  </si>
  <si>
    <t>16,8*1,1 'Přepočtené koeficientem množství</t>
  </si>
  <si>
    <t>230140037</t>
  </si>
  <si>
    <t>Montáž trubek z nerezavějící oceli tř.17 D 57 mm, tl 3 mm</t>
  </si>
  <si>
    <t>-1489984437</t>
  </si>
  <si>
    <t>Montáž trubek Ø 57 mm, tl. 3 mm</t>
  </si>
  <si>
    <t>23014232R</t>
  </si>
  <si>
    <t>Přímá trouba dn 57,0x3 mat.1.4307</t>
  </si>
  <si>
    <t>-1476601801</t>
  </si>
  <si>
    <t>"D.2.B.3.1 poz.11"1</t>
  </si>
  <si>
    <t>1*1,1 'Přepočtené koeficientem množství</t>
  </si>
  <si>
    <t>230140041</t>
  </si>
  <si>
    <t>Montáž trubek z nerezavějící oceli tř.17 D 76 mm, tl 2 mm</t>
  </si>
  <si>
    <t>-403011224</t>
  </si>
  <si>
    <t>Montáž trubek Ø 76 mm, tl. 2 mm</t>
  </si>
  <si>
    <t>3,77+14,8</t>
  </si>
  <si>
    <t>23014032R</t>
  </si>
  <si>
    <t>Přímá trouba dn 70x2 mat.1.4401</t>
  </si>
  <si>
    <t>1823538302</t>
  </si>
  <si>
    <t>"nitrifikace"3,77</t>
  </si>
  <si>
    <t>"kalové hospodářství"14,8</t>
  </si>
  <si>
    <t>18,57*1,1 'Přepočtené koeficientem množství</t>
  </si>
  <si>
    <t>230140047</t>
  </si>
  <si>
    <t>Montáž trubek z nerezavějící oceli tř.17 D 89 mm, tl 2 mm</t>
  </si>
  <si>
    <t>-344937524</t>
  </si>
  <si>
    <t>Montáž trubek Ø 89 mm, tl. 2 mm</t>
  </si>
  <si>
    <t>4,14+8,62+43</t>
  </si>
  <si>
    <t>23014033R</t>
  </si>
  <si>
    <t xml:space="preserve">Přímá trouba dn 88,9x2 mat.1.4401 viz TZ str.19 tabulka nitrifikace,kalové hospodářství str.19 </t>
  </si>
  <si>
    <t>538606934</t>
  </si>
  <si>
    <t>"nitrifikace"4,14</t>
  </si>
  <si>
    <t>"kalové hospodářství"8,62</t>
  </si>
  <si>
    <t>12,76*1,1 'Přepočtené koeficientem množství</t>
  </si>
  <si>
    <t>23014001R</t>
  </si>
  <si>
    <t>Trubka nerez 84x2 mat.1.4307</t>
  </si>
  <si>
    <t>-1592861432</t>
  </si>
  <si>
    <t>"D.2.B.3.3.poz.5"43</t>
  </si>
  <si>
    <t>43*1,1 'Přepočtené koeficientem množství</t>
  </si>
  <si>
    <t>230140048</t>
  </si>
  <si>
    <t>Montáž trubek z nerezavějící oceli tř.17 D 89 mm, tl 3 mm</t>
  </si>
  <si>
    <t>-1987602974</t>
  </si>
  <si>
    <t>Montáž trubek Ø 89 mm, tl. 3 mm</t>
  </si>
  <si>
    <t>"D.2.8.3.1 poz.10"0,6</t>
  </si>
  <si>
    <t>23014133R</t>
  </si>
  <si>
    <t>Přímá trouba dn 88,9x3 mat.1.4307</t>
  </si>
  <si>
    <t>1076834541</t>
  </si>
  <si>
    <t>0,6*1,1 'Přepočtené koeficientem množství</t>
  </si>
  <si>
    <t>230140053</t>
  </si>
  <si>
    <t>Montáž trubek z nerezavějící oceli tř.17 D 108 mm, tl 2 mm</t>
  </si>
  <si>
    <t>-951679057</t>
  </si>
  <si>
    <t>Montáž trubek Ø 108 mm, tl. 2 mm</t>
  </si>
  <si>
    <t>93,7+9,22+118,37</t>
  </si>
  <si>
    <t>23014031R</t>
  </si>
  <si>
    <t>Přímá trouba dn 104x2 mat.1.4401  viz TZ str.19 tabulka nitrifikace,kalové hospodářství str.19,tabulka regenerace str.18</t>
  </si>
  <si>
    <t>1558523717</t>
  </si>
  <si>
    <t>"regenerace"93,7</t>
  </si>
  <si>
    <t>"nitrifikace"9,22</t>
  </si>
  <si>
    <t>"kalové hospodářství"118,37</t>
  </si>
  <si>
    <t>221,29*1,1 'Přepočtené koeficientem množství</t>
  </si>
  <si>
    <t>230140061</t>
  </si>
  <si>
    <t>Montáž trubek z nerezavějící oceli tř.17 D 133 mm, tl 2 mm</t>
  </si>
  <si>
    <t>-1140091407</t>
  </si>
  <si>
    <t>Montáž trubek Ø 133 mm, tl. 2 mm</t>
  </si>
  <si>
    <t>23014034R</t>
  </si>
  <si>
    <t>Přímá trouba dn 129x2 mat.1.4401  viz TZ str.19 tabulka nitrifikace</t>
  </si>
  <si>
    <t>627610655</t>
  </si>
  <si>
    <t>"nitrifikace"24,04</t>
  </si>
  <si>
    <t>24,04*1,1 'Přepočtené koeficientem množství</t>
  </si>
  <si>
    <t>230140070</t>
  </si>
  <si>
    <t>Montáž trubek z nerezavějící oceli tř.17 D 159 mm, tl 2 mm</t>
  </si>
  <si>
    <t>1313613670</t>
  </si>
  <si>
    <t>Montáž trubek Ø 159 mm, tl. 2 mm</t>
  </si>
  <si>
    <t>23014035R</t>
  </si>
  <si>
    <t>Přímá trouba dn 154x2 mat.1.4401  viz TZ str.19 tabulka nitrifikace</t>
  </si>
  <si>
    <t>-353472540</t>
  </si>
  <si>
    <t>"nitrifikace"15,63</t>
  </si>
  <si>
    <t>15,63*1,1 'Přepočtené koeficientem množství</t>
  </si>
  <si>
    <t>230140080</t>
  </si>
  <si>
    <t>Montáž trubek z nerezavějící oceli tř.17 D 219 mm, tl 3 mm</t>
  </si>
  <si>
    <t>355209497</t>
  </si>
  <si>
    <t>Montáž trubek Ø 219 mm, tl. 3 mm</t>
  </si>
  <si>
    <t>6,5+82,77</t>
  </si>
  <si>
    <t>23014003R</t>
  </si>
  <si>
    <t xml:space="preserve">Potrubí DN200  Ø206x3,0  nerez 1.4307    </t>
  </si>
  <si>
    <t>73011563</t>
  </si>
  <si>
    <t>"viz SSaZ str.4-ČOV D.2.B.3.3.poz.3"6,5</t>
  </si>
  <si>
    <t>6,5*1,1 'Přepočtené koeficientem množství</t>
  </si>
  <si>
    <t>23014036R</t>
  </si>
  <si>
    <t>Přímá trouba dn 204x2 mat.1.4401 viz TZ str.19 tabulka nitrifikace</t>
  </si>
  <si>
    <t>1067477441</t>
  </si>
  <si>
    <t>"nitrifikace"82,77</t>
  </si>
  <si>
    <t>82,77*1,1 'Přepočtené koeficientem množství</t>
  </si>
  <si>
    <t>230140099</t>
  </si>
  <si>
    <t>Montáž trubek z nerezavějící oceli tř.17 D 324 mm, tl 3 mm</t>
  </si>
  <si>
    <t>-1145094340</t>
  </si>
  <si>
    <t>Montáž trubek Ø 324 mm, tl. 3 mm</t>
  </si>
  <si>
    <t>23014004R</t>
  </si>
  <si>
    <t xml:space="preserve">Potrubí DN300  Ø306x3,0  nerez 1.4307    </t>
  </si>
  <si>
    <t>257607783</t>
  </si>
  <si>
    <t>"viz SSaZ str.4-ČOV"5,4</t>
  </si>
  <si>
    <t>5,4*1,1 'Přepočtené koeficientem množství</t>
  </si>
  <si>
    <t>230140167</t>
  </si>
  <si>
    <t>Montáž trubní dílce přivařovací z nerezavějící oceli tř.17 D 57 mm, tl 3 mm</t>
  </si>
  <si>
    <t>-297174311</t>
  </si>
  <si>
    <t>Montáž trubních dílců přivařovacích Ø 57, tl. 3 mm</t>
  </si>
  <si>
    <t>23014116R</t>
  </si>
  <si>
    <t>Příruba přivařovací DN 50 PN 10 mat.1.4307</t>
  </si>
  <si>
    <t>-1088763457</t>
  </si>
  <si>
    <t>"D.2.8.3.1 poz.12"2</t>
  </si>
  <si>
    <t>230140171</t>
  </si>
  <si>
    <t>Montáž trubní dílce přivařovací z nerezavějící oceli tř.17 D 76 mm, tl 2 mm</t>
  </si>
  <si>
    <t>-1364080218</t>
  </si>
  <si>
    <t>Montáž trubních dílců přivařovacích Ø 76, tl. 2 mm</t>
  </si>
  <si>
    <t>12+6+16+8+15</t>
  </si>
  <si>
    <t>23014024R</t>
  </si>
  <si>
    <t>Příruba DN 70 typ 01 mat.nerez 1.4401 viz TZ str.18 tabulka kalové hospodářství,str.17 nitrifikace</t>
  </si>
  <si>
    <t>-1849978544</t>
  </si>
  <si>
    <t>"pro napojení ventilu nitrifikace"12</t>
  </si>
  <si>
    <t>"pro napojení aerace nitrifikace"6</t>
  </si>
  <si>
    <t>"pro napojení ventilu kalového hospodářství"16</t>
  </si>
  <si>
    <t>"pro napojení aerace kalového hospodářství"8</t>
  </si>
  <si>
    <t>23014067R</t>
  </si>
  <si>
    <t>oblouk ø70/R105,90°, tl. 2 mat.1.4401  viz TZ str.19 tabulka kalové hospodářství,str.18 nitrifikace</t>
  </si>
  <si>
    <t>353753486</t>
  </si>
  <si>
    <t>"nitrifikace"5</t>
  </si>
  <si>
    <t>"kalové hospodářství"10</t>
  </si>
  <si>
    <t>230140177</t>
  </si>
  <si>
    <t>Montáž trubní dílce přivařovací z nerezavějící oceli tř.17 D 89 mm, tl 2 mm</t>
  </si>
  <si>
    <t>-2029616370</t>
  </si>
  <si>
    <t>Montáž trubních dílců přivařovacích Ø 89, tl. 2 mm</t>
  </si>
  <si>
    <t>10+18+6+2+2+1+1</t>
  </si>
  <si>
    <t>23014002R</t>
  </si>
  <si>
    <t>Koleno varné nerez 84x2,0 mat-1.4307</t>
  </si>
  <si>
    <t>-1373342811</t>
  </si>
  <si>
    <t>"viz SSaZ str.4-rozdělovací objekt-napojení a ČJ"9</t>
  </si>
  <si>
    <t>"D.2.B.3.1 poz.8"1</t>
  </si>
  <si>
    <t>23014023R</t>
  </si>
  <si>
    <t>Příruba DN 80 typ 01 mat.nerez 1.4401 viz TZ str.17 tabulka nitrifikace</t>
  </si>
  <si>
    <t>-1898041246</t>
  </si>
  <si>
    <t>23014064R</t>
  </si>
  <si>
    <t xml:space="preserve">oblouk ø88,9/R126,90°, tl. 2 mat.1.4401  viz TZ str.18 tabulka nitrifikace </t>
  </si>
  <si>
    <t>-299798862</t>
  </si>
  <si>
    <t xml:space="preserve">"nitrifikace"6  </t>
  </si>
  <si>
    <t>23014065R</t>
  </si>
  <si>
    <t xml:space="preserve">jednostranná odbočka 90° ø88,9-ø88,9-ø70, tl. 2 mat.1.4401  viz TZ str.19 tabulka kalové hospodářství </t>
  </si>
  <si>
    <t>1304990279</t>
  </si>
  <si>
    <t>"kalové hospodářství"2</t>
  </si>
  <si>
    <t>23014066R</t>
  </si>
  <si>
    <t>osový přechod ø88,9-ø70, tl. 2 mat.1.4401  viz TZ str.19 tabulka kalové hospodářství</t>
  </si>
  <si>
    <t>-1520573604</t>
  </si>
  <si>
    <t xml:space="preserve">"kalové hospodářství"2 </t>
  </si>
  <si>
    <t>23014923R</t>
  </si>
  <si>
    <t>Příruba DN 80 s krkem mat.nerez 1.4307</t>
  </si>
  <si>
    <t>-963913975</t>
  </si>
  <si>
    <t>"D.2.8.3.1 poz.9"1</t>
  </si>
  <si>
    <t>23014924R</t>
  </si>
  <si>
    <t>Lemový nákružek varný s otočnou přírubou 1.4307</t>
  </si>
  <si>
    <t>910749079</t>
  </si>
  <si>
    <t>"D.2.8.3.1"1</t>
  </si>
  <si>
    <t>23014002R.1</t>
  </si>
  <si>
    <t>Koleno nerez 84x2,0</t>
  </si>
  <si>
    <t>458574282</t>
  </si>
  <si>
    <t>"D.2.B.3.3.poz.13"7</t>
  </si>
  <si>
    <t>230140183</t>
  </si>
  <si>
    <t>Montáž trubní dílce přivařovací z nerezavějící oceli tř.17 D 108 mm, tl 2 mm</t>
  </si>
  <si>
    <t>-1844909246</t>
  </si>
  <si>
    <t>Montáž trubních dílců přivařovacích Ø 108, tl. 2 mm</t>
  </si>
  <si>
    <t>10+2+8+4+4</t>
  </si>
  <si>
    <t>3+10+26+6+18+2+2+4+1+1+2</t>
  </si>
  <si>
    <t>23014021R</t>
  </si>
  <si>
    <t>Příruba DN 100 typ 01- mat.nerez 1.4401  viz TZ str.17 tabulka kalové hospodářství,str.17 regenerace,str.17 nitrifikace</t>
  </si>
  <si>
    <t>795158505</t>
  </si>
  <si>
    <t>"pro napojení ventilu regenerace"10</t>
  </si>
  <si>
    <t>"pro napojení aerace regenerace"2</t>
  </si>
  <si>
    <t>"pro napojení ventilu nitrifikace"8</t>
  </si>
  <si>
    <t>"pro napojení aerace nitrifikace"4</t>
  </si>
  <si>
    <t>"pro napojení ventilu kalového hospodářství"4</t>
  </si>
  <si>
    <t>23014040R</t>
  </si>
  <si>
    <t>jednostranná odbočka 45°ø104-ø104-ø104, tl. 2 mat.1.4401  viz TZ str.19 tabulka kalové hospodářství,str.18 regenerace</t>
  </si>
  <si>
    <t>1406411480</t>
  </si>
  <si>
    <t>"regenerace"1</t>
  </si>
  <si>
    <t>23014041R</t>
  </si>
  <si>
    <t>oblouk ø104/R104,60°, tl. 2 mat.1.4401  viz TZ str.19 tabulka kalové hospodářství,str.18 regenerace</t>
  </si>
  <si>
    <t>-190108419</t>
  </si>
  <si>
    <t>"regenerace"4</t>
  </si>
  <si>
    <t>"kalové hospodářství"6</t>
  </si>
  <si>
    <t>23014042R</t>
  </si>
  <si>
    <t>oblouk ø104/R104,90°, tl. 2 mat.1.4401 viz TZ str.19 tabulka kalové hospodářství,str.18 regenerace</t>
  </si>
  <si>
    <t>327417407</t>
  </si>
  <si>
    <t>"regenerace"20</t>
  </si>
  <si>
    <t>23014043R</t>
  </si>
  <si>
    <t>oblouk ø104/R156,45°, tl. 2 mat.1.4401 viz TZ str.19 tabulka kalové hospodářství</t>
  </si>
  <si>
    <t>-568291718</t>
  </si>
  <si>
    <t>23014044R</t>
  </si>
  <si>
    <t>oblouk ø104/R156,90°, tl. 2 mat.1.4401 viz TZ str.19 tabulka kalové hospodářství,str.18 nitrifikace</t>
  </si>
  <si>
    <t>1227554092</t>
  </si>
  <si>
    <t>"kalové hospodářství"12</t>
  </si>
  <si>
    <t>"nitrifikace"6</t>
  </si>
  <si>
    <t>23014045R</t>
  </si>
  <si>
    <t>odskok oblouk+přímý kus+oblouk 2xø104,R150,15°, tl. 2 mat.1.4401 viz TZ str.19 tabulka kalové hospodářství</t>
  </si>
  <si>
    <t>1004531260</t>
  </si>
  <si>
    <t>23014046R</t>
  </si>
  <si>
    <t>osový přechod ø104-ø88,9, tl. 2 viz TZ str.19 tabulka kalové hospodářství</t>
  </si>
  <si>
    <t>1567130573</t>
  </si>
  <si>
    <t>23014058R</t>
  </si>
  <si>
    <t>jednostranná odbočka 90°ø104-ø104-ø70, tl. 2 mat.1.4401 viz TZ str.19 tabulka kalové hospodářství</t>
  </si>
  <si>
    <t>-1775397136</t>
  </si>
  <si>
    <t>"kalové hospodářství"4</t>
  </si>
  <si>
    <t>23014059R</t>
  </si>
  <si>
    <t>kalhotový kus úhlový ø104-ø104/140,60°, tl. 2 mat.1.4401 viz TZ str.19 tabulka kalové hospodářství</t>
  </si>
  <si>
    <t>521119957</t>
  </si>
  <si>
    <t>"kalové hospodářství"1</t>
  </si>
  <si>
    <t>23014060R</t>
  </si>
  <si>
    <t>kalhotový kus úhlový ø104-ø104/250,30°, tl. 2 mat.1.4401 viz TZ str.19 tabulka kalové hospodářství</t>
  </si>
  <si>
    <t>1123732769</t>
  </si>
  <si>
    <t>23014061R</t>
  </si>
  <si>
    <t>oblouk ø104/R104,15°, tl. 2 mat.1.4401 viz TZ str.19 tabulka kalové hospodářství</t>
  </si>
  <si>
    <t>1959548984</t>
  </si>
  <si>
    <t>230140191</t>
  </si>
  <si>
    <t>Montáž trubní dílce přivařovací z nerezavějící oceli tř.17 D 133 mm, tl 2 mm</t>
  </si>
  <si>
    <t>932819142</t>
  </si>
  <si>
    <t>Montáž trubních dílců přivařovacích Ø 133, tl. 2 mm</t>
  </si>
  <si>
    <t>4+3+2+2</t>
  </si>
  <si>
    <t>23014052R</t>
  </si>
  <si>
    <t>jednostranná odbočka 45°ø129-ø129-ø88,9, tl. 2 mat.1.4401 viz TZ str.18 tabulka nitrifikace</t>
  </si>
  <si>
    <t>-1964411767</t>
  </si>
  <si>
    <t>"nitrifikace"4</t>
  </si>
  <si>
    <t>23014053R</t>
  </si>
  <si>
    <t>jednostranná odbočka 90°ø129-ø129-ø88,9, tl. 2 mat.1.4401 viz TZ str.18 tabulka nitrifikace</t>
  </si>
  <si>
    <t>306564761</t>
  </si>
  <si>
    <t>"nitrifikace"3</t>
  </si>
  <si>
    <t>23014054R</t>
  </si>
  <si>
    <t>jednostranná odbočka 90°ø129-ø129-ø104, tl. 2 mat.1.4401 viz TZ str.18 tabulka nitrifikace</t>
  </si>
  <si>
    <t>-808124147</t>
  </si>
  <si>
    <t>"nitrifikace"2</t>
  </si>
  <si>
    <t>23014055R</t>
  </si>
  <si>
    <t>osový přechod ø129-ø104, tl. 2 mat.1.4401 viz TZ str.18 tabulka nitrifikace</t>
  </si>
  <si>
    <t>1135292590</t>
  </si>
  <si>
    <t>230140200</t>
  </si>
  <si>
    <t>Montáž trubní dílce přivařovací z nerezavějící oceli tř.17 D 159 mm, tl 2 mm</t>
  </si>
  <si>
    <t>1634368365</t>
  </si>
  <si>
    <t>Montáž trubních dílců přivařovacích Ø 159, tl. 2 mm</t>
  </si>
  <si>
    <t>2+2+2</t>
  </si>
  <si>
    <t>23014062R</t>
  </si>
  <si>
    <t>jednostranná odbočka 90°ø154-ø154-ø70, tl. 2 mat.1.4401 viz TZ str.18 tabulka nitrifikace</t>
  </si>
  <si>
    <t>-927720654</t>
  </si>
  <si>
    <t>23014063R</t>
  </si>
  <si>
    <t>jednostranná odbočka 90°ø154-ø154-ø88,9, tl. 2 mat.1.4401 viz TZ str.18 tabulka nitrifikace</t>
  </si>
  <si>
    <t>559978891</t>
  </si>
  <si>
    <t>23014155R</t>
  </si>
  <si>
    <t>osový přechod ø154-ø129, tl. 2 mat.1.4401 viz TZ str.18 tabulka nitrifikace</t>
  </si>
  <si>
    <t>1997279193</t>
  </si>
  <si>
    <t>230140210</t>
  </si>
  <si>
    <t>Montáž trubní dílce přivařovací z nerezavějící oceli tř.17 D 219 mm, tl 3 mm</t>
  </si>
  <si>
    <t>925618104</t>
  </si>
  <si>
    <t>Montáž trubních dílců přivařovacích Ø 219, tl. 3 mm</t>
  </si>
  <si>
    <t>"koleno"3</t>
  </si>
  <si>
    <t>"příruba"8</t>
  </si>
  <si>
    <t>3+4+2+1+23+2</t>
  </si>
  <si>
    <t>23014005R</t>
  </si>
  <si>
    <t xml:space="preserve">Koleno varné DN200  nerez 1.4307    </t>
  </si>
  <si>
    <t>-1104301352</t>
  </si>
  <si>
    <t>"viz SSaZ str.4-rozdělovací objekt-napojení a ČJ BD.2.B.3.3 poz.3"3</t>
  </si>
  <si>
    <t>23014022R</t>
  </si>
  <si>
    <t>Příruba DN 200 typ 01- mat.nerez 1.4401 viz TZ str.18 tabulka nitrifikace</t>
  </si>
  <si>
    <t>-471087863</t>
  </si>
  <si>
    <t>23014047R</t>
  </si>
  <si>
    <t>jednostranná odbočka 45°ø204-ø204-ø204, tl. 2 mat.1.4401 viz TZ str.18 tabulka nitrifikace</t>
  </si>
  <si>
    <t>-1094964084</t>
  </si>
  <si>
    <t>23014048R</t>
  </si>
  <si>
    <t>jednostranná odbočka 90°ø204-ø204-ø70, tl. 2 mat.1.4401viz TZ str.18 tabulka nitrifikace</t>
  </si>
  <si>
    <t>486823367</t>
  </si>
  <si>
    <t>23014049R</t>
  </si>
  <si>
    <t>osový přechod ø204-ø154, tl. 2 mat.1.4401 viz TZ str.19 tabulka nitrifikace</t>
  </si>
  <si>
    <t>-965267699</t>
  </si>
  <si>
    <t>23014050R</t>
  </si>
  <si>
    <t>oblouk ø204/R306,45°, tl. 2 mat.1.4401 viz TZ str.18 tabulka nitrifikace</t>
  </si>
  <si>
    <t>-421230740</t>
  </si>
  <si>
    <t>"nitrifikace"1</t>
  </si>
  <si>
    <t>23014051R</t>
  </si>
  <si>
    <t>oblouk ø204/R306,90°, tl. 2 mat.1.4401-viz TZ str.18 tabulka nitrifikace</t>
  </si>
  <si>
    <t>1133264249</t>
  </si>
  <si>
    <t>"nitrifikace"23</t>
  </si>
  <si>
    <t>23014070R</t>
  </si>
  <si>
    <t>Příruba s krkem DN 200/PN6</t>
  </si>
  <si>
    <t>-1298003110</t>
  </si>
  <si>
    <t>"D.2.B.3.3. poz.2"2</t>
  </si>
  <si>
    <t>230140229</t>
  </si>
  <si>
    <t>Montáž trubní dílce přivařovací z nerezavějící oceli tř.17 D 324 mm, tl 3 mm</t>
  </si>
  <si>
    <t>-660954765</t>
  </si>
  <si>
    <t>Montáž trubních dílců přivařovacích Ø 324, tl. 3 mm</t>
  </si>
  <si>
    <t>23014006R</t>
  </si>
  <si>
    <t xml:space="preserve">Koleno varné DN300  nerez 1.4307    </t>
  </si>
  <si>
    <t>1768856832</t>
  </si>
  <si>
    <t>"viz SSaZ str.4-rozdělovací objekt-napojení a ČJ"1</t>
  </si>
  <si>
    <t>23015001R</t>
  </si>
  <si>
    <t>Pružné napojení potrubí na dmychadla-montáž a dodávka TZ str.17-DN 104</t>
  </si>
  <si>
    <t>1675032714</t>
  </si>
  <si>
    <t>"regenerace"2</t>
  </si>
  <si>
    <t>23015002R</t>
  </si>
  <si>
    <t>Pružné napojení potrubí na dmychadla-montáž a dodávka TZ str.17-DN 200</t>
  </si>
  <si>
    <t>-1713391844</t>
  </si>
  <si>
    <t>"denitrifikace"3</t>
  </si>
  <si>
    <t>Spojovací materiál - nerez TZ str.17-tabulka nitrifikace+regenerace+kalové hospodářství</t>
  </si>
  <si>
    <t>-60771888</t>
  </si>
  <si>
    <t>23015003R</t>
  </si>
  <si>
    <t>Spojovací materiál - mat.1.4307 viz D.2.B.3.3.poz.14"</t>
  </si>
  <si>
    <t>-1108723124</t>
  </si>
  <si>
    <t>6*1,1 'Přepočtené koeficientem množství</t>
  </si>
  <si>
    <t>230170002</t>
  </si>
  <si>
    <t>Tlakové zkoušky těsnosti potrubí - příprava DN do 80</t>
  </si>
  <si>
    <t>sada</t>
  </si>
  <si>
    <t>1806114725</t>
  </si>
  <si>
    <t>Příprava pro zkoušku těsnosti potrubí DN přes 40 do 80</t>
  </si>
  <si>
    <t>230170003</t>
  </si>
  <si>
    <t>Tlakové zkoušky těsnosti potrubí - příprava DN do 125</t>
  </si>
  <si>
    <t>-2065560874</t>
  </si>
  <si>
    <t>Příprava pro zkoušku těsnosti potrubí DN přes 80 do 125</t>
  </si>
  <si>
    <t>230170004</t>
  </si>
  <si>
    <t>Tlakové zkoušky těsnosti potrubí - příprava DN do 200</t>
  </si>
  <si>
    <t>172905177</t>
  </si>
  <si>
    <t>Příprava pro zkoušku těsnosti potrubí DN přes 125 do 200</t>
  </si>
  <si>
    <t>230170005</t>
  </si>
  <si>
    <t>Tlakové zkoušky těsnosti potrubí - příprava DN do 350</t>
  </si>
  <si>
    <t>-851253823</t>
  </si>
  <si>
    <t>Příprava pro zkoušku těsnosti potrubí DN přes 200 do 350</t>
  </si>
  <si>
    <t>230170012</t>
  </si>
  <si>
    <t>Tlakové zkoušky těsnosti potrubí - zkouška DN do 80</t>
  </si>
  <si>
    <t>1020009467</t>
  </si>
  <si>
    <t>Zkouška těsnosti potrubí DN přes 40 do 80</t>
  </si>
  <si>
    <t>1+18,57+55,76+0,6</t>
  </si>
  <si>
    <t>230170013</t>
  </si>
  <si>
    <t>Tlakové zkoušky těsnosti potrubí - zkouška DN do 125</t>
  </si>
  <si>
    <t>-1710707633</t>
  </si>
  <si>
    <t>Zkouška těsnosti potrubí DN přes 80 do 125</t>
  </si>
  <si>
    <t>221,29</t>
  </si>
  <si>
    <t>230170014</t>
  </si>
  <si>
    <t>Tlakové zkoušky těsnosti potrubí - zkouška DN do 200</t>
  </si>
  <si>
    <t>1705984560</t>
  </si>
  <si>
    <t>Zkouška těsnosti potrubí DN přes 125 do 200</t>
  </si>
  <si>
    <t>24,04+15,63</t>
  </si>
  <si>
    <t>230170015</t>
  </si>
  <si>
    <t>Tlakové zkoušky těsnosti potrubí - zkouška DN do 350</t>
  </si>
  <si>
    <t>885966552</t>
  </si>
  <si>
    <t>Zkouška těsnosti potrubí DN přes 200 do 350</t>
  </si>
  <si>
    <t>89,27+5,4</t>
  </si>
  <si>
    <t>PD</t>
  </si>
  <si>
    <t>Přesun dodávek</t>
  </si>
  <si>
    <t>%</t>
  </si>
  <si>
    <t>-1220339413</t>
  </si>
  <si>
    <t>PPV</t>
  </si>
  <si>
    <t>Podíl přidružených výkonů</t>
  </si>
  <si>
    <t>2144782043</t>
  </si>
  <si>
    <t>129</t>
  </si>
  <si>
    <t>ZV</t>
  </si>
  <si>
    <t>Zednické výpomoci</t>
  </si>
  <si>
    <t>-1532059787</t>
  </si>
  <si>
    <t>35-M</t>
  </si>
  <si>
    <t>Montáž čerpadel, kompr.a vodoh.zař.</t>
  </si>
  <si>
    <t>130</t>
  </si>
  <si>
    <t>35025000R</t>
  </si>
  <si>
    <t xml:space="preserve">Montáž čerpadlo horizont odstředivé  </t>
  </si>
  <si>
    <t>1677940083</t>
  </si>
  <si>
    <t>131</t>
  </si>
  <si>
    <t>35025001R</t>
  </si>
  <si>
    <t>Ponorné kalové čerpadlo s otevřeným vířivým kolem Q = 7 l/s , H = cca 7 m, včetně řetězu a vidicí tyče-viz SSaZ str.1,D.2.B.3.1 poz.1</t>
  </si>
  <si>
    <t>-775703874</t>
  </si>
  <si>
    <t xml:space="preserve">Ponorné kalové čerpadlo s otevřeným vířivým kolem Q = 7 l/s , H = cca 7 m, včetně řetězu a vidicí tyče-viz SSaZ str.1,D.2.B.3.1 poz.1
2.čerpadlo jako suchá rezerva
 </t>
  </si>
  <si>
    <t>132</t>
  </si>
  <si>
    <t>35036011R</t>
  </si>
  <si>
    <t xml:space="preserve">Montáž ponorné míchadlo  </t>
  </si>
  <si>
    <t>2019 02</t>
  </si>
  <si>
    <t>2144522564</t>
  </si>
  <si>
    <t xml:space="preserve">Montáž ponorné míchadlo </t>
  </si>
  <si>
    <t>133</t>
  </si>
  <si>
    <t>35036002R</t>
  </si>
  <si>
    <t>Ponorné míchadlo do denitrifikace 1 a 2 Rozměr nádrže 6,1 x 1,6 m, výška hladiny 5 m vč.vyhodnovacího relé-viz SSaZ str.4</t>
  </si>
  <si>
    <t>516783074</t>
  </si>
  <si>
    <t>Ponorné míchadlo do denitrifikace 1 a 2 Rozměr nádrže 6,1 x 1,6 m, výška hladiny 5 m vč.vyhodnovacího relé-viz SSaZ str.4
3.mchadlo jako suchá rezerva</t>
  </si>
  <si>
    <t>134</t>
  </si>
  <si>
    <t>350830009</t>
  </si>
  <si>
    <t>Montáž vodohospodářské zařízení - zvedací zařízení</t>
  </si>
  <si>
    <t>1195433684</t>
  </si>
  <si>
    <t>Vodohospodářská zařízení Montáž vodohospodářské zařízení - zvedací zařízení</t>
  </si>
  <si>
    <t>135</t>
  </si>
  <si>
    <t>33036001R</t>
  </si>
  <si>
    <t xml:space="preserve">Přenosné otočné, zdvihací zařízení (Jeřábek) o nosnosti 150 kg  s patkou.					</t>
  </si>
  <si>
    <t>552111152</t>
  </si>
  <si>
    <t>Přenosné otočné, zdvihací zařízení (Jeřábek) o nosnosti 150 kg  s patkou
Počet ks  1 jeřábek 
              +2 patky na svislou stěnu (nádrž Denitrifikace I)
              +1 patka na podlahu (poklop ČJ)
Viz SSaZ str.4</t>
  </si>
  <si>
    <t>136</t>
  </si>
  <si>
    <t>35083000R</t>
  </si>
  <si>
    <t>Montáž vodohospodářské zařízení dmychadlový agregát regenerace</t>
  </si>
  <si>
    <t>-27485038</t>
  </si>
  <si>
    <t>Montáž vodohospodářské zařízení dmychadlový agregát
uvedení do provozu,zaškolení</t>
  </si>
  <si>
    <t>137</t>
  </si>
  <si>
    <t>35083001R</t>
  </si>
  <si>
    <t>Dmychadlový agregát 3D28B-080E s protihlukovým krytem-viz SSaZ str.5,6</t>
  </si>
  <si>
    <t>-1470518326</t>
  </si>
  <si>
    <t>138</t>
  </si>
  <si>
    <t>35083010R</t>
  </si>
  <si>
    <t>Montáž vodohospodářské zařízení dmychadlový agregát nitrifikace</t>
  </si>
  <si>
    <t>-412785450</t>
  </si>
  <si>
    <t>139</t>
  </si>
  <si>
    <t>35083002R</t>
  </si>
  <si>
    <t>Dmychadlový agregát s protihlukovým krytem 3D45B-150K viz SSaZ str.5,6</t>
  </si>
  <si>
    <t>433204162</t>
  </si>
  <si>
    <t>140</t>
  </si>
  <si>
    <t>35083020R</t>
  </si>
  <si>
    <t>Montáž vodohospodářské zařízení dmychadlový agregát kalové nádrže</t>
  </si>
  <si>
    <t>-29397680</t>
  </si>
  <si>
    <t>141</t>
  </si>
  <si>
    <t>35083003R</t>
  </si>
  <si>
    <t>Dmychadlový agregát s protihlukovým krytem 3D38B-100K viz SSaZ str.5,6</t>
  </si>
  <si>
    <t>-1431534363</t>
  </si>
  <si>
    <t>142</t>
  </si>
  <si>
    <t>35084001R</t>
  </si>
  <si>
    <t>Doprava a montáž aeračního systému do nitrifikaceI,II,III,regenerace a kalového sila kpl 1 linka</t>
  </si>
  <si>
    <t>1447327051</t>
  </si>
  <si>
    <t>143</t>
  </si>
  <si>
    <t>35084002R</t>
  </si>
  <si>
    <t>Aerační systém do nitrofikace I viz TZ tabulka nitrifikace</t>
  </si>
  <si>
    <t>1317796964</t>
  </si>
  <si>
    <t>Aerační systém do nitrofikace I viz TZ tabulka nitrifikace
aerační systém do nitrifikace I – jemnobublinný, pevně kotvený, 2 svody, 8 distributorů a 64 elementů – 1 nádrž, výkres D.2.B.3.4, TZ str.16</t>
  </si>
  <si>
    <t>144</t>
  </si>
  <si>
    <t>35084003R</t>
  </si>
  <si>
    <t>Aerační systém do nitrofikace II viz TZ tabulka nitrifikace</t>
  </si>
  <si>
    <t>1236294369</t>
  </si>
  <si>
    <t>Aerační systém do nitrofikace II viz TZ tabulka nitrifikace
– aerační systém do nitrifikace II – jemnobublinný, pevně kotvený, 4 svody, 16 distributorů a 88 elementů – 1 nádrž, výkres D.2.B.3.4, TZ str.16</t>
  </si>
  <si>
    <t>145</t>
  </si>
  <si>
    <t>35084004R</t>
  </si>
  <si>
    <t>Aerační systém do nitrofikace III-viz TZ tabulka nitrifikace</t>
  </si>
  <si>
    <t>-1583819481</t>
  </si>
  <si>
    <t>Aerační systém do nitrofikace III-viz TZ tabulka nitrifikace
aerační systém do nitrifikace III – jemnobublinný, pevně kotvený, 2 svody, 6 distributorů a 36 elementů – 1 nádrž, výkres D.2.B.3.4, TZ str.16</t>
  </si>
  <si>
    <t>146</t>
  </si>
  <si>
    <t>35084005R</t>
  </si>
  <si>
    <t>Aerační systém do regenerace-TZ tabulka regenerace str.16</t>
  </si>
  <si>
    <t>1472970681</t>
  </si>
  <si>
    <t>Aerační systém do regenerace-TZ tabulka regenerace str.16
aerační systém do regenerace – jemnobublinný, pevně kotvený, 1 svod, 4 distributory a 32 elementů – 1 nádrž, výkres D.2.B.3.4, TZ str.16</t>
  </si>
  <si>
    <t>147</t>
  </si>
  <si>
    <t>35084006R</t>
  </si>
  <si>
    <t>Aerační systém do kalového sila TZ tabulka kalového hospodářství str.16</t>
  </si>
  <si>
    <t>-753705636</t>
  </si>
  <si>
    <t xml:space="preserve">Aerační systém do kalového sila TZ tabulka kalového hospodářství str.16
aerační systém do kalového sila – středobublinný, pevně kotvený, 4 svody, 16 distributorů a 80 elementů – 1 nádrž, výkres D.2.B.3.4, TZ str.16
</t>
  </si>
  <si>
    <t>148</t>
  </si>
  <si>
    <t>-1767813927</t>
  </si>
  <si>
    <t>149</t>
  </si>
  <si>
    <t>2146903777</t>
  </si>
  <si>
    <t>150</t>
  </si>
  <si>
    <t>-769204073</t>
  </si>
  <si>
    <t>36-M</t>
  </si>
  <si>
    <t>Montáž prov.,měř. a regul. zařízení</t>
  </si>
  <si>
    <t>151</t>
  </si>
  <si>
    <t>360230901</t>
  </si>
  <si>
    <t>Montáž ventily nebo kohouty do potrubí, hmotnost &lt;&lt;10 kg 1přírub</t>
  </si>
  <si>
    <t>-1842460781</t>
  </si>
  <si>
    <t>Montáž trubek, ventilů a trubkových dílců Montáž ventily nebo kohouty do potrubí, hmotnost &lt;&lt;10 kg 1přírub</t>
  </si>
  <si>
    <t>5+4+2</t>
  </si>
  <si>
    <t>4+6+6+8</t>
  </si>
  <si>
    <t>152</t>
  </si>
  <si>
    <t>35023001R</t>
  </si>
  <si>
    <t>Ventil DN 100 s elektropohonem-regenerace 1+2 TZ str.17</t>
  </si>
  <si>
    <t>-1473036886</t>
  </si>
  <si>
    <t>153</t>
  </si>
  <si>
    <t>35023002R</t>
  </si>
  <si>
    <t>Ventil DN 200 s elektropohonem-nitrifikace 1+2 TZ str.17</t>
  </si>
  <si>
    <t>-678340386</t>
  </si>
  <si>
    <t>154</t>
  </si>
  <si>
    <t>35023003R</t>
  </si>
  <si>
    <t>Ventil DN 100 s elektropohonem-kalové hospodářství TZ str.17</t>
  </si>
  <si>
    <t>1856194333</t>
  </si>
  <si>
    <t>155</t>
  </si>
  <si>
    <t>35023004R</t>
  </si>
  <si>
    <t>Ruční ventil DN 100 mat.nerez -nitrifikace TZ str.17</t>
  </si>
  <si>
    <t>1739412229</t>
  </si>
  <si>
    <t>156</t>
  </si>
  <si>
    <t>35023005R</t>
  </si>
  <si>
    <t>Ruční ventil DN 80-mat.nerez-nitrifikace TZ str.17</t>
  </si>
  <si>
    <t>209384410</t>
  </si>
  <si>
    <t>157</t>
  </si>
  <si>
    <t>35023006R</t>
  </si>
  <si>
    <t>Ruční ventil DN 70-mat.nerez</t>
  </si>
  <si>
    <t>-270352610</t>
  </si>
  <si>
    <t>"TZ str.17nitrifikace"6</t>
  </si>
  <si>
    <t>"TZ str.17kalové hospodářství"8</t>
  </si>
  <si>
    <t>158</t>
  </si>
  <si>
    <t>1520959967</t>
  </si>
  <si>
    <t>159</t>
  </si>
  <si>
    <t>970614962</t>
  </si>
  <si>
    <t>160</t>
  </si>
  <si>
    <t>297045530</t>
  </si>
  <si>
    <t>03 - PS 02 Měření a regulace a přenos dat</t>
  </si>
  <si>
    <t>Ing.Michal Stránský</t>
  </si>
  <si>
    <t xml:space="preserve">    21-M - Elektromontáže</t>
  </si>
  <si>
    <t xml:space="preserve">    21-M1 - MATERIÁL_x000D_
</t>
  </si>
  <si>
    <t xml:space="preserve">    21-M2 -  DODÁVKA_x000D_
</t>
  </si>
  <si>
    <t xml:space="preserve">      21-M21 - ÚPRAVY V ROZVÁDĚČI RE - MONTÁŽ_x000D_
</t>
  </si>
  <si>
    <t xml:space="preserve">      21-M22 - ÚPRAVY V ROZVÁDĚČI RE - MATERIÁL_x000D_
</t>
  </si>
  <si>
    <t xml:space="preserve">      21-M23 - ÚPRAVY V ROZVÁDĚČI RM1 - MONTÁŽ_x000D_
</t>
  </si>
  <si>
    <t xml:space="preserve">      21-M24 - ÚPRAVY V ROZVÁDĚČI RM1 - MATERIÁL_x000D_
</t>
  </si>
  <si>
    <t xml:space="preserve">      21-M25 - ÚPRAVY V ROZVÁDĚČI RM2 - MONTÁŽ_x000D_
</t>
  </si>
  <si>
    <t xml:space="preserve">      21-M26 - ÚPRAVY V ROZVÁDĚČI RM2 - MATERIÁL_x000D_
</t>
  </si>
  <si>
    <t xml:space="preserve">      21-M27 - ROZVÁDĚČ RM3 - MONTÁŽ_x000D_
</t>
  </si>
  <si>
    <t xml:space="preserve">      21-M28 - ROZVÁDĚČ RM3 - MATERIÁL_x000D_
</t>
  </si>
  <si>
    <t xml:space="preserve">      21-M29 - ÚPRAVY V ROZVÁDĚČI RD1 - MONTÁŽ_x000D_
</t>
  </si>
  <si>
    <t xml:space="preserve">      21-M30 - ÚPRAVY V ROZVÁDĚČI RD1 - MATERIÁL_x000D_
</t>
  </si>
  <si>
    <t xml:space="preserve">      21-M31 - ÚPRAVY V ROZVÁDĚČI RD2 - MONTÁŽ_x000D_
</t>
  </si>
  <si>
    <t xml:space="preserve">      21-M32 - ÚPRAVY V ROZVÁDĚČI RD2 - MATERIÁL_x000D_
</t>
  </si>
  <si>
    <t xml:space="preserve">      21-M33 - ROZVÁDĚČ RD3 - MONTÁŽ_x000D_
</t>
  </si>
  <si>
    <t xml:space="preserve">      21-M34 - ROZVÁDĚČ RD3 - MATERIÁL_x000D_
</t>
  </si>
  <si>
    <t xml:space="preserve">      21-M35 - DEBLOKAČNÍ SKŘÍŇKA MS101 - MONTÁŽ_x000D_
</t>
  </si>
  <si>
    <t xml:space="preserve">      21-M36 - DEBLOKAČNÍ SKŘÍŇKA MS101 - MATERIÁL_x000D_
</t>
  </si>
  <si>
    <t xml:space="preserve">      21-M37 - DEBLOKAČNÍ SKŘÍŇKA MS301-304 - MONTÁŽ_x000D_
</t>
  </si>
  <si>
    <t xml:space="preserve">      21-M38 - DEBLOKAČNÍ SKŘÍŇKA MS301-304 - MATERIÁL_x000D_
</t>
  </si>
  <si>
    <t xml:space="preserve">      21-M39 - DEBLOKAČNÍ SKŘÍŇKA MS305,306 - MONTÁŽ_x000D_
</t>
  </si>
  <si>
    <t xml:space="preserve">      21-M40 - DEBLOKAČNÍ SKŘÍŇKA MS305,306 - MATERIÁL_x000D_
</t>
  </si>
  <si>
    <t xml:space="preserve">      21-M41 - DEBLOKAČNÍ SKŘÍŇKA MSKL1-13 - MONTÁŽ_x000D_
</t>
  </si>
  <si>
    <t xml:space="preserve">      21-M42 - DEBLOKAČNÍ SKŘÍŇKA MSKL1-13 - MATERIÁL_x000D_
</t>
  </si>
  <si>
    <t xml:space="preserve">    21-M43 - Elektroinstalace-OSTATNÍ</t>
  </si>
  <si>
    <t xml:space="preserve">    46-M - Zemní práce při extr.mont.pracích</t>
  </si>
  <si>
    <t>21-M</t>
  </si>
  <si>
    <t>Elektromontáže</t>
  </si>
  <si>
    <t>210100001</t>
  </si>
  <si>
    <t>Ukončení vodičů v rozváděči nebo na přístroji včetně zapojení průřezu žíly do 2,5 mm2</t>
  </si>
  <si>
    <t>1548665996</t>
  </si>
  <si>
    <t>Ukončení vodičů izolovaných s označením a zapojením v rozváděči nebo na přístroji průřezu žíly do 2,5 mm2</t>
  </si>
  <si>
    <t>210100002</t>
  </si>
  <si>
    <t>Ukončení vodičů v rozváděči nebo na přístroji včetně zapojení průřezu žíly do 6 mm2</t>
  </si>
  <si>
    <t>193497212</t>
  </si>
  <si>
    <t>Ukončení vodičů izolovaných s označením a zapojením v rozváděči nebo na přístroji průřezu žíly do 6 mm2</t>
  </si>
  <si>
    <t>210100004</t>
  </si>
  <si>
    <t>Ukončení vodičů v rozváděči nebo na přístroji včetně zapojení průřezu žíly do 25 mm2</t>
  </si>
  <si>
    <t>-197500362</t>
  </si>
  <si>
    <t>Ukončení vodičů izolovaných s označením a zapojením v rozváděči nebo na přístroji průřezu žíly do 25 mm2</t>
  </si>
  <si>
    <t>210100005</t>
  </si>
  <si>
    <t>Ukončení vodičů v rozváděči nebo na přístroji včetně zapojení průřezu žíly do 35 mm2</t>
  </si>
  <si>
    <t>1781810281</t>
  </si>
  <si>
    <t>Ukončení vodičů izolovaných s označením a zapojením v rozváděči nebo na přístroji průřezu žíly do 35 mm2</t>
  </si>
  <si>
    <t>210100006</t>
  </si>
  <si>
    <t>Ukončení vodičů v rozváděči nebo na přístroji včetně zapojení průřezu žíly do 50 mm2</t>
  </si>
  <si>
    <t>1081496432</t>
  </si>
  <si>
    <t>Ukončení vodičů izolovaných s označením a zapojením v rozváděči nebo na přístroji průřezu žíly do 50 mm2</t>
  </si>
  <si>
    <t>210812011</t>
  </si>
  <si>
    <t>Montáž kabel Cu plný kulatý do 1 kV 3x1,5 až 6 mm2 uložený volně nebo v liště (CYKY)</t>
  </si>
  <si>
    <t>1955889605</t>
  </si>
  <si>
    <t>Montáž izolovaných kabelů měděných do 1 kV bez ukončení plných a kulatých (CYKY, CHKE-R,...) uložených volně nebo v liště počtu a průřezu žil 3x1,5 až 6 mm2</t>
  </si>
  <si>
    <t>210812037</t>
  </si>
  <si>
    <t>Montáž kabel Cu plný kulatý do 1 kV 4x25 až 35 mm2 uložený volně nebo v liště (CYKY)</t>
  </si>
  <si>
    <t>-472167696</t>
  </si>
  <si>
    <t>Montáž izolovaných kabelů měděných do 1 kV bez ukončení plných a kulatých (CYKY, CHKE-R,...) uložených volně nebo v liště počtu a průřezu žil 4x25 až 35 mm2</t>
  </si>
  <si>
    <t>210812051</t>
  </si>
  <si>
    <t>Montáž kabel Cu plný kulatý do 1 kV 3x35+25 až 50+35mm2 uložený volně nebo v liště (CYKY)</t>
  </si>
  <si>
    <t>388013881</t>
  </si>
  <si>
    <t>Montáž izolovaných kabelů měděných do 1 kV bez ukončení plných a kulatých (CYKY, CHKE-R,...) uložených volně nebo v liště počtu a průřezu žil 3x35+25 až 50+35 mm2</t>
  </si>
  <si>
    <t>210812061</t>
  </si>
  <si>
    <t>Montáž kabel Cu plný kulatý do 1 kV 5x1,5 až 2,5 mm2 uložený volně nebo v liště (CYKY)</t>
  </si>
  <si>
    <t>860434212</t>
  </si>
  <si>
    <t>Montáž izolovaných kabelů měděných do 1 kV bez ukončení plných a kulatých (CYKY, CHKE-R,...) uložených volně nebo v liště počtu a průřezu žil 5x1,5 až 2,5 mm2</t>
  </si>
  <si>
    <t>-2132451943</t>
  </si>
  <si>
    <t>210812063</t>
  </si>
  <si>
    <t>Montáž kabel Cu plný kulatý do 1 kV 5x4 až 6 mm2 uložený volně nebo v liště (CYKY)</t>
  </si>
  <si>
    <t>208246382</t>
  </si>
  <si>
    <t>Montáž izolovaných kabelů měděných do 1 kV bez ukončení plných a kulatých (CYKY, CHKE-R,...) uložených volně nebo v liště počtu a průřezu žil 5x4 až 6 mm2</t>
  </si>
  <si>
    <t>210812081</t>
  </si>
  <si>
    <t>Montáž kabel Cu plný kulatý do 1 kV 12x1,5mm2 uložený volně nebo v liště (CYKY)</t>
  </si>
  <si>
    <t>-727199632</t>
  </si>
  <si>
    <t>Montáž izolovaných kabelů měděných do 1 kV bez ukončení plných a kulatých (CYKY, CHKE-R,...) uložených volně nebo v liště počtu a průřezu žil 12x1,5 mm2</t>
  </si>
  <si>
    <t>741110053</t>
  </si>
  <si>
    <t>Montáž trubka plastová ohebná D přes 35 mm uložená volně</t>
  </si>
  <si>
    <t>1017095943</t>
  </si>
  <si>
    <t>Montáž trubek elektroinstalačních s nasunutím nebo našroubováním do krabic plastových ohebných, uložených volně, vnější Ø přes 35 mm</t>
  </si>
  <si>
    <t>741112113</t>
  </si>
  <si>
    <t>Montáž rozvodka nástěnná plastová čtyřhranná vodič D do 10mm2</t>
  </si>
  <si>
    <t>310553982</t>
  </si>
  <si>
    <t>Montáž krabic elektroinstalačních bez napojení na trubky a lišty, demontáže a montáže víčka a přístroje rozvodek se zapojením vodičů na svorkovnici nástěnných plastových čtyřhranných pro vodiče Ø 10 mm2</t>
  </si>
  <si>
    <t>741120501</t>
  </si>
  <si>
    <t>Montáž šňůra Cu lehká a střední do 7 žil uložená volně (CGSG)</t>
  </si>
  <si>
    <t>1323803783</t>
  </si>
  <si>
    <t>Montáž šňůr měděných bez ukončení uložených volně lehkých a středních (CGSG), počtu žil do 7</t>
  </si>
  <si>
    <t>741120502</t>
  </si>
  <si>
    <t>Montáž šňůra Cu lehká a střední do 16 žil uložená volně (CGSG)</t>
  </si>
  <si>
    <t>747030918</t>
  </si>
  <si>
    <t>Montáž šňůr měděných bez ukončení uložených volně lehkých a středních (CGSG), počtu žil do 16</t>
  </si>
  <si>
    <t>741124701</t>
  </si>
  <si>
    <t>Montáž kabel Cu stíněný ovládací žíly 2 až 19x0,8 mm2 uložený volně (JYTY)</t>
  </si>
  <si>
    <t>443401432</t>
  </si>
  <si>
    <t>Montáž kabelů měděných ovládacích bez ukončení uložených volně stíněných ovládacích s plným jádrem (JYTY) počtu a průměru žil 2 až 19x0,8 mm2</t>
  </si>
  <si>
    <t>741132103</t>
  </si>
  <si>
    <t>Ukončení kabelů 3x1,5 až 4 mm2 smršťovací záklopkou nebo páskem bez letování</t>
  </si>
  <si>
    <t>163116810</t>
  </si>
  <si>
    <t>Ukončení kabelů smršťovací záklopkou nebo páskou se zapojením bez letování, počtu a průřezu žil 3x1,5 až 4 mm2</t>
  </si>
  <si>
    <t>741132111</t>
  </si>
  <si>
    <t>Ukončení kabelů 3x50 mm2 smršťovací záklopkou nebo páskem bez letování</t>
  </si>
  <si>
    <t>1115681167</t>
  </si>
  <si>
    <t>Ukončení kabelů smršťovací záklopkou nebo páskou se zapojením bez letování, počtu a průřezu žil 3x50 mm2</t>
  </si>
  <si>
    <t>741132128</t>
  </si>
  <si>
    <t>Ukončení kabelů 4x1,5 až 4 mm2 smršťovací záklopkou nebo páskem bez letování</t>
  </si>
  <si>
    <t>1596168989</t>
  </si>
  <si>
    <t>Ukončení kabelů smršťovací záklopkou nebo páskou se zapojením bez letování, počtu a průřezu žil 4x1,5 až 4 mm2</t>
  </si>
  <si>
    <t>741132134</t>
  </si>
  <si>
    <t>Ukončení kabelů 4x25 mm2 smršťovací záklopkou nebo páskem bez letování</t>
  </si>
  <si>
    <t>-195142603</t>
  </si>
  <si>
    <t>Ukončení kabelů smršťovací záklopkou nebo páskou se zapojením bez letování, počtu a průřezu žil 4x25 mm2</t>
  </si>
  <si>
    <t>741132145</t>
  </si>
  <si>
    <t>Ukončení kabelů 5x1,5 až 4 mm2 smršťovací záklopkou nebo páskem bez letování</t>
  </si>
  <si>
    <t>436379785</t>
  </si>
  <si>
    <t>Ukončení kabelů smršťovací záklopkou nebo páskou se zapojením bez letování, počtu a průřezu žil 5x1,5 až 4 mm2</t>
  </si>
  <si>
    <t>741132151</t>
  </si>
  <si>
    <t>Ukončení kabelů 7x1,5 až 4 mm2 smršťovací záklopkou nebo páskem bez letování</t>
  </si>
  <si>
    <t>702021210</t>
  </si>
  <si>
    <t>Ukončení kabelů smršťovací záklopkou nebo páskou se zapojením bez letování, počtu a průřezu žil 7x1,5 až 4 mm2</t>
  </si>
  <si>
    <t>741132153</t>
  </si>
  <si>
    <t>Ukončení kabelů 12x1,5 až 4 mm2 smršťovací záklopkou nebo páskem bez letování</t>
  </si>
  <si>
    <t>122125899</t>
  </si>
  <si>
    <t>Ukončení kabelů smršťovací záklopkou nebo páskou se zapojením bez letování, počtu a průřezu žil 12x1,5 až 4 mm2</t>
  </si>
  <si>
    <t>741210001</t>
  </si>
  <si>
    <t>Montáž rozvodnice oceloplechová nebo plastová běžná do 20 kg</t>
  </si>
  <si>
    <t>-129208576</t>
  </si>
  <si>
    <t>Montáž rozvodnic oceloplechových nebo plastových bez zapojení vodičů běžných, hmotnosti do 20 kg</t>
  </si>
  <si>
    <t>741210201</t>
  </si>
  <si>
    <t>Montáž rozváděč skříňový nebo panelový dělitelný pole do 200 kg</t>
  </si>
  <si>
    <t>-884360026</t>
  </si>
  <si>
    <t>Montáž rozváděčů skříňových nebo panelových bez zapojení vodičů dělitelných, hmotnosti jednoho pole do 200 kg</t>
  </si>
  <si>
    <t>741410072</t>
  </si>
  <si>
    <t>Montáž pospojování ochranné konstrukce ostatní vodičem do 16 mm2 uloženým pevně</t>
  </si>
  <si>
    <t>-1350264020</t>
  </si>
  <si>
    <t>Montáž uzemňovacího vedení s upevněním, propojením a připojením pomocí svorek doplňků ostatních konstrukcí vodičem průřezu do 16 mm2, uloženým pevně</t>
  </si>
  <si>
    <t>741910101</t>
  </si>
  <si>
    <t>Montáž výložník typový nástěnný svařovaný se stojinou a 1 rameno</t>
  </si>
  <si>
    <t>1259172100</t>
  </si>
  <si>
    <t>Montáž výložníků bez kabelových lávek a osazení úchytných prvků typových, šířky do 400 mm nástěnných svařovaných se stojinou a 1 ramenem</t>
  </si>
  <si>
    <t>741910412</t>
  </si>
  <si>
    <t>Montáž žlab kovový šířky do 100 mm bez víka</t>
  </si>
  <si>
    <t>1943104805</t>
  </si>
  <si>
    <t>Montáž žlabů bez stojiny a výložníků kovových s podpěrkami a příslušenstvím bez víka, šířky do 100 mm</t>
  </si>
  <si>
    <t>M001</t>
  </si>
  <si>
    <t>kabel FTP cat5 volně</t>
  </si>
  <si>
    <t>1543361347</t>
  </si>
  <si>
    <t>M002</t>
  </si>
  <si>
    <t>jednopólový svodič přepětí</t>
  </si>
  <si>
    <t>139546579</t>
  </si>
  <si>
    <t>M003</t>
  </si>
  <si>
    <t>dvojpólový svodič přepětí</t>
  </si>
  <si>
    <t>1001248445</t>
  </si>
  <si>
    <t>M004</t>
  </si>
  <si>
    <t>montáž tlakového snímače</t>
  </si>
  <si>
    <t>454586325</t>
  </si>
  <si>
    <t>M005</t>
  </si>
  <si>
    <t>montáž ultrazvukového snímače hladiny</t>
  </si>
  <si>
    <t>138750739</t>
  </si>
  <si>
    <t>M006</t>
  </si>
  <si>
    <t>montáž plovákového spínače</t>
  </si>
  <si>
    <t>-1026319735</t>
  </si>
  <si>
    <t>M007</t>
  </si>
  <si>
    <t>montáž vyhodnocovací jednotky O2 + teploty</t>
  </si>
  <si>
    <t>-1707981377</t>
  </si>
  <si>
    <t>M008</t>
  </si>
  <si>
    <t>montáž snímače O2 + teploty</t>
  </si>
  <si>
    <t>20563808</t>
  </si>
  <si>
    <t>1981874064</t>
  </si>
  <si>
    <t>1298527606</t>
  </si>
  <si>
    <t>21-M1</t>
  </si>
  <si>
    <t xml:space="preserve">MATERIÁL_x000D_
</t>
  </si>
  <si>
    <t>M009</t>
  </si>
  <si>
    <t>kabel CYKY 3Cx1,5</t>
  </si>
  <si>
    <t>-208923260</t>
  </si>
  <si>
    <t>M010</t>
  </si>
  <si>
    <t>kabel CYKY 3x50+35</t>
  </si>
  <si>
    <t>-403445171</t>
  </si>
  <si>
    <t>M011</t>
  </si>
  <si>
    <t>kabel CYKY 4x25</t>
  </si>
  <si>
    <t>-505546273</t>
  </si>
  <si>
    <t>M012</t>
  </si>
  <si>
    <t>kabel CYKY 5Cx1,5</t>
  </si>
  <si>
    <t>-2109281615</t>
  </si>
  <si>
    <t>M013</t>
  </si>
  <si>
    <t>kabel CYKY 5Cx2,5</t>
  </si>
  <si>
    <t>1068009290</t>
  </si>
  <si>
    <t>M014</t>
  </si>
  <si>
    <t>kabel CYKY 5Cx4</t>
  </si>
  <si>
    <t>-781986236</t>
  </si>
  <si>
    <t>M015</t>
  </si>
  <si>
    <t>kabel CYKY 12Cx1,5</t>
  </si>
  <si>
    <t>-717721256</t>
  </si>
  <si>
    <t>M016</t>
  </si>
  <si>
    <t>kabel CMSM 7Cx1</t>
  </si>
  <si>
    <t>1594067791</t>
  </si>
  <si>
    <t>M017</t>
  </si>
  <si>
    <t>kabel CMSM 12Cx1</t>
  </si>
  <si>
    <t>594617092</t>
  </si>
  <si>
    <t>M018</t>
  </si>
  <si>
    <t>kabel TCEKPFLE 1x4x0,6</t>
  </si>
  <si>
    <t>-1169064661</t>
  </si>
  <si>
    <t>M019</t>
  </si>
  <si>
    <t>vodič CYA 6 mm2 zž</t>
  </si>
  <si>
    <t>1697949003</t>
  </si>
  <si>
    <t>M020</t>
  </si>
  <si>
    <t>kabel FTP cat5</t>
  </si>
  <si>
    <t>-1668744639</t>
  </si>
  <si>
    <t>M021</t>
  </si>
  <si>
    <t>elektroinstalační žlab Merkur M2 50x100 nerez</t>
  </si>
  <si>
    <t>-622462420</t>
  </si>
  <si>
    <t>M022</t>
  </si>
  <si>
    <t>trubka Kopoflex pr. 90 mm</t>
  </si>
  <si>
    <t>-2058510765</t>
  </si>
  <si>
    <t>M023</t>
  </si>
  <si>
    <t>trubka Kopoflex pr. 40 mm</t>
  </si>
  <si>
    <t>-1664252496</t>
  </si>
  <si>
    <t>M024</t>
  </si>
  <si>
    <t>výstražná fólie š 33 cm červená</t>
  </si>
  <si>
    <t>-1729110437</t>
  </si>
  <si>
    <t>M02P</t>
  </si>
  <si>
    <t>podružný materiál</t>
  </si>
  <si>
    <t>-1573445035</t>
  </si>
  <si>
    <t>M026</t>
  </si>
  <si>
    <t>prořez</t>
  </si>
  <si>
    <t>1797414594</t>
  </si>
  <si>
    <t>21-M2</t>
  </si>
  <si>
    <t xml:space="preserve"> DODÁVKA_x000D_
</t>
  </si>
  <si>
    <t>M027</t>
  </si>
  <si>
    <t>ultrazvuk. snímač Vegason SN61, 0÷5 m; 4-20 mA</t>
  </si>
  <si>
    <t>-1049371845</t>
  </si>
  <si>
    <t>M028</t>
  </si>
  <si>
    <t>plovákový spínač Nivofloat NWN-1-05-0; 5 m kabel</t>
  </si>
  <si>
    <t>-1027498270</t>
  </si>
  <si>
    <t>M029</t>
  </si>
  <si>
    <t>vyhodnocovací jednotka Hach-Lange SC1000</t>
  </si>
  <si>
    <t>-2084079445</t>
  </si>
  <si>
    <t>M030</t>
  </si>
  <si>
    <t>kyslíková sonda Hach-Lange LDO</t>
  </si>
  <si>
    <t>-1642040329</t>
  </si>
  <si>
    <t>M031</t>
  </si>
  <si>
    <t>tlakový snímač 7MF1565-3BA00-1AA1</t>
  </si>
  <si>
    <t>2079351734</t>
  </si>
  <si>
    <t>M032</t>
  </si>
  <si>
    <t>krabicová rozvodka Hensel KD5250</t>
  </si>
  <si>
    <t>-171552081</t>
  </si>
  <si>
    <t>M033</t>
  </si>
  <si>
    <t>svodič přepětí D-275DJ</t>
  </si>
  <si>
    <t>-1828953137</t>
  </si>
  <si>
    <t>M034</t>
  </si>
  <si>
    <t>svodič přepětí DM006/1RS</t>
  </si>
  <si>
    <t>-474665715</t>
  </si>
  <si>
    <t>M035</t>
  </si>
  <si>
    <t>svodič přepětí DM24/1RS</t>
  </si>
  <si>
    <t>1392400950</t>
  </si>
  <si>
    <t>M036</t>
  </si>
  <si>
    <t>mimostaveništní doprava</t>
  </si>
  <si>
    <t>-1641403065</t>
  </si>
  <si>
    <t>M037</t>
  </si>
  <si>
    <t>horizontální přesun</t>
  </si>
  <si>
    <t>668015360</t>
  </si>
  <si>
    <t>21-M21</t>
  </si>
  <si>
    <t xml:space="preserve">ÚPRAVY V ROZVÁDĚČI RE - MONTÁŽ_x000D_
</t>
  </si>
  <si>
    <t>E-2130-1</t>
  </si>
  <si>
    <t>nadproudová spoušť 400 A</t>
  </si>
  <si>
    <t>-252183514</t>
  </si>
  <si>
    <t>J-0020-1</t>
  </si>
  <si>
    <t>měřicí trafo proudu do 400 A</t>
  </si>
  <si>
    <t>904023031</t>
  </si>
  <si>
    <t>21-M22</t>
  </si>
  <si>
    <t xml:space="preserve">ÚPRAVY V ROZVÁDĚČI RE - MATERIÁL_x000D_
</t>
  </si>
  <si>
    <t>M038</t>
  </si>
  <si>
    <t>nadproudová spoušť SE-BH-0400-DTV3</t>
  </si>
  <si>
    <t>1647062371</t>
  </si>
  <si>
    <t>M039</t>
  </si>
  <si>
    <t>měřicí trafo proudu CLA2.1; 400/5 A; 5VA; t.p.0,5 S</t>
  </si>
  <si>
    <t>-1515003877</t>
  </si>
  <si>
    <t>1656784953</t>
  </si>
  <si>
    <t>21-M23</t>
  </si>
  <si>
    <t xml:space="preserve">ÚPRAVY V ROZVÁDĚČI RM1 - MONTÁŽ_x000D_
</t>
  </si>
  <si>
    <t>E-2000-1</t>
  </si>
  <si>
    <t>jednopólový jistič do 25 A</t>
  </si>
  <si>
    <t>691896053</t>
  </si>
  <si>
    <t>E-0300-1</t>
  </si>
  <si>
    <t>výkonová pojistka do 100 A</t>
  </si>
  <si>
    <t>1630051725</t>
  </si>
  <si>
    <t>H-3800-1</t>
  </si>
  <si>
    <t>vyhodnocovací relé voda v oleji</t>
  </si>
  <si>
    <t>700696669</t>
  </si>
  <si>
    <t>R-6000-1</t>
  </si>
  <si>
    <t>hladinové relé</t>
  </si>
  <si>
    <t>-1318590332</t>
  </si>
  <si>
    <t>M041</t>
  </si>
  <si>
    <t>frekvenční měnič</t>
  </si>
  <si>
    <t>-1695969661</t>
  </si>
  <si>
    <t>J-4130-1</t>
  </si>
  <si>
    <t>třífázová tlumivka do 15 kW</t>
  </si>
  <si>
    <t>-2117183799</t>
  </si>
  <si>
    <t>H-3232-1</t>
  </si>
  <si>
    <t>pomocné relé</t>
  </si>
  <si>
    <t>119441968</t>
  </si>
  <si>
    <t>P-0196-1</t>
  </si>
  <si>
    <t>řadová svornice do 25 A</t>
  </si>
  <si>
    <t>-623199708</t>
  </si>
  <si>
    <t>21-M24</t>
  </si>
  <si>
    <t xml:space="preserve">ÚPRAVY V ROZVÁDĚČI RM1 - MATERIÁL_x000D_
</t>
  </si>
  <si>
    <t>M042</t>
  </si>
  <si>
    <t>jednopólový jistič S 201M-B 6; 6 A</t>
  </si>
  <si>
    <t>-542300954</t>
  </si>
  <si>
    <t>M043</t>
  </si>
  <si>
    <t>válcová pojistka PV10; 10 A aM</t>
  </si>
  <si>
    <t>-482443070</t>
  </si>
  <si>
    <t>M044</t>
  </si>
  <si>
    <t>trojpólový pojistkový odpínač PV10/3</t>
  </si>
  <si>
    <t>52185557</t>
  </si>
  <si>
    <t>M045</t>
  </si>
  <si>
    <t>frekvenční měnič ATV630U15N4, 1,5 kW</t>
  </si>
  <si>
    <t>115681166</t>
  </si>
  <si>
    <t>M046</t>
  </si>
  <si>
    <t>komunikační modul CANopen</t>
  </si>
  <si>
    <t>-1344861589</t>
  </si>
  <si>
    <t>M047</t>
  </si>
  <si>
    <t>třífázová výstupní tlumivka SKY3TLT3-5</t>
  </si>
  <si>
    <t>1048056670</t>
  </si>
  <si>
    <t>M048</t>
  </si>
  <si>
    <t>relé voda olej NIV-101 A</t>
  </si>
  <si>
    <t>-1179931320</t>
  </si>
  <si>
    <t>M049</t>
  </si>
  <si>
    <t>hladinové relé OLH 3</t>
  </si>
  <si>
    <t>-2117440519</t>
  </si>
  <si>
    <t>M050</t>
  </si>
  <si>
    <t>pomocné relé Schrack PT570730 + patice + modul</t>
  </si>
  <si>
    <t>-803587439</t>
  </si>
  <si>
    <t>M051</t>
  </si>
  <si>
    <t>řadová svornice RSA2,5</t>
  </si>
  <si>
    <t>-1291064203</t>
  </si>
  <si>
    <t>-332263918</t>
  </si>
  <si>
    <t>21-M25</t>
  </si>
  <si>
    <t xml:space="preserve">ÚPRAVY V ROZVÁDĚČI RM2 - MONTÁŽ_x000D_
</t>
  </si>
  <si>
    <t>-45858013</t>
  </si>
  <si>
    <t>E-0310-1</t>
  </si>
  <si>
    <t>výkonová pojistka do 200 A</t>
  </si>
  <si>
    <t>410920234</t>
  </si>
  <si>
    <t>M053</t>
  </si>
  <si>
    <t>-1727058670</t>
  </si>
  <si>
    <t>21-M26</t>
  </si>
  <si>
    <t xml:space="preserve">ÚPRAVY V ROZVÁDĚČI RM2 - MATERIÁL_x000D_
</t>
  </si>
  <si>
    <t>M054</t>
  </si>
  <si>
    <t>nožová pojistka PNA000; 100 A gG</t>
  </si>
  <si>
    <t>-296714461</t>
  </si>
  <si>
    <t>M055</t>
  </si>
  <si>
    <t>nožová pojistka PNA000; 125 A gG</t>
  </si>
  <si>
    <t>1514295941</t>
  </si>
  <si>
    <t>M056</t>
  </si>
  <si>
    <t>trojpólový pojistkový odpínač FH000-3A/T</t>
  </si>
  <si>
    <t>-1708210218</t>
  </si>
  <si>
    <t>M057</t>
  </si>
  <si>
    <t>frekvenční měnič ATV630D37N4, 37 kW</t>
  </si>
  <si>
    <t>1459175284</t>
  </si>
  <si>
    <t>-1970533994</t>
  </si>
  <si>
    <t>1059185355</t>
  </si>
  <si>
    <t>21-M27</t>
  </si>
  <si>
    <t xml:space="preserve">ROZVÁDĚČ RM3 - MONTÁŽ_x000D_
</t>
  </si>
  <si>
    <t>C-1202-1</t>
  </si>
  <si>
    <t>vypínač 125 A</t>
  </si>
  <si>
    <t>-1147639307</t>
  </si>
  <si>
    <t>E-2010-1</t>
  </si>
  <si>
    <t>motorový spouštěč do 10 A</t>
  </si>
  <si>
    <t>-560903777</t>
  </si>
  <si>
    <t>E-3010-1</t>
  </si>
  <si>
    <t>pomocný kontakt spouštěče</t>
  </si>
  <si>
    <t>822133454</t>
  </si>
  <si>
    <t>E-2010-1.1</t>
  </si>
  <si>
    <t>trojpólový jistič do 25 A</t>
  </si>
  <si>
    <t>1308085619</t>
  </si>
  <si>
    <t>E-2000-1.1</t>
  </si>
  <si>
    <t>-1722744353</t>
  </si>
  <si>
    <t>669660481</t>
  </si>
  <si>
    <t>M059</t>
  </si>
  <si>
    <t>svodič přepětí trojpólový</t>
  </si>
  <si>
    <t>-157652219</t>
  </si>
  <si>
    <t>J-4130-1.1</t>
  </si>
  <si>
    <t>-170982296</t>
  </si>
  <si>
    <t>D-0003-0</t>
  </si>
  <si>
    <t>vystřižení otvoru</t>
  </si>
  <si>
    <t>883663487</t>
  </si>
  <si>
    <t>H-2040-1</t>
  </si>
  <si>
    <t>napěťové relé 230V</t>
  </si>
  <si>
    <t>-2060750053</t>
  </si>
  <si>
    <t>H-3800-1.1</t>
  </si>
  <si>
    <t>1404317347</t>
  </si>
  <si>
    <t>S</t>
  </si>
  <si>
    <t>vyhodnocovací relé termistoru</t>
  </si>
  <si>
    <t>-1805335681</t>
  </si>
  <si>
    <t>S.1</t>
  </si>
  <si>
    <t>411151582</t>
  </si>
  <si>
    <t>F-0230-1</t>
  </si>
  <si>
    <t>stykač do 25 A</t>
  </si>
  <si>
    <t>1848768070</t>
  </si>
  <si>
    <t>G-5130-1</t>
  </si>
  <si>
    <t>signálka</t>
  </si>
  <si>
    <t>239173766</t>
  </si>
  <si>
    <t>R-1140-1</t>
  </si>
  <si>
    <t>svítidlo do rozváděče</t>
  </si>
  <si>
    <t>1050349486</t>
  </si>
  <si>
    <t>P-0196-1.1</t>
  </si>
  <si>
    <t>-1181814955</t>
  </si>
  <si>
    <t>P-0220-1</t>
  </si>
  <si>
    <t>řadová svornice do 60 A</t>
  </si>
  <si>
    <t>526471422</t>
  </si>
  <si>
    <t>K-3750-1</t>
  </si>
  <si>
    <t>termostat</t>
  </si>
  <si>
    <t>-1649356793</t>
  </si>
  <si>
    <t>R-5560-1</t>
  </si>
  <si>
    <t>1fázový ventilátor</t>
  </si>
  <si>
    <t>-99379495</t>
  </si>
  <si>
    <t>H-3232-1.1</t>
  </si>
  <si>
    <t>-831682747</t>
  </si>
  <si>
    <t>P-2000-1</t>
  </si>
  <si>
    <t>sběrnice N,PE</t>
  </si>
  <si>
    <t>1675374172</t>
  </si>
  <si>
    <t>21-M28</t>
  </si>
  <si>
    <t xml:space="preserve">ROZVÁDĚČ RM3 - MATERIÁL_x000D_
</t>
  </si>
  <si>
    <t>M060</t>
  </si>
  <si>
    <t>rozváděč Rittal TS8 8805.500</t>
  </si>
  <si>
    <t>-873514916</t>
  </si>
  <si>
    <t>M061</t>
  </si>
  <si>
    <t>vypínač ABB OT125ET3 HY7ST4</t>
  </si>
  <si>
    <t>-1935768976</t>
  </si>
  <si>
    <t>M062</t>
  </si>
  <si>
    <t>motorový spouštěč MS 116-2,5 vč. pom. kontaktu</t>
  </si>
  <si>
    <t>-144834641</t>
  </si>
  <si>
    <t>M063</t>
  </si>
  <si>
    <t>motorový spouštěč MS 116-1,6 vč. pom. kontaktu</t>
  </si>
  <si>
    <t>-1543720406</t>
  </si>
  <si>
    <t>M064</t>
  </si>
  <si>
    <t>trojpólový jistič S 203M-B 16; 16 A</t>
  </si>
  <si>
    <t>-844443198</t>
  </si>
  <si>
    <t>628052024</t>
  </si>
  <si>
    <t>M065</t>
  </si>
  <si>
    <t>válcová pojistka PV10; 0,25 A aM</t>
  </si>
  <si>
    <t>559960260</t>
  </si>
  <si>
    <t>M066</t>
  </si>
  <si>
    <t>válcová pojistka PV10; 25 A aM</t>
  </si>
  <si>
    <t>1233128582</t>
  </si>
  <si>
    <t>M067</t>
  </si>
  <si>
    <t>válcová pojistka PV10; 32 A aM</t>
  </si>
  <si>
    <t>2018281545</t>
  </si>
  <si>
    <t>1704705571</t>
  </si>
  <si>
    <t>39001208</t>
  </si>
  <si>
    <t>-492842646</t>
  </si>
  <si>
    <t>M068</t>
  </si>
  <si>
    <t>stykač AF09-30-10-13; 9 A</t>
  </si>
  <si>
    <t>-1108581417</t>
  </si>
  <si>
    <t>M069</t>
  </si>
  <si>
    <t>mechanické blokování VM4</t>
  </si>
  <si>
    <t>46353363</t>
  </si>
  <si>
    <t>M070</t>
  </si>
  <si>
    <t>frekvenční měnič ATV630U75N4, 7,5 kW</t>
  </si>
  <si>
    <t>-9647218</t>
  </si>
  <si>
    <t>M071</t>
  </si>
  <si>
    <t>frekvenční měnič ATV630D15N4, 15 kW</t>
  </si>
  <si>
    <t>2138508541</t>
  </si>
  <si>
    <t>-326991848</t>
  </si>
  <si>
    <t>M072</t>
  </si>
  <si>
    <t>třífázová výstupní tlumivka SKY3TLT16-0,9</t>
  </si>
  <si>
    <t>-1173677691</t>
  </si>
  <si>
    <t>M073</t>
  </si>
  <si>
    <t>třífázová výstupní tlumivka SKY3TLT32-0,5</t>
  </si>
  <si>
    <t>2113330761</t>
  </si>
  <si>
    <t>M074</t>
  </si>
  <si>
    <t>svodič přepětí FLP-B+C MAXI V/3</t>
  </si>
  <si>
    <t>-1336054669</t>
  </si>
  <si>
    <t>M075</t>
  </si>
  <si>
    <t>napěťové relé G2PM400V+TR240V</t>
  </si>
  <si>
    <t>-975849674</t>
  </si>
  <si>
    <t>1801517589</t>
  </si>
  <si>
    <t>M076</t>
  </si>
  <si>
    <t>vyhodnocovací relé termistoru OT3</t>
  </si>
  <si>
    <t>-1266666541</t>
  </si>
  <si>
    <t>M077</t>
  </si>
  <si>
    <t>signální svítidlo Eleco HIS95</t>
  </si>
  <si>
    <t>7259772</t>
  </si>
  <si>
    <t>M078</t>
  </si>
  <si>
    <t>svítidlo NSYLAMC, 11 W</t>
  </si>
  <si>
    <t>-1092482192</t>
  </si>
  <si>
    <t>1445992981</t>
  </si>
  <si>
    <t>M079</t>
  </si>
  <si>
    <t>termostat 17562</t>
  </si>
  <si>
    <t>-1215207280</t>
  </si>
  <si>
    <t>M080</t>
  </si>
  <si>
    <t>ventilátor NSYCVF85M230PF; 17 W</t>
  </si>
  <si>
    <t>-42492900</t>
  </si>
  <si>
    <t>M081</t>
  </si>
  <si>
    <t>sběrnice N, PE</t>
  </si>
  <si>
    <t>1166807633</t>
  </si>
  <si>
    <t>-325721534</t>
  </si>
  <si>
    <t>M082</t>
  </si>
  <si>
    <t>řadová svornice RSA4</t>
  </si>
  <si>
    <t>-420811974</t>
  </si>
  <si>
    <t>1444046678</t>
  </si>
  <si>
    <t>21-M29</t>
  </si>
  <si>
    <t xml:space="preserve">ÚPRAVY V ROZVÁDĚČI RD1 - MONTÁŽ_x000D_
</t>
  </si>
  <si>
    <t>P-2100-1</t>
  </si>
  <si>
    <t>svorka s pojistkou</t>
  </si>
  <si>
    <t>394418205</t>
  </si>
  <si>
    <t>M084</t>
  </si>
  <si>
    <t>svodič přepětí dvoupólový</t>
  </si>
  <si>
    <t>1384360313</t>
  </si>
  <si>
    <t>21-M30</t>
  </si>
  <si>
    <t xml:space="preserve">ÚPRAVY V ROZVÁDĚČI RD1 - MATERIÁL_x000D_
</t>
  </si>
  <si>
    <t>M085</t>
  </si>
  <si>
    <t>trubičková pojistka ve svorce</t>
  </si>
  <si>
    <t>-143874841</t>
  </si>
  <si>
    <t>2114669956</t>
  </si>
  <si>
    <t>65538708</t>
  </si>
  <si>
    <t>21-M31</t>
  </si>
  <si>
    <t xml:space="preserve">ÚPRAVY V ROZVÁDĚČI RD2 - MONTÁŽ_x000D_
</t>
  </si>
  <si>
    <t>161</t>
  </si>
  <si>
    <t>1138040259</t>
  </si>
  <si>
    <t>162</t>
  </si>
  <si>
    <t>M087</t>
  </si>
  <si>
    <t>1766951548</t>
  </si>
  <si>
    <t>163</t>
  </si>
  <si>
    <t>M088</t>
  </si>
  <si>
    <t>rozbočovač Modbus</t>
  </si>
  <si>
    <t>-506132768</t>
  </si>
  <si>
    <t>164</t>
  </si>
  <si>
    <t>P-0196-1.2</t>
  </si>
  <si>
    <t>-1966693365</t>
  </si>
  <si>
    <t>21-M32</t>
  </si>
  <si>
    <t xml:space="preserve">ÚPRAVY V ROZVÁDĚČI RD2 - MATERIÁL_x000D_
</t>
  </si>
  <si>
    <t>165</t>
  </si>
  <si>
    <t>M089</t>
  </si>
  <si>
    <t>válcová pojistka PV10; 2 A gG</t>
  </si>
  <si>
    <t>726116476</t>
  </si>
  <si>
    <t>166</t>
  </si>
  <si>
    <t>M090</t>
  </si>
  <si>
    <t>jednopólový pojistkový odpínač PV10/1</t>
  </si>
  <si>
    <t>-75060608</t>
  </si>
  <si>
    <t>167</t>
  </si>
  <si>
    <t>-879969127</t>
  </si>
  <si>
    <t>168</t>
  </si>
  <si>
    <t>M091</t>
  </si>
  <si>
    <t>rozbočovač Modbus T, 1xRJ45M, 2xRJ45F</t>
  </si>
  <si>
    <t>-789191010</t>
  </si>
  <si>
    <t>169</t>
  </si>
  <si>
    <t>-1002055929</t>
  </si>
  <si>
    <t>170</t>
  </si>
  <si>
    <t>1261043201</t>
  </si>
  <si>
    <t>21-M33</t>
  </si>
  <si>
    <t xml:space="preserve">ROZVÁDĚČ RD3 - MONTÁŽ_x000D_
</t>
  </si>
  <si>
    <t>171</t>
  </si>
  <si>
    <t>C-1011-1</t>
  </si>
  <si>
    <t>vypínač 16 A</t>
  </si>
  <si>
    <t>-1536149353</t>
  </si>
  <si>
    <t>172</t>
  </si>
  <si>
    <t>E-2005-1</t>
  </si>
  <si>
    <t>dvoupólový jistič do 25 A</t>
  </si>
  <si>
    <t>1332441443</t>
  </si>
  <si>
    <t>173</t>
  </si>
  <si>
    <t>E-2000-1.2</t>
  </si>
  <si>
    <t>-1535868612</t>
  </si>
  <si>
    <t>174</t>
  </si>
  <si>
    <t>-1328982670</t>
  </si>
  <si>
    <t>175</t>
  </si>
  <si>
    <t>M093</t>
  </si>
  <si>
    <t>svodič přepětí jednopólový</t>
  </si>
  <si>
    <t>1311293023</t>
  </si>
  <si>
    <t>176</t>
  </si>
  <si>
    <t>M094</t>
  </si>
  <si>
    <t>1424265861</t>
  </si>
  <si>
    <t>177</t>
  </si>
  <si>
    <t>M095</t>
  </si>
  <si>
    <t>2028576648</t>
  </si>
  <si>
    <t>178</t>
  </si>
  <si>
    <t>J-4010-1</t>
  </si>
  <si>
    <t>jednofázová tlumivka do 250 W</t>
  </si>
  <si>
    <t>-1861570677</t>
  </si>
  <si>
    <t>179</t>
  </si>
  <si>
    <t>J-3010-1</t>
  </si>
  <si>
    <t>jednopřevodový jednofáz. transf. do 200 VA</t>
  </si>
  <si>
    <t>-677293290</t>
  </si>
  <si>
    <t>180</t>
  </si>
  <si>
    <t>D-0003-0.1</t>
  </si>
  <si>
    <t>-1454892184</t>
  </si>
  <si>
    <t>181</t>
  </si>
  <si>
    <t>2081151414</t>
  </si>
  <si>
    <t>182</t>
  </si>
  <si>
    <t>P-0196-1.3</t>
  </si>
  <si>
    <t>-1185595020</t>
  </si>
  <si>
    <t>183</t>
  </si>
  <si>
    <t>R-0100-1</t>
  </si>
  <si>
    <t>akumulátorová baterie 12 Ah</t>
  </si>
  <si>
    <t>-1281852</t>
  </si>
  <si>
    <t>184</t>
  </si>
  <si>
    <t>O-5101-1</t>
  </si>
  <si>
    <t>stabilizovaný zdroj</t>
  </si>
  <si>
    <t>-1884696246</t>
  </si>
  <si>
    <t>185</t>
  </si>
  <si>
    <t>M096</t>
  </si>
  <si>
    <t>řídicí systém</t>
  </si>
  <si>
    <t>470491960</t>
  </si>
  <si>
    <t>186</t>
  </si>
  <si>
    <t>-756386393</t>
  </si>
  <si>
    <t>187</t>
  </si>
  <si>
    <t>D-1033-1.1</t>
  </si>
  <si>
    <t>zásuvka dvoupólová s ochranným kolíkem 10 A</t>
  </si>
  <si>
    <t>838805966</t>
  </si>
  <si>
    <t>188</t>
  </si>
  <si>
    <t>P-2000-1.1</t>
  </si>
  <si>
    <t>1801558115</t>
  </si>
  <si>
    <t>21-M34</t>
  </si>
  <si>
    <t xml:space="preserve">ROZVÁDĚČ RD3 - MATERIÁL_x000D_
</t>
  </si>
  <si>
    <t>189</t>
  </si>
  <si>
    <t>1628208764</t>
  </si>
  <si>
    <t>190</t>
  </si>
  <si>
    <t>M097</t>
  </si>
  <si>
    <t>vypínač ABB OT16ET3 HY7ST1</t>
  </si>
  <si>
    <t>-818034698</t>
  </si>
  <si>
    <t>191</t>
  </si>
  <si>
    <t>M098</t>
  </si>
  <si>
    <t>dvoupólový jistič S 202M-B 6; 6 A</t>
  </si>
  <si>
    <t>1208757015</t>
  </si>
  <si>
    <t>192</t>
  </si>
  <si>
    <t>1247256460</t>
  </si>
  <si>
    <t>193</t>
  </si>
  <si>
    <t>-846837802</t>
  </si>
  <si>
    <t>194</t>
  </si>
  <si>
    <t>M099</t>
  </si>
  <si>
    <t>tlumivka RTO16</t>
  </si>
  <si>
    <t>942140013</t>
  </si>
  <si>
    <t>195</t>
  </si>
  <si>
    <t>-464207010</t>
  </si>
  <si>
    <t>196</t>
  </si>
  <si>
    <t>M100</t>
  </si>
  <si>
    <t>svodič přepětí s filtrem DA275 DF6</t>
  </si>
  <si>
    <t>40503494</t>
  </si>
  <si>
    <t>197</t>
  </si>
  <si>
    <t>-1478768803</t>
  </si>
  <si>
    <t>198</t>
  </si>
  <si>
    <t>M101</t>
  </si>
  <si>
    <t>odděl. trafo Bohemiatrafo JOT1000, 230/230 V</t>
  </si>
  <si>
    <t>-373895401</t>
  </si>
  <si>
    <t>199</t>
  </si>
  <si>
    <t>1588673511</t>
  </si>
  <si>
    <t>200</t>
  </si>
  <si>
    <t>M102</t>
  </si>
  <si>
    <t>zdroj 230 VAC//24 VDC Axima AXSP3P03N</t>
  </si>
  <si>
    <t>963202140</t>
  </si>
  <si>
    <t>201</t>
  </si>
  <si>
    <t>M103</t>
  </si>
  <si>
    <t>jednotka řízení zálohy napájení Axima AXBU24</t>
  </si>
  <si>
    <t>553651780</t>
  </si>
  <si>
    <t>202</t>
  </si>
  <si>
    <t>M104</t>
  </si>
  <si>
    <t>akumulátorová baterie YUASA 12 V, 12 Ah</t>
  </si>
  <si>
    <t>-1142870080</t>
  </si>
  <si>
    <t>203</t>
  </si>
  <si>
    <t>M105</t>
  </si>
  <si>
    <t>komunikační modul Advantis STB NCO2212</t>
  </si>
  <si>
    <t>-448200148</t>
  </si>
  <si>
    <t>204</t>
  </si>
  <si>
    <t>M106</t>
  </si>
  <si>
    <t>napájecí modul Advantis STB PDT3100K</t>
  </si>
  <si>
    <t>-1636736121</t>
  </si>
  <si>
    <t>205</t>
  </si>
  <si>
    <t>M107</t>
  </si>
  <si>
    <t>modul digitálních vstupů Advantis STB DDI3725</t>
  </si>
  <si>
    <t>-663307507</t>
  </si>
  <si>
    <t>206</t>
  </si>
  <si>
    <t>M108</t>
  </si>
  <si>
    <t>modul digitálních výstupů Advantis STB DDO3600K</t>
  </si>
  <si>
    <t>-167132241</t>
  </si>
  <si>
    <t>207</t>
  </si>
  <si>
    <t>M109</t>
  </si>
  <si>
    <t>modul analogových vstupů Advantis STB ACI1400</t>
  </si>
  <si>
    <t>1460567923</t>
  </si>
  <si>
    <t>208</t>
  </si>
  <si>
    <t>M110</t>
  </si>
  <si>
    <t>ukončení sběrnice Advantis STB XMP1100</t>
  </si>
  <si>
    <t>249626219</t>
  </si>
  <si>
    <t>209</t>
  </si>
  <si>
    <t>M111</t>
  </si>
  <si>
    <t>pomocné relé Schrack PT570024 + patice + modul</t>
  </si>
  <si>
    <t>44550868</t>
  </si>
  <si>
    <t>210</t>
  </si>
  <si>
    <t>-272621459</t>
  </si>
  <si>
    <t>211</t>
  </si>
  <si>
    <t>M112</t>
  </si>
  <si>
    <t>zásuvka 230 V na DIN lištu ZS203</t>
  </si>
  <si>
    <t>-788011009</t>
  </si>
  <si>
    <t>212</t>
  </si>
  <si>
    <t>-214574602</t>
  </si>
  <si>
    <t>213</t>
  </si>
  <si>
    <t>-614781752</t>
  </si>
  <si>
    <t>214</t>
  </si>
  <si>
    <t>-912761078</t>
  </si>
  <si>
    <t>21-M35</t>
  </si>
  <si>
    <t xml:space="preserve">DEBLOKAČNÍ SKŘÍŇKA MS101 - MONTÁŽ_x000D_
</t>
  </si>
  <si>
    <t>215</t>
  </si>
  <si>
    <t>G-0040-1</t>
  </si>
  <si>
    <t>otočný ovládač 3/3</t>
  </si>
  <si>
    <t>1987072150</t>
  </si>
  <si>
    <t>216</t>
  </si>
  <si>
    <t>G-1100-1</t>
  </si>
  <si>
    <t>ovládací jednotka 1/1</t>
  </si>
  <si>
    <t>2046703682</t>
  </si>
  <si>
    <t>217</t>
  </si>
  <si>
    <t>-2106474918</t>
  </si>
  <si>
    <t>218</t>
  </si>
  <si>
    <t>D-0003-0.2</t>
  </si>
  <si>
    <t>-2080998723</t>
  </si>
  <si>
    <t>21-M36</t>
  </si>
  <si>
    <t xml:space="preserve">DEBLOKAČNÍ SKŘÍŇKA MS101 - MATERIÁL_x000D_
</t>
  </si>
  <si>
    <t>219</t>
  </si>
  <si>
    <t>M114</t>
  </si>
  <si>
    <t>prázdná skříň Hensel Mi90311</t>
  </si>
  <si>
    <t>1888492805</t>
  </si>
  <si>
    <t>220</t>
  </si>
  <si>
    <t>M115</t>
  </si>
  <si>
    <t>montážní deska Mi MP 3</t>
  </si>
  <si>
    <t>-396873813</t>
  </si>
  <si>
    <t>221</t>
  </si>
  <si>
    <t>M116</t>
  </si>
  <si>
    <t>otočný ovládač XB5 AD33  - černý</t>
  </si>
  <si>
    <t>1977938092</t>
  </si>
  <si>
    <t>222</t>
  </si>
  <si>
    <t>M117</t>
  </si>
  <si>
    <t>signální svítidlo Eleco HIS95 - bílá</t>
  </si>
  <si>
    <t>1414573491</t>
  </si>
  <si>
    <t>223</t>
  </si>
  <si>
    <t>M118</t>
  </si>
  <si>
    <t>signální svítidlo Eleco HIS95 - rudá</t>
  </si>
  <si>
    <t>-275577996</t>
  </si>
  <si>
    <t>224</t>
  </si>
  <si>
    <t>-902531344</t>
  </si>
  <si>
    <t>21-M37</t>
  </si>
  <si>
    <t xml:space="preserve">DEBLOKAČNÍ SKŘÍŇKA MS301-304 - MONTÁŽ_x000D_
</t>
  </si>
  <si>
    <t>225</t>
  </si>
  <si>
    <t>G-0040-1.1</t>
  </si>
  <si>
    <t>1758734004</t>
  </si>
  <si>
    <t>226</t>
  </si>
  <si>
    <t>37768421</t>
  </si>
  <si>
    <t>227</t>
  </si>
  <si>
    <t>-1976383944</t>
  </si>
  <si>
    <t>228</t>
  </si>
  <si>
    <t>D-0003-0.3</t>
  </si>
  <si>
    <t>-1358563270</t>
  </si>
  <si>
    <t>21-M38</t>
  </si>
  <si>
    <t xml:space="preserve">DEBLOKAČNÍ SKŘÍŇKA MS301-304 - MATERIÁL_x000D_
</t>
  </si>
  <si>
    <t>229</t>
  </si>
  <si>
    <t>-2134575401</t>
  </si>
  <si>
    <t>230</t>
  </si>
  <si>
    <t>-862909844</t>
  </si>
  <si>
    <t>231</t>
  </si>
  <si>
    <t>-1655553891</t>
  </si>
  <si>
    <t>232</t>
  </si>
  <si>
    <t>1247312506</t>
  </si>
  <si>
    <t>233</t>
  </si>
  <si>
    <t>2069072961</t>
  </si>
  <si>
    <t>234</t>
  </si>
  <si>
    <t>-1039459706</t>
  </si>
  <si>
    <t>21-M39</t>
  </si>
  <si>
    <t xml:space="preserve">DEBLOKAČNÍ SKŘÍŇKA MS305,306 - MONTÁŽ_x000D_
</t>
  </si>
  <si>
    <t>235</t>
  </si>
  <si>
    <t>G-0040-1.2</t>
  </si>
  <si>
    <t>292064914</t>
  </si>
  <si>
    <t>236</t>
  </si>
  <si>
    <t>1346483666</t>
  </si>
  <si>
    <t>237</t>
  </si>
  <si>
    <t>455796129</t>
  </si>
  <si>
    <t>238</t>
  </si>
  <si>
    <t>D-0003-0.4</t>
  </si>
  <si>
    <t>-196480516</t>
  </si>
  <si>
    <t>21-M40</t>
  </si>
  <si>
    <t xml:space="preserve">DEBLOKAČNÍ SKŘÍŇKA MS305,306 - MATERIÁL_x000D_
</t>
  </si>
  <si>
    <t>239</t>
  </si>
  <si>
    <t>598986670</t>
  </si>
  <si>
    <t>240</t>
  </si>
  <si>
    <t>-1186567915</t>
  </si>
  <si>
    <t>241</t>
  </si>
  <si>
    <t>53928657</t>
  </si>
  <si>
    <t>242</t>
  </si>
  <si>
    <t>M120</t>
  </si>
  <si>
    <t>spínací jednotka ZBE101</t>
  </si>
  <si>
    <t>-1473277589</t>
  </si>
  <si>
    <t>243</t>
  </si>
  <si>
    <t>1974212582</t>
  </si>
  <si>
    <t>244</t>
  </si>
  <si>
    <t>-840680191</t>
  </si>
  <si>
    <t>245</t>
  </si>
  <si>
    <t>M12P</t>
  </si>
  <si>
    <t>-1414786658</t>
  </si>
  <si>
    <t>21-M41</t>
  </si>
  <si>
    <t xml:space="preserve">DEBLOKAČNÍ SKŘÍŇKA MSKL1-13 - MONTÁŽ_x000D_
</t>
  </si>
  <si>
    <t>246</t>
  </si>
  <si>
    <t>G-0040-1.3</t>
  </si>
  <si>
    <t>-2049342743</t>
  </si>
  <si>
    <t>247</t>
  </si>
  <si>
    <t>G-0030-1</t>
  </si>
  <si>
    <t>otočný ovládač 2/2</t>
  </si>
  <si>
    <t>68968721</t>
  </si>
  <si>
    <t>248</t>
  </si>
  <si>
    <t>-1610702637</t>
  </si>
  <si>
    <t>249</t>
  </si>
  <si>
    <t>392564947</t>
  </si>
  <si>
    <t>250</t>
  </si>
  <si>
    <t>D-0003-0.5</t>
  </si>
  <si>
    <t>-1468176458</t>
  </si>
  <si>
    <t>21-M42</t>
  </si>
  <si>
    <t xml:space="preserve">DEBLOKAČNÍ SKŘÍŇKA MSKL1-13 - MATERIÁL_x000D_
</t>
  </si>
  <si>
    <t>251</t>
  </si>
  <si>
    <t>-318980440</t>
  </si>
  <si>
    <t>252</t>
  </si>
  <si>
    <t>458428054</t>
  </si>
  <si>
    <t>253</t>
  </si>
  <si>
    <t>M122</t>
  </si>
  <si>
    <t>otočný ovládač XB5 AD21 černý</t>
  </si>
  <si>
    <t>1831246201</t>
  </si>
  <si>
    <t>254</t>
  </si>
  <si>
    <t>M123</t>
  </si>
  <si>
    <t>hlavice otočného ovládače ZB5 AD3 černá</t>
  </si>
  <si>
    <t>324084903</t>
  </si>
  <si>
    <t>255</t>
  </si>
  <si>
    <t>M124</t>
  </si>
  <si>
    <t>spojovací díl ZB5 AZ103</t>
  </si>
  <si>
    <t>-1962572803</t>
  </si>
  <si>
    <t>785312356</t>
  </si>
  <si>
    <t>257</t>
  </si>
  <si>
    <t>M125</t>
  </si>
  <si>
    <t>spínací jednotka ZBE102</t>
  </si>
  <si>
    <t>1927446704</t>
  </si>
  <si>
    <t>258</t>
  </si>
  <si>
    <t>-372783634</t>
  </si>
  <si>
    <t>259</t>
  </si>
  <si>
    <t>-2033451329</t>
  </si>
  <si>
    <t>260</t>
  </si>
  <si>
    <t>1052126547</t>
  </si>
  <si>
    <t>21-M43</t>
  </si>
  <si>
    <t>Elektroinstalace-OSTATNÍ</t>
  </si>
  <si>
    <t>261</t>
  </si>
  <si>
    <t>M127</t>
  </si>
  <si>
    <t>výchozí revize</t>
  </si>
  <si>
    <t>-324469507</t>
  </si>
  <si>
    <t>262</t>
  </si>
  <si>
    <t>M128</t>
  </si>
  <si>
    <t>programování řídicího systému</t>
  </si>
  <si>
    <t>276612643</t>
  </si>
  <si>
    <t>263</t>
  </si>
  <si>
    <t>M129</t>
  </si>
  <si>
    <t>nastavení frekvenčních měničů</t>
  </si>
  <si>
    <t>-1205805518</t>
  </si>
  <si>
    <t>264</t>
  </si>
  <si>
    <t>M130</t>
  </si>
  <si>
    <t>nastavení přístrojů</t>
  </si>
  <si>
    <t>275460427</t>
  </si>
  <si>
    <t>265</t>
  </si>
  <si>
    <t>M131</t>
  </si>
  <si>
    <t>funkční zkoušky</t>
  </si>
  <si>
    <t>1800254812</t>
  </si>
  <si>
    <t>266</t>
  </si>
  <si>
    <t>M132</t>
  </si>
  <si>
    <t>úprava vizualizace</t>
  </si>
  <si>
    <t>-569915840</t>
  </si>
  <si>
    <t>46-M</t>
  </si>
  <si>
    <t>Zemní práce při extr.mont.pracích</t>
  </si>
  <si>
    <t>267</t>
  </si>
  <si>
    <t>460010023</t>
  </si>
  <si>
    <t>Vytyčení trasy vedení kabelového podzemního v terénu volném</t>
  </si>
  <si>
    <t>km</t>
  </si>
  <si>
    <t>774189368</t>
  </si>
  <si>
    <t>Vytyčení trasy vedení kabelového (podzemního) ve volném terénu</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</si>
  <si>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</si>
  <si>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268</t>
  </si>
  <si>
    <t>460150163</t>
  </si>
  <si>
    <t>Hloubení kabelových zapažených i nezapažených rýh ručně š 35 cm, hl 80 cm, v hornině tř 3</t>
  </si>
  <si>
    <t>1915705826</t>
  </si>
  <si>
    <t>Hloubení zapažených i nezapažených kabelových rýh ručně včetně urovnání dna s přemístěním výkopku do vzdálenosti 3 m od okraje jámy nebo naložením na dopravní prostředek šířky 35 cm, hloubky 80 cm, v hornině třídy 3</t>
  </si>
  <si>
    <t xml:space="preserve">Poznámka k souboru cen:_x000D_
1. Ceny hloubení rýh v hornině třídy 6 a 7 se oceňují cenami souboru cen 460 20- . Hloubení nezapažených kabelových rýh strojně._x000D_
</t>
  </si>
  <si>
    <t>269</t>
  </si>
  <si>
    <t>460150303</t>
  </si>
  <si>
    <t>Hloubení kabelových zapažených i nezapažených rýh ručně š 50 cm, hl 120 cm, v hornině tř 3</t>
  </si>
  <si>
    <t>471963287</t>
  </si>
  <si>
    <t>Hloubení zapažených i nezapažených kabelových rýh ručně včetně urovnání dna s přemístěním výkopku do vzdálenosti 3 m od okraje jámy nebo naložením na dopravní prostředek šířky 50 cm, hloubky 120 cm, v hornině třídy 3</t>
  </si>
  <si>
    <t>270</t>
  </si>
  <si>
    <t>460421101</t>
  </si>
  <si>
    <t>Lože kabelů z písku nebo štěrkopísku tl 10 cm nad kabel, bez zakrytí, šířky lože do 65 cm</t>
  </si>
  <si>
    <t>2115267939</t>
  </si>
  <si>
    <t>Kabelové lože včetně podsypu, zhutnění a urovnání povrchu z písku nebo štěrkopísku tloušťky 10 cm nad kabel bez zakrytí, šířky do 65 cm</t>
  </si>
  <si>
    <t xml:space="preserve">Poznámka k souboru cen:_x000D_
1. V cenách -1021 až -1072, -1121 až -1172 a -1221 až -1272 nejsou započteny náklady na dodávku betonových a plastových desek. Tato dodávka se oceňuje ve specifikaci._x000D_
</t>
  </si>
  <si>
    <t>271</t>
  </si>
  <si>
    <t>460490013</t>
  </si>
  <si>
    <t>Krytí kabelů výstražnou fólií šířky 34 cm</t>
  </si>
  <si>
    <t>-700763203</t>
  </si>
  <si>
    <t>Krytí kabelů, spojek, koncovek a odbočnic kabelů výstražnou fólií z PVC včetně vyrovnání povrchu rýhy, rozvinutí a uložení fólie do rýhy, fólie šířky do 34cm</t>
  </si>
  <si>
    <t>272</t>
  </si>
  <si>
    <t>460510054</t>
  </si>
  <si>
    <t>Kabelové prostupy z trub plastových do rýhy bez obsypu, průměru do 10 cm</t>
  </si>
  <si>
    <t>1796256389</t>
  </si>
  <si>
    <t>Kabelové prostupy, kanály a multikanály kabelové prostupy z trub plastových včetně osazení, utěsnění a spárování do rýhy, bez výkopových prací bez obsypu, vnitřního průměru do 10 cm</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</si>
  <si>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</si>
  <si>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273</t>
  </si>
  <si>
    <t>460560143</t>
  </si>
  <si>
    <t>Zásyp rýh ručně šířky 35 cm, hloubky 60 cm, z horniny třídy 3</t>
  </si>
  <si>
    <t>-1466555165</t>
  </si>
  <si>
    <t>Zásyp kabelových rýh ručně s uložením výkopku ve vrstvách včetně zhutnění a urovnání povrchu šířky 35 cm hloubky 60 cm, v hornině třídy 3</t>
  </si>
  <si>
    <t>274</t>
  </si>
  <si>
    <t>460560273</t>
  </si>
  <si>
    <t>Zásyp rýh ručně šířky 50 cm, hloubky 90 cm, z horniny třídy 3</t>
  </si>
  <si>
    <t>-1688502754</t>
  </si>
  <si>
    <t>Zásyp kabelových rýh ručně s uložením výkopku ve vrstvách včetně zhutnění a urovnání povrchu šířky 50 cm hloubky 90 cm, v hornině třídy 3</t>
  </si>
  <si>
    <t>275</t>
  </si>
  <si>
    <t>460620007</t>
  </si>
  <si>
    <t>Zatravnění včetně zalití vodou na rovině</t>
  </si>
  <si>
    <t>-499773862</t>
  </si>
  <si>
    <t>Úprava terénu zatravnění, včetně dodání osiva a zalití vodou na rovině</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</si>
  <si>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</si>
  <si>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276</t>
  </si>
  <si>
    <t>460620013</t>
  </si>
  <si>
    <t>Provizorní úprava terénu se zhutněním, v hornině tř 3</t>
  </si>
  <si>
    <t>730260596</t>
  </si>
  <si>
    <t>Úprava terénu provizorní úprava terénu včetně odkopání drobných nerovností a zásypu prohlubní se zhutněním, v hornině třídy 3</t>
  </si>
  <si>
    <t>277</t>
  </si>
  <si>
    <t>460650061</t>
  </si>
  <si>
    <t>Zřízení podkladní vrstvy vozovky a chodníku z kameniva drceného se zhutněním tloušťky do 10 cm</t>
  </si>
  <si>
    <t>1953910305</t>
  </si>
  <si>
    <t>Vozovky a chodníky zřízení podkladní vrstvy včetně rozprostření a úpravy podkladu z kameniva drceného, včetně zhutnění, tloušťky do 10 cm</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</si>
  <si>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</si>
  <si>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278</t>
  </si>
  <si>
    <t>460650133</t>
  </si>
  <si>
    <t>Zřízení krytu vozovky a chodníku z litého asfaltu tloušťky do 5 cm</t>
  </si>
  <si>
    <t>695391364</t>
  </si>
  <si>
    <t>Vozovky a chodníky kryt vozovky z litého asfaltu včetně rozprostření, tloušťky přes 3 do 5 cm</t>
  </si>
  <si>
    <t>279</t>
  </si>
  <si>
    <t>460680152</t>
  </si>
  <si>
    <t>Vybourání otvorů ve zdivu kamenném plochy do 0,25 m2, tloušťky do 60 cm</t>
  </si>
  <si>
    <t>1692059524</t>
  </si>
  <si>
    <t>Prorážení otvorů a ostatní bourací práce vybourání otvoru ve zdivu kamenném plochy do 0,25 m2 a tloušťky přes 45 do 60 cm</t>
  </si>
  <si>
    <t xml:space="preserve">Poznámka k souboru cen:_x000D_
1. V cenách -0011 až -0013 nejsou započteny náklady na dodávku tvárnic. Tato dodávka se oceňuje ve specifikaci._x000D_
</t>
  </si>
  <si>
    <t>04 - Ostatní a vedlejší náklady</t>
  </si>
  <si>
    <t>VRN - Vedlejší rozpočtové náklady</t>
  </si>
  <si>
    <t>VRN</t>
  </si>
  <si>
    <t>Vedlejší rozpočtové náklady</t>
  </si>
  <si>
    <t>01151400R</t>
  </si>
  <si>
    <t>Fotodokumentace</t>
  </si>
  <si>
    <t>Kč</t>
  </si>
  <si>
    <t>1024</t>
  </si>
  <si>
    <t>403176291</t>
  </si>
  <si>
    <t>01210300R</t>
  </si>
  <si>
    <t>Náklady na vytýčení trasy stavby a podzemních sítí</t>
  </si>
  <si>
    <t>-2119753726</t>
  </si>
  <si>
    <t>01325400R</t>
  </si>
  <si>
    <t xml:space="preserve">Zaměření skutečného provedení dle směrnice budoucího provozovatele </t>
  </si>
  <si>
    <t>-264440118</t>
  </si>
  <si>
    <t>03120300R</t>
  </si>
  <si>
    <t xml:space="preserve">Náklady související se zřízením, vybavením, provozem, údržbou, zabezpečením, značením a zrušením zařízení staveniště. </t>
  </si>
  <si>
    <t>-1514797472</t>
  </si>
  <si>
    <t>03410300R</t>
  </si>
  <si>
    <t>Náklady na spotřebu energií</t>
  </si>
  <si>
    <t>736082887</t>
  </si>
  <si>
    <t>04250300R</t>
  </si>
  <si>
    <t>Opatření zajišťující provoz ČOV</t>
  </si>
  <si>
    <t>730590259</t>
  </si>
  <si>
    <t>04260350R</t>
  </si>
  <si>
    <t>Náklady na bezpečnost práce a technických zařízení,školení pracovníků,značení v souladu se zásadami BOZP</t>
  </si>
  <si>
    <t>1777471670</t>
  </si>
  <si>
    <t>04319400R</t>
  </si>
  <si>
    <t>Náklady na komplexní zkoušky</t>
  </si>
  <si>
    <t>11087184</t>
  </si>
  <si>
    <t>04520303R</t>
  </si>
  <si>
    <t>Výchozí revize</t>
  </si>
  <si>
    <t>-1754003114</t>
  </si>
  <si>
    <t>07120300R</t>
  </si>
  <si>
    <t>Náklady na dopravní opatření, zajištění zvláštního užívání komunikace a poplatky za jeho zábor</t>
  </si>
  <si>
    <t>-1007895438</t>
  </si>
  <si>
    <t>09100200R</t>
  </si>
  <si>
    <t>Ostatní náklady související s objektem-bezpečnostní značky a tabulky,popisy potrubí a zařízení</t>
  </si>
  <si>
    <t>497831133</t>
  </si>
  <si>
    <t>09210300R</t>
  </si>
  <si>
    <t>Dokumentace skutečného provedení  vč.geometrického plánu</t>
  </si>
  <si>
    <t>1857068742</t>
  </si>
  <si>
    <t>09210303R</t>
  </si>
  <si>
    <t>Výrobní dokumentace zhotovitele</t>
  </si>
  <si>
    <t>731816603</t>
  </si>
  <si>
    <t>09210380R</t>
  </si>
  <si>
    <t>Náklady na zkušební provoz vč.zaškolení obsluhy</t>
  </si>
  <si>
    <t>1711220584</t>
  </si>
  <si>
    <t>09210450R</t>
  </si>
  <si>
    <t>Zpracování místních provozních předpisů a bezpečnostních předpisů v souladu s nařízením vlády č.378/2001 Sb</t>
  </si>
  <si>
    <t>961147703</t>
  </si>
  <si>
    <t>09210500R</t>
  </si>
  <si>
    <t>Zhotovení havarijního a provozního plánu po dobu výstavby</t>
  </si>
  <si>
    <t>873223224</t>
  </si>
  <si>
    <t>09210501R</t>
  </si>
  <si>
    <t>Zhotovení Provozního řádu po provedení Intenzifikace ČOV</t>
  </si>
  <si>
    <t>-966112038</t>
  </si>
  <si>
    <t>052103000</t>
  </si>
  <si>
    <t>-1130320218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</si>
  <si>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</si>
  <si>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</si>
  <si>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</si>
  <si>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</si>
  <si>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</si>
  <si>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</si>
  <si>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</si>
  <si>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</si>
  <si>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</si>
  <si>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</si>
  <si>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</si>
  <si>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</si>
  <si>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</si>
  <si>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</si>
  <si>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</si>
  <si>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</si>
  <si>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</si>
  <si>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</si>
  <si>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</si>
  <si>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</si>
  <si>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</si>
  <si>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</si>
  <si>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</si>
  <si>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</si>
  <si>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</si>
  <si>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</si>
  <si>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</si>
  <si>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</si>
  <si>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</si>
  <si>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</si>
  <si>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</si>
  <si>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</si>
  <si>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</si>
  <si>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</si>
  <si>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</si>
  <si>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</si>
  <si>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</si>
  <si>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</si>
  <si>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</si>
  <si>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</si>
  <si>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</si>
  <si>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</si>
  <si>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</si>
  <si>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</si>
  <si>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</si>
  <si>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</si>
  <si>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</si>
  <si>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</si>
  <si>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</si>
  <si>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</si>
  <si>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</si>
  <si>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</si>
  <si>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</si>
  <si>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</si>
  <si>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</si>
  <si>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</si>
  <si>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</si>
  <si>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</si>
  <si>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</si>
  <si>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</si>
  <si>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</si>
  <si>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</si>
  <si>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</si>
  <si>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</si>
  <si>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</si>
  <si>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</si>
  <si>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</si>
  <si>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</si>
  <si>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</si>
  <si>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</si>
  <si>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</si>
  <si>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</si>
  <si>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</si>
  <si>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</si>
  <si>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</si>
  <si>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</si>
  <si>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</si>
  <si>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</si>
  <si>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</si>
  <si>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</si>
  <si>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</si>
  <si>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</si>
  <si>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</si>
  <si>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</si>
  <si>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</si>
  <si>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</si>
  <si>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</si>
  <si>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</si>
  <si>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</si>
  <si>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</si>
  <si>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</si>
  <si>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</si>
  <si>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</si>
  <si>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</si>
  <si>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</si>
  <si>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</si>
  <si>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</si>
  <si>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</si>
  <si>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</si>
  <si>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</si>
  <si>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</si>
  <si>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</si>
  <si>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</si>
  <si>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</si>
  <si>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</si>
  <si>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</si>
  <si>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</si>
  <si>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</si>
  <si>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</si>
  <si>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</si>
  <si>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</si>
  <si>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</si>
  <si>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</si>
  <si>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</si>
  <si>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</si>
  <si>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</si>
  <si>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</si>
  <si>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</si>
  <si>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</si>
  <si>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</si>
  <si>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</si>
  <si>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</si>
  <si>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</si>
  <si>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</si>
  <si>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</si>
  <si>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</si>
  <si>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</si>
  <si>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</si>
  <si>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</si>
  <si>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</si>
  <si>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</si>
  <si>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</si>
  <si>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</si>
  <si>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</si>
  <si>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</si>
  <si>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</si>
  <si>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</si>
  <si>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</si>
  <si>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</si>
  <si>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</si>
  <si>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</si>
  <si>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</si>
  <si>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</si>
  <si>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</si>
  <si>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</si>
  <si>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</si>
  <si>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</si>
  <si>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</si>
  <si>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</si>
  <si>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</si>
  <si>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</si>
  <si>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</si>
  <si>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</si>
  <si>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</si>
  <si>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</si>
  <si>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</si>
  <si>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</si>
  <si>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</si>
  <si>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</si>
  <si>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</si>
  <si>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</si>
  <si>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</si>
  <si>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</si>
  <si>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</si>
  <si>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</si>
  <si>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</si>
  <si>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</si>
  <si>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</si>
  <si>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</si>
  <si>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</si>
  <si>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</si>
  <si>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</si>
  <si>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</si>
  <si>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</si>
  <si>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</si>
  <si>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</si>
  <si>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</si>
  <si>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</si>
  <si>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</si>
  <si>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</si>
  <si>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</si>
  <si>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</si>
  <si>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</si>
  <si>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</si>
  <si>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Mimostaveništní doprava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</si>
</sst>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9" formatCode="#,##0.00\ _K_č"/>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4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165" fontId="2" fillId="0" borderId="0" xfId="0" applyNumberFormat="1" applyFont="1" applyAlignment="1" applyProtection="1">
      <alignment horizontal="left" vertical="center"/>
    </xf>
    <xf numFmtId="4" fontId="24" fillId="0" borderId="0" xfId="0" applyNumberFormat="1"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0" xfId="0"/>
    <xf numFmtId="0" fontId="1" fillId="0" borderId="0" xfId="0" applyFont="1" applyAlignment="1">
      <alignment horizontal="left" vertical="center"/>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2" fillId="0" borderId="1" xfId="0" applyFont="1" applyBorder="1" applyAlignment="1">
      <alignment horizontal="left" vertical="center" wrapText="1"/>
    </xf>
    <xf numFmtId="0" fontId="40" fillId="0" borderId="1" xfId="0" applyFont="1" applyBorder="1" applyAlignment="1">
      <alignment horizontal="center" vertical="center" wrapText="1"/>
    </xf>
    <xf numFmtId="0" fontId="41" fillId="0" borderId="29" xfId="0" applyFont="1" applyBorder="1" applyAlignment="1">
      <alignment horizontal="left" wrapText="1"/>
    </xf>
    <xf numFmtId="0" fontId="40" fillId="0" borderId="1" xfId="0" applyFont="1" applyBorder="1" applyAlignment="1">
      <alignment horizontal="center" vertical="center"/>
    </xf>
    <xf numFmtId="49" fontId="42" fillId="0" borderId="1" xfId="0" applyNumberFormat="1"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167" fontId="22" fillId="5" borderId="23" xfId="0" applyNumberFormat="1" applyFont="1" applyFill="1" applyBorder="1" applyAlignment="1" applyProtection="1">
      <alignment vertical="center"/>
      <protection locked="0"/>
    </xf>
    <xf numFmtId="0" fontId="0" fillId="5" borderId="0" xfId="0" applyFont="1" applyFill="1" applyAlignment="1" applyProtection="1">
      <alignment vertical="center"/>
    </xf>
    <xf numFmtId="167" fontId="37" fillId="5" borderId="23" xfId="0" applyNumberFormat="1" applyFont="1" applyFill="1" applyBorder="1" applyAlignment="1" applyProtection="1">
      <alignment vertical="center"/>
      <protection locked="0"/>
    </xf>
    <xf numFmtId="169" fontId="0" fillId="0" borderId="0" xfId="0" applyNumberFormat="1"/>
    <xf numFmtId="169" fontId="0" fillId="0" borderId="3" xfId="0" applyNumberFormat="1" applyBorder="1"/>
    <xf numFmtId="169" fontId="0" fillId="0" borderId="0" xfId="0" applyNumberFormat="1" applyFont="1" applyAlignment="1">
      <alignment vertical="center"/>
    </xf>
    <xf numFmtId="169" fontId="1" fillId="0" borderId="0" xfId="0" applyNumberFormat="1" applyFont="1" applyAlignment="1">
      <alignment horizontal="left" vertical="center"/>
    </xf>
    <xf numFmtId="169" fontId="2" fillId="0" borderId="0" xfId="0" applyNumberFormat="1" applyFont="1" applyAlignment="1">
      <alignment horizontal="left" vertical="center"/>
    </xf>
    <xf numFmtId="169" fontId="2" fillId="2" borderId="0" xfId="0" applyNumberFormat="1" applyFont="1" applyFill="1" applyAlignment="1" applyProtection="1">
      <alignment horizontal="left" vertical="center"/>
      <protection locked="0"/>
    </xf>
    <xf numFmtId="169" fontId="0" fillId="0" borderId="0" xfId="0" applyNumberFormat="1" applyFont="1" applyAlignment="1">
      <alignment vertical="center" wrapText="1"/>
    </xf>
    <xf numFmtId="169" fontId="0" fillId="0" borderId="13" xfId="0" applyNumberFormat="1" applyFont="1" applyBorder="1" applyAlignment="1">
      <alignment vertical="center"/>
    </xf>
    <xf numFmtId="169" fontId="24" fillId="0" borderId="0" xfId="0" applyNumberFormat="1" applyFont="1" applyAlignment="1">
      <alignment vertical="center"/>
    </xf>
    <xf numFmtId="169" fontId="1" fillId="0" borderId="0" xfId="0" applyNumberFormat="1" applyFont="1" applyAlignment="1">
      <alignment horizontal="right" vertical="center"/>
    </xf>
    <xf numFmtId="169" fontId="1" fillId="0" borderId="0" xfId="0" applyNumberFormat="1" applyFont="1" applyAlignment="1">
      <alignment vertical="center"/>
    </xf>
    <xf numFmtId="169" fontId="0" fillId="4" borderId="8" xfId="0" applyNumberFormat="1" applyFont="1" applyFill="1" applyBorder="1" applyAlignment="1">
      <alignment vertical="center"/>
    </xf>
    <xf numFmtId="169" fontId="4" fillId="4" borderId="8" xfId="0" applyNumberFormat="1" applyFont="1" applyFill="1" applyBorder="1" applyAlignment="1">
      <alignment vertical="center"/>
    </xf>
    <xf numFmtId="169" fontId="0" fillId="0" borderId="11" xfId="0" applyNumberFormat="1" applyFont="1" applyBorder="1" applyAlignment="1">
      <alignment vertical="center"/>
    </xf>
    <xf numFmtId="169" fontId="0" fillId="0" borderId="3" xfId="0" applyNumberFormat="1" applyFont="1" applyBorder="1" applyAlignment="1">
      <alignment vertical="center"/>
    </xf>
    <xf numFmtId="169" fontId="0" fillId="0" borderId="0" xfId="0" applyNumberFormat="1" applyFont="1" applyAlignment="1" applyProtection="1">
      <alignment vertical="center"/>
    </xf>
    <xf numFmtId="169" fontId="1" fillId="0" borderId="0" xfId="0" applyNumberFormat="1" applyFont="1" applyAlignment="1" applyProtection="1">
      <alignment horizontal="left" vertical="center"/>
    </xf>
    <xf numFmtId="169" fontId="2" fillId="0" borderId="0" xfId="0" applyNumberFormat="1" applyFont="1" applyAlignment="1" applyProtection="1">
      <alignment horizontal="left" vertical="center"/>
    </xf>
    <xf numFmtId="169" fontId="2" fillId="0" borderId="0" xfId="0" applyNumberFormat="1" applyFont="1" applyAlignment="1" applyProtection="1">
      <alignment horizontal="left" vertical="center" wrapText="1"/>
    </xf>
    <xf numFmtId="169" fontId="0" fillId="4" borderId="0" xfId="0" applyNumberFormat="1" applyFont="1" applyFill="1" applyAlignment="1" applyProtection="1">
      <alignment vertical="center"/>
    </xf>
    <xf numFmtId="169" fontId="22" fillId="4" borderId="0" xfId="0" applyNumberFormat="1" applyFont="1" applyFill="1" applyAlignment="1" applyProtection="1">
      <alignment horizontal="right" vertical="center"/>
    </xf>
    <xf numFmtId="169" fontId="24" fillId="0" borderId="0" xfId="0" applyNumberFormat="1" applyFont="1" applyAlignment="1" applyProtection="1">
      <alignment vertical="center"/>
    </xf>
    <xf numFmtId="169" fontId="6" fillId="0" borderId="21" xfId="0" applyNumberFormat="1" applyFont="1" applyBorder="1" applyAlignment="1" applyProtection="1">
      <alignment vertical="center"/>
    </xf>
    <xf numFmtId="169" fontId="7" fillId="0" borderId="21" xfId="0" applyNumberFormat="1" applyFont="1" applyBorder="1" applyAlignment="1" applyProtection="1">
      <alignment vertical="center"/>
    </xf>
    <xf numFmtId="169" fontId="0" fillId="0" borderId="11" xfId="0" applyNumberFormat="1" applyFont="1" applyBorder="1" applyAlignment="1" applyProtection="1">
      <alignment vertical="center"/>
    </xf>
    <xf numFmtId="169" fontId="0" fillId="0" borderId="3" xfId="0" applyNumberFormat="1" applyFont="1" applyBorder="1" applyAlignment="1" applyProtection="1">
      <alignment vertical="center"/>
    </xf>
    <xf numFmtId="169" fontId="22" fillId="4" borderId="18" xfId="0" applyNumberFormat="1" applyFont="1" applyFill="1" applyBorder="1" applyAlignment="1" applyProtection="1">
      <alignment horizontal="center" vertical="center" wrapText="1"/>
    </xf>
    <xf numFmtId="169" fontId="24" fillId="0" borderId="0" xfId="0" applyNumberFormat="1" applyFont="1" applyAlignment="1" applyProtection="1"/>
    <xf numFmtId="169" fontId="8" fillId="0" borderId="0" xfId="0" applyNumberFormat="1" applyFont="1" applyAlignment="1" applyProtection="1">
      <protection locked="0"/>
    </xf>
    <xf numFmtId="169" fontId="6" fillId="0" borderId="0" xfId="0" applyNumberFormat="1" applyFont="1" applyAlignment="1" applyProtection="1"/>
    <xf numFmtId="169" fontId="7" fillId="0" borderId="0" xfId="0" applyNumberFormat="1" applyFont="1" applyAlignment="1" applyProtection="1"/>
    <xf numFmtId="169" fontId="22" fillId="2" borderId="23" xfId="0" applyNumberFormat="1" applyFont="1" applyFill="1" applyBorder="1" applyAlignment="1" applyProtection="1">
      <alignment vertical="center"/>
      <protection locked="0"/>
    </xf>
    <xf numFmtId="169" fontId="22" fillId="0" borderId="23" xfId="0" applyNumberFormat="1" applyFont="1" applyBorder="1" applyAlignment="1" applyProtection="1">
      <alignment vertical="center"/>
    </xf>
    <xf numFmtId="169" fontId="0" fillId="0" borderId="0" xfId="0" applyNumberFormat="1" applyFont="1" applyAlignment="1" applyProtection="1">
      <alignment vertical="center"/>
      <protection locked="0"/>
    </xf>
    <xf numFmtId="169" fontId="37" fillId="2" borderId="23" xfId="0" applyNumberFormat="1" applyFont="1" applyFill="1" applyBorder="1" applyAlignment="1" applyProtection="1">
      <alignment vertical="center"/>
      <protection locked="0"/>
    </xf>
    <xf numFmtId="169" fontId="37" fillId="0" borderId="23" xfId="0" applyNumberFormat="1" applyFont="1" applyBorder="1" applyAlignment="1" applyProtection="1">
      <alignment vertical="center"/>
    </xf>
    <xf numFmtId="169" fontId="10" fillId="0" borderId="0" xfId="0" applyNumberFormat="1" applyFont="1" applyAlignment="1" applyProtection="1">
      <alignment vertical="center"/>
      <protection locked="0"/>
    </xf>
    <xf numFmtId="169" fontId="10" fillId="0" borderId="0" xfId="0" applyNumberFormat="1" applyFont="1" applyAlignment="1" applyProtection="1">
      <alignment vertical="center"/>
    </xf>
    <xf numFmtId="169" fontId="11" fillId="0" borderId="0" xfId="0" applyNumberFormat="1" applyFont="1" applyAlignment="1" applyProtection="1">
      <alignment vertical="center"/>
      <protection locked="0"/>
    </xf>
    <xf numFmtId="169" fontId="11" fillId="0" borderId="0" xfId="0" applyNumberFormat="1" applyFont="1" applyAlignment="1" applyProtection="1">
      <alignment vertical="center"/>
    </xf>
    <xf numFmtId="169" fontId="9" fillId="0" borderId="0" xfId="0" applyNumberFormat="1" applyFont="1" applyAlignment="1" applyProtection="1">
      <alignment vertical="center"/>
      <protection locked="0"/>
    </xf>
    <xf numFmtId="169" fontId="9" fillId="0" borderId="0" xfId="0" applyNumberFormat="1" applyFont="1" applyAlignment="1" applyProtection="1">
      <alignment vertical="center"/>
    </xf>
    <xf numFmtId="169" fontId="12" fillId="0" borderId="0" xfId="0" applyNumberFormat="1" applyFont="1" applyAlignment="1" applyProtection="1">
      <alignment vertical="center"/>
      <protection locked="0"/>
    </xf>
    <xf numFmtId="169" fontId="12" fillId="0" borderId="0" xfId="0" applyNumberFormat="1" applyFont="1" applyAlignment="1" applyProtection="1">
      <alignment vertical="center"/>
    </xf>
    <xf numFmtId="169" fontId="37" fillId="5" borderId="23"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opLeftCell="A34" workbookViewId="0">
      <selection activeCell="AR6" sqref="AR6"/>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customWidth="1"/>
    <col min="48" max="49" width="21.6640625" style="1" customWidth="1"/>
    <col min="50" max="51" width="25" style="1" customWidth="1"/>
    <col min="52" max="52" width="21.6640625" style="1" customWidth="1"/>
    <col min="53" max="53" width="19.1640625" style="1" customWidth="1"/>
    <col min="54" max="54" width="25" style="1" customWidth="1"/>
    <col min="55" max="55" width="21.6640625" style="1" customWidth="1"/>
    <col min="56" max="56" width="19.1640625" style="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32"/>
      <c r="AS2" s="332"/>
      <c r="AT2" s="332"/>
      <c r="AU2" s="332"/>
      <c r="AV2" s="332"/>
      <c r="AW2" s="332"/>
      <c r="AX2" s="332"/>
      <c r="AY2" s="332"/>
      <c r="AZ2" s="332"/>
      <c r="BA2" s="332"/>
      <c r="BB2" s="332"/>
      <c r="BC2" s="332"/>
      <c r="BD2" s="332"/>
      <c r="BE2" s="332"/>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43" t="s">
        <v>14</v>
      </c>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24"/>
      <c r="AQ5" s="24"/>
      <c r="AR5" s="22"/>
      <c r="BE5" s="340" t="s">
        <v>15</v>
      </c>
      <c r="BS5" s="19" t="s">
        <v>6</v>
      </c>
    </row>
    <row r="6" spans="1:74" s="1" customFormat="1" ht="36.950000000000003" customHeight="1">
      <c r="B6" s="23"/>
      <c r="C6" s="24"/>
      <c r="D6" s="30" t="s">
        <v>16</v>
      </c>
      <c r="E6" s="24"/>
      <c r="F6" s="24"/>
      <c r="G6" s="24"/>
      <c r="H6" s="24"/>
      <c r="I6" s="24"/>
      <c r="J6" s="24"/>
      <c r="K6" s="345" t="s">
        <v>17</v>
      </c>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24"/>
      <c r="AQ6" s="24"/>
      <c r="AR6" s="22"/>
      <c r="BE6" s="341"/>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41"/>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41"/>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41"/>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41"/>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19</v>
      </c>
      <c r="AO11" s="24"/>
      <c r="AP11" s="24"/>
      <c r="AQ11" s="24"/>
      <c r="AR11" s="22"/>
      <c r="BE11" s="341"/>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41"/>
      <c r="BS12" s="19" t="s">
        <v>6</v>
      </c>
    </row>
    <row r="13" spans="1:74" s="1" customFormat="1" ht="12" customHeight="1">
      <c r="B13" s="23"/>
      <c r="C13" s="24"/>
      <c r="D13" s="31"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31</v>
      </c>
      <c r="AO13" s="24"/>
      <c r="AP13" s="24"/>
      <c r="AQ13" s="24"/>
      <c r="AR13" s="22"/>
      <c r="BE13" s="341"/>
      <c r="BS13" s="19" t="s">
        <v>6</v>
      </c>
    </row>
    <row r="14" spans="1:74" ht="12.75">
      <c r="B14" s="23"/>
      <c r="C14" s="24"/>
      <c r="D14" s="24"/>
      <c r="E14" s="346" t="s">
        <v>31</v>
      </c>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1" t="s">
        <v>29</v>
      </c>
      <c r="AL14" s="24"/>
      <c r="AM14" s="24"/>
      <c r="AN14" s="33" t="s">
        <v>31</v>
      </c>
      <c r="AO14" s="24"/>
      <c r="AP14" s="24"/>
      <c r="AQ14" s="24"/>
      <c r="AR14" s="22"/>
      <c r="BE14" s="341"/>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41"/>
      <c r="BS15" s="19" t="s">
        <v>4</v>
      </c>
    </row>
    <row r="16" spans="1:74" s="1" customFormat="1" ht="12" customHeight="1">
      <c r="B16" s="23"/>
      <c r="C16" s="24"/>
      <c r="D16" s="31"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33</v>
      </c>
      <c r="AO16" s="24"/>
      <c r="AP16" s="24"/>
      <c r="AQ16" s="24"/>
      <c r="AR16" s="22"/>
      <c r="BE16" s="341"/>
      <c r="BS16" s="19" t="s">
        <v>4</v>
      </c>
    </row>
    <row r="17" spans="1:71" s="1" customFormat="1" ht="18.399999999999999"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19</v>
      </c>
      <c r="AO17" s="24"/>
      <c r="AP17" s="24"/>
      <c r="AQ17" s="24"/>
      <c r="AR17" s="22"/>
      <c r="BE17" s="341"/>
      <c r="BS17" s="19" t="s">
        <v>35</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41"/>
      <c r="BS18" s="19" t="s">
        <v>6</v>
      </c>
    </row>
    <row r="19" spans="1:71" s="1" customFormat="1" ht="12" customHeight="1">
      <c r="B19" s="23"/>
      <c r="C19" s="24"/>
      <c r="D19" s="31"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37</v>
      </c>
      <c r="AO19" s="24"/>
      <c r="AP19" s="24"/>
      <c r="AQ19" s="24"/>
      <c r="AR19" s="22"/>
      <c r="BE19" s="341"/>
      <c r="BS19" s="19" t="s">
        <v>6</v>
      </c>
    </row>
    <row r="20" spans="1:71" s="1" customFormat="1" ht="18.399999999999999" customHeight="1">
      <c r="B20" s="23"/>
      <c r="C20" s="24"/>
      <c r="D20" s="24"/>
      <c r="E20" s="29" t="s">
        <v>38</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39</v>
      </c>
      <c r="AO20" s="24"/>
      <c r="AP20" s="24"/>
      <c r="AQ20" s="24"/>
      <c r="AR20" s="22"/>
      <c r="BE20" s="341"/>
      <c r="BS20" s="19" t="s">
        <v>35</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41"/>
    </row>
    <row r="22" spans="1:71" s="1" customFormat="1" ht="12" customHeight="1">
      <c r="B22" s="23"/>
      <c r="C22" s="24"/>
      <c r="D22" s="31"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41"/>
    </row>
    <row r="23" spans="1:71" s="1" customFormat="1" ht="47.25" customHeight="1">
      <c r="B23" s="23"/>
      <c r="C23" s="24"/>
      <c r="D23" s="24"/>
      <c r="E23" s="348" t="s">
        <v>41</v>
      </c>
      <c r="F23" s="348"/>
      <c r="G23" s="348"/>
      <c r="H23" s="348"/>
      <c r="I23" s="348"/>
      <c r="J23" s="348"/>
      <c r="K23" s="348"/>
      <c r="L23" s="348"/>
      <c r="M23" s="348"/>
      <c r="N23" s="348"/>
      <c r="O23" s="348"/>
      <c r="P23" s="348"/>
      <c r="Q23" s="348"/>
      <c r="R23" s="348"/>
      <c r="S23" s="348"/>
      <c r="T23" s="348"/>
      <c r="U23" s="348"/>
      <c r="V23" s="348"/>
      <c r="W23" s="348"/>
      <c r="X23" s="348"/>
      <c r="Y23" s="348"/>
      <c r="Z23" s="348"/>
      <c r="AA23" s="348"/>
      <c r="AB23" s="348"/>
      <c r="AC23" s="348"/>
      <c r="AD23" s="348"/>
      <c r="AE23" s="348"/>
      <c r="AF23" s="348"/>
      <c r="AG23" s="348"/>
      <c r="AH23" s="348"/>
      <c r="AI23" s="348"/>
      <c r="AJ23" s="348"/>
      <c r="AK23" s="348"/>
      <c r="AL23" s="348"/>
      <c r="AM23" s="348"/>
      <c r="AN23" s="348"/>
      <c r="AO23" s="24"/>
      <c r="AP23" s="24"/>
      <c r="AQ23" s="24"/>
      <c r="AR23" s="22"/>
      <c r="BE23" s="341"/>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41"/>
    </row>
    <row r="25" spans="1:71" s="1" customFormat="1" ht="6.95" customHeight="1">
      <c r="B25" s="23"/>
      <c r="C25" s="2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4"/>
      <c r="AQ25" s="24"/>
      <c r="AR25" s="22"/>
      <c r="BE25" s="341"/>
    </row>
    <row r="26" spans="1:71" s="2" customFormat="1" ht="25.9" customHeight="1">
      <c r="A26" s="35"/>
      <c r="B26" s="36"/>
      <c r="C26" s="37"/>
      <c r="D26" s="38" t="s">
        <v>42</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49">
        <f>ROUND(AG54,2)</f>
        <v>0</v>
      </c>
      <c r="AL26" s="350"/>
      <c r="AM26" s="350"/>
      <c r="AN26" s="350"/>
      <c r="AO26" s="350"/>
      <c r="AP26" s="37"/>
      <c r="AQ26" s="37"/>
      <c r="AR26" s="40"/>
      <c r="BE26" s="34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41"/>
    </row>
    <row r="28" spans="1:71" s="2" customFormat="1" ht="12.75">
      <c r="A28" s="35"/>
      <c r="B28" s="36"/>
      <c r="C28" s="37"/>
      <c r="D28" s="37"/>
      <c r="E28" s="37"/>
      <c r="F28" s="37"/>
      <c r="G28" s="37"/>
      <c r="H28" s="37"/>
      <c r="I28" s="37"/>
      <c r="J28" s="37"/>
      <c r="K28" s="37"/>
      <c r="L28" s="351" t="s">
        <v>43</v>
      </c>
      <c r="M28" s="351"/>
      <c r="N28" s="351"/>
      <c r="O28" s="351"/>
      <c r="P28" s="351"/>
      <c r="Q28" s="37"/>
      <c r="R28" s="37"/>
      <c r="S28" s="37"/>
      <c r="T28" s="37"/>
      <c r="U28" s="37"/>
      <c r="V28" s="37"/>
      <c r="W28" s="351" t="s">
        <v>44</v>
      </c>
      <c r="X28" s="351"/>
      <c r="Y28" s="351"/>
      <c r="Z28" s="351"/>
      <c r="AA28" s="351"/>
      <c r="AB28" s="351"/>
      <c r="AC28" s="351"/>
      <c r="AD28" s="351"/>
      <c r="AE28" s="351"/>
      <c r="AF28" s="37"/>
      <c r="AG28" s="37"/>
      <c r="AH28" s="37"/>
      <c r="AI28" s="37"/>
      <c r="AJ28" s="37"/>
      <c r="AK28" s="351" t="s">
        <v>45</v>
      </c>
      <c r="AL28" s="351"/>
      <c r="AM28" s="351"/>
      <c r="AN28" s="351"/>
      <c r="AO28" s="351"/>
      <c r="AP28" s="37"/>
      <c r="AQ28" s="37"/>
      <c r="AR28" s="40"/>
      <c r="BE28" s="341"/>
    </row>
    <row r="29" spans="1:71" s="3" customFormat="1" ht="14.45" customHeight="1">
      <c r="B29" s="41"/>
      <c r="C29" s="42"/>
      <c r="D29" s="31" t="s">
        <v>46</v>
      </c>
      <c r="E29" s="42"/>
      <c r="F29" s="31" t="s">
        <v>47</v>
      </c>
      <c r="G29" s="42"/>
      <c r="H29" s="42"/>
      <c r="I29" s="42"/>
      <c r="J29" s="42"/>
      <c r="K29" s="42"/>
      <c r="L29" s="335">
        <v>0.21</v>
      </c>
      <c r="M29" s="334"/>
      <c r="N29" s="334"/>
      <c r="O29" s="334"/>
      <c r="P29" s="334"/>
      <c r="Q29" s="42"/>
      <c r="R29" s="42"/>
      <c r="S29" s="42"/>
      <c r="T29" s="42"/>
      <c r="U29" s="42"/>
      <c r="V29" s="42"/>
      <c r="W29" s="333">
        <f>ROUND(AZ54, 2)</f>
        <v>0</v>
      </c>
      <c r="X29" s="334"/>
      <c r="Y29" s="334"/>
      <c r="Z29" s="334"/>
      <c r="AA29" s="334"/>
      <c r="AB29" s="334"/>
      <c r="AC29" s="334"/>
      <c r="AD29" s="334"/>
      <c r="AE29" s="334"/>
      <c r="AF29" s="42"/>
      <c r="AG29" s="42"/>
      <c r="AH29" s="42"/>
      <c r="AI29" s="42"/>
      <c r="AJ29" s="42"/>
      <c r="AK29" s="333">
        <f>ROUND(AV54, 2)</f>
        <v>0</v>
      </c>
      <c r="AL29" s="334"/>
      <c r="AM29" s="334"/>
      <c r="AN29" s="334"/>
      <c r="AO29" s="334"/>
      <c r="AP29" s="42"/>
      <c r="AQ29" s="42"/>
      <c r="AR29" s="43"/>
      <c r="BE29" s="342"/>
    </row>
    <row r="30" spans="1:71" s="3" customFormat="1" ht="14.45" customHeight="1">
      <c r="B30" s="41"/>
      <c r="C30" s="42"/>
      <c r="D30" s="42"/>
      <c r="E30" s="42"/>
      <c r="F30" s="31" t="s">
        <v>48</v>
      </c>
      <c r="G30" s="42"/>
      <c r="H30" s="42"/>
      <c r="I30" s="42"/>
      <c r="J30" s="42"/>
      <c r="K30" s="42"/>
      <c r="L30" s="335">
        <v>0.15</v>
      </c>
      <c r="M30" s="334"/>
      <c r="N30" s="334"/>
      <c r="O30" s="334"/>
      <c r="P30" s="334"/>
      <c r="Q30" s="42"/>
      <c r="R30" s="42"/>
      <c r="S30" s="42"/>
      <c r="T30" s="42"/>
      <c r="U30" s="42"/>
      <c r="V30" s="42"/>
      <c r="W30" s="333">
        <f>ROUND(BA54, 2)</f>
        <v>0</v>
      </c>
      <c r="X30" s="334"/>
      <c r="Y30" s="334"/>
      <c r="Z30" s="334"/>
      <c r="AA30" s="334"/>
      <c r="AB30" s="334"/>
      <c r="AC30" s="334"/>
      <c r="AD30" s="334"/>
      <c r="AE30" s="334"/>
      <c r="AF30" s="42"/>
      <c r="AG30" s="42"/>
      <c r="AH30" s="42"/>
      <c r="AI30" s="42"/>
      <c r="AJ30" s="42"/>
      <c r="AK30" s="333">
        <f>ROUND(AW54, 2)</f>
        <v>0</v>
      </c>
      <c r="AL30" s="334"/>
      <c r="AM30" s="334"/>
      <c r="AN30" s="334"/>
      <c r="AO30" s="334"/>
      <c r="AP30" s="42"/>
      <c r="AQ30" s="42"/>
      <c r="AR30" s="43"/>
      <c r="BE30" s="342"/>
    </row>
    <row r="31" spans="1:71" s="3" customFormat="1" ht="14.45" hidden="1" customHeight="1">
      <c r="B31" s="41"/>
      <c r="C31" s="42"/>
      <c r="D31" s="42"/>
      <c r="E31" s="42"/>
      <c r="F31" s="31" t="s">
        <v>49</v>
      </c>
      <c r="G31" s="42"/>
      <c r="H31" s="42"/>
      <c r="I31" s="42"/>
      <c r="J31" s="42"/>
      <c r="K31" s="42"/>
      <c r="L31" s="335">
        <v>0.21</v>
      </c>
      <c r="M31" s="334"/>
      <c r="N31" s="334"/>
      <c r="O31" s="334"/>
      <c r="P31" s="334"/>
      <c r="Q31" s="42"/>
      <c r="R31" s="42"/>
      <c r="S31" s="42"/>
      <c r="T31" s="42"/>
      <c r="U31" s="42"/>
      <c r="V31" s="42"/>
      <c r="W31" s="333">
        <f>ROUND(BB54, 2)</f>
        <v>0</v>
      </c>
      <c r="X31" s="334"/>
      <c r="Y31" s="334"/>
      <c r="Z31" s="334"/>
      <c r="AA31" s="334"/>
      <c r="AB31" s="334"/>
      <c r="AC31" s="334"/>
      <c r="AD31" s="334"/>
      <c r="AE31" s="334"/>
      <c r="AF31" s="42"/>
      <c r="AG31" s="42"/>
      <c r="AH31" s="42"/>
      <c r="AI31" s="42"/>
      <c r="AJ31" s="42"/>
      <c r="AK31" s="333">
        <v>0</v>
      </c>
      <c r="AL31" s="334"/>
      <c r="AM31" s="334"/>
      <c r="AN31" s="334"/>
      <c r="AO31" s="334"/>
      <c r="AP31" s="42"/>
      <c r="AQ31" s="42"/>
      <c r="AR31" s="43"/>
      <c r="BE31" s="342"/>
    </row>
    <row r="32" spans="1:71" s="3" customFormat="1" ht="14.45" hidden="1" customHeight="1">
      <c r="B32" s="41"/>
      <c r="C32" s="42"/>
      <c r="D32" s="42"/>
      <c r="E32" s="42"/>
      <c r="F32" s="31" t="s">
        <v>50</v>
      </c>
      <c r="G32" s="42"/>
      <c r="H32" s="42"/>
      <c r="I32" s="42"/>
      <c r="J32" s="42"/>
      <c r="K32" s="42"/>
      <c r="L32" s="335">
        <v>0.15</v>
      </c>
      <c r="M32" s="334"/>
      <c r="N32" s="334"/>
      <c r="O32" s="334"/>
      <c r="P32" s="334"/>
      <c r="Q32" s="42"/>
      <c r="R32" s="42"/>
      <c r="S32" s="42"/>
      <c r="T32" s="42"/>
      <c r="U32" s="42"/>
      <c r="V32" s="42"/>
      <c r="W32" s="333">
        <f>ROUND(BC54, 2)</f>
        <v>0</v>
      </c>
      <c r="X32" s="334"/>
      <c r="Y32" s="334"/>
      <c r="Z32" s="334"/>
      <c r="AA32" s="334"/>
      <c r="AB32" s="334"/>
      <c r="AC32" s="334"/>
      <c r="AD32" s="334"/>
      <c r="AE32" s="334"/>
      <c r="AF32" s="42"/>
      <c r="AG32" s="42"/>
      <c r="AH32" s="42"/>
      <c r="AI32" s="42"/>
      <c r="AJ32" s="42"/>
      <c r="AK32" s="333">
        <v>0</v>
      </c>
      <c r="AL32" s="334"/>
      <c r="AM32" s="334"/>
      <c r="AN32" s="334"/>
      <c r="AO32" s="334"/>
      <c r="AP32" s="42"/>
      <c r="AQ32" s="42"/>
      <c r="AR32" s="43"/>
      <c r="BE32" s="342"/>
    </row>
    <row r="33" spans="1:57" s="3" customFormat="1" ht="14.45" hidden="1" customHeight="1">
      <c r="B33" s="41"/>
      <c r="C33" s="42"/>
      <c r="D33" s="42"/>
      <c r="E33" s="42"/>
      <c r="F33" s="31" t="s">
        <v>51</v>
      </c>
      <c r="G33" s="42"/>
      <c r="H33" s="42"/>
      <c r="I33" s="42"/>
      <c r="J33" s="42"/>
      <c r="K33" s="42"/>
      <c r="L33" s="335">
        <v>0</v>
      </c>
      <c r="M33" s="334"/>
      <c r="N33" s="334"/>
      <c r="O33" s="334"/>
      <c r="P33" s="334"/>
      <c r="Q33" s="42"/>
      <c r="R33" s="42"/>
      <c r="S33" s="42"/>
      <c r="T33" s="42"/>
      <c r="U33" s="42"/>
      <c r="V33" s="42"/>
      <c r="W33" s="333">
        <f>ROUND(BD54, 2)</f>
        <v>0</v>
      </c>
      <c r="X33" s="334"/>
      <c r="Y33" s="334"/>
      <c r="Z33" s="334"/>
      <c r="AA33" s="334"/>
      <c r="AB33" s="334"/>
      <c r="AC33" s="334"/>
      <c r="AD33" s="334"/>
      <c r="AE33" s="334"/>
      <c r="AF33" s="42"/>
      <c r="AG33" s="42"/>
      <c r="AH33" s="42"/>
      <c r="AI33" s="42"/>
      <c r="AJ33" s="42"/>
      <c r="AK33" s="333">
        <v>0</v>
      </c>
      <c r="AL33" s="334"/>
      <c r="AM33" s="334"/>
      <c r="AN33" s="334"/>
      <c r="AO33" s="334"/>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52</v>
      </c>
      <c r="E35" s="46"/>
      <c r="F35" s="46"/>
      <c r="G35" s="46"/>
      <c r="H35" s="46"/>
      <c r="I35" s="46"/>
      <c r="J35" s="46"/>
      <c r="K35" s="46"/>
      <c r="L35" s="46"/>
      <c r="M35" s="46"/>
      <c r="N35" s="46"/>
      <c r="O35" s="46"/>
      <c r="P35" s="46"/>
      <c r="Q35" s="46"/>
      <c r="R35" s="46"/>
      <c r="S35" s="46"/>
      <c r="T35" s="47" t="s">
        <v>53</v>
      </c>
      <c r="U35" s="46"/>
      <c r="V35" s="46"/>
      <c r="W35" s="46"/>
      <c r="X35" s="339" t="s">
        <v>54</v>
      </c>
      <c r="Y35" s="337"/>
      <c r="Z35" s="337"/>
      <c r="AA35" s="337"/>
      <c r="AB35" s="337"/>
      <c r="AC35" s="46"/>
      <c r="AD35" s="46"/>
      <c r="AE35" s="46"/>
      <c r="AF35" s="46"/>
      <c r="AG35" s="46"/>
      <c r="AH35" s="46"/>
      <c r="AI35" s="46"/>
      <c r="AJ35" s="46"/>
      <c r="AK35" s="336">
        <f>SUM(AK26:AK33)</f>
        <v>0</v>
      </c>
      <c r="AL35" s="337"/>
      <c r="AM35" s="337"/>
      <c r="AN35" s="337"/>
      <c r="AO35" s="33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5" t="s">
        <v>55</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1" t="s">
        <v>13</v>
      </c>
      <c r="D44" s="53"/>
      <c r="E44" s="53"/>
      <c r="F44" s="53"/>
      <c r="G44" s="53"/>
      <c r="H44" s="53"/>
      <c r="I44" s="53"/>
      <c r="J44" s="53"/>
      <c r="K44" s="53"/>
      <c r="L44" s="53" t="str">
        <f>K5</f>
        <v>190926</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61" t="str">
        <f>K6</f>
        <v>PD Intenzifikace ČOV Český Brod</v>
      </c>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2"/>
      <c r="AL45" s="362"/>
      <c r="AM45" s="362"/>
      <c r="AN45" s="362"/>
      <c r="AO45" s="362"/>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1" t="s">
        <v>21</v>
      </c>
      <c r="D47" s="37"/>
      <c r="E47" s="37"/>
      <c r="F47" s="37"/>
      <c r="G47" s="37"/>
      <c r="H47" s="37"/>
      <c r="I47" s="37"/>
      <c r="J47" s="37"/>
      <c r="K47" s="37"/>
      <c r="L47" s="59" t="str">
        <f>IF(K8="","",K8)</f>
        <v>Český Brod</v>
      </c>
      <c r="M47" s="37"/>
      <c r="N47" s="37"/>
      <c r="O47" s="37"/>
      <c r="P47" s="37"/>
      <c r="Q47" s="37"/>
      <c r="R47" s="37"/>
      <c r="S47" s="37"/>
      <c r="T47" s="37"/>
      <c r="U47" s="37"/>
      <c r="V47" s="37"/>
      <c r="W47" s="37"/>
      <c r="X47" s="37"/>
      <c r="Y47" s="37"/>
      <c r="Z47" s="37"/>
      <c r="AA47" s="37"/>
      <c r="AB47" s="37"/>
      <c r="AC47" s="37"/>
      <c r="AD47" s="37"/>
      <c r="AE47" s="37"/>
      <c r="AF47" s="37"/>
      <c r="AG47" s="37"/>
      <c r="AH47" s="37"/>
      <c r="AI47" s="31" t="s">
        <v>23</v>
      </c>
      <c r="AJ47" s="37"/>
      <c r="AK47" s="37"/>
      <c r="AL47" s="37"/>
      <c r="AM47" s="363" t="str">
        <f>IF(AN8= "","",AN8)</f>
        <v>28. 11. 2019</v>
      </c>
      <c r="AN47" s="363"/>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c r="A49" s="35"/>
      <c r="B49" s="36"/>
      <c r="C49" s="31" t="s">
        <v>25</v>
      </c>
      <c r="D49" s="37"/>
      <c r="E49" s="37"/>
      <c r="F49" s="37"/>
      <c r="G49" s="37"/>
      <c r="H49" s="37"/>
      <c r="I49" s="37"/>
      <c r="J49" s="37"/>
      <c r="K49" s="37"/>
      <c r="L49" s="53" t="str">
        <f>IF(E11= "","",E11)</f>
        <v xml:space="preserve">Město Český Brod, náměstí Husovo 70, 282 01 Český </v>
      </c>
      <c r="M49" s="37"/>
      <c r="N49" s="37"/>
      <c r="O49" s="37"/>
      <c r="P49" s="37"/>
      <c r="Q49" s="37"/>
      <c r="R49" s="37"/>
      <c r="S49" s="37"/>
      <c r="T49" s="37"/>
      <c r="U49" s="37"/>
      <c r="V49" s="37"/>
      <c r="W49" s="37"/>
      <c r="X49" s="37"/>
      <c r="Y49" s="37"/>
      <c r="Z49" s="37"/>
      <c r="AA49" s="37"/>
      <c r="AB49" s="37"/>
      <c r="AC49" s="37"/>
      <c r="AD49" s="37"/>
      <c r="AE49" s="37"/>
      <c r="AF49" s="37"/>
      <c r="AG49" s="37"/>
      <c r="AH49" s="37"/>
      <c r="AI49" s="31" t="s">
        <v>32</v>
      </c>
      <c r="AJ49" s="37"/>
      <c r="AK49" s="37"/>
      <c r="AL49" s="37"/>
      <c r="AM49" s="364" t="str">
        <f>IF(E17="","",E17)</f>
        <v>Ing. Jan Šinták – I.P.R.E.Kolová.362 14</v>
      </c>
      <c r="AN49" s="365"/>
      <c r="AO49" s="365"/>
      <c r="AP49" s="365"/>
      <c r="AQ49" s="37"/>
      <c r="AR49" s="40"/>
      <c r="AS49" s="366" t="s">
        <v>56</v>
      </c>
      <c r="AT49" s="367"/>
      <c r="AU49" s="60"/>
      <c r="AV49" s="60"/>
      <c r="AW49" s="60"/>
      <c r="AX49" s="60"/>
      <c r="AY49" s="60"/>
      <c r="AZ49" s="60"/>
      <c r="BA49" s="60"/>
      <c r="BB49" s="60"/>
      <c r="BC49" s="60"/>
      <c r="BD49" s="61"/>
      <c r="BE49" s="35"/>
    </row>
    <row r="50" spans="1:91" s="2" customFormat="1" ht="25.7" customHeight="1">
      <c r="A50" s="35"/>
      <c r="B50" s="36"/>
      <c r="C50" s="31" t="s">
        <v>30</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1" t="s">
        <v>36</v>
      </c>
      <c r="AJ50" s="37"/>
      <c r="AK50" s="37"/>
      <c r="AL50" s="37"/>
      <c r="AM50" s="364" t="str">
        <f>IF(E20="","",E20)</f>
        <v>Ing.Jana Handšuhová Smutná</v>
      </c>
      <c r="AN50" s="365"/>
      <c r="AO50" s="365"/>
      <c r="AP50" s="365"/>
      <c r="AQ50" s="37"/>
      <c r="AR50" s="40"/>
      <c r="AS50" s="368"/>
      <c r="AT50" s="369"/>
      <c r="AU50" s="62"/>
      <c r="AV50" s="62"/>
      <c r="AW50" s="62"/>
      <c r="AX50" s="62"/>
      <c r="AY50" s="62"/>
      <c r="AZ50" s="62"/>
      <c r="BA50" s="62"/>
      <c r="BB50" s="62"/>
      <c r="BC50" s="62"/>
      <c r="BD50" s="63"/>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70"/>
      <c r="AT51" s="371"/>
      <c r="AU51" s="64"/>
      <c r="AV51" s="64"/>
      <c r="AW51" s="64"/>
      <c r="AX51" s="64"/>
      <c r="AY51" s="64"/>
      <c r="AZ51" s="64"/>
      <c r="BA51" s="64"/>
      <c r="BB51" s="64"/>
      <c r="BC51" s="64"/>
      <c r="BD51" s="65"/>
      <c r="BE51" s="35"/>
    </row>
    <row r="52" spans="1:91" s="2" customFormat="1" ht="29.25" customHeight="1">
      <c r="A52" s="35"/>
      <c r="B52" s="36"/>
      <c r="C52" s="357" t="s">
        <v>57</v>
      </c>
      <c r="D52" s="358"/>
      <c r="E52" s="358"/>
      <c r="F52" s="358"/>
      <c r="G52" s="358"/>
      <c r="H52" s="66"/>
      <c r="I52" s="360" t="s">
        <v>58</v>
      </c>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t="s">
        <v>59</v>
      </c>
      <c r="AH52" s="358"/>
      <c r="AI52" s="358"/>
      <c r="AJ52" s="358"/>
      <c r="AK52" s="358"/>
      <c r="AL52" s="358"/>
      <c r="AM52" s="358"/>
      <c r="AN52" s="360" t="s">
        <v>60</v>
      </c>
      <c r="AO52" s="358"/>
      <c r="AP52" s="358"/>
      <c r="AQ52" s="67" t="s">
        <v>61</v>
      </c>
      <c r="AR52" s="40"/>
      <c r="AS52" s="68" t="s">
        <v>62</v>
      </c>
      <c r="AT52" s="69" t="s">
        <v>63</v>
      </c>
      <c r="AU52" s="69" t="s">
        <v>64</v>
      </c>
      <c r="AV52" s="69" t="s">
        <v>65</v>
      </c>
      <c r="AW52" s="69" t="s">
        <v>66</v>
      </c>
      <c r="AX52" s="69" t="s">
        <v>67</v>
      </c>
      <c r="AY52" s="69" t="s">
        <v>68</v>
      </c>
      <c r="AZ52" s="69" t="s">
        <v>69</v>
      </c>
      <c r="BA52" s="69" t="s">
        <v>70</v>
      </c>
      <c r="BB52" s="69" t="s">
        <v>71</v>
      </c>
      <c r="BC52" s="69" t="s">
        <v>72</v>
      </c>
      <c r="BD52" s="70" t="s">
        <v>73</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1"/>
      <c r="AT53" s="72"/>
      <c r="AU53" s="72"/>
      <c r="AV53" s="72"/>
      <c r="AW53" s="72"/>
      <c r="AX53" s="72"/>
      <c r="AY53" s="72"/>
      <c r="AZ53" s="72"/>
      <c r="BA53" s="72"/>
      <c r="BB53" s="72"/>
      <c r="BC53" s="72"/>
      <c r="BD53" s="73"/>
      <c r="BE53" s="35"/>
    </row>
    <row r="54" spans="1:91" s="6" customFormat="1" ht="32.450000000000003" customHeight="1">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55">
        <f>ROUND(SUM(AG55:AG58),2)</f>
        <v>0</v>
      </c>
      <c r="AH54" s="355"/>
      <c r="AI54" s="355"/>
      <c r="AJ54" s="355"/>
      <c r="AK54" s="355"/>
      <c r="AL54" s="355"/>
      <c r="AM54" s="355"/>
      <c r="AN54" s="356">
        <f>SUM(AG54,AT54)</f>
        <v>0</v>
      </c>
      <c r="AO54" s="356"/>
      <c r="AP54" s="356"/>
      <c r="AQ54" s="77" t="s">
        <v>19</v>
      </c>
      <c r="AR54" s="78"/>
      <c r="AS54" s="79">
        <f>ROUND(SUM(AS55:AS58),2)</f>
        <v>0</v>
      </c>
      <c r="AT54" s="80">
        <f>ROUND(SUM(AV54:AW54),2)</f>
        <v>0</v>
      </c>
      <c r="AU54" s="81">
        <f>ROUND(SUM(AU55:AU58),5)</f>
        <v>0</v>
      </c>
      <c r="AV54" s="80">
        <f>ROUND(AZ54*L29,2)</f>
        <v>0</v>
      </c>
      <c r="AW54" s="80">
        <f>ROUND(BA54*L30,2)</f>
        <v>0</v>
      </c>
      <c r="AX54" s="80">
        <f>ROUND(BB54*L29,2)</f>
        <v>0</v>
      </c>
      <c r="AY54" s="80">
        <f>ROUND(BC54*L30,2)</f>
        <v>0</v>
      </c>
      <c r="AZ54" s="80">
        <f>ROUND(SUM(AZ55:AZ58),2)</f>
        <v>0</v>
      </c>
      <c r="BA54" s="80">
        <f>ROUND(SUM(BA55:BA58),2)</f>
        <v>0</v>
      </c>
      <c r="BB54" s="80">
        <f>ROUND(SUM(BB55:BB58),2)</f>
        <v>0</v>
      </c>
      <c r="BC54" s="80">
        <f>ROUND(SUM(BC55:BC58),2)</f>
        <v>0</v>
      </c>
      <c r="BD54" s="82">
        <f>ROUND(SUM(BD55:BD58),2)</f>
        <v>0</v>
      </c>
      <c r="BS54" s="83" t="s">
        <v>75</v>
      </c>
      <c r="BT54" s="83" t="s">
        <v>76</v>
      </c>
      <c r="BU54" s="84" t="s">
        <v>77</v>
      </c>
      <c r="BV54" s="83" t="s">
        <v>78</v>
      </c>
      <c r="BW54" s="83" t="s">
        <v>5</v>
      </c>
      <c r="BX54" s="83" t="s">
        <v>79</v>
      </c>
      <c r="CL54" s="83" t="s">
        <v>19</v>
      </c>
    </row>
    <row r="55" spans="1:91" s="7" customFormat="1" ht="16.5" customHeight="1">
      <c r="A55" s="85" t="s">
        <v>80</v>
      </c>
      <c r="B55" s="86"/>
      <c r="C55" s="87"/>
      <c r="D55" s="354" t="s">
        <v>81</v>
      </c>
      <c r="E55" s="354"/>
      <c r="F55" s="354"/>
      <c r="G55" s="354"/>
      <c r="H55" s="354"/>
      <c r="I55" s="88"/>
      <c r="J55" s="354" t="s">
        <v>82</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2">
        <f>'01 - SO 01 Stavební úprav...'!J30</f>
        <v>0</v>
      </c>
      <c r="AH55" s="353"/>
      <c r="AI55" s="353"/>
      <c r="AJ55" s="353"/>
      <c r="AK55" s="353"/>
      <c r="AL55" s="353"/>
      <c r="AM55" s="353"/>
      <c r="AN55" s="352">
        <f>SUM(AG55,AT55)</f>
        <v>0</v>
      </c>
      <c r="AO55" s="353"/>
      <c r="AP55" s="353"/>
      <c r="AQ55" s="89" t="s">
        <v>83</v>
      </c>
      <c r="AR55" s="90"/>
      <c r="AS55" s="91">
        <v>0</v>
      </c>
      <c r="AT55" s="92">
        <f>ROUND(SUM(AV55:AW55),2)</f>
        <v>0</v>
      </c>
      <c r="AU55" s="93">
        <f>'01 - SO 01 Stavební úprav...'!P93</f>
        <v>0</v>
      </c>
      <c r="AV55" s="92">
        <f>'01 - SO 01 Stavební úprav...'!J33</f>
        <v>0</v>
      </c>
      <c r="AW55" s="92">
        <f>'01 - SO 01 Stavební úprav...'!J34</f>
        <v>0</v>
      </c>
      <c r="AX55" s="92">
        <f>'01 - SO 01 Stavební úprav...'!J35</f>
        <v>0</v>
      </c>
      <c r="AY55" s="92">
        <f>'01 - SO 01 Stavební úprav...'!J36</f>
        <v>0</v>
      </c>
      <c r="AZ55" s="92">
        <f>'01 - SO 01 Stavební úprav...'!F33</f>
        <v>0</v>
      </c>
      <c r="BA55" s="92">
        <f>'01 - SO 01 Stavební úprav...'!F34</f>
        <v>0</v>
      </c>
      <c r="BB55" s="92">
        <f>'01 - SO 01 Stavební úprav...'!F35</f>
        <v>0</v>
      </c>
      <c r="BC55" s="92">
        <f>'01 - SO 01 Stavební úprav...'!F36</f>
        <v>0</v>
      </c>
      <c r="BD55" s="94">
        <f>'01 - SO 01 Stavební úprav...'!F37</f>
        <v>0</v>
      </c>
      <c r="BT55" s="95" t="s">
        <v>84</v>
      </c>
      <c r="BV55" s="95" t="s">
        <v>78</v>
      </c>
      <c r="BW55" s="95" t="s">
        <v>85</v>
      </c>
      <c r="BX55" s="95" t="s">
        <v>5</v>
      </c>
      <c r="CL55" s="95" t="s">
        <v>19</v>
      </c>
      <c r="CM55" s="95" t="s">
        <v>86</v>
      </c>
    </row>
    <row r="56" spans="1:91" s="7" customFormat="1" ht="16.5" customHeight="1">
      <c r="A56" s="85" t="s">
        <v>80</v>
      </c>
      <c r="B56" s="86"/>
      <c r="C56" s="87"/>
      <c r="D56" s="354" t="s">
        <v>87</v>
      </c>
      <c r="E56" s="354"/>
      <c r="F56" s="354"/>
      <c r="G56" s="354"/>
      <c r="H56" s="354"/>
      <c r="I56" s="88"/>
      <c r="J56" s="354" t="s">
        <v>88</v>
      </c>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2">
        <f>'02 - PS 01 Technologie ČOV'!J30</f>
        <v>0</v>
      </c>
      <c r="AH56" s="353"/>
      <c r="AI56" s="353"/>
      <c r="AJ56" s="353"/>
      <c r="AK56" s="353"/>
      <c r="AL56" s="353"/>
      <c r="AM56" s="353"/>
      <c r="AN56" s="352">
        <f>SUM(AG56,AT56)</f>
        <v>0</v>
      </c>
      <c r="AO56" s="353"/>
      <c r="AP56" s="353"/>
      <c r="AQ56" s="89" t="s">
        <v>89</v>
      </c>
      <c r="AR56" s="90"/>
      <c r="AS56" s="91">
        <v>0</v>
      </c>
      <c r="AT56" s="92">
        <f>ROUND(SUM(AV56:AW56),2)</f>
        <v>0</v>
      </c>
      <c r="AU56" s="93">
        <f>'02 - PS 01 Technologie ČOV'!P91</f>
        <v>0</v>
      </c>
      <c r="AV56" s="92">
        <f>'02 - PS 01 Technologie ČOV'!J33</f>
        <v>0</v>
      </c>
      <c r="AW56" s="92">
        <f>'02 - PS 01 Technologie ČOV'!J34</f>
        <v>0</v>
      </c>
      <c r="AX56" s="92">
        <f>'02 - PS 01 Technologie ČOV'!J35</f>
        <v>0</v>
      </c>
      <c r="AY56" s="92">
        <f>'02 - PS 01 Technologie ČOV'!J36</f>
        <v>0</v>
      </c>
      <c r="AZ56" s="92">
        <f>'02 - PS 01 Technologie ČOV'!F33</f>
        <v>0</v>
      </c>
      <c r="BA56" s="92">
        <f>'02 - PS 01 Technologie ČOV'!F34</f>
        <v>0</v>
      </c>
      <c r="BB56" s="92">
        <f>'02 - PS 01 Technologie ČOV'!F35</f>
        <v>0</v>
      </c>
      <c r="BC56" s="92">
        <f>'02 - PS 01 Technologie ČOV'!F36</f>
        <v>0</v>
      </c>
      <c r="BD56" s="94">
        <f>'02 - PS 01 Technologie ČOV'!F37</f>
        <v>0</v>
      </c>
      <c r="BT56" s="95" t="s">
        <v>84</v>
      </c>
      <c r="BV56" s="95" t="s">
        <v>78</v>
      </c>
      <c r="BW56" s="95" t="s">
        <v>90</v>
      </c>
      <c r="BX56" s="95" t="s">
        <v>5</v>
      </c>
      <c r="CL56" s="95" t="s">
        <v>19</v>
      </c>
      <c r="CM56" s="95" t="s">
        <v>86</v>
      </c>
    </row>
    <row r="57" spans="1:91" s="7" customFormat="1" ht="24.75" customHeight="1">
      <c r="A57" s="85" t="s">
        <v>80</v>
      </c>
      <c r="B57" s="86"/>
      <c r="C57" s="87"/>
      <c r="D57" s="354" t="s">
        <v>91</v>
      </c>
      <c r="E57" s="354"/>
      <c r="F57" s="354"/>
      <c r="G57" s="354"/>
      <c r="H57" s="354"/>
      <c r="I57" s="88"/>
      <c r="J57" s="354" t="s">
        <v>92</v>
      </c>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2">
        <f>'03 - PS 02 Měření a regul...'!J30</f>
        <v>0</v>
      </c>
      <c r="AH57" s="353"/>
      <c r="AI57" s="353"/>
      <c r="AJ57" s="353"/>
      <c r="AK57" s="353"/>
      <c r="AL57" s="353"/>
      <c r="AM57" s="353"/>
      <c r="AN57" s="352">
        <f>SUM(AG57,AT57)</f>
        <v>0</v>
      </c>
      <c r="AO57" s="353"/>
      <c r="AP57" s="353"/>
      <c r="AQ57" s="89" t="s">
        <v>89</v>
      </c>
      <c r="AR57" s="90"/>
      <c r="AS57" s="91">
        <v>0</v>
      </c>
      <c r="AT57" s="92">
        <f>ROUND(SUM(AV57:AW57),2)</f>
        <v>0</v>
      </c>
      <c r="AU57" s="93">
        <f>'03 - PS 02 Měření a regul...'!P107</f>
        <v>0</v>
      </c>
      <c r="AV57" s="92">
        <f>'03 - PS 02 Měření a regul...'!J33</f>
        <v>0</v>
      </c>
      <c r="AW57" s="92">
        <f>'03 - PS 02 Měření a regul...'!J34</f>
        <v>0</v>
      </c>
      <c r="AX57" s="92">
        <f>'03 - PS 02 Měření a regul...'!J35</f>
        <v>0</v>
      </c>
      <c r="AY57" s="92">
        <f>'03 - PS 02 Měření a regul...'!J36</f>
        <v>0</v>
      </c>
      <c r="AZ57" s="92">
        <f>'03 - PS 02 Měření a regul...'!F33</f>
        <v>0</v>
      </c>
      <c r="BA57" s="92">
        <f>'03 - PS 02 Měření a regul...'!F34</f>
        <v>0</v>
      </c>
      <c r="BB57" s="92">
        <f>'03 - PS 02 Měření a regul...'!F35</f>
        <v>0</v>
      </c>
      <c r="BC57" s="92">
        <f>'03 - PS 02 Měření a regul...'!F36</f>
        <v>0</v>
      </c>
      <c r="BD57" s="94">
        <f>'03 - PS 02 Měření a regul...'!F37</f>
        <v>0</v>
      </c>
      <c r="BT57" s="95" t="s">
        <v>84</v>
      </c>
      <c r="BV57" s="95" t="s">
        <v>78</v>
      </c>
      <c r="BW57" s="95" t="s">
        <v>93</v>
      </c>
      <c r="BX57" s="95" t="s">
        <v>5</v>
      </c>
      <c r="CL57" s="95" t="s">
        <v>19</v>
      </c>
      <c r="CM57" s="95" t="s">
        <v>86</v>
      </c>
    </row>
    <row r="58" spans="1:91" s="7" customFormat="1" ht="16.5" customHeight="1">
      <c r="A58" s="85" t="s">
        <v>80</v>
      </c>
      <c r="B58" s="86"/>
      <c r="C58" s="87"/>
      <c r="D58" s="354" t="s">
        <v>94</v>
      </c>
      <c r="E58" s="354"/>
      <c r="F58" s="354"/>
      <c r="G58" s="354"/>
      <c r="H58" s="354"/>
      <c r="I58" s="88"/>
      <c r="J58" s="354" t="s">
        <v>95</v>
      </c>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2">
        <f>'04 - Ostatní a vedlejší náklady'!J30</f>
        <v>0</v>
      </c>
      <c r="AH58" s="353"/>
      <c r="AI58" s="353"/>
      <c r="AJ58" s="353"/>
      <c r="AK58" s="353"/>
      <c r="AL58" s="353"/>
      <c r="AM58" s="353"/>
      <c r="AN58" s="352">
        <f>SUM(AG58,AT58)</f>
        <v>0</v>
      </c>
      <c r="AO58" s="353"/>
      <c r="AP58" s="353"/>
      <c r="AQ58" s="89" t="s">
        <v>96</v>
      </c>
      <c r="AR58" s="90"/>
      <c r="AS58" s="96">
        <v>0</v>
      </c>
      <c r="AT58" s="97">
        <f>ROUND(SUM(AV58:AW58),2)</f>
        <v>0</v>
      </c>
      <c r="AU58" s="98">
        <f>'04 - Ostatní a vedlejší náklady'!P80</f>
        <v>0</v>
      </c>
      <c r="AV58" s="97">
        <f>'04 - Ostatní a vedlejší náklady'!J33</f>
        <v>0</v>
      </c>
      <c r="AW58" s="97">
        <f>'04 - Ostatní a vedlejší náklady'!J34</f>
        <v>0</v>
      </c>
      <c r="AX58" s="97">
        <f>'04 - Ostatní a vedlejší náklady'!J35</f>
        <v>0</v>
      </c>
      <c r="AY58" s="97">
        <f>'04 - Ostatní a vedlejší náklady'!J36</f>
        <v>0</v>
      </c>
      <c r="AZ58" s="97">
        <f>'04 - Ostatní a vedlejší náklady'!F33</f>
        <v>0</v>
      </c>
      <c r="BA58" s="97">
        <f>'04 - Ostatní a vedlejší náklady'!F34</f>
        <v>0</v>
      </c>
      <c r="BB58" s="97">
        <f>'04 - Ostatní a vedlejší náklady'!F35</f>
        <v>0</v>
      </c>
      <c r="BC58" s="97">
        <f>'04 - Ostatní a vedlejší náklady'!F36</f>
        <v>0</v>
      </c>
      <c r="BD58" s="99">
        <f>'04 - Ostatní a vedlejší náklady'!F37</f>
        <v>0</v>
      </c>
      <c r="BT58" s="95" t="s">
        <v>84</v>
      </c>
      <c r="BV58" s="95" t="s">
        <v>78</v>
      </c>
      <c r="BW58" s="95" t="s">
        <v>97</v>
      </c>
      <c r="BX58" s="95" t="s">
        <v>5</v>
      </c>
      <c r="CL58" s="95" t="s">
        <v>19</v>
      </c>
      <c r="CM58" s="95" t="s">
        <v>86</v>
      </c>
    </row>
    <row r="59" spans="1:91" s="2" customFormat="1" ht="30" customHeight="1">
      <c r="A59" s="35"/>
      <c r="B59" s="36"/>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40"/>
      <c r="AS59" s="35"/>
      <c r="AT59" s="35"/>
      <c r="AU59" s="35"/>
      <c r="AV59" s="35"/>
      <c r="AW59" s="35"/>
      <c r="AX59" s="35"/>
      <c r="AY59" s="35"/>
      <c r="AZ59" s="35"/>
      <c r="BA59" s="35"/>
      <c r="BB59" s="35"/>
      <c r="BC59" s="35"/>
      <c r="BD59" s="35"/>
      <c r="BE59" s="35"/>
    </row>
    <row r="60" spans="1:91" s="2" customFormat="1" ht="6.95" customHeight="1">
      <c r="A60" s="35"/>
      <c r="B60" s="48"/>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0"/>
      <c r="AS60" s="35"/>
      <c r="AT60" s="35"/>
      <c r="AU60" s="35"/>
      <c r="AV60" s="35"/>
      <c r="AW60" s="35"/>
      <c r="AX60" s="35"/>
      <c r="AY60" s="35"/>
      <c r="AZ60" s="35"/>
      <c r="BA60" s="35"/>
      <c r="BB60" s="35"/>
      <c r="BC60" s="35"/>
      <c r="BD60" s="35"/>
      <c r="BE60" s="35"/>
    </row>
  </sheetData>
  <mergeCells count="54">
    <mergeCell ref="AS49:AT51"/>
    <mergeCell ref="AM50:AP50"/>
    <mergeCell ref="C52:G52"/>
    <mergeCell ref="AG52:AM52"/>
    <mergeCell ref="I52:AF52"/>
    <mergeCell ref="AN52:AP52"/>
    <mergeCell ref="D55:H55"/>
    <mergeCell ref="AG55:AM55"/>
    <mergeCell ref="J55:AF55"/>
    <mergeCell ref="AN55:AP55"/>
    <mergeCell ref="D58:H58"/>
    <mergeCell ref="J58:AF58"/>
    <mergeCell ref="AG54:AM54"/>
    <mergeCell ref="AN54:AP54"/>
    <mergeCell ref="J56:AF56"/>
    <mergeCell ref="D56:H56"/>
    <mergeCell ref="AG56:AM56"/>
    <mergeCell ref="AN56:AP56"/>
    <mergeCell ref="AN57:AP57"/>
    <mergeCell ref="D57:H57"/>
    <mergeCell ref="J57:AF57"/>
    <mergeCell ref="AG57:AM57"/>
    <mergeCell ref="AK30:AO30"/>
    <mergeCell ref="L30:P30"/>
    <mergeCell ref="W30:AE30"/>
    <mergeCell ref="L31:P31"/>
    <mergeCell ref="AN58:AP58"/>
    <mergeCell ref="AG58:AM58"/>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01 - SO 01 Stavební úprav...'!C2" display="/"/>
    <hyperlink ref="A56" location="'02 - PS 01 Technologie ČOV'!C2" display="/"/>
    <hyperlink ref="A57" location="'03 - PS 02 Měření a regul...'!C2" display="/"/>
    <hyperlink ref="A58" location="'04 - Ostatní a vedlejší 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52"/>
  <sheetViews>
    <sheetView showGridLines="0" tabSelected="1" topLeftCell="A311" zoomScale="85" zoomScaleNormal="85" workbookViewId="0">
      <selection activeCell="J312" sqref="J31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0" width="20.1640625" style="393" customWidth="1"/>
    <col min="11"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393"/>
      <c r="J2" s="393"/>
      <c r="L2" s="332"/>
      <c r="M2" s="332"/>
      <c r="N2" s="332"/>
      <c r="O2" s="332"/>
      <c r="P2" s="332"/>
      <c r="Q2" s="332"/>
      <c r="R2" s="332"/>
      <c r="S2" s="332"/>
      <c r="T2" s="332"/>
      <c r="U2" s="332"/>
      <c r="V2" s="332"/>
      <c r="AT2" s="19" t="s">
        <v>85</v>
      </c>
    </row>
    <row r="3" spans="1:46" s="1" customFormat="1" ht="6.95" customHeight="1">
      <c r="B3" s="100"/>
      <c r="C3" s="101"/>
      <c r="D3" s="101"/>
      <c r="E3" s="101"/>
      <c r="F3" s="101"/>
      <c r="G3" s="101"/>
      <c r="H3" s="101"/>
      <c r="I3" s="394"/>
      <c r="J3" s="394"/>
      <c r="K3" s="101"/>
      <c r="L3" s="22"/>
      <c r="AT3" s="19" t="s">
        <v>86</v>
      </c>
    </row>
    <row r="4" spans="1:46" s="1" customFormat="1" ht="24.95" customHeight="1">
      <c r="B4" s="22"/>
      <c r="D4" s="102" t="s">
        <v>98</v>
      </c>
      <c r="I4" s="393"/>
      <c r="J4" s="393"/>
      <c r="L4" s="22"/>
      <c r="M4" s="103" t="s">
        <v>10</v>
      </c>
      <c r="AT4" s="19" t="s">
        <v>4</v>
      </c>
    </row>
    <row r="5" spans="1:46" s="1" customFormat="1" ht="6.95" customHeight="1">
      <c r="B5" s="22"/>
      <c r="I5" s="393"/>
      <c r="J5" s="393"/>
      <c r="L5" s="22"/>
    </row>
    <row r="6" spans="1:46" s="1" customFormat="1" ht="12" customHeight="1">
      <c r="B6" s="22"/>
      <c r="D6" s="104" t="s">
        <v>16</v>
      </c>
      <c r="I6" s="393"/>
      <c r="J6" s="393"/>
      <c r="L6" s="22"/>
    </row>
    <row r="7" spans="1:46" s="1" customFormat="1" ht="16.5" customHeight="1">
      <c r="B7" s="22"/>
      <c r="E7" s="375" t="str">
        <f>'Rekapitulace stavby'!K6</f>
        <v>PD Intenzifikace ČOV Český Brod</v>
      </c>
      <c r="F7" s="376"/>
      <c r="G7" s="376"/>
      <c r="H7" s="376"/>
      <c r="I7" s="393"/>
      <c r="J7" s="393"/>
      <c r="L7" s="22"/>
    </row>
    <row r="8" spans="1:46" s="2" customFormat="1" ht="12" customHeight="1">
      <c r="A8" s="35"/>
      <c r="B8" s="40"/>
      <c r="C8" s="35"/>
      <c r="D8" s="104" t="s">
        <v>99</v>
      </c>
      <c r="E8" s="35"/>
      <c r="F8" s="35"/>
      <c r="G8" s="35"/>
      <c r="H8" s="35"/>
      <c r="I8" s="395"/>
      <c r="J8" s="395"/>
      <c r="K8" s="35"/>
      <c r="L8" s="105"/>
      <c r="S8" s="35"/>
      <c r="T8" s="35"/>
      <c r="U8" s="35"/>
      <c r="V8" s="35"/>
      <c r="W8" s="35"/>
      <c r="X8" s="35"/>
      <c r="Y8" s="35"/>
      <c r="Z8" s="35"/>
      <c r="AA8" s="35"/>
      <c r="AB8" s="35"/>
      <c r="AC8" s="35"/>
      <c r="AD8" s="35"/>
      <c r="AE8" s="35"/>
    </row>
    <row r="9" spans="1:46" s="2" customFormat="1" ht="16.5" customHeight="1">
      <c r="A9" s="35"/>
      <c r="B9" s="40"/>
      <c r="C9" s="35"/>
      <c r="D9" s="35"/>
      <c r="E9" s="377" t="s">
        <v>100</v>
      </c>
      <c r="F9" s="378"/>
      <c r="G9" s="378"/>
      <c r="H9" s="378"/>
      <c r="I9" s="395"/>
      <c r="J9" s="395"/>
      <c r="K9" s="35"/>
      <c r="L9" s="105"/>
      <c r="S9" s="35"/>
      <c r="T9" s="35"/>
      <c r="U9" s="35"/>
      <c r="V9" s="35"/>
      <c r="W9" s="35"/>
      <c r="X9" s="35"/>
      <c r="Y9" s="35"/>
      <c r="Z9" s="35"/>
      <c r="AA9" s="35"/>
      <c r="AB9" s="35"/>
      <c r="AC9" s="35"/>
      <c r="AD9" s="35"/>
      <c r="AE9" s="35"/>
    </row>
    <row r="10" spans="1:46" s="2" customFormat="1">
      <c r="A10" s="35"/>
      <c r="B10" s="40"/>
      <c r="C10" s="35"/>
      <c r="D10" s="35"/>
      <c r="E10" s="35"/>
      <c r="F10" s="35"/>
      <c r="G10" s="35"/>
      <c r="H10" s="35"/>
      <c r="I10" s="395"/>
      <c r="J10" s="395"/>
      <c r="K10" s="35"/>
      <c r="L10" s="105"/>
      <c r="S10" s="35"/>
      <c r="T10" s="35"/>
      <c r="U10" s="35"/>
      <c r="V10" s="35"/>
      <c r="W10" s="35"/>
      <c r="X10" s="35"/>
      <c r="Y10" s="35"/>
      <c r="Z10" s="35"/>
      <c r="AA10" s="35"/>
      <c r="AB10" s="35"/>
      <c r="AC10" s="35"/>
      <c r="AD10" s="35"/>
      <c r="AE10" s="35"/>
    </row>
    <row r="11" spans="1:46" s="2" customFormat="1" ht="12" customHeight="1">
      <c r="A11" s="35"/>
      <c r="B11" s="40"/>
      <c r="C11" s="35"/>
      <c r="D11" s="104" t="s">
        <v>18</v>
      </c>
      <c r="E11" s="35"/>
      <c r="F11" s="106" t="s">
        <v>19</v>
      </c>
      <c r="G11" s="35"/>
      <c r="H11" s="35"/>
      <c r="I11" s="396" t="s">
        <v>20</v>
      </c>
      <c r="J11" s="397" t="s">
        <v>19</v>
      </c>
      <c r="K11" s="35"/>
      <c r="L11" s="105"/>
      <c r="S11" s="35"/>
      <c r="T11" s="35"/>
      <c r="U11" s="35"/>
      <c r="V11" s="35"/>
      <c r="W11" s="35"/>
      <c r="X11" s="35"/>
      <c r="Y11" s="35"/>
      <c r="Z11" s="35"/>
      <c r="AA11" s="35"/>
      <c r="AB11" s="35"/>
      <c r="AC11" s="35"/>
      <c r="AD11" s="35"/>
      <c r="AE11" s="35"/>
    </row>
    <row r="12" spans="1:46" s="2" customFormat="1" ht="12" customHeight="1">
      <c r="A12" s="35"/>
      <c r="B12" s="40"/>
      <c r="C12" s="35"/>
      <c r="D12" s="104" t="s">
        <v>21</v>
      </c>
      <c r="E12" s="35"/>
      <c r="F12" s="106" t="s">
        <v>22</v>
      </c>
      <c r="G12" s="35"/>
      <c r="H12" s="35"/>
      <c r="I12" s="396" t="s">
        <v>23</v>
      </c>
      <c r="J12" s="397" t="str">
        <f>'Rekapitulace stavby'!AN8</f>
        <v>28. 11. 2019</v>
      </c>
      <c r="K12" s="35"/>
      <c r="L12" s="105"/>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95"/>
      <c r="J13" s="395"/>
      <c r="K13" s="35"/>
      <c r="L13" s="105"/>
      <c r="S13" s="35"/>
      <c r="T13" s="35"/>
      <c r="U13" s="35"/>
      <c r="V13" s="35"/>
      <c r="W13" s="35"/>
      <c r="X13" s="35"/>
      <c r="Y13" s="35"/>
      <c r="Z13" s="35"/>
      <c r="AA13" s="35"/>
      <c r="AB13" s="35"/>
      <c r="AC13" s="35"/>
      <c r="AD13" s="35"/>
      <c r="AE13" s="35"/>
    </row>
    <row r="14" spans="1:46" s="2" customFormat="1" ht="12" customHeight="1">
      <c r="A14" s="35"/>
      <c r="B14" s="40"/>
      <c r="C14" s="35"/>
      <c r="D14" s="104" t="s">
        <v>25</v>
      </c>
      <c r="E14" s="35"/>
      <c r="F14" s="35"/>
      <c r="G14" s="35"/>
      <c r="H14" s="35"/>
      <c r="I14" s="396" t="s">
        <v>26</v>
      </c>
      <c r="J14" s="397" t="s">
        <v>27</v>
      </c>
      <c r="K14" s="35"/>
      <c r="L14" s="105"/>
      <c r="S14" s="35"/>
      <c r="T14" s="35"/>
      <c r="U14" s="35"/>
      <c r="V14" s="35"/>
      <c r="W14" s="35"/>
      <c r="X14" s="35"/>
      <c r="Y14" s="35"/>
      <c r="Z14" s="35"/>
      <c r="AA14" s="35"/>
      <c r="AB14" s="35"/>
      <c r="AC14" s="35"/>
      <c r="AD14" s="35"/>
      <c r="AE14" s="35"/>
    </row>
    <row r="15" spans="1:46" s="2" customFormat="1" ht="18" customHeight="1">
      <c r="A15" s="35"/>
      <c r="B15" s="40"/>
      <c r="C15" s="35"/>
      <c r="D15" s="35"/>
      <c r="E15" s="106" t="s">
        <v>28</v>
      </c>
      <c r="F15" s="35"/>
      <c r="G15" s="35"/>
      <c r="H15" s="35"/>
      <c r="I15" s="396" t="s">
        <v>29</v>
      </c>
      <c r="J15" s="397" t="s">
        <v>19</v>
      </c>
      <c r="K15" s="35"/>
      <c r="L15" s="105"/>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95"/>
      <c r="J16" s="395"/>
      <c r="K16" s="35"/>
      <c r="L16" s="105"/>
      <c r="S16" s="35"/>
      <c r="T16" s="35"/>
      <c r="U16" s="35"/>
      <c r="V16" s="35"/>
      <c r="W16" s="35"/>
      <c r="X16" s="35"/>
      <c r="Y16" s="35"/>
      <c r="Z16" s="35"/>
      <c r="AA16" s="35"/>
      <c r="AB16" s="35"/>
      <c r="AC16" s="35"/>
      <c r="AD16" s="35"/>
      <c r="AE16" s="35"/>
    </row>
    <row r="17" spans="1:31" s="2" customFormat="1" ht="12" customHeight="1">
      <c r="A17" s="35"/>
      <c r="B17" s="40"/>
      <c r="C17" s="35"/>
      <c r="D17" s="104" t="s">
        <v>30</v>
      </c>
      <c r="E17" s="35"/>
      <c r="F17" s="35"/>
      <c r="G17" s="35"/>
      <c r="H17" s="35"/>
      <c r="I17" s="396" t="s">
        <v>26</v>
      </c>
      <c r="J17" s="398" t="str">
        <f>'Rekapitulace stavby'!AN13</f>
        <v>Vyplň údaj</v>
      </c>
      <c r="K17" s="35"/>
      <c r="L17" s="105"/>
      <c r="S17" s="35"/>
      <c r="T17" s="35"/>
      <c r="U17" s="35"/>
      <c r="V17" s="35"/>
      <c r="W17" s="35"/>
      <c r="X17" s="35"/>
      <c r="Y17" s="35"/>
      <c r="Z17" s="35"/>
      <c r="AA17" s="35"/>
      <c r="AB17" s="35"/>
      <c r="AC17" s="35"/>
      <c r="AD17" s="35"/>
      <c r="AE17" s="35"/>
    </row>
    <row r="18" spans="1:31" s="2" customFormat="1" ht="18" customHeight="1">
      <c r="A18" s="35"/>
      <c r="B18" s="40"/>
      <c r="C18" s="35"/>
      <c r="D18" s="35"/>
      <c r="E18" s="379" t="str">
        <f>'Rekapitulace stavby'!E14</f>
        <v>Vyplň údaj</v>
      </c>
      <c r="F18" s="380"/>
      <c r="G18" s="380"/>
      <c r="H18" s="380"/>
      <c r="I18" s="396" t="s">
        <v>29</v>
      </c>
      <c r="J18" s="398" t="str">
        <f>'Rekapitulace stavby'!AN14</f>
        <v>Vyplň údaj</v>
      </c>
      <c r="K18" s="35"/>
      <c r="L18" s="105"/>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95"/>
      <c r="J19" s="395"/>
      <c r="K19" s="35"/>
      <c r="L19" s="105"/>
      <c r="S19" s="35"/>
      <c r="T19" s="35"/>
      <c r="U19" s="35"/>
      <c r="V19" s="35"/>
      <c r="W19" s="35"/>
      <c r="X19" s="35"/>
      <c r="Y19" s="35"/>
      <c r="Z19" s="35"/>
      <c r="AA19" s="35"/>
      <c r="AB19" s="35"/>
      <c r="AC19" s="35"/>
      <c r="AD19" s="35"/>
      <c r="AE19" s="35"/>
    </row>
    <row r="20" spans="1:31" s="2" customFormat="1" ht="12" customHeight="1">
      <c r="A20" s="35"/>
      <c r="B20" s="40"/>
      <c r="C20" s="35"/>
      <c r="D20" s="104" t="s">
        <v>32</v>
      </c>
      <c r="E20" s="35"/>
      <c r="F20" s="35"/>
      <c r="G20" s="35"/>
      <c r="H20" s="35"/>
      <c r="I20" s="396" t="s">
        <v>26</v>
      </c>
      <c r="J20" s="397" t="s">
        <v>33</v>
      </c>
      <c r="K20" s="35"/>
      <c r="L20" s="105"/>
      <c r="S20" s="35"/>
      <c r="T20" s="35"/>
      <c r="U20" s="35"/>
      <c r="V20" s="35"/>
      <c r="W20" s="35"/>
      <c r="X20" s="35"/>
      <c r="Y20" s="35"/>
      <c r="Z20" s="35"/>
      <c r="AA20" s="35"/>
      <c r="AB20" s="35"/>
      <c r="AC20" s="35"/>
      <c r="AD20" s="35"/>
      <c r="AE20" s="35"/>
    </row>
    <row r="21" spans="1:31" s="2" customFormat="1" ht="18" customHeight="1">
      <c r="A21" s="35"/>
      <c r="B21" s="40"/>
      <c r="C21" s="35"/>
      <c r="D21" s="35"/>
      <c r="E21" s="106" t="s">
        <v>34</v>
      </c>
      <c r="F21" s="35"/>
      <c r="G21" s="35"/>
      <c r="H21" s="35"/>
      <c r="I21" s="396" t="s">
        <v>29</v>
      </c>
      <c r="J21" s="397" t="s">
        <v>19</v>
      </c>
      <c r="K21" s="35"/>
      <c r="L21" s="105"/>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95"/>
      <c r="J22" s="395"/>
      <c r="K22" s="35"/>
      <c r="L22" s="105"/>
      <c r="S22" s="35"/>
      <c r="T22" s="35"/>
      <c r="U22" s="35"/>
      <c r="V22" s="35"/>
      <c r="W22" s="35"/>
      <c r="X22" s="35"/>
      <c r="Y22" s="35"/>
      <c r="Z22" s="35"/>
      <c r="AA22" s="35"/>
      <c r="AB22" s="35"/>
      <c r="AC22" s="35"/>
      <c r="AD22" s="35"/>
      <c r="AE22" s="35"/>
    </row>
    <row r="23" spans="1:31" s="2" customFormat="1" ht="12" customHeight="1">
      <c r="A23" s="35"/>
      <c r="B23" s="40"/>
      <c r="C23" s="35"/>
      <c r="D23" s="104" t="s">
        <v>36</v>
      </c>
      <c r="E23" s="35"/>
      <c r="F23" s="35"/>
      <c r="G23" s="35"/>
      <c r="H23" s="35"/>
      <c r="I23" s="396" t="s">
        <v>26</v>
      </c>
      <c r="J23" s="397" t="s">
        <v>37</v>
      </c>
      <c r="K23" s="35"/>
      <c r="L23" s="105"/>
      <c r="S23" s="35"/>
      <c r="T23" s="35"/>
      <c r="U23" s="35"/>
      <c r="V23" s="35"/>
      <c r="W23" s="35"/>
      <c r="X23" s="35"/>
      <c r="Y23" s="35"/>
      <c r="Z23" s="35"/>
      <c r="AA23" s="35"/>
      <c r="AB23" s="35"/>
      <c r="AC23" s="35"/>
      <c r="AD23" s="35"/>
      <c r="AE23" s="35"/>
    </row>
    <row r="24" spans="1:31" s="2" customFormat="1" ht="18" customHeight="1">
      <c r="A24" s="35"/>
      <c r="B24" s="40"/>
      <c r="C24" s="35"/>
      <c r="D24" s="35"/>
      <c r="E24" s="106" t="s">
        <v>38</v>
      </c>
      <c r="F24" s="35"/>
      <c r="G24" s="35"/>
      <c r="H24" s="35"/>
      <c r="I24" s="396" t="s">
        <v>29</v>
      </c>
      <c r="J24" s="397" t="s">
        <v>39</v>
      </c>
      <c r="K24" s="35"/>
      <c r="L24" s="105"/>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95"/>
      <c r="J25" s="395"/>
      <c r="K25" s="35"/>
      <c r="L25" s="105"/>
      <c r="S25" s="35"/>
      <c r="T25" s="35"/>
      <c r="U25" s="35"/>
      <c r="V25" s="35"/>
      <c r="W25" s="35"/>
      <c r="X25" s="35"/>
      <c r="Y25" s="35"/>
      <c r="Z25" s="35"/>
      <c r="AA25" s="35"/>
      <c r="AB25" s="35"/>
      <c r="AC25" s="35"/>
      <c r="AD25" s="35"/>
      <c r="AE25" s="35"/>
    </row>
    <row r="26" spans="1:31" s="2" customFormat="1" ht="12" customHeight="1">
      <c r="A26" s="35"/>
      <c r="B26" s="40"/>
      <c r="C26" s="35"/>
      <c r="D26" s="104" t="s">
        <v>40</v>
      </c>
      <c r="E26" s="35"/>
      <c r="F26" s="35"/>
      <c r="G26" s="35"/>
      <c r="H26" s="35"/>
      <c r="I26" s="395"/>
      <c r="J26" s="395"/>
      <c r="K26" s="35"/>
      <c r="L26" s="105"/>
      <c r="S26" s="35"/>
      <c r="T26" s="35"/>
      <c r="U26" s="35"/>
      <c r="V26" s="35"/>
      <c r="W26" s="35"/>
      <c r="X26" s="35"/>
      <c r="Y26" s="35"/>
      <c r="Z26" s="35"/>
      <c r="AA26" s="35"/>
      <c r="AB26" s="35"/>
      <c r="AC26" s="35"/>
      <c r="AD26" s="35"/>
      <c r="AE26" s="35"/>
    </row>
    <row r="27" spans="1:31" s="8" customFormat="1" ht="47.25" customHeight="1">
      <c r="A27" s="108"/>
      <c r="B27" s="109"/>
      <c r="C27" s="108"/>
      <c r="D27" s="108"/>
      <c r="E27" s="381" t="s">
        <v>41</v>
      </c>
      <c r="F27" s="381"/>
      <c r="G27" s="381"/>
      <c r="H27" s="381"/>
      <c r="I27" s="399"/>
      <c r="J27" s="399"/>
      <c r="K27" s="108"/>
      <c r="L27" s="110"/>
      <c r="S27" s="108"/>
      <c r="T27" s="108"/>
      <c r="U27" s="108"/>
      <c r="V27" s="108"/>
      <c r="W27" s="108"/>
      <c r="X27" s="108"/>
      <c r="Y27" s="108"/>
      <c r="Z27" s="108"/>
      <c r="AA27" s="108"/>
      <c r="AB27" s="108"/>
      <c r="AC27" s="108"/>
      <c r="AD27" s="108"/>
      <c r="AE27" s="108"/>
    </row>
    <row r="28" spans="1:31" s="2" customFormat="1" ht="6.95" customHeight="1">
      <c r="A28" s="35"/>
      <c r="B28" s="40"/>
      <c r="C28" s="35"/>
      <c r="D28" s="35"/>
      <c r="E28" s="35"/>
      <c r="F28" s="35"/>
      <c r="G28" s="35"/>
      <c r="H28" s="35"/>
      <c r="I28" s="395"/>
      <c r="J28" s="395"/>
      <c r="K28" s="35"/>
      <c r="L28" s="105"/>
      <c r="S28" s="35"/>
      <c r="T28" s="35"/>
      <c r="U28" s="35"/>
      <c r="V28" s="35"/>
      <c r="W28" s="35"/>
      <c r="X28" s="35"/>
      <c r="Y28" s="35"/>
      <c r="Z28" s="35"/>
      <c r="AA28" s="35"/>
      <c r="AB28" s="35"/>
      <c r="AC28" s="35"/>
      <c r="AD28" s="35"/>
      <c r="AE28" s="35"/>
    </row>
    <row r="29" spans="1:31" s="2" customFormat="1" ht="6.95" customHeight="1">
      <c r="A29" s="35"/>
      <c r="B29" s="40"/>
      <c r="C29" s="35"/>
      <c r="D29" s="111"/>
      <c r="E29" s="111"/>
      <c r="F29" s="111"/>
      <c r="G29" s="111"/>
      <c r="H29" s="111"/>
      <c r="I29" s="400"/>
      <c r="J29" s="400"/>
      <c r="K29" s="111"/>
      <c r="L29" s="105"/>
      <c r="S29" s="35"/>
      <c r="T29" s="35"/>
      <c r="U29" s="35"/>
      <c r="V29" s="35"/>
      <c r="W29" s="35"/>
      <c r="X29" s="35"/>
      <c r="Y29" s="35"/>
      <c r="Z29" s="35"/>
      <c r="AA29" s="35"/>
      <c r="AB29" s="35"/>
      <c r="AC29" s="35"/>
      <c r="AD29" s="35"/>
      <c r="AE29" s="35"/>
    </row>
    <row r="30" spans="1:31" s="2" customFormat="1" ht="25.35" customHeight="1">
      <c r="A30" s="35"/>
      <c r="B30" s="40"/>
      <c r="C30" s="35"/>
      <c r="D30" s="112" t="s">
        <v>42</v>
      </c>
      <c r="E30" s="35"/>
      <c r="F30" s="35"/>
      <c r="G30" s="35"/>
      <c r="H30" s="35"/>
      <c r="I30" s="395"/>
      <c r="J30" s="401">
        <f>ROUND(J93, 2)</f>
        <v>0</v>
      </c>
      <c r="K30" s="35"/>
      <c r="L30" s="105"/>
      <c r="S30" s="35"/>
      <c r="T30" s="35"/>
      <c r="U30" s="35"/>
      <c r="V30" s="35"/>
      <c r="W30" s="35"/>
      <c r="X30" s="35"/>
      <c r="Y30" s="35"/>
      <c r="Z30" s="35"/>
      <c r="AA30" s="35"/>
      <c r="AB30" s="35"/>
      <c r="AC30" s="35"/>
      <c r="AD30" s="35"/>
      <c r="AE30" s="35"/>
    </row>
    <row r="31" spans="1:31" s="2" customFormat="1" ht="6.95" customHeight="1">
      <c r="A31" s="35"/>
      <c r="B31" s="40"/>
      <c r="C31" s="35"/>
      <c r="D31" s="111"/>
      <c r="E31" s="111"/>
      <c r="F31" s="111"/>
      <c r="G31" s="111"/>
      <c r="H31" s="111"/>
      <c r="I31" s="400"/>
      <c r="J31" s="400"/>
      <c r="K31" s="111"/>
      <c r="L31" s="105"/>
      <c r="S31" s="35"/>
      <c r="T31" s="35"/>
      <c r="U31" s="35"/>
      <c r="V31" s="35"/>
      <c r="W31" s="35"/>
      <c r="X31" s="35"/>
      <c r="Y31" s="35"/>
      <c r="Z31" s="35"/>
      <c r="AA31" s="35"/>
      <c r="AB31" s="35"/>
      <c r="AC31" s="35"/>
      <c r="AD31" s="35"/>
      <c r="AE31" s="35"/>
    </row>
    <row r="32" spans="1:31" s="2" customFormat="1" ht="14.45" customHeight="1">
      <c r="A32" s="35"/>
      <c r="B32" s="40"/>
      <c r="C32" s="35"/>
      <c r="D32" s="35"/>
      <c r="E32" s="35"/>
      <c r="F32" s="114" t="s">
        <v>44</v>
      </c>
      <c r="G32" s="35"/>
      <c r="H32" s="35"/>
      <c r="I32" s="402" t="s">
        <v>43</v>
      </c>
      <c r="J32" s="402" t="s">
        <v>45</v>
      </c>
      <c r="K32" s="35"/>
      <c r="L32" s="105"/>
      <c r="S32" s="35"/>
      <c r="T32" s="35"/>
      <c r="U32" s="35"/>
      <c r="V32" s="35"/>
      <c r="W32" s="35"/>
      <c r="X32" s="35"/>
      <c r="Y32" s="35"/>
      <c r="Z32" s="35"/>
      <c r="AA32" s="35"/>
      <c r="AB32" s="35"/>
      <c r="AC32" s="35"/>
      <c r="AD32" s="35"/>
      <c r="AE32" s="35"/>
    </row>
    <row r="33" spans="1:31" s="2" customFormat="1" ht="14.45" customHeight="1">
      <c r="A33" s="35"/>
      <c r="B33" s="40"/>
      <c r="C33" s="35"/>
      <c r="D33" s="115" t="s">
        <v>46</v>
      </c>
      <c r="E33" s="104" t="s">
        <v>47</v>
      </c>
      <c r="F33" s="116">
        <f>ROUND((SUM(BE93:BE751)),  2)</f>
        <v>0</v>
      </c>
      <c r="G33" s="35"/>
      <c r="H33" s="35"/>
      <c r="I33" s="402">
        <v>0.21</v>
      </c>
      <c r="J33" s="403">
        <f>ROUND(((SUM(BE93:BE751))*I33),  2)</f>
        <v>0</v>
      </c>
      <c r="K33" s="35"/>
      <c r="L33" s="105"/>
      <c r="S33" s="35"/>
      <c r="T33" s="35"/>
      <c r="U33" s="35"/>
      <c r="V33" s="35"/>
      <c r="W33" s="35"/>
      <c r="X33" s="35"/>
      <c r="Y33" s="35"/>
      <c r="Z33" s="35"/>
      <c r="AA33" s="35"/>
      <c r="AB33" s="35"/>
      <c r="AC33" s="35"/>
      <c r="AD33" s="35"/>
      <c r="AE33" s="35"/>
    </row>
    <row r="34" spans="1:31" s="2" customFormat="1" ht="14.45" customHeight="1">
      <c r="A34" s="35"/>
      <c r="B34" s="40"/>
      <c r="C34" s="35"/>
      <c r="D34" s="35"/>
      <c r="E34" s="104" t="s">
        <v>48</v>
      </c>
      <c r="F34" s="116">
        <f>ROUND((SUM(BF93:BF751)),  2)</f>
        <v>0</v>
      </c>
      <c r="G34" s="35"/>
      <c r="H34" s="35"/>
      <c r="I34" s="402">
        <v>0.15</v>
      </c>
      <c r="J34" s="403">
        <f>ROUND(((SUM(BF93:BF751))*I34),  2)</f>
        <v>0</v>
      </c>
      <c r="K34" s="35"/>
      <c r="L34" s="105"/>
      <c r="S34" s="35"/>
      <c r="T34" s="35"/>
      <c r="U34" s="35"/>
      <c r="V34" s="35"/>
      <c r="W34" s="35"/>
      <c r="X34" s="35"/>
      <c r="Y34" s="35"/>
      <c r="Z34" s="35"/>
      <c r="AA34" s="35"/>
      <c r="AB34" s="35"/>
      <c r="AC34" s="35"/>
      <c r="AD34" s="35"/>
      <c r="AE34" s="35"/>
    </row>
    <row r="35" spans="1:31" s="2" customFormat="1" ht="14.45" hidden="1" customHeight="1">
      <c r="A35" s="35"/>
      <c r="B35" s="40"/>
      <c r="C35" s="35"/>
      <c r="D35" s="35"/>
      <c r="E35" s="104" t="s">
        <v>49</v>
      </c>
      <c r="F35" s="116">
        <f>ROUND((SUM(BG93:BG751)),  2)</f>
        <v>0</v>
      </c>
      <c r="G35" s="35"/>
      <c r="H35" s="35"/>
      <c r="I35" s="402">
        <v>0.21</v>
      </c>
      <c r="J35" s="403">
        <f>0</f>
        <v>0</v>
      </c>
      <c r="K35" s="35"/>
      <c r="L35" s="105"/>
      <c r="S35" s="35"/>
      <c r="T35" s="35"/>
      <c r="U35" s="35"/>
      <c r="V35" s="35"/>
      <c r="W35" s="35"/>
      <c r="X35" s="35"/>
      <c r="Y35" s="35"/>
      <c r="Z35" s="35"/>
      <c r="AA35" s="35"/>
      <c r="AB35" s="35"/>
      <c r="AC35" s="35"/>
      <c r="AD35" s="35"/>
      <c r="AE35" s="35"/>
    </row>
    <row r="36" spans="1:31" s="2" customFormat="1" ht="14.45" hidden="1" customHeight="1">
      <c r="A36" s="35"/>
      <c r="B36" s="40"/>
      <c r="C36" s="35"/>
      <c r="D36" s="35"/>
      <c r="E36" s="104" t="s">
        <v>50</v>
      </c>
      <c r="F36" s="116">
        <f>ROUND((SUM(BH93:BH751)),  2)</f>
        <v>0</v>
      </c>
      <c r="G36" s="35"/>
      <c r="H36" s="35"/>
      <c r="I36" s="402">
        <v>0.15</v>
      </c>
      <c r="J36" s="403">
        <f>0</f>
        <v>0</v>
      </c>
      <c r="K36" s="35"/>
      <c r="L36" s="105"/>
      <c r="S36" s="35"/>
      <c r="T36" s="35"/>
      <c r="U36" s="35"/>
      <c r="V36" s="35"/>
      <c r="W36" s="35"/>
      <c r="X36" s="35"/>
      <c r="Y36" s="35"/>
      <c r="Z36" s="35"/>
      <c r="AA36" s="35"/>
      <c r="AB36" s="35"/>
      <c r="AC36" s="35"/>
      <c r="AD36" s="35"/>
      <c r="AE36" s="35"/>
    </row>
    <row r="37" spans="1:31" s="2" customFormat="1" ht="14.45" hidden="1" customHeight="1">
      <c r="A37" s="35"/>
      <c r="B37" s="40"/>
      <c r="C37" s="35"/>
      <c r="D37" s="35"/>
      <c r="E37" s="104" t="s">
        <v>51</v>
      </c>
      <c r="F37" s="116">
        <f>ROUND((SUM(BI93:BI751)),  2)</f>
        <v>0</v>
      </c>
      <c r="G37" s="35"/>
      <c r="H37" s="35"/>
      <c r="I37" s="402">
        <v>0</v>
      </c>
      <c r="J37" s="403">
        <f>0</f>
        <v>0</v>
      </c>
      <c r="K37" s="35"/>
      <c r="L37" s="105"/>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95"/>
      <c r="J38" s="395"/>
      <c r="K38" s="35"/>
      <c r="L38" s="105"/>
      <c r="S38" s="35"/>
      <c r="T38" s="35"/>
      <c r="U38" s="35"/>
      <c r="V38" s="35"/>
      <c r="W38" s="35"/>
      <c r="X38" s="35"/>
      <c r="Y38" s="35"/>
      <c r="Z38" s="35"/>
      <c r="AA38" s="35"/>
      <c r="AB38" s="35"/>
      <c r="AC38" s="35"/>
      <c r="AD38" s="35"/>
      <c r="AE38" s="35"/>
    </row>
    <row r="39" spans="1:31" s="2" customFormat="1" ht="25.35" customHeight="1">
      <c r="A39" s="35"/>
      <c r="B39" s="40"/>
      <c r="C39" s="118"/>
      <c r="D39" s="119" t="s">
        <v>52</v>
      </c>
      <c r="E39" s="120"/>
      <c r="F39" s="120"/>
      <c r="G39" s="121" t="s">
        <v>53</v>
      </c>
      <c r="H39" s="122" t="s">
        <v>54</v>
      </c>
      <c r="I39" s="404"/>
      <c r="J39" s="405">
        <f>SUM(J30:J37)</f>
        <v>0</v>
      </c>
      <c r="K39" s="124"/>
      <c r="L39" s="105"/>
      <c r="S39" s="35"/>
      <c r="T39" s="35"/>
      <c r="U39" s="35"/>
      <c r="V39" s="35"/>
      <c r="W39" s="35"/>
      <c r="X39" s="35"/>
      <c r="Y39" s="35"/>
      <c r="Z39" s="35"/>
      <c r="AA39" s="35"/>
      <c r="AB39" s="35"/>
      <c r="AC39" s="35"/>
      <c r="AD39" s="35"/>
      <c r="AE39" s="35"/>
    </row>
    <row r="40" spans="1:31" s="2" customFormat="1" ht="14.45" customHeight="1">
      <c r="A40" s="35"/>
      <c r="B40" s="125"/>
      <c r="C40" s="126"/>
      <c r="D40" s="126"/>
      <c r="E40" s="126"/>
      <c r="F40" s="126"/>
      <c r="G40" s="126"/>
      <c r="H40" s="126"/>
      <c r="I40" s="406"/>
      <c r="J40" s="406"/>
      <c r="K40" s="126"/>
      <c r="L40" s="105"/>
      <c r="S40" s="35"/>
      <c r="T40" s="35"/>
      <c r="U40" s="35"/>
      <c r="V40" s="35"/>
      <c r="W40" s="35"/>
      <c r="X40" s="35"/>
      <c r="Y40" s="35"/>
      <c r="Z40" s="35"/>
      <c r="AA40" s="35"/>
      <c r="AB40" s="35"/>
      <c r="AC40" s="35"/>
      <c r="AD40" s="35"/>
      <c r="AE40" s="35"/>
    </row>
    <row r="44" spans="1:31" s="2" customFormat="1" ht="6.95" customHeight="1">
      <c r="A44" s="35"/>
      <c r="B44" s="127"/>
      <c r="C44" s="128"/>
      <c r="D44" s="128"/>
      <c r="E44" s="128"/>
      <c r="F44" s="128"/>
      <c r="G44" s="128"/>
      <c r="H44" s="128"/>
      <c r="I44" s="407"/>
      <c r="J44" s="407"/>
      <c r="K44" s="128"/>
      <c r="L44" s="105"/>
      <c r="S44" s="35"/>
      <c r="T44" s="35"/>
      <c r="U44" s="35"/>
      <c r="V44" s="35"/>
      <c r="W44" s="35"/>
      <c r="X44" s="35"/>
      <c r="Y44" s="35"/>
      <c r="Z44" s="35"/>
      <c r="AA44" s="35"/>
      <c r="AB44" s="35"/>
      <c r="AC44" s="35"/>
      <c r="AD44" s="35"/>
      <c r="AE44" s="35"/>
    </row>
    <row r="45" spans="1:31" s="2" customFormat="1" ht="24.95" customHeight="1">
      <c r="A45" s="35"/>
      <c r="B45" s="36"/>
      <c r="C45" s="25" t="s">
        <v>101</v>
      </c>
      <c r="D45" s="37"/>
      <c r="E45" s="37"/>
      <c r="F45" s="37"/>
      <c r="G45" s="37"/>
      <c r="H45" s="37"/>
      <c r="I45" s="408"/>
      <c r="J45" s="408"/>
      <c r="K45" s="37"/>
      <c r="L45" s="105"/>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408"/>
      <c r="J46" s="408"/>
      <c r="K46" s="37"/>
      <c r="L46" s="105"/>
      <c r="S46" s="35"/>
      <c r="T46" s="35"/>
      <c r="U46" s="35"/>
      <c r="V46" s="35"/>
      <c r="W46" s="35"/>
      <c r="X46" s="35"/>
      <c r="Y46" s="35"/>
      <c r="Z46" s="35"/>
      <c r="AA46" s="35"/>
      <c r="AB46" s="35"/>
      <c r="AC46" s="35"/>
      <c r="AD46" s="35"/>
      <c r="AE46" s="35"/>
    </row>
    <row r="47" spans="1:31" s="2" customFormat="1" ht="12" customHeight="1">
      <c r="A47" s="35"/>
      <c r="B47" s="36"/>
      <c r="C47" s="31" t="s">
        <v>16</v>
      </c>
      <c r="D47" s="37"/>
      <c r="E47" s="37"/>
      <c r="F47" s="37"/>
      <c r="G47" s="37"/>
      <c r="H47" s="37"/>
      <c r="I47" s="408"/>
      <c r="J47" s="408"/>
      <c r="K47" s="37"/>
      <c r="L47" s="105"/>
      <c r="S47" s="35"/>
      <c r="T47" s="35"/>
      <c r="U47" s="35"/>
      <c r="V47" s="35"/>
      <c r="W47" s="35"/>
      <c r="X47" s="35"/>
      <c r="Y47" s="35"/>
      <c r="Z47" s="35"/>
      <c r="AA47" s="35"/>
      <c r="AB47" s="35"/>
      <c r="AC47" s="35"/>
      <c r="AD47" s="35"/>
      <c r="AE47" s="35"/>
    </row>
    <row r="48" spans="1:31" s="2" customFormat="1" ht="16.5" customHeight="1">
      <c r="A48" s="35"/>
      <c r="B48" s="36"/>
      <c r="C48" s="37"/>
      <c r="D48" s="37"/>
      <c r="E48" s="373" t="str">
        <f>E7</f>
        <v>PD Intenzifikace ČOV Český Brod</v>
      </c>
      <c r="F48" s="374"/>
      <c r="G48" s="374"/>
      <c r="H48" s="374"/>
      <c r="I48" s="408"/>
      <c r="J48" s="408"/>
      <c r="K48" s="37"/>
      <c r="L48" s="105"/>
      <c r="S48" s="35"/>
      <c r="T48" s="35"/>
      <c r="U48" s="35"/>
      <c r="V48" s="35"/>
      <c r="W48" s="35"/>
      <c r="X48" s="35"/>
      <c r="Y48" s="35"/>
      <c r="Z48" s="35"/>
      <c r="AA48" s="35"/>
      <c r="AB48" s="35"/>
      <c r="AC48" s="35"/>
      <c r="AD48" s="35"/>
      <c r="AE48" s="35"/>
    </row>
    <row r="49" spans="1:47" s="2" customFormat="1" ht="12" customHeight="1">
      <c r="A49" s="35"/>
      <c r="B49" s="36"/>
      <c r="C49" s="31" t="s">
        <v>99</v>
      </c>
      <c r="D49" s="37"/>
      <c r="E49" s="37"/>
      <c r="F49" s="37"/>
      <c r="G49" s="37"/>
      <c r="H49" s="37"/>
      <c r="I49" s="408"/>
      <c r="J49" s="408"/>
      <c r="K49" s="37"/>
      <c r="L49" s="105"/>
      <c r="S49" s="35"/>
      <c r="T49" s="35"/>
      <c r="U49" s="35"/>
      <c r="V49" s="35"/>
      <c r="W49" s="35"/>
      <c r="X49" s="35"/>
      <c r="Y49" s="35"/>
      <c r="Z49" s="35"/>
      <c r="AA49" s="35"/>
      <c r="AB49" s="35"/>
      <c r="AC49" s="35"/>
      <c r="AD49" s="35"/>
      <c r="AE49" s="35"/>
    </row>
    <row r="50" spans="1:47" s="2" customFormat="1" ht="16.5" customHeight="1">
      <c r="A50" s="35"/>
      <c r="B50" s="36"/>
      <c r="C50" s="37"/>
      <c r="D50" s="37"/>
      <c r="E50" s="361" t="str">
        <f>E9</f>
        <v>01 - SO 01 Stavební úpravy ČOV</v>
      </c>
      <c r="F50" s="372"/>
      <c r="G50" s="372"/>
      <c r="H50" s="372"/>
      <c r="I50" s="408"/>
      <c r="J50" s="408"/>
      <c r="K50" s="37"/>
      <c r="L50" s="105"/>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408"/>
      <c r="J51" s="408"/>
      <c r="K51" s="37"/>
      <c r="L51" s="105"/>
      <c r="S51" s="35"/>
      <c r="T51" s="35"/>
      <c r="U51" s="35"/>
      <c r="V51" s="35"/>
      <c r="W51" s="35"/>
      <c r="X51" s="35"/>
      <c r="Y51" s="35"/>
      <c r="Z51" s="35"/>
      <c r="AA51" s="35"/>
      <c r="AB51" s="35"/>
      <c r="AC51" s="35"/>
      <c r="AD51" s="35"/>
      <c r="AE51" s="35"/>
    </row>
    <row r="52" spans="1:47" s="2" customFormat="1" ht="12" customHeight="1">
      <c r="A52" s="35"/>
      <c r="B52" s="36"/>
      <c r="C52" s="31" t="s">
        <v>21</v>
      </c>
      <c r="D52" s="37"/>
      <c r="E52" s="37"/>
      <c r="F52" s="29" t="str">
        <f>F12</f>
        <v>Český Brod</v>
      </c>
      <c r="G52" s="37"/>
      <c r="H52" s="37"/>
      <c r="I52" s="409" t="s">
        <v>23</v>
      </c>
      <c r="J52" s="410" t="str">
        <f>IF(J12="","",J12)</f>
        <v>28. 11. 2019</v>
      </c>
      <c r="K52" s="37"/>
      <c r="L52" s="105"/>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408"/>
      <c r="J53" s="408"/>
      <c r="K53" s="37"/>
      <c r="L53" s="105"/>
      <c r="S53" s="35"/>
      <c r="T53" s="35"/>
      <c r="U53" s="35"/>
      <c r="V53" s="35"/>
      <c r="W53" s="35"/>
      <c r="X53" s="35"/>
      <c r="Y53" s="35"/>
      <c r="Z53" s="35"/>
      <c r="AA53" s="35"/>
      <c r="AB53" s="35"/>
      <c r="AC53" s="35"/>
      <c r="AD53" s="35"/>
      <c r="AE53" s="35"/>
    </row>
    <row r="54" spans="1:47" s="2" customFormat="1" ht="40.15" customHeight="1">
      <c r="A54" s="35"/>
      <c r="B54" s="36"/>
      <c r="C54" s="31" t="s">
        <v>25</v>
      </c>
      <c r="D54" s="37"/>
      <c r="E54" s="37"/>
      <c r="F54" s="29" t="str">
        <f>E15</f>
        <v xml:space="preserve">Město Český Brod, náměstí Husovo 70, 282 01 Český </v>
      </c>
      <c r="G54" s="37"/>
      <c r="H54" s="37"/>
      <c r="I54" s="409" t="s">
        <v>32</v>
      </c>
      <c r="J54" s="411" t="str">
        <f>E21</f>
        <v>Ing. Jan Šinták – I.P.R.E.Kolová.362 14</v>
      </c>
      <c r="K54" s="37"/>
      <c r="L54" s="105"/>
      <c r="S54" s="35"/>
      <c r="T54" s="35"/>
      <c r="U54" s="35"/>
      <c r="V54" s="35"/>
      <c r="W54" s="35"/>
      <c r="X54" s="35"/>
      <c r="Y54" s="35"/>
      <c r="Z54" s="35"/>
      <c r="AA54" s="35"/>
      <c r="AB54" s="35"/>
      <c r="AC54" s="35"/>
      <c r="AD54" s="35"/>
      <c r="AE54" s="35"/>
    </row>
    <row r="55" spans="1:47" s="2" customFormat="1" ht="40.15" customHeight="1">
      <c r="A55" s="35"/>
      <c r="B55" s="36"/>
      <c r="C55" s="31" t="s">
        <v>30</v>
      </c>
      <c r="D55" s="37"/>
      <c r="E55" s="37"/>
      <c r="F55" s="29" t="str">
        <f>IF(E18="","",E18)</f>
        <v>Vyplň údaj</v>
      </c>
      <c r="G55" s="37"/>
      <c r="H55" s="37"/>
      <c r="I55" s="409" t="s">
        <v>36</v>
      </c>
      <c r="J55" s="411" t="str">
        <f>E24</f>
        <v>Ing.Jana Handšuhová Smutná</v>
      </c>
      <c r="K55" s="37"/>
      <c r="L55" s="105"/>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408"/>
      <c r="J56" s="408"/>
      <c r="K56" s="37"/>
      <c r="L56" s="105"/>
      <c r="S56" s="35"/>
      <c r="T56" s="35"/>
      <c r="U56" s="35"/>
      <c r="V56" s="35"/>
      <c r="W56" s="35"/>
      <c r="X56" s="35"/>
      <c r="Y56" s="35"/>
      <c r="Z56" s="35"/>
      <c r="AA56" s="35"/>
      <c r="AB56" s="35"/>
      <c r="AC56" s="35"/>
      <c r="AD56" s="35"/>
      <c r="AE56" s="35"/>
    </row>
    <row r="57" spans="1:47" s="2" customFormat="1" ht="29.25" customHeight="1">
      <c r="A57" s="35"/>
      <c r="B57" s="36"/>
      <c r="C57" s="129" t="s">
        <v>102</v>
      </c>
      <c r="D57" s="130"/>
      <c r="E57" s="130"/>
      <c r="F57" s="130"/>
      <c r="G57" s="130"/>
      <c r="H57" s="130"/>
      <c r="I57" s="412"/>
      <c r="J57" s="413" t="s">
        <v>103</v>
      </c>
      <c r="K57" s="130"/>
      <c r="L57" s="105"/>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408"/>
      <c r="J58" s="408"/>
      <c r="K58" s="37"/>
      <c r="L58" s="105"/>
      <c r="S58" s="35"/>
      <c r="T58" s="35"/>
      <c r="U58" s="35"/>
      <c r="V58" s="35"/>
      <c r="W58" s="35"/>
      <c r="X58" s="35"/>
      <c r="Y58" s="35"/>
      <c r="Z58" s="35"/>
      <c r="AA58" s="35"/>
      <c r="AB58" s="35"/>
      <c r="AC58" s="35"/>
      <c r="AD58" s="35"/>
      <c r="AE58" s="35"/>
    </row>
    <row r="59" spans="1:47" s="2" customFormat="1" ht="22.9" customHeight="1">
      <c r="A59" s="35"/>
      <c r="B59" s="36"/>
      <c r="C59" s="132" t="s">
        <v>74</v>
      </c>
      <c r="D59" s="37"/>
      <c r="E59" s="37"/>
      <c r="F59" s="37"/>
      <c r="G59" s="37"/>
      <c r="H59" s="37"/>
      <c r="I59" s="408"/>
      <c r="J59" s="414">
        <f>J93</f>
        <v>0</v>
      </c>
      <c r="K59" s="37"/>
      <c r="L59" s="105"/>
      <c r="S59" s="35"/>
      <c r="T59" s="35"/>
      <c r="U59" s="35"/>
      <c r="V59" s="35"/>
      <c r="W59" s="35"/>
      <c r="X59" s="35"/>
      <c r="Y59" s="35"/>
      <c r="Z59" s="35"/>
      <c r="AA59" s="35"/>
      <c r="AB59" s="35"/>
      <c r="AC59" s="35"/>
      <c r="AD59" s="35"/>
      <c r="AE59" s="35"/>
      <c r="AU59" s="19" t="s">
        <v>104</v>
      </c>
    </row>
    <row r="60" spans="1:47" s="9" customFormat="1" ht="24.95" customHeight="1">
      <c r="B60" s="133"/>
      <c r="C60" s="134"/>
      <c r="D60" s="135" t="s">
        <v>105</v>
      </c>
      <c r="E60" s="136"/>
      <c r="F60" s="136"/>
      <c r="G60" s="136"/>
      <c r="H60" s="136"/>
      <c r="I60" s="415"/>
      <c r="J60" s="415">
        <f>J94</f>
        <v>0</v>
      </c>
      <c r="K60" s="134"/>
      <c r="L60" s="138"/>
    </row>
    <row r="61" spans="1:47" s="10" customFormat="1" ht="19.899999999999999" customHeight="1">
      <c r="B61" s="139"/>
      <c r="C61" s="140"/>
      <c r="D61" s="141" t="s">
        <v>106</v>
      </c>
      <c r="E61" s="142"/>
      <c r="F61" s="142"/>
      <c r="G61" s="142"/>
      <c r="H61" s="142"/>
      <c r="I61" s="416"/>
      <c r="J61" s="416">
        <f>J95</f>
        <v>0</v>
      </c>
      <c r="K61" s="140"/>
      <c r="L61" s="143"/>
    </row>
    <row r="62" spans="1:47" s="10" customFormat="1" ht="19.899999999999999" customHeight="1">
      <c r="B62" s="139"/>
      <c r="C62" s="140"/>
      <c r="D62" s="141" t="s">
        <v>107</v>
      </c>
      <c r="E62" s="142"/>
      <c r="F62" s="142"/>
      <c r="G62" s="142"/>
      <c r="H62" s="142"/>
      <c r="I62" s="416"/>
      <c r="J62" s="416">
        <f>J400</f>
        <v>0</v>
      </c>
      <c r="K62" s="140"/>
      <c r="L62" s="143"/>
    </row>
    <row r="63" spans="1:47" s="10" customFormat="1" ht="19.899999999999999" customHeight="1">
      <c r="B63" s="139"/>
      <c r="C63" s="140"/>
      <c r="D63" s="141" t="s">
        <v>108</v>
      </c>
      <c r="E63" s="142"/>
      <c r="F63" s="142"/>
      <c r="G63" s="142"/>
      <c r="H63" s="142"/>
      <c r="I63" s="416"/>
      <c r="J63" s="416">
        <f>J477</f>
        <v>0</v>
      </c>
      <c r="K63" s="140"/>
      <c r="L63" s="143"/>
    </row>
    <row r="64" spans="1:47" s="10" customFormat="1" ht="19.899999999999999" customHeight="1">
      <c r="B64" s="139"/>
      <c r="C64" s="140"/>
      <c r="D64" s="141" t="s">
        <v>109</v>
      </c>
      <c r="E64" s="142"/>
      <c r="F64" s="142"/>
      <c r="G64" s="142"/>
      <c r="H64" s="142"/>
      <c r="I64" s="416"/>
      <c r="J64" s="416">
        <f>J496</f>
        <v>0</v>
      </c>
      <c r="K64" s="140"/>
      <c r="L64" s="143"/>
    </row>
    <row r="65" spans="1:31" s="10" customFormat="1" ht="19.899999999999999" customHeight="1">
      <c r="B65" s="139"/>
      <c r="C65" s="140"/>
      <c r="D65" s="141" t="s">
        <v>110</v>
      </c>
      <c r="E65" s="142"/>
      <c r="F65" s="142"/>
      <c r="G65" s="142"/>
      <c r="H65" s="142"/>
      <c r="I65" s="416"/>
      <c r="J65" s="416">
        <f>J524</f>
        <v>0</v>
      </c>
      <c r="K65" s="140"/>
      <c r="L65" s="143"/>
    </row>
    <row r="66" spans="1:31" s="10" customFormat="1" ht="19.899999999999999" customHeight="1">
      <c r="B66" s="139"/>
      <c r="C66" s="140"/>
      <c r="D66" s="141" t="s">
        <v>111</v>
      </c>
      <c r="E66" s="142"/>
      <c r="F66" s="142"/>
      <c r="G66" s="142"/>
      <c r="H66" s="142"/>
      <c r="I66" s="416"/>
      <c r="J66" s="416">
        <f>J530</f>
        <v>0</v>
      </c>
      <c r="K66" s="140"/>
      <c r="L66" s="143"/>
    </row>
    <row r="67" spans="1:31" s="10" customFormat="1" ht="19.899999999999999" customHeight="1">
      <c r="B67" s="139"/>
      <c r="C67" s="140"/>
      <c r="D67" s="141" t="s">
        <v>112</v>
      </c>
      <c r="E67" s="142"/>
      <c r="F67" s="142"/>
      <c r="G67" s="142"/>
      <c r="H67" s="142"/>
      <c r="I67" s="416"/>
      <c r="J67" s="416">
        <f>J590</f>
        <v>0</v>
      </c>
      <c r="K67" s="140"/>
      <c r="L67" s="143"/>
    </row>
    <row r="68" spans="1:31" s="10" customFormat="1" ht="19.899999999999999" customHeight="1">
      <c r="B68" s="139"/>
      <c r="C68" s="140"/>
      <c r="D68" s="141" t="s">
        <v>113</v>
      </c>
      <c r="E68" s="142"/>
      <c r="F68" s="142"/>
      <c r="G68" s="142"/>
      <c r="H68" s="142"/>
      <c r="I68" s="416"/>
      <c r="J68" s="416">
        <f>J701</f>
        <v>0</v>
      </c>
      <c r="K68" s="140"/>
      <c r="L68" s="143"/>
    </row>
    <row r="69" spans="1:31" s="10" customFormat="1" ht="19.899999999999999" customHeight="1">
      <c r="B69" s="139"/>
      <c r="C69" s="140"/>
      <c r="D69" s="141" t="s">
        <v>114</v>
      </c>
      <c r="E69" s="142"/>
      <c r="F69" s="142"/>
      <c r="G69" s="142"/>
      <c r="H69" s="142"/>
      <c r="I69" s="416"/>
      <c r="J69" s="416">
        <f>J728</f>
        <v>0</v>
      </c>
      <c r="K69" s="140"/>
      <c r="L69" s="143"/>
    </row>
    <row r="70" spans="1:31" s="9" customFormat="1" ht="24.95" customHeight="1">
      <c r="B70" s="133"/>
      <c r="C70" s="134"/>
      <c r="D70" s="135" t="s">
        <v>115</v>
      </c>
      <c r="E70" s="136"/>
      <c r="F70" s="136"/>
      <c r="G70" s="136"/>
      <c r="H70" s="136"/>
      <c r="I70" s="415"/>
      <c r="J70" s="415">
        <f>J732</f>
        <v>0</v>
      </c>
      <c r="K70" s="134"/>
      <c r="L70" s="138"/>
    </row>
    <row r="71" spans="1:31" s="10" customFormat="1" ht="19.899999999999999" customHeight="1">
      <c r="B71" s="139"/>
      <c r="C71" s="140"/>
      <c r="D71" s="141" t="s">
        <v>116</v>
      </c>
      <c r="E71" s="142"/>
      <c r="F71" s="142"/>
      <c r="G71" s="142"/>
      <c r="H71" s="142"/>
      <c r="I71" s="416"/>
      <c r="J71" s="416">
        <f>J733</f>
        <v>0</v>
      </c>
      <c r="K71" s="140"/>
      <c r="L71" s="143"/>
    </row>
    <row r="72" spans="1:31" s="9" customFormat="1" ht="24.95" customHeight="1">
      <c r="B72" s="133"/>
      <c r="C72" s="134"/>
      <c r="D72" s="135" t="s">
        <v>117</v>
      </c>
      <c r="E72" s="136"/>
      <c r="F72" s="136"/>
      <c r="G72" s="136"/>
      <c r="H72" s="136"/>
      <c r="I72" s="415"/>
      <c r="J72" s="415">
        <f>J743</f>
        <v>0</v>
      </c>
      <c r="K72" s="134"/>
      <c r="L72" s="138"/>
    </row>
    <row r="73" spans="1:31" s="10" customFormat="1" ht="19.899999999999999" customHeight="1">
      <c r="B73" s="139"/>
      <c r="C73" s="140"/>
      <c r="D73" s="141" t="s">
        <v>118</v>
      </c>
      <c r="E73" s="142"/>
      <c r="F73" s="142"/>
      <c r="G73" s="142"/>
      <c r="H73" s="142"/>
      <c r="I73" s="416"/>
      <c r="J73" s="416">
        <f>J744</f>
        <v>0</v>
      </c>
      <c r="K73" s="140"/>
      <c r="L73" s="143"/>
    </row>
    <row r="74" spans="1:31" s="2" customFormat="1" ht="21.75" customHeight="1">
      <c r="A74" s="35"/>
      <c r="B74" s="36"/>
      <c r="C74" s="37"/>
      <c r="D74" s="37"/>
      <c r="E74" s="37"/>
      <c r="F74" s="37"/>
      <c r="G74" s="37"/>
      <c r="H74" s="37"/>
      <c r="I74" s="408"/>
      <c r="J74" s="408"/>
      <c r="K74" s="37"/>
      <c r="L74" s="105"/>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417"/>
      <c r="J75" s="417"/>
      <c r="K75" s="49"/>
      <c r="L75" s="105"/>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418"/>
      <c r="J79" s="418"/>
      <c r="K79" s="51"/>
      <c r="L79" s="105"/>
      <c r="S79" s="35"/>
      <c r="T79" s="35"/>
      <c r="U79" s="35"/>
      <c r="V79" s="35"/>
      <c r="W79" s="35"/>
      <c r="X79" s="35"/>
      <c r="Y79" s="35"/>
      <c r="Z79" s="35"/>
      <c r="AA79" s="35"/>
      <c r="AB79" s="35"/>
      <c r="AC79" s="35"/>
      <c r="AD79" s="35"/>
      <c r="AE79" s="35"/>
    </row>
    <row r="80" spans="1:31" s="2" customFormat="1" ht="24.95" customHeight="1">
      <c r="A80" s="35"/>
      <c r="B80" s="36"/>
      <c r="C80" s="25" t="s">
        <v>119</v>
      </c>
      <c r="D80" s="37"/>
      <c r="E80" s="37"/>
      <c r="F80" s="37"/>
      <c r="G80" s="37"/>
      <c r="H80" s="37"/>
      <c r="I80" s="408"/>
      <c r="J80" s="408"/>
      <c r="K80" s="37"/>
      <c r="L80" s="105"/>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408"/>
      <c r="J81" s="408"/>
      <c r="K81" s="37"/>
      <c r="L81" s="105"/>
      <c r="S81" s="35"/>
      <c r="T81" s="35"/>
      <c r="U81" s="35"/>
      <c r="V81" s="35"/>
      <c r="W81" s="35"/>
      <c r="X81" s="35"/>
      <c r="Y81" s="35"/>
      <c r="Z81" s="35"/>
      <c r="AA81" s="35"/>
      <c r="AB81" s="35"/>
      <c r="AC81" s="35"/>
      <c r="AD81" s="35"/>
      <c r="AE81" s="35"/>
    </row>
    <row r="82" spans="1:65" s="2" customFormat="1" ht="12" customHeight="1">
      <c r="A82" s="35"/>
      <c r="B82" s="36"/>
      <c r="C82" s="31" t="s">
        <v>16</v>
      </c>
      <c r="D82" s="37"/>
      <c r="E82" s="37"/>
      <c r="F82" s="37"/>
      <c r="G82" s="37"/>
      <c r="H82" s="37"/>
      <c r="I82" s="408"/>
      <c r="J82" s="408"/>
      <c r="K82" s="37"/>
      <c r="L82" s="105"/>
      <c r="S82" s="35"/>
      <c r="T82" s="35"/>
      <c r="U82" s="35"/>
      <c r="V82" s="35"/>
      <c r="W82" s="35"/>
      <c r="X82" s="35"/>
      <c r="Y82" s="35"/>
      <c r="Z82" s="35"/>
      <c r="AA82" s="35"/>
      <c r="AB82" s="35"/>
      <c r="AC82" s="35"/>
      <c r="AD82" s="35"/>
      <c r="AE82" s="35"/>
    </row>
    <row r="83" spans="1:65" s="2" customFormat="1" ht="16.5" customHeight="1">
      <c r="A83" s="35"/>
      <c r="B83" s="36"/>
      <c r="C83" s="37"/>
      <c r="D83" s="37"/>
      <c r="E83" s="373" t="str">
        <f>E7</f>
        <v>PD Intenzifikace ČOV Český Brod</v>
      </c>
      <c r="F83" s="374"/>
      <c r="G83" s="374"/>
      <c r="H83" s="374"/>
      <c r="I83" s="408"/>
      <c r="J83" s="408"/>
      <c r="K83" s="37"/>
      <c r="L83" s="105"/>
      <c r="S83" s="35"/>
      <c r="T83" s="35"/>
      <c r="U83" s="35"/>
      <c r="V83" s="35"/>
      <c r="W83" s="35"/>
      <c r="X83" s="35"/>
      <c r="Y83" s="35"/>
      <c r="Z83" s="35"/>
      <c r="AA83" s="35"/>
      <c r="AB83" s="35"/>
      <c r="AC83" s="35"/>
      <c r="AD83" s="35"/>
      <c r="AE83" s="35"/>
    </row>
    <row r="84" spans="1:65" s="2" customFormat="1" ht="12" customHeight="1">
      <c r="A84" s="35"/>
      <c r="B84" s="36"/>
      <c r="C84" s="31" t="s">
        <v>99</v>
      </c>
      <c r="D84" s="37"/>
      <c r="E84" s="37"/>
      <c r="F84" s="37"/>
      <c r="G84" s="37"/>
      <c r="H84" s="37"/>
      <c r="I84" s="408"/>
      <c r="J84" s="408"/>
      <c r="K84" s="37"/>
      <c r="L84" s="105"/>
      <c r="S84" s="35"/>
      <c r="T84" s="35"/>
      <c r="U84" s="35"/>
      <c r="V84" s="35"/>
      <c r="W84" s="35"/>
      <c r="X84" s="35"/>
      <c r="Y84" s="35"/>
      <c r="Z84" s="35"/>
      <c r="AA84" s="35"/>
      <c r="AB84" s="35"/>
      <c r="AC84" s="35"/>
      <c r="AD84" s="35"/>
      <c r="AE84" s="35"/>
    </row>
    <row r="85" spans="1:65" s="2" customFormat="1" ht="16.5" customHeight="1">
      <c r="A85" s="35"/>
      <c r="B85" s="36"/>
      <c r="C85" s="37"/>
      <c r="D85" s="37"/>
      <c r="E85" s="361" t="str">
        <f>E9</f>
        <v>01 - SO 01 Stavební úpravy ČOV</v>
      </c>
      <c r="F85" s="372"/>
      <c r="G85" s="372"/>
      <c r="H85" s="372"/>
      <c r="I85" s="408"/>
      <c r="J85" s="408"/>
      <c r="K85" s="37"/>
      <c r="L85" s="105"/>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408"/>
      <c r="J86" s="408"/>
      <c r="K86" s="37"/>
      <c r="L86" s="105"/>
      <c r="S86" s="35"/>
      <c r="T86" s="35"/>
      <c r="U86" s="35"/>
      <c r="V86" s="35"/>
      <c r="W86" s="35"/>
      <c r="X86" s="35"/>
      <c r="Y86" s="35"/>
      <c r="Z86" s="35"/>
      <c r="AA86" s="35"/>
      <c r="AB86" s="35"/>
      <c r="AC86" s="35"/>
      <c r="AD86" s="35"/>
      <c r="AE86" s="35"/>
    </row>
    <row r="87" spans="1:65" s="2" customFormat="1" ht="12" customHeight="1">
      <c r="A87" s="35"/>
      <c r="B87" s="36"/>
      <c r="C87" s="31" t="s">
        <v>21</v>
      </c>
      <c r="D87" s="37"/>
      <c r="E87" s="37"/>
      <c r="F87" s="29" t="str">
        <f>F12</f>
        <v>Český Brod</v>
      </c>
      <c r="G87" s="37"/>
      <c r="H87" s="37"/>
      <c r="I87" s="409" t="s">
        <v>23</v>
      </c>
      <c r="J87" s="410" t="str">
        <f>IF(J12="","",J12)</f>
        <v>28. 11. 2019</v>
      </c>
      <c r="K87" s="37"/>
      <c r="L87" s="105"/>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408"/>
      <c r="J88" s="408"/>
      <c r="K88" s="37"/>
      <c r="L88" s="105"/>
      <c r="S88" s="35"/>
      <c r="T88" s="35"/>
      <c r="U88" s="35"/>
      <c r="V88" s="35"/>
      <c r="W88" s="35"/>
      <c r="X88" s="35"/>
      <c r="Y88" s="35"/>
      <c r="Z88" s="35"/>
      <c r="AA88" s="35"/>
      <c r="AB88" s="35"/>
      <c r="AC88" s="35"/>
      <c r="AD88" s="35"/>
      <c r="AE88" s="35"/>
    </row>
    <row r="89" spans="1:65" s="2" customFormat="1" ht="40.15" customHeight="1">
      <c r="A89" s="35"/>
      <c r="B89" s="36"/>
      <c r="C89" s="31" t="s">
        <v>25</v>
      </c>
      <c r="D89" s="37"/>
      <c r="E89" s="37"/>
      <c r="F89" s="29" t="str">
        <f>E15</f>
        <v xml:space="preserve">Město Český Brod, náměstí Husovo 70, 282 01 Český </v>
      </c>
      <c r="G89" s="37"/>
      <c r="H89" s="37"/>
      <c r="I89" s="409" t="s">
        <v>32</v>
      </c>
      <c r="J89" s="411" t="str">
        <f>E21</f>
        <v>Ing. Jan Šinták – I.P.R.E.Kolová.362 14</v>
      </c>
      <c r="K89" s="37"/>
      <c r="L89" s="105"/>
      <c r="S89" s="35"/>
      <c r="T89" s="35"/>
      <c r="U89" s="35"/>
      <c r="V89" s="35"/>
      <c r="W89" s="35"/>
      <c r="X89" s="35"/>
      <c r="Y89" s="35"/>
      <c r="Z89" s="35"/>
      <c r="AA89" s="35"/>
      <c r="AB89" s="35"/>
      <c r="AC89" s="35"/>
      <c r="AD89" s="35"/>
      <c r="AE89" s="35"/>
    </row>
    <row r="90" spans="1:65" s="2" customFormat="1" ht="40.15" customHeight="1">
      <c r="A90" s="35"/>
      <c r="B90" s="36"/>
      <c r="C90" s="31" t="s">
        <v>30</v>
      </c>
      <c r="D90" s="37"/>
      <c r="E90" s="37"/>
      <c r="F90" s="29" t="str">
        <f>IF(E18="","",E18)</f>
        <v>Vyplň údaj</v>
      </c>
      <c r="G90" s="37"/>
      <c r="H90" s="37"/>
      <c r="I90" s="409" t="s">
        <v>36</v>
      </c>
      <c r="J90" s="411" t="str">
        <f>E24</f>
        <v>Ing.Jana Handšuhová Smutná</v>
      </c>
      <c r="K90" s="37"/>
      <c r="L90" s="105"/>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408"/>
      <c r="J91" s="408"/>
      <c r="K91" s="37"/>
      <c r="L91" s="105"/>
      <c r="S91" s="35"/>
      <c r="T91" s="35"/>
      <c r="U91" s="35"/>
      <c r="V91" s="35"/>
      <c r="W91" s="35"/>
      <c r="X91" s="35"/>
      <c r="Y91" s="35"/>
      <c r="Z91" s="35"/>
      <c r="AA91" s="35"/>
      <c r="AB91" s="35"/>
      <c r="AC91" s="35"/>
      <c r="AD91" s="35"/>
      <c r="AE91" s="35"/>
    </row>
    <row r="92" spans="1:65" s="11" customFormat="1" ht="29.25" customHeight="1">
      <c r="A92" s="144"/>
      <c r="B92" s="145"/>
      <c r="C92" s="146" t="s">
        <v>120</v>
      </c>
      <c r="D92" s="147" t="s">
        <v>61</v>
      </c>
      <c r="E92" s="147" t="s">
        <v>57</v>
      </c>
      <c r="F92" s="147" t="s">
        <v>58</v>
      </c>
      <c r="G92" s="147" t="s">
        <v>121</v>
      </c>
      <c r="H92" s="147" t="s">
        <v>122</v>
      </c>
      <c r="I92" s="419" t="s">
        <v>123</v>
      </c>
      <c r="J92" s="419" t="s">
        <v>103</v>
      </c>
      <c r="K92" s="148" t="s">
        <v>124</v>
      </c>
      <c r="L92" s="149"/>
      <c r="M92" s="68" t="s">
        <v>19</v>
      </c>
      <c r="N92" s="69" t="s">
        <v>46</v>
      </c>
      <c r="O92" s="69" t="s">
        <v>125</v>
      </c>
      <c r="P92" s="69" t="s">
        <v>126</v>
      </c>
      <c r="Q92" s="69" t="s">
        <v>127</v>
      </c>
      <c r="R92" s="69" t="s">
        <v>128</v>
      </c>
      <c r="S92" s="69" t="s">
        <v>129</v>
      </c>
      <c r="T92" s="70" t="s">
        <v>130</v>
      </c>
      <c r="U92" s="144"/>
      <c r="V92" s="144"/>
      <c r="W92" s="144"/>
      <c r="X92" s="144"/>
      <c r="Y92" s="144"/>
      <c r="Z92" s="144"/>
      <c r="AA92" s="144"/>
      <c r="AB92" s="144"/>
      <c r="AC92" s="144"/>
      <c r="AD92" s="144"/>
      <c r="AE92" s="144"/>
    </row>
    <row r="93" spans="1:65" s="2" customFormat="1" ht="22.9" customHeight="1">
      <c r="A93" s="35"/>
      <c r="B93" s="36"/>
      <c r="C93" s="75" t="s">
        <v>131</v>
      </c>
      <c r="D93" s="37"/>
      <c r="E93" s="37"/>
      <c r="F93" s="37"/>
      <c r="G93" s="37"/>
      <c r="H93" s="37"/>
      <c r="I93" s="408"/>
      <c r="J93" s="420">
        <f>BK93</f>
        <v>0</v>
      </c>
      <c r="K93" s="37"/>
      <c r="L93" s="40"/>
      <c r="M93" s="71"/>
      <c r="N93" s="151"/>
      <c r="O93" s="72"/>
      <c r="P93" s="152">
        <f>P94+P732+P743</f>
        <v>0</v>
      </c>
      <c r="Q93" s="72"/>
      <c r="R93" s="152">
        <f>R94+R732+R743</f>
        <v>117.93662726999997</v>
      </c>
      <c r="S93" s="72"/>
      <c r="T93" s="153">
        <f>T94+T732+T743</f>
        <v>27.458599999999997</v>
      </c>
      <c r="U93" s="35"/>
      <c r="V93" s="35"/>
      <c r="W93" s="35"/>
      <c r="X93" s="35"/>
      <c r="Y93" s="35"/>
      <c r="Z93" s="35"/>
      <c r="AA93" s="35"/>
      <c r="AB93" s="35"/>
      <c r="AC93" s="35"/>
      <c r="AD93" s="35"/>
      <c r="AE93" s="35"/>
      <c r="AT93" s="19" t="s">
        <v>75</v>
      </c>
      <c r="AU93" s="19" t="s">
        <v>104</v>
      </c>
      <c r="BK93" s="154">
        <f>BK94+BK732+BK743</f>
        <v>0</v>
      </c>
    </row>
    <row r="94" spans="1:65" s="12" customFormat="1" ht="25.9" customHeight="1">
      <c r="B94" s="155"/>
      <c r="C94" s="156"/>
      <c r="D94" s="157" t="s">
        <v>75</v>
      </c>
      <c r="E94" s="158" t="s">
        <v>132</v>
      </c>
      <c r="F94" s="158" t="s">
        <v>133</v>
      </c>
      <c r="G94" s="156"/>
      <c r="H94" s="156"/>
      <c r="I94" s="421"/>
      <c r="J94" s="422">
        <f>BK94</f>
        <v>0</v>
      </c>
      <c r="K94" s="156"/>
      <c r="L94" s="161"/>
      <c r="M94" s="162"/>
      <c r="N94" s="163"/>
      <c r="O94" s="163"/>
      <c r="P94" s="164">
        <f>P95+P400+P477+P496+P524+P530+P590+P701+P728</f>
        <v>0</v>
      </c>
      <c r="Q94" s="163"/>
      <c r="R94" s="164">
        <f>R95+R400+R477+R496+R524+R530+R590+R701+R728</f>
        <v>116.43063726999998</v>
      </c>
      <c r="S94" s="163"/>
      <c r="T94" s="165">
        <f>T95+T400+T477+T496+T524+T530+T590+T701+T728</f>
        <v>27.458599999999997</v>
      </c>
      <c r="AR94" s="166" t="s">
        <v>84</v>
      </c>
      <c r="AT94" s="167" t="s">
        <v>75</v>
      </c>
      <c r="AU94" s="167" t="s">
        <v>76</v>
      </c>
      <c r="AY94" s="166" t="s">
        <v>134</v>
      </c>
      <c r="BK94" s="168">
        <f>BK95+BK400+BK477+BK496+BK524+BK530+BK590+BK701+BK728</f>
        <v>0</v>
      </c>
    </row>
    <row r="95" spans="1:65" s="12" customFormat="1" ht="22.9" customHeight="1">
      <c r="B95" s="155"/>
      <c r="C95" s="156"/>
      <c r="D95" s="157" t="s">
        <v>75</v>
      </c>
      <c r="E95" s="169" t="s">
        <v>84</v>
      </c>
      <c r="F95" s="169" t="s">
        <v>135</v>
      </c>
      <c r="G95" s="156"/>
      <c r="H95" s="156"/>
      <c r="I95" s="421"/>
      <c r="J95" s="423">
        <f>BK95</f>
        <v>0</v>
      </c>
      <c r="K95" s="156"/>
      <c r="L95" s="161"/>
      <c r="M95" s="162"/>
      <c r="N95" s="163"/>
      <c r="O95" s="163"/>
      <c r="P95" s="164">
        <f>SUM(P96:P399)</f>
        <v>0</v>
      </c>
      <c r="Q95" s="163"/>
      <c r="R95" s="164">
        <f>SUM(R96:R399)</f>
        <v>47.475815699999998</v>
      </c>
      <c r="S95" s="163"/>
      <c r="T95" s="165">
        <f>SUM(T96:T399)</f>
        <v>13.806449999999998</v>
      </c>
      <c r="AR95" s="166" t="s">
        <v>84</v>
      </c>
      <c r="AT95" s="167" t="s">
        <v>75</v>
      </c>
      <c r="AU95" s="167" t="s">
        <v>84</v>
      </c>
      <c r="AY95" s="166" t="s">
        <v>134</v>
      </c>
      <c r="BK95" s="168">
        <f>SUM(BK96:BK399)</f>
        <v>0</v>
      </c>
    </row>
    <row r="96" spans="1:65" s="2" customFormat="1" ht="14.45" customHeight="1">
      <c r="A96" s="35"/>
      <c r="B96" s="36"/>
      <c r="C96" s="170" t="s">
        <v>84</v>
      </c>
      <c r="D96" s="170" t="s">
        <v>136</v>
      </c>
      <c r="E96" s="171" t="s">
        <v>137</v>
      </c>
      <c r="F96" s="172" t="s">
        <v>138</v>
      </c>
      <c r="G96" s="173" t="s">
        <v>139</v>
      </c>
      <c r="H96" s="174">
        <v>17.149999999999999</v>
      </c>
      <c r="I96" s="424"/>
      <c r="J96" s="425">
        <f>ROUND(I96*H96,2)</f>
        <v>0</v>
      </c>
      <c r="K96" s="172" t="s">
        <v>140</v>
      </c>
      <c r="L96" s="40"/>
      <c r="M96" s="177" t="s">
        <v>19</v>
      </c>
      <c r="N96" s="178" t="s">
        <v>47</v>
      </c>
      <c r="O96" s="64"/>
      <c r="P96" s="179">
        <f>O96*H96</f>
        <v>0</v>
      </c>
      <c r="Q96" s="179">
        <v>0</v>
      </c>
      <c r="R96" s="179">
        <f>Q96*H96</f>
        <v>0</v>
      </c>
      <c r="S96" s="179">
        <v>0.44</v>
      </c>
      <c r="T96" s="180">
        <f>S96*H96</f>
        <v>7.5459999999999994</v>
      </c>
      <c r="U96" s="35"/>
      <c r="V96" s="35"/>
      <c r="W96" s="35"/>
      <c r="X96" s="35"/>
      <c r="Y96" s="35"/>
      <c r="Z96" s="35"/>
      <c r="AA96" s="35"/>
      <c r="AB96" s="35"/>
      <c r="AC96" s="35"/>
      <c r="AD96" s="35"/>
      <c r="AE96" s="35"/>
      <c r="AR96" s="181" t="s">
        <v>141</v>
      </c>
      <c r="AT96" s="181" t="s">
        <v>136</v>
      </c>
      <c r="AU96" s="181" t="s">
        <v>86</v>
      </c>
      <c r="AY96" s="19" t="s">
        <v>134</v>
      </c>
      <c r="BE96" s="182">
        <f>IF(N96="základní",J96,0)</f>
        <v>0</v>
      </c>
      <c r="BF96" s="182">
        <f>IF(N96="snížená",J96,0)</f>
        <v>0</v>
      </c>
      <c r="BG96" s="182">
        <f>IF(N96="zákl. přenesená",J96,0)</f>
        <v>0</v>
      </c>
      <c r="BH96" s="182">
        <f>IF(N96="sníž. přenesená",J96,0)</f>
        <v>0</v>
      </c>
      <c r="BI96" s="182">
        <f>IF(N96="nulová",J96,0)</f>
        <v>0</v>
      </c>
      <c r="BJ96" s="19" t="s">
        <v>84</v>
      </c>
      <c r="BK96" s="182">
        <f>ROUND(I96*H96,2)</f>
        <v>0</v>
      </c>
      <c r="BL96" s="19" t="s">
        <v>141</v>
      </c>
      <c r="BM96" s="181" t="s">
        <v>142</v>
      </c>
    </row>
    <row r="97" spans="1:65" s="2" customFormat="1" ht="19.5">
      <c r="A97" s="35"/>
      <c r="B97" s="36"/>
      <c r="C97" s="37"/>
      <c r="D97" s="183" t="s">
        <v>143</v>
      </c>
      <c r="E97" s="37"/>
      <c r="F97" s="184" t="s">
        <v>144</v>
      </c>
      <c r="G97" s="37"/>
      <c r="H97" s="37"/>
      <c r="I97" s="426"/>
      <c r="J97" s="408"/>
      <c r="K97" s="37"/>
      <c r="L97" s="40"/>
      <c r="M97" s="186"/>
      <c r="N97" s="187"/>
      <c r="O97" s="64"/>
      <c r="P97" s="64"/>
      <c r="Q97" s="64"/>
      <c r="R97" s="64"/>
      <c r="S97" s="64"/>
      <c r="T97" s="65"/>
      <c r="U97" s="35"/>
      <c r="V97" s="35"/>
      <c r="W97" s="35"/>
      <c r="X97" s="35"/>
      <c r="Y97" s="35"/>
      <c r="Z97" s="35"/>
      <c r="AA97" s="35"/>
      <c r="AB97" s="35"/>
      <c r="AC97" s="35"/>
      <c r="AD97" s="35"/>
      <c r="AE97" s="35"/>
      <c r="AT97" s="19" t="s">
        <v>143</v>
      </c>
      <c r="AU97" s="19" t="s">
        <v>86</v>
      </c>
    </row>
    <row r="98" spans="1:65" s="2" customFormat="1" ht="175.5">
      <c r="A98" s="35"/>
      <c r="B98" s="36"/>
      <c r="C98" s="37"/>
      <c r="D98" s="183" t="s">
        <v>145</v>
      </c>
      <c r="E98" s="37"/>
      <c r="F98" s="188" t="s">
        <v>146</v>
      </c>
      <c r="G98" s="37"/>
      <c r="H98" s="37"/>
      <c r="I98" s="426"/>
      <c r="J98" s="408"/>
      <c r="K98" s="37"/>
      <c r="L98" s="40"/>
      <c r="M98" s="186"/>
      <c r="N98" s="187"/>
      <c r="O98" s="64"/>
      <c r="P98" s="64"/>
      <c r="Q98" s="64"/>
      <c r="R98" s="64"/>
      <c r="S98" s="64"/>
      <c r="T98" s="65"/>
      <c r="U98" s="35"/>
      <c r="V98" s="35"/>
      <c r="W98" s="35"/>
      <c r="X98" s="35"/>
      <c r="Y98" s="35"/>
      <c r="Z98" s="35"/>
      <c r="AA98" s="35"/>
      <c r="AB98" s="35"/>
      <c r="AC98" s="35"/>
      <c r="AD98" s="35"/>
      <c r="AE98" s="35"/>
      <c r="AT98" s="19" t="s">
        <v>145</v>
      </c>
      <c r="AU98" s="19" t="s">
        <v>86</v>
      </c>
    </row>
    <row r="99" spans="1:65" s="13" customFormat="1">
      <c r="B99" s="189"/>
      <c r="C99" s="190"/>
      <c r="D99" s="183" t="s">
        <v>147</v>
      </c>
      <c r="E99" s="191" t="s">
        <v>19</v>
      </c>
      <c r="F99" s="192" t="s">
        <v>148</v>
      </c>
      <c r="G99" s="190"/>
      <c r="H99" s="191" t="s">
        <v>19</v>
      </c>
      <c r="I99" s="433"/>
      <c r="J99" s="434"/>
      <c r="K99" s="190"/>
      <c r="L99" s="193"/>
      <c r="M99" s="194"/>
      <c r="N99" s="195"/>
      <c r="O99" s="195"/>
      <c r="P99" s="195"/>
      <c r="Q99" s="195"/>
      <c r="R99" s="195"/>
      <c r="S99" s="195"/>
      <c r="T99" s="196"/>
      <c r="AT99" s="197" t="s">
        <v>147</v>
      </c>
      <c r="AU99" s="197" t="s">
        <v>86</v>
      </c>
      <c r="AV99" s="13" t="s">
        <v>84</v>
      </c>
      <c r="AW99" s="13" t="s">
        <v>35</v>
      </c>
      <c r="AX99" s="13" t="s">
        <v>76</v>
      </c>
      <c r="AY99" s="197" t="s">
        <v>134</v>
      </c>
    </row>
    <row r="100" spans="1:65" s="13" customFormat="1">
      <c r="B100" s="189"/>
      <c r="C100" s="190"/>
      <c r="D100" s="183" t="s">
        <v>147</v>
      </c>
      <c r="E100" s="191" t="s">
        <v>19</v>
      </c>
      <c r="F100" s="192" t="s">
        <v>149</v>
      </c>
      <c r="G100" s="190"/>
      <c r="H100" s="191" t="s">
        <v>19</v>
      </c>
      <c r="I100" s="433"/>
      <c r="J100" s="434"/>
      <c r="K100" s="190"/>
      <c r="L100" s="193"/>
      <c r="M100" s="194"/>
      <c r="N100" s="195"/>
      <c r="O100" s="195"/>
      <c r="P100" s="195"/>
      <c r="Q100" s="195"/>
      <c r="R100" s="195"/>
      <c r="S100" s="195"/>
      <c r="T100" s="196"/>
      <c r="AT100" s="197" t="s">
        <v>147</v>
      </c>
      <c r="AU100" s="197" t="s">
        <v>86</v>
      </c>
      <c r="AV100" s="13" t="s">
        <v>84</v>
      </c>
      <c r="AW100" s="13" t="s">
        <v>35</v>
      </c>
      <c r="AX100" s="13" t="s">
        <v>76</v>
      </c>
      <c r="AY100" s="197" t="s">
        <v>134</v>
      </c>
    </row>
    <row r="101" spans="1:65" s="14" customFormat="1">
      <c r="B101" s="198"/>
      <c r="C101" s="199"/>
      <c r="D101" s="183" t="s">
        <v>147</v>
      </c>
      <c r="E101" s="200" t="s">
        <v>19</v>
      </c>
      <c r="F101" s="201" t="s">
        <v>150</v>
      </c>
      <c r="G101" s="199"/>
      <c r="H101" s="202">
        <v>2.8</v>
      </c>
      <c r="I101" s="429"/>
      <c r="J101" s="430"/>
      <c r="K101" s="199"/>
      <c r="L101" s="203"/>
      <c r="M101" s="204"/>
      <c r="N101" s="205"/>
      <c r="O101" s="205"/>
      <c r="P101" s="205"/>
      <c r="Q101" s="205"/>
      <c r="R101" s="205"/>
      <c r="S101" s="205"/>
      <c r="T101" s="206"/>
      <c r="AT101" s="207" t="s">
        <v>147</v>
      </c>
      <c r="AU101" s="207" t="s">
        <v>86</v>
      </c>
      <c r="AV101" s="14" t="s">
        <v>86</v>
      </c>
      <c r="AW101" s="14" t="s">
        <v>35</v>
      </c>
      <c r="AX101" s="14" t="s">
        <v>76</v>
      </c>
      <c r="AY101" s="207" t="s">
        <v>134</v>
      </c>
    </row>
    <row r="102" spans="1:65" s="13" customFormat="1">
      <c r="B102" s="189"/>
      <c r="C102" s="190"/>
      <c r="D102" s="183" t="s">
        <v>147</v>
      </c>
      <c r="E102" s="191" t="s">
        <v>19</v>
      </c>
      <c r="F102" s="192" t="s">
        <v>151</v>
      </c>
      <c r="G102" s="190"/>
      <c r="H102" s="191" t="s">
        <v>19</v>
      </c>
      <c r="I102" s="433"/>
      <c r="J102" s="434"/>
      <c r="K102" s="190"/>
      <c r="L102" s="193"/>
      <c r="M102" s="194"/>
      <c r="N102" s="195"/>
      <c r="O102" s="195"/>
      <c r="P102" s="195"/>
      <c r="Q102" s="195"/>
      <c r="R102" s="195"/>
      <c r="S102" s="195"/>
      <c r="T102" s="196"/>
      <c r="AT102" s="197" t="s">
        <v>147</v>
      </c>
      <c r="AU102" s="197" t="s">
        <v>86</v>
      </c>
      <c r="AV102" s="13" t="s">
        <v>84</v>
      </c>
      <c r="AW102" s="13" t="s">
        <v>35</v>
      </c>
      <c r="AX102" s="13" t="s">
        <v>76</v>
      </c>
      <c r="AY102" s="197" t="s">
        <v>134</v>
      </c>
    </row>
    <row r="103" spans="1:65" s="14" customFormat="1">
      <c r="B103" s="198"/>
      <c r="C103" s="199"/>
      <c r="D103" s="183" t="s">
        <v>147</v>
      </c>
      <c r="E103" s="200" t="s">
        <v>19</v>
      </c>
      <c r="F103" s="201" t="s">
        <v>152</v>
      </c>
      <c r="G103" s="199"/>
      <c r="H103" s="202">
        <v>14.35</v>
      </c>
      <c r="I103" s="429"/>
      <c r="J103" s="430"/>
      <c r="K103" s="199"/>
      <c r="L103" s="203"/>
      <c r="M103" s="204"/>
      <c r="N103" s="205"/>
      <c r="O103" s="205"/>
      <c r="P103" s="205"/>
      <c r="Q103" s="205"/>
      <c r="R103" s="205"/>
      <c r="S103" s="205"/>
      <c r="T103" s="206"/>
      <c r="AT103" s="207" t="s">
        <v>147</v>
      </c>
      <c r="AU103" s="207" t="s">
        <v>86</v>
      </c>
      <c r="AV103" s="14" t="s">
        <v>86</v>
      </c>
      <c r="AW103" s="14" t="s">
        <v>35</v>
      </c>
      <c r="AX103" s="14" t="s">
        <v>76</v>
      </c>
      <c r="AY103" s="207" t="s">
        <v>134</v>
      </c>
    </row>
    <row r="104" spans="1:65" s="15" customFormat="1">
      <c r="B104" s="208"/>
      <c r="C104" s="209"/>
      <c r="D104" s="183" t="s">
        <v>147</v>
      </c>
      <c r="E104" s="210" t="s">
        <v>19</v>
      </c>
      <c r="F104" s="211" t="s">
        <v>153</v>
      </c>
      <c r="G104" s="209"/>
      <c r="H104" s="212">
        <v>17.149999999999999</v>
      </c>
      <c r="I104" s="431"/>
      <c r="J104" s="432"/>
      <c r="K104" s="209"/>
      <c r="L104" s="213"/>
      <c r="M104" s="214"/>
      <c r="N104" s="215"/>
      <c r="O104" s="215"/>
      <c r="P104" s="215"/>
      <c r="Q104" s="215"/>
      <c r="R104" s="215"/>
      <c r="S104" s="215"/>
      <c r="T104" s="216"/>
      <c r="AT104" s="217" t="s">
        <v>147</v>
      </c>
      <c r="AU104" s="217" t="s">
        <v>86</v>
      </c>
      <c r="AV104" s="15" t="s">
        <v>141</v>
      </c>
      <c r="AW104" s="15" t="s">
        <v>35</v>
      </c>
      <c r="AX104" s="15" t="s">
        <v>84</v>
      </c>
      <c r="AY104" s="217" t="s">
        <v>134</v>
      </c>
    </row>
    <row r="105" spans="1:65" s="2" customFormat="1" ht="14.45" customHeight="1">
      <c r="A105" s="35"/>
      <c r="B105" s="36"/>
      <c r="C105" s="170" t="s">
        <v>86</v>
      </c>
      <c r="D105" s="170" t="s">
        <v>136</v>
      </c>
      <c r="E105" s="171" t="s">
        <v>154</v>
      </c>
      <c r="F105" s="172" t="s">
        <v>155</v>
      </c>
      <c r="G105" s="173" t="s">
        <v>139</v>
      </c>
      <c r="H105" s="174">
        <v>17.149999999999999</v>
      </c>
      <c r="I105" s="424"/>
      <c r="J105" s="425">
        <f>ROUND(I105*H105,2)</f>
        <v>0</v>
      </c>
      <c r="K105" s="172" t="s">
        <v>140</v>
      </c>
      <c r="L105" s="40"/>
      <c r="M105" s="177" t="s">
        <v>19</v>
      </c>
      <c r="N105" s="178" t="s">
        <v>47</v>
      </c>
      <c r="O105" s="64"/>
      <c r="P105" s="179">
        <f>O105*H105</f>
        <v>0</v>
      </c>
      <c r="Q105" s="179">
        <v>0</v>
      </c>
      <c r="R105" s="179">
        <f>Q105*H105</f>
        <v>0</v>
      </c>
      <c r="S105" s="179">
        <v>0.22</v>
      </c>
      <c r="T105" s="180">
        <f>S105*H105</f>
        <v>3.7729999999999997</v>
      </c>
      <c r="U105" s="35"/>
      <c r="V105" s="35"/>
      <c r="W105" s="35"/>
      <c r="X105" s="35"/>
      <c r="Y105" s="35"/>
      <c r="Z105" s="35"/>
      <c r="AA105" s="35"/>
      <c r="AB105" s="35"/>
      <c r="AC105" s="35"/>
      <c r="AD105" s="35"/>
      <c r="AE105" s="35"/>
      <c r="AR105" s="181" t="s">
        <v>141</v>
      </c>
      <c r="AT105" s="181" t="s">
        <v>136</v>
      </c>
      <c r="AU105" s="181" t="s">
        <v>86</v>
      </c>
      <c r="AY105" s="19" t="s">
        <v>134</v>
      </c>
      <c r="BE105" s="182">
        <f>IF(N105="základní",J105,0)</f>
        <v>0</v>
      </c>
      <c r="BF105" s="182">
        <f>IF(N105="snížená",J105,0)</f>
        <v>0</v>
      </c>
      <c r="BG105" s="182">
        <f>IF(N105="zákl. přenesená",J105,0)</f>
        <v>0</v>
      </c>
      <c r="BH105" s="182">
        <f>IF(N105="sníž. přenesená",J105,0)</f>
        <v>0</v>
      </c>
      <c r="BI105" s="182">
        <f>IF(N105="nulová",J105,0)</f>
        <v>0</v>
      </c>
      <c r="BJ105" s="19" t="s">
        <v>84</v>
      </c>
      <c r="BK105" s="182">
        <f>ROUND(I105*H105,2)</f>
        <v>0</v>
      </c>
      <c r="BL105" s="19" t="s">
        <v>141</v>
      </c>
      <c r="BM105" s="181" t="s">
        <v>156</v>
      </c>
    </row>
    <row r="106" spans="1:65" s="2" customFormat="1" ht="19.5">
      <c r="A106" s="35"/>
      <c r="B106" s="36"/>
      <c r="C106" s="37"/>
      <c r="D106" s="183" t="s">
        <v>143</v>
      </c>
      <c r="E106" s="37"/>
      <c r="F106" s="184" t="s">
        <v>157</v>
      </c>
      <c r="G106" s="37"/>
      <c r="H106" s="37"/>
      <c r="I106" s="426"/>
      <c r="J106" s="408"/>
      <c r="K106" s="37"/>
      <c r="L106" s="40"/>
      <c r="M106" s="186"/>
      <c r="N106" s="187"/>
      <c r="O106" s="64"/>
      <c r="P106" s="64"/>
      <c r="Q106" s="64"/>
      <c r="R106" s="64"/>
      <c r="S106" s="64"/>
      <c r="T106" s="65"/>
      <c r="U106" s="35"/>
      <c r="V106" s="35"/>
      <c r="W106" s="35"/>
      <c r="X106" s="35"/>
      <c r="Y106" s="35"/>
      <c r="Z106" s="35"/>
      <c r="AA106" s="35"/>
      <c r="AB106" s="35"/>
      <c r="AC106" s="35"/>
      <c r="AD106" s="35"/>
      <c r="AE106" s="35"/>
      <c r="AT106" s="19" t="s">
        <v>143</v>
      </c>
      <c r="AU106" s="19" t="s">
        <v>86</v>
      </c>
    </row>
    <row r="107" spans="1:65" s="2" customFormat="1" ht="175.5">
      <c r="A107" s="35"/>
      <c r="B107" s="36"/>
      <c r="C107" s="37"/>
      <c r="D107" s="183" t="s">
        <v>145</v>
      </c>
      <c r="E107" s="37"/>
      <c r="F107" s="188" t="s">
        <v>146</v>
      </c>
      <c r="G107" s="37"/>
      <c r="H107" s="37"/>
      <c r="I107" s="426"/>
      <c r="J107" s="408"/>
      <c r="K107" s="37"/>
      <c r="L107" s="40"/>
      <c r="M107" s="186"/>
      <c r="N107" s="187"/>
      <c r="O107" s="64"/>
      <c r="P107" s="64"/>
      <c r="Q107" s="64"/>
      <c r="R107" s="64"/>
      <c r="S107" s="64"/>
      <c r="T107" s="65"/>
      <c r="U107" s="35"/>
      <c r="V107" s="35"/>
      <c r="W107" s="35"/>
      <c r="X107" s="35"/>
      <c r="Y107" s="35"/>
      <c r="Z107" s="35"/>
      <c r="AA107" s="35"/>
      <c r="AB107" s="35"/>
      <c r="AC107" s="35"/>
      <c r="AD107" s="35"/>
      <c r="AE107" s="35"/>
      <c r="AT107" s="19" t="s">
        <v>145</v>
      </c>
      <c r="AU107" s="19" t="s">
        <v>86</v>
      </c>
    </row>
    <row r="108" spans="1:65" s="13" customFormat="1">
      <c r="B108" s="189"/>
      <c r="C108" s="190"/>
      <c r="D108" s="183" t="s">
        <v>147</v>
      </c>
      <c r="E108" s="191" t="s">
        <v>19</v>
      </c>
      <c r="F108" s="192" t="s">
        <v>148</v>
      </c>
      <c r="G108" s="190"/>
      <c r="H108" s="191" t="s">
        <v>19</v>
      </c>
      <c r="I108" s="433"/>
      <c r="J108" s="434"/>
      <c r="K108" s="190"/>
      <c r="L108" s="193"/>
      <c r="M108" s="194"/>
      <c r="N108" s="195"/>
      <c r="O108" s="195"/>
      <c r="P108" s="195"/>
      <c r="Q108" s="195"/>
      <c r="R108" s="195"/>
      <c r="S108" s="195"/>
      <c r="T108" s="196"/>
      <c r="AT108" s="197" t="s">
        <v>147</v>
      </c>
      <c r="AU108" s="197" t="s">
        <v>86</v>
      </c>
      <c r="AV108" s="13" t="s">
        <v>84</v>
      </c>
      <c r="AW108" s="13" t="s">
        <v>35</v>
      </c>
      <c r="AX108" s="13" t="s">
        <v>76</v>
      </c>
      <c r="AY108" s="197" t="s">
        <v>134</v>
      </c>
    </row>
    <row r="109" spans="1:65" s="13" customFormat="1">
      <c r="B109" s="189"/>
      <c r="C109" s="190"/>
      <c r="D109" s="183" t="s">
        <v>147</v>
      </c>
      <c r="E109" s="191" t="s">
        <v>19</v>
      </c>
      <c r="F109" s="192" t="s">
        <v>149</v>
      </c>
      <c r="G109" s="190"/>
      <c r="H109" s="191" t="s">
        <v>19</v>
      </c>
      <c r="I109" s="433"/>
      <c r="J109" s="434"/>
      <c r="K109" s="190"/>
      <c r="L109" s="193"/>
      <c r="M109" s="194"/>
      <c r="N109" s="195"/>
      <c r="O109" s="195"/>
      <c r="P109" s="195"/>
      <c r="Q109" s="195"/>
      <c r="R109" s="195"/>
      <c r="S109" s="195"/>
      <c r="T109" s="196"/>
      <c r="AT109" s="197" t="s">
        <v>147</v>
      </c>
      <c r="AU109" s="197" t="s">
        <v>86</v>
      </c>
      <c r="AV109" s="13" t="s">
        <v>84</v>
      </c>
      <c r="AW109" s="13" t="s">
        <v>35</v>
      </c>
      <c r="AX109" s="13" t="s">
        <v>76</v>
      </c>
      <c r="AY109" s="197" t="s">
        <v>134</v>
      </c>
    </row>
    <row r="110" spans="1:65" s="14" customFormat="1">
      <c r="B110" s="198"/>
      <c r="C110" s="199"/>
      <c r="D110" s="183" t="s">
        <v>147</v>
      </c>
      <c r="E110" s="200" t="s">
        <v>19</v>
      </c>
      <c r="F110" s="201" t="s">
        <v>158</v>
      </c>
      <c r="G110" s="199"/>
      <c r="H110" s="202">
        <v>2.8</v>
      </c>
      <c r="I110" s="429"/>
      <c r="J110" s="430"/>
      <c r="K110" s="199"/>
      <c r="L110" s="203"/>
      <c r="M110" s="204"/>
      <c r="N110" s="205"/>
      <c r="O110" s="205"/>
      <c r="P110" s="205"/>
      <c r="Q110" s="205"/>
      <c r="R110" s="205"/>
      <c r="S110" s="205"/>
      <c r="T110" s="206"/>
      <c r="AT110" s="207" t="s">
        <v>147</v>
      </c>
      <c r="AU110" s="207" t="s">
        <v>86</v>
      </c>
      <c r="AV110" s="14" t="s">
        <v>86</v>
      </c>
      <c r="AW110" s="14" t="s">
        <v>35</v>
      </c>
      <c r="AX110" s="14" t="s">
        <v>76</v>
      </c>
      <c r="AY110" s="207" t="s">
        <v>134</v>
      </c>
    </row>
    <row r="111" spans="1:65" s="13" customFormat="1">
      <c r="B111" s="189"/>
      <c r="C111" s="190"/>
      <c r="D111" s="183" t="s">
        <v>147</v>
      </c>
      <c r="E111" s="191" t="s">
        <v>19</v>
      </c>
      <c r="F111" s="192" t="s">
        <v>151</v>
      </c>
      <c r="G111" s="190"/>
      <c r="H111" s="191" t="s">
        <v>19</v>
      </c>
      <c r="I111" s="433"/>
      <c r="J111" s="434"/>
      <c r="K111" s="190"/>
      <c r="L111" s="193"/>
      <c r="M111" s="194"/>
      <c r="N111" s="195"/>
      <c r="O111" s="195"/>
      <c r="P111" s="195"/>
      <c r="Q111" s="195"/>
      <c r="R111" s="195"/>
      <c r="S111" s="195"/>
      <c r="T111" s="196"/>
      <c r="AT111" s="197" t="s">
        <v>147</v>
      </c>
      <c r="AU111" s="197" t="s">
        <v>86</v>
      </c>
      <c r="AV111" s="13" t="s">
        <v>84</v>
      </c>
      <c r="AW111" s="13" t="s">
        <v>35</v>
      </c>
      <c r="AX111" s="13" t="s">
        <v>76</v>
      </c>
      <c r="AY111" s="197" t="s">
        <v>134</v>
      </c>
    </row>
    <row r="112" spans="1:65" s="14" customFormat="1">
      <c r="B112" s="198"/>
      <c r="C112" s="199"/>
      <c r="D112" s="183" t="s">
        <v>147</v>
      </c>
      <c r="E112" s="200" t="s">
        <v>19</v>
      </c>
      <c r="F112" s="201" t="s">
        <v>152</v>
      </c>
      <c r="G112" s="199"/>
      <c r="H112" s="202">
        <v>14.35</v>
      </c>
      <c r="I112" s="429"/>
      <c r="J112" s="430"/>
      <c r="K112" s="199"/>
      <c r="L112" s="203"/>
      <c r="M112" s="204"/>
      <c r="N112" s="205"/>
      <c r="O112" s="205"/>
      <c r="P112" s="205"/>
      <c r="Q112" s="205"/>
      <c r="R112" s="205"/>
      <c r="S112" s="205"/>
      <c r="T112" s="206"/>
      <c r="AT112" s="207" t="s">
        <v>147</v>
      </c>
      <c r="AU112" s="207" t="s">
        <v>86</v>
      </c>
      <c r="AV112" s="14" t="s">
        <v>86</v>
      </c>
      <c r="AW112" s="14" t="s">
        <v>35</v>
      </c>
      <c r="AX112" s="14" t="s">
        <v>76</v>
      </c>
      <c r="AY112" s="207" t="s">
        <v>134</v>
      </c>
    </row>
    <row r="113" spans="1:65" s="15" customFormat="1">
      <c r="B113" s="208"/>
      <c r="C113" s="209"/>
      <c r="D113" s="183" t="s">
        <v>147</v>
      </c>
      <c r="E113" s="210" t="s">
        <v>19</v>
      </c>
      <c r="F113" s="211" t="s">
        <v>153</v>
      </c>
      <c r="G113" s="209"/>
      <c r="H113" s="212">
        <v>17.149999999999999</v>
      </c>
      <c r="I113" s="431"/>
      <c r="J113" s="432"/>
      <c r="K113" s="209"/>
      <c r="L113" s="213"/>
      <c r="M113" s="214"/>
      <c r="N113" s="215"/>
      <c r="O113" s="215"/>
      <c r="P113" s="215"/>
      <c r="Q113" s="215"/>
      <c r="R113" s="215"/>
      <c r="S113" s="215"/>
      <c r="T113" s="216"/>
      <c r="AT113" s="217" t="s">
        <v>147</v>
      </c>
      <c r="AU113" s="217" t="s">
        <v>86</v>
      </c>
      <c r="AV113" s="15" t="s">
        <v>141</v>
      </c>
      <c r="AW113" s="15" t="s">
        <v>35</v>
      </c>
      <c r="AX113" s="15" t="s">
        <v>84</v>
      </c>
      <c r="AY113" s="217" t="s">
        <v>134</v>
      </c>
    </row>
    <row r="114" spans="1:65" s="2" customFormat="1" ht="14.45" customHeight="1">
      <c r="A114" s="35"/>
      <c r="B114" s="36"/>
      <c r="C114" s="170" t="s">
        <v>159</v>
      </c>
      <c r="D114" s="170" t="s">
        <v>136</v>
      </c>
      <c r="E114" s="171" t="s">
        <v>160</v>
      </c>
      <c r="F114" s="172" t="s">
        <v>161</v>
      </c>
      <c r="G114" s="173" t="s">
        <v>139</v>
      </c>
      <c r="H114" s="174">
        <v>24.15</v>
      </c>
      <c r="I114" s="424"/>
      <c r="J114" s="425">
        <f>ROUND(I114*H114,2)</f>
        <v>0</v>
      </c>
      <c r="K114" s="172" t="s">
        <v>140</v>
      </c>
      <c r="L114" s="40"/>
      <c r="M114" s="177" t="s">
        <v>19</v>
      </c>
      <c r="N114" s="178" t="s">
        <v>47</v>
      </c>
      <c r="O114" s="64"/>
      <c r="P114" s="179">
        <f>O114*H114</f>
        <v>0</v>
      </c>
      <c r="Q114" s="179">
        <v>3.0000000000000001E-5</v>
      </c>
      <c r="R114" s="179">
        <f>Q114*H114</f>
        <v>7.2449999999999999E-4</v>
      </c>
      <c r="S114" s="179">
        <v>0.10299999999999999</v>
      </c>
      <c r="T114" s="180">
        <f>S114*H114</f>
        <v>2.4874499999999999</v>
      </c>
      <c r="U114" s="35"/>
      <c r="V114" s="35"/>
      <c r="W114" s="35"/>
      <c r="X114" s="35"/>
      <c r="Y114" s="35"/>
      <c r="Z114" s="35"/>
      <c r="AA114" s="35"/>
      <c r="AB114" s="35"/>
      <c r="AC114" s="35"/>
      <c r="AD114" s="35"/>
      <c r="AE114" s="35"/>
      <c r="AR114" s="181" t="s">
        <v>141</v>
      </c>
      <c r="AT114" s="181" t="s">
        <v>136</v>
      </c>
      <c r="AU114" s="181" t="s">
        <v>86</v>
      </c>
      <c r="AY114" s="19" t="s">
        <v>134</v>
      </c>
      <c r="BE114" s="182">
        <f>IF(N114="základní",J114,0)</f>
        <v>0</v>
      </c>
      <c r="BF114" s="182">
        <f>IF(N114="snížená",J114,0)</f>
        <v>0</v>
      </c>
      <c r="BG114" s="182">
        <f>IF(N114="zákl. přenesená",J114,0)</f>
        <v>0</v>
      </c>
      <c r="BH114" s="182">
        <f>IF(N114="sníž. přenesená",J114,0)</f>
        <v>0</v>
      </c>
      <c r="BI114" s="182">
        <f>IF(N114="nulová",J114,0)</f>
        <v>0</v>
      </c>
      <c r="BJ114" s="19" t="s">
        <v>84</v>
      </c>
      <c r="BK114" s="182">
        <f>ROUND(I114*H114,2)</f>
        <v>0</v>
      </c>
      <c r="BL114" s="19" t="s">
        <v>141</v>
      </c>
      <c r="BM114" s="181" t="s">
        <v>162</v>
      </c>
    </row>
    <row r="115" spans="1:65" s="2" customFormat="1" ht="19.5">
      <c r="A115" s="35"/>
      <c r="B115" s="36"/>
      <c r="C115" s="37"/>
      <c r="D115" s="183" t="s">
        <v>143</v>
      </c>
      <c r="E115" s="37"/>
      <c r="F115" s="184" t="s">
        <v>163</v>
      </c>
      <c r="G115" s="37"/>
      <c r="H115" s="37"/>
      <c r="I115" s="426"/>
      <c r="J115" s="408"/>
      <c r="K115" s="37"/>
      <c r="L115" s="40"/>
      <c r="M115" s="186"/>
      <c r="N115" s="187"/>
      <c r="O115" s="64"/>
      <c r="P115" s="64"/>
      <c r="Q115" s="64"/>
      <c r="R115" s="64"/>
      <c r="S115" s="64"/>
      <c r="T115" s="65"/>
      <c r="U115" s="35"/>
      <c r="V115" s="35"/>
      <c r="W115" s="35"/>
      <c r="X115" s="35"/>
      <c r="Y115" s="35"/>
      <c r="Z115" s="35"/>
      <c r="AA115" s="35"/>
      <c r="AB115" s="35"/>
      <c r="AC115" s="35"/>
      <c r="AD115" s="35"/>
      <c r="AE115" s="35"/>
      <c r="AT115" s="19" t="s">
        <v>143</v>
      </c>
      <c r="AU115" s="19" t="s">
        <v>86</v>
      </c>
    </row>
    <row r="116" spans="1:65" s="2" customFormat="1" ht="195">
      <c r="A116" s="35"/>
      <c r="B116" s="36"/>
      <c r="C116" s="37"/>
      <c r="D116" s="183" t="s">
        <v>145</v>
      </c>
      <c r="E116" s="37"/>
      <c r="F116" s="188" t="s">
        <v>164</v>
      </c>
      <c r="G116" s="37"/>
      <c r="H116" s="37"/>
      <c r="I116" s="426"/>
      <c r="J116" s="408"/>
      <c r="K116" s="37"/>
      <c r="L116" s="40"/>
      <c r="M116" s="186"/>
      <c r="N116" s="187"/>
      <c r="O116" s="64"/>
      <c r="P116" s="64"/>
      <c r="Q116" s="64"/>
      <c r="R116" s="64"/>
      <c r="S116" s="64"/>
      <c r="T116" s="65"/>
      <c r="U116" s="35"/>
      <c r="V116" s="35"/>
      <c r="W116" s="35"/>
      <c r="X116" s="35"/>
      <c r="Y116" s="35"/>
      <c r="Z116" s="35"/>
      <c r="AA116" s="35"/>
      <c r="AB116" s="35"/>
      <c r="AC116" s="35"/>
      <c r="AD116" s="35"/>
      <c r="AE116" s="35"/>
      <c r="AT116" s="19" t="s">
        <v>145</v>
      </c>
      <c r="AU116" s="19" t="s">
        <v>86</v>
      </c>
    </row>
    <row r="117" spans="1:65" s="13" customFormat="1">
      <c r="B117" s="189"/>
      <c r="C117" s="190"/>
      <c r="D117" s="183" t="s">
        <v>147</v>
      </c>
      <c r="E117" s="191" t="s">
        <v>19</v>
      </c>
      <c r="F117" s="192" t="s">
        <v>148</v>
      </c>
      <c r="G117" s="190"/>
      <c r="H117" s="191" t="s">
        <v>19</v>
      </c>
      <c r="I117" s="433"/>
      <c r="J117" s="434"/>
      <c r="K117" s="190"/>
      <c r="L117" s="193"/>
      <c r="M117" s="194"/>
      <c r="N117" s="195"/>
      <c r="O117" s="195"/>
      <c r="P117" s="195"/>
      <c r="Q117" s="195"/>
      <c r="R117" s="195"/>
      <c r="S117" s="195"/>
      <c r="T117" s="196"/>
      <c r="AT117" s="197" t="s">
        <v>147</v>
      </c>
      <c r="AU117" s="197" t="s">
        <v>86</v>
      </c>
      <c r="AV117" s="13" t="s">
        <v>84</v>
      </c>
      <c r="AW117" s="13" t="s">
        <v>35</v>
      </c>
      <c r="AX117" s="13" t="s">
        <v>76</v>
      </c>
      <c r="AY117" s="197" t="s">
        <v>134</v>
      </c>
    </row>
    <row r="118" spans="1:65" s="13" customFormat="1">
      <c r="B118" s="189"/>
      <c r="C118" s="190"/>
      <c r="D118" s="183" t="s">
        <v>147</v>
      </c>
      <c r="E118" s="191" t="s">
        <v>19</v>
      </c>
      <c r="F118" s="192" t="s">
        <v>149</v>
      </c>
      <c r="G118" s="190"/>
      <c r="H118" s="191" t="s">
        <v>19</v>
      </c>
      <c r="I118" s="433"/>
      <c r="J118" s="434"/>
      <c r="K118" s="190"/>
      <c r="L118" s="193"/>
      <c r="M118" s="194"/>
      <c r="N118" s="195"/>
      <c r="O118" s="195"/>
      <c r="P118" s="195"/>
      <c r="Q118" s="195"/>
      <c r="R118" s="195"/>
      <c r="S118" s="195"/>
      <c r="T118" s="196"/>
      <c r="AT118" s="197" t="s">
        <v>147</v>
      </c>
      <c r="AU118" s="197" t="s">
        <v>86</v>
      </c>
      <c r="AV118" s="13" t="s">
        <v>84</v>
      </c>
      <c r="AW118" s="13" t="s">
        <v>35</v>
      </c>
      <c r="AX118" s="13" t="s">
        <v>76</v>
      </c>
      <c r="AY118" s="197" t="s">
        <v>134</v>
      </c>
    </row>
    <row r="119" spans="1:65" s="14" customFormat="1">
      <c r="B119" s="198"/>
      <c r="C119" s="199"/>
      <c r="D119" s="183" t="s">
        <v>147</v>
      </c>
      <c r="E119" s="200" t="s">
        <v>19</v>
      </c>
      <c r="F119" s="201" t="s">
        <v>165</v>
      </c>
      <c r="G119" s="199"/>
      <c r="H119" s="202">
        <v>6.3</v>
      </c>
      <c r="I119" s="429"/>
      <c r="J119" s="430"/>
      <c r="K119" s="199"/>
      <c r="L119" s="203"/>
      <c r="M119" s="204"/>
      <c r="N119" s="205"/>
      <c r="O119" s="205"/>
      <c r="P119" s="205"/>
      <c r="Q119" s="205"/>
      <c r="R119" s="205"/>
      <c r="S119" s="205"/>
      <c r="T119" s="206"/>
      <c r="AT119" s="207" t="s">
        <v>147</v>
      </c>
      <c r="AU119" s="207" t="s">
        <v>86</v>
      </c>
      <c r="AV119" s="14" t="s">
        <v>86</v>
      </c>
      <c r="AW119" s="14" t="s">
        <v>35</v>
      </c>
      <c r="AX119" s="14" t="s">
        <v>76</v>
      </c>
      <c r="AY119" s="207" t="s">
        <v>134</v>
      </c>
    </row>
    <row r="120" spans="1:65" s="13" customFormat="1">
      <c r="B120" s="189"/>
      <c r="C120" s="190"/>
      <c r="D120" s="183" t="s">
        <v>147</v>
      </c>
      <c r="E120" s="191" t="s">
        <v>19</v>
      </c>
      <c r="F120" s="192" t="s">
        <v>151</v>
      </c>
      <c r="G120" s="190"/>
      <c r="H120" s="191" t="s">
        <v>19</v>
      </c>
      <c r="I120" s="433"/>
      <c r="J120" s="434"/>
      <c r="K120" s="190"/>
      <c r="L120" s="193"/>
      <c r="M120" s="194"/>
      <c r="N120" s="195"/>
      <c r="O120" s="195"/>
      <c r="P120" s="195"/>
      <c r="Q120" s="195"/>
      <c r="R120" s="195"/>
      <c r="S120" s="195"/>
      <c r="T120" s="196"/>
      <c r="AT120" s="197" t="s">
        <v>147</v>
      </c>
      <c r="AU120" s="197" t="s">
        <v>86</v>
      </c>
      <c r="AV120" s="13" t="s">
        <v>84</v>
      </c>
      <c r="AW120" s="13" t="s">
        <v>35</v>
      </c>
      <c r="AX120" s="13" t="s">
        <v>76</v>
      </c>
      <c r="AY120" s="197" t="s">
        <v>134</v>
      </c>
    </row>
    <row r="121" spans="1:65" s="14" customFormat="1">
      <c r="B121" s="198"/>
      <c r="C121" s="199"/>
      <c r="D121" s="183" t="s">
        <v>147</v>
      </c>
      <c r="E121" s="200" t="s">
        <v>19</v>
      </c>
      <c r="F121" s="201" t="s">
        <v>166</v>
      </c>
      <c r="G121" s="199"/>
      <c r="H121" s="202">
        <v>17.850000000000001</v>
      </c>
      <c r="I121" s="429"/>
      <c r="J121" s="430"/>
      <c r="K121" s="199"/>
      <c r="L121" s="203"/>
      <c r="M121" s="204"/>
      <c r="N121" s="205"/>
      <c r="O121" s="205"/>
      <c r="P121" s="205"/>
      <c r="Q121" s="205"/>
      <c r="R121" s="205"/>
      <c r="S121" s="205"/>
      <c r="T121" s="206"/>
      <c r="AT121" s="207" t="s">
        <v>147</v>
      </c>
      <c r="AU121" s="207" t="s">
        <v>86</v>
      </c>
      <c r="AV121" s="14" t="s">
        <v>86</v>
      </c>
      <c r="AW121" s="14" t="s">
        <v>35</v>
      </c>
      <c r="AX121" s="14" t="s">
        <v>76</v>
      </c>
      <c r="AY121" s="207" t="s">
        <v>134</v>
      </c>
    </row>
    <row r="122" spans="1:65" s="15" customFormat="1">
      <c r="B122" s="208"/>
      <c r="C122" s="209"/>
      <c r="D122" s="183" t="s">
        <v>147</v>
      </c>
      <c r="E122" s="210" t="s">
        <v>19</v>
      </c>
      <c r="F122" s="211" t="s">
        <v>153</v>
      </c>
      <c r="G122" s="209"/>
      <c r="H122" s="212">
        <v>24.150000000000002</v>
      </c>
      <c r="I122" s="431"/>
      <c r="J122" s="432"/>
      <c r="K122" s="209"/>
      <c r="L122" s="213"/>
      <c r="M122" s="214"/>
      <c r="N122" s="215"/>
      <c r="O122" s="215"/>
      <c r="P122" s="215"/>
      <c r="Q122" s="215"/>
      <c r="R122" s="215"/>
      <c r="S122" s="215"/>
      <c r="T122" s="216"/>
      <c r="AT122" s="217" t="s">
        <v>147</v>
      </c>
      <c r="AU122" s="217" t="s">
        <v>86</v>
      </c>
      <c r="AV122" s="15" t="s">
        <v>141</v>
      </c>
      <c r="AW122" s="15" t="s">
        <v>35</v>
      </c>
      <c r="AX122" s="15" t="s">
        <v>84</v>
      </c>
      <c r="AY122" s="217" t="s">
        <v>134</v>
      </c>
    </row>
    <row r="123" spans="1:65" s="2" customFormat="1" ht="14.45" customHeight="1">
      <c r="A123" s="35"/>
      <c r="B123" s="36"/>
      <c r="C123" s="170" t="s">
        <v>141</v>
      </c>
      <c r="D123" s="170" t="s">
        <v>136</v>
      </c>
      <c r="E123" s="171" t="s">
        <v>167</v>
      </c>
      <c r="F123" s="172" t="s">
        <v>168</v>
      </c>
      <c r="G123" s="173" t="s">
        <v>169</v>
      </c>
      <c r="H123" s="174">
        <v>1008</v>
      </c>
      <c r="I123" s="424"/>
      <c r="J123" s="425">
        <f>ROUND(I123*H123,2)</f>
        <v>0</v>
      </c>
      <c r="K123" s="172" t="s">
        <v>140</v>
      </c>
      <c r="L123" s="40"/>
      <c r="M123" s="177" t="s">
        <v>19</v>
      </c>
      <c r="N123" s="178" t="s">
        <v>47</v>
      </c>
      <c r="O123" s="64"/>
      <c r="P123" s="179">
        <f>O123*H123</f>
        <v>0</v>
      </c>
      <c r="Q123" s="179">
        <v>0</v>
      </c>
      <c r="R123" s="179">
        <f>Q123*H123</f>
        <v>0</v>
      </c>
      <c r="S123" s="179">
        <v>0</v>
      </c>
      <c r="T123" s="180">
        <f>S123*H123</f>
        <v>0</v>
      </c>
      <c r="U123" s="35"/>
      <c r="V123" s="35"/>
      <c r="W123" s="35"/>
      <c r="X123" s="35"/>
      <c r="Y123" s="35"/>
      <c r="Z123" s="35"/>
      <c r="AA123" s="35"/>
      <c r="AB123" s="35"/>
      <c r="AC123" s="35"/>
      <c r="AD123" s="35"/>
      <c r="AE123" s="35"/>
      <c r="AR123" s="181" t="s">
        <v>141</v>
      </c>
      <c r="AT123" s="181" t="s">
        <v>136</v>
      </c>
      <c r="AU123" s="181" t="s">
        <v>86</v>
      </c>
      <c r="AY123" s="19" t="s">
        <v>134</v>
      </c>
      <c r="BE123" s="182">
        <f>IF(N123="základní",J123,0)</f>
        <v>0</v>
      </c>
      <c r="BF123" s="182">
        <f>IF(N123="snížená",J123,0)</f>
        <v>0</v>
      </c>
      <c r="BG123" s="182">
        <f>IF(N123="zákl. přenesená",J123,0)</f>
        <v>0</v>
      </c>
      <c r="BH123" s="182">
        <f>IF(N123="sníž. přenesená",J123,0)</f>
        <v>0</v>
      </c>
      <c r="BI123" s="182">
        <f>IF(N123="nulová",J123,0)</f>
        <v>0</v>
      </c>
      <c r="BJ123" s="19" t="s">
        <v>84</v>
      </c>
      <c r="BK123" s="182">
        <f>ROUND(I123*H123,2)</f>
        <v>0</v>
      </c>
      <c r="BL123" s="19" t="s">
        <v>141</v>
      </c>
      <c r="BM123" s="181" t="s">
        <v>170</v>
      </c>
    </row>
    <row r="124" spans="1:65" s="2" customFormat="1">
      <c r="A124" s="35"/>
      <c r="B124" s="36"/>
      <c r="C124" s="37"/>
      <c r="D124" s="183" t="s">
        <v>143</v>
      </c>
      <c r="E124" s="37"/>
      <c r="F124" s="184" t="s">
        <v>171</v>
      </c>
      <c r="G124" s="37"/>
      <c r="H124" s="37"/>
      <c r="I124" s="426"/>
      <c r="J124" s="408"/>
      <c r="K124" s="37"/>
      <c r="L124" s="40"/>
      <c r="M124" s="186"/>
      <c r="N124" s="187"/>
      <c r="O124" s="64"/>
      <c r="P124" s="64"/>
      <c r="Q124" s="64"/>
      <c r="R124" s="64"/>
      <c r="S124" s="64"/>
      <c r="T124" s="65"/>
      <c r="U124" s="35"/>
      <c r="V124" s="35"/>
      <c r="W124" s="35"/>
      <c r="X124" s="35"/>
      <c r="Y124" s="35"/>
      <c r="Z124" s="35"/>
      <c r="AA124" s="35"/>
      <c r="AB124" s="35"/>
      <c r="AC124" s="35"/>
      <c r="AD124" s="35"/>
      <c r="AE124" s="35"/>
      <c r="AT124" s="19" t="s">
        <v>143</v>
      </c>
      <c r="AU124" s="19" t="s">
        <v>86</v>
      </c>
    </row>
    <row r="125" spans="1:65" s="2" customFormat="1" ht="204.75">
      <c r="A125" s="35"/>
      <c r="B125" s="36"/>
      <c r="C125" s="37"/>
      <c r="D125" s="183" t="s">
        <v>145</v>
      </c>
      <c r="E125" s="37"/>
      <c r="F125" s="188" t="s">
        <v>172</v>
      </c>
      <c r="G125" s="37"/>
      <c r="H125" s="37"/>
      <c r="I125" s="426"/>
      <c r="J125" s="408"/>
      <c r="K125" s="37"/>
      <c r="L125" s="40"/>
      <c r="M125" s="186"/>
      <c r="N125" s="187"/>
      <c r="O125" s="64"/>
      <c r="P125" s="64"/>
      <c r="Q125" s="64"/>
      <c r="R125" s="64"/>
      <c r="S125" s="64"/>
      <c r="T125" s="65"/>
      <c r="U125" s="35"/>
      <c r="V125" s="35"/>
      <c r="W125" s="35"/>
      <c r="X125" s="35"/>
      <c r="Y125" s="35"/>
      <c r="Z125" s="35"/>
      <c r="AA125" s="35"/>
      <c r="AB125" s="35"/>
      <c r="AC125" s="35"/>
      <c r="AD125" s="35"/>
      <c r="AE125" s="35"/>
      <c r="AT125" s="19" t="s">
        <v>145</v>
      </c>
      <c r="AU125" s="19" t="s">
        <v>86</v>
      </c>
    </row>
    <row r="126" spans="1:65" s="13" customFormat="1" ht="22.5">
      <c r="B126" s="189"/>
      <c r="C126" s="190"/>
      <c r="D126" s="183" t="s">
        <v>147</v>
      </c>
      <c r="E126" s="191" t="s">
        <v>19</v>
      </c>
      <c r="F126" s="192" t="s">
        <v>173</v>
      </c>
      <c r="G126" s="190"/>
      <c r="H126" s="191" t="s">
        <v>19</v>
      </c>
      <c r="I126" s="433"/>
      <c r="J126" s="434"/>
      <c r="K126" s="190"/>
      <c r="L126" s="193"/>
      <c r="M126" s="194"/>
      <c r="N126" s="195"/>
      <c r="O126" s="195"/>
      <c r="P126" s="195"/>
      <c r="Q126" s="195"/>
      <c r="R126" s="195"/>
      <c r="S126" s="195"/>
      <c r="T126" s="196"/>
      <c r="AT126" s="197" t="s">
        <v>147</v>
      </c>
      <c r="AU126" s="197" t="s">
        <v>86</v>
      </c>
      <c r="AV126" s="13" t="s">
        <v>84</v>
      </c>
      <c r="AW126" s="13" t="s">
        <v>35</v>
      </c>
      <c r="AX126" s="13" t="s">
        <v>76</v>
      </c>
      <c r="AY126" s="197" t="s">
        <v>134</v>
      </c>
    </row>
    <row r="127" spans="1:65" s="14" customFormat="1" ht="22.5">
      <c r="B127" s="198"/>
      <c r="C127" s="199"/>
      <c r="D127" s="183" t="s">
        <v>147</v>
      </c>
      <c r="E127" s="200" t="s">
        <v>19</v>
      </c>
      <c r="F127" s="201" t="s">
        <v>174</v>
      </c>
      <c r="G127" s="199"/>
      <c r="H127" s="202">
        <v>1008</v>
      </c>
      <c r="I127" s="429"/>
      <c r="J127" s="430"/>
      <c r="K127" s="199"/>
      <c r="L127" s="203"/>
      <c r="M127" s="204"/>
      <c r="N127" s="205"/>
      <c r="O127" s="205"/>
      <c r="P127" s="205"/>
      <c r="Q127" s="205"/>
      <c r="R127" s="205"/>
      <c r="S127" s="205"/>
      <c r="T127" s="206"/>
      <c r="AT127" s="207" t="s">
        <v>147</v>
      </c>
      <c r="AU127" s="207" t="s">
        <v>86</v>
      </c>
      <c r="AV127" s="14" t="s">
        <v>86</v>
      </c>
      <c r="AW127" s="14" t="s">
        <v>35</v>
      </c>
      <c r="AX127" s="14" t="s">
        <v>84</v>
      </c>
      <c r="AY127" s="207" t="s">
        <v>134</v>
      </c>
    </row>
    <row r="128" spans="1:65" s="2" customFormat="1" ht="14.45" customHeight="1">
      <c r="A128" s="35"/>
      <c r="B128" s="36"/>
      <c r="C128" s="170" t="s">
        <v>175</v>
      </c>
      <c r="D128" s="170" t="s">
        <v>136</v>
      </c>
      <c r="E128" s="171" t="s">
        <v>167</v>
      </c>
      <c r="F128" s="172" t="s">
        <v>168</v>
      </c>
      <c r="G128" s="173" t="s">
        <v>169</v>
      </c>
      <c r="H128" s="174">
        <v>21600</v>
      </c>
      <c r="I128" s="424"/>
      <c r="J128" s="425">
        <f>ROUND(I128*H128,2)</f>
        <v>0</v>
      </c>
      <c r="K128" s="172" t="s">
        <v>140</v>
      </c>
      <c r="L128" s="40"/>
      <c r="M128" s="177" t="s">
        <v>19</v>
      </c>
      <c r="N128" s="178" t="s">
        <v>47</v>
      </c>
      <c r="O128" s="64"/>
      <c r="P128" s="179">
        <f>O128*H128</f>
        <v>0</v>
      </c>
      <c r="Q128" s="179">
        <v>0</v>
      </c>
      <c r="R128" s="179">
        <f>Q128*H128</f>
        <v>0</v>
      </c>
      <c r="S128" s="179">
        <v>0</v>
      </c>
      <c r="T128" s="180">
        <f>S128*H128</f>
        <v>0</v>
      </c>
      <c r="U128" s="35"/>
      <c r="V128" s="35"/>
      <c r="W128" s="35"/>
      <c r="X128" s="35"/>
      <c r="Y128" s="35"/>
      <c r="Z128" s="35"/>
      <c r="AA128" s="35"/>
      <c r="AB128" s="35"/>
      <c r="AC128" s="35"/>
      <c r="AD128" s="35"/>
      <c r="AE128" s="35"/>
      <c r="AR128" s="181" t="s">
        <v>141</v>
      </c>
      <c r="AT128" s="181" t="s">
        <v>136</v>
      </c>
      <c r="AU128" s="181" t="s">
        <v>86</v>
      </c>
      <c r="AY128" s="19" t="s">
        <v>134</v>
      </c>
      <c r="BE128" s="182">
        <f>IF(N128="základní",J128,0)</f>
        <v>0</v>
      </c>
      <c r="BF128" s="182">
        <f>IF(N128="snížená",J128,0)</f>
        <v>0</v>
      </c>
      <c r="BG128" s="182">
        <f>IF(N128="zákl. přenesená",J128,0)</f>
        <v>0</v>
      </c>
      <c r="BH128" s="182">
        <f>IF(N128="sníž. přenesená",J128,0)</f>
        <v>0</v>
      </c>
      <c r="BI128" s="182">
        <f>IF(N128="nulová",J128,0)</f>
        <v>0</v>
      </c>
      <c r="BJ128" s="19" t="s">
        <v>84</v>
      </c>
      <c r="BK128" s="182">
        <f>ROUND(I128*H128,2)</f>
        <v>0</v>
      </c>
      <c r="BL128" s="19" t="s">
        <v>141</v>
      </c>
      <c r="BM128" s="181" t="s">
        <v>176</v>
      </c>
    </row>
    <row r="129" spans="1:65" s="2" customFormat="1">
      <c r="A129" s="35"/>
      <c r="B129" s="36"/>
      <c r="C129" s="37"/>
      <c r="D129" s="183" t="s">
        <v>143</v>
      </c>
      <c r="E129" s="37"/>
      <c r="F129" s="184" t="s">
        <v>171</v>
      </c>
      <c r="G129" s="37"/>
      <c r="H129" s="37"/>
      <c r="I129" s="426"/>
      <c r="J129" s="408"/>
      <c r="K129" s="37"/>
      <c r="L129" s="40"/>
      <c r="M129" s="186"/>
      <c r="N129" s="187"/>
      <c r="O129" s="64"/>
      <c r="P129" s="64"/>
      <c r="Q129" s="64"/>
      <c r="R129" s="64"/>
      <c r="S129" s="64"/>
      <c r="T129" s="65"/>
      <c r="U129" s="35"/>
      <c r="V129" s="35"/>
      <c r="W129" s="35"/>
      <c r="X129" s="35"/>
      <c r="Y129" s="35"/>
      <c r="Z129" s="35"/>
      <c r="AA129" s="35"/>
      <c r="AB129" s="35"/>
      <c r="AC129" s="35"/>
      <c r="AD129" s="35"/>
      <c r="AE129" s="35"/>
      <c r="AT129" s="19" t="s">
        <v>143</v>
      </c>
      <c r="AU129" s="19" t="s">
        <v>86</v>
      </c>
    </row>
    <row r="130" spans="1:65" s="2" customFormat="1" ht="204.75">
      <c r="A130" s="35"/>
      <c r="B130" s="36"/>
      <c r="C130" s="37"/>
      <c r="D130" s="183" t="s">
        <v>145</v>
      </c>
      <c r="E130" s="37"/>
      <c r="F130" s="188" t="s">
        <v>172</v>
      </c>
      <c r="G130" s="37"/>
      <c r="H130" s="37"/>
      <c r="I130" s="426"/>
      <c r="J130" s="408"/>
      <c r="K130" s="37"/>
      <c r="L130" s="40"/>
      <c r="M130" s="186"/>
      <c r="N130" s="187"/>
      <c r="O130" s="64"/>
      <c r="P130" s="64"/>
      <c r="Q130" s="64"/>
      <c r="R130" s="64"/>
      <c r="S130" s="64"/>
      <c r="T130" s="65"/>
      <c r="U130" s="35"/>
      <c r="V130" s="35"/>
      <c r="W130" s="35"/>
      <c r="X130" s="35"/>
      <c r="Y130" s="35"/>
      <c r="Z130" s="35"/>
      <c r="AA130" s="35"/>
      <c r="AB130" s="35"/>
      <c r="AC130" s="35"/>
      <c r="AD130" s="35"/>
      <c r="AE130" s="35"/>
      <c r="AT130" s="19" t="s">
        <v>145</v>
      </c>
      <c r="AU130" s="19" t="s">
        <v>86</v>
      </c>
    </row>
    <row r="131" spans="1:65" s="14" customFormat="1" ht="22.5">
      <c r="B131" s="198"/>
      <c r="C131" s="199"/>
      <c r="D131" s="183" t="s">
        <v>147</v>
      </c>
      <c r="E131" s="200" t="s">
        <v>19</v>
      </c>
      <c r="F131" s="201" t="s">
        <v>177</v>
      </c>
      <c r="G131" s="199"/>
      <c r="H131" s="202">
        <v>21600</v>
      </c>
      <c r="I131" s="429"/>
      <c r="J131" s="430"/>
      <c r="K131" s="199"/>
      <c r="L131" s="203"/>
      <c r="M131" s="204"/>
      <c r="N131" s="205"/>
      <c r="O131" s="205"/>
      <c r="P131" s="205"/>
      <c r="Q131" s="205"/>
      <c r="R131" s="205"/>
      <c r="S131" s="205"/>
      <c r="T131" s="206"/>
      <c r="AT131" s="207" t="s">
        <v>147</v>
      </c>
      <c r="AU131" s="207" t="s">
        <v>86</v>
      </c>
      <c r="AV131" s="14" t="s">
        <v>86</v>
      </c>
      <c r="AW131" s="14" t="s">
        <v>35</v>
      </c>
      <c r="AX131" s="14" t="s">
        <v>84</v>
      </c>
      <c r="AY131" s="207" t="s">
        <v>134</v>
      </c>
    </row>
    <row r="132" spans="1:65" s="2" customFormat="1" ht="14.45" customHeight="1">
      <c r="A132" s="35"/>
      <c r="B132" s="36"/>
      <c r="C132" s="170" t="s">
        <v>178</v>
      </c>
      <c r="D132" s="170" t="s">
        <v>136</v>
      </c>
      <c r="E132" s="171" t="s">
        <v>179</v>
      </c>
      <c r="F132" s="172" t="s">
        <v>180</v>
      </c>
      <c r="G132" s="173" t="s">
        <v>181</v>
      </c>
      <c r="H132" s="174">
        <v>280</v>
      </c>
      <c r="I132" s="424"/>
      <c r="J132" s="425">
        <f>ROUND(I132*H132,2)</f>
        <v>0</v>
      </c>
      <c r="K132" s="172" t="s">
        <v>19</v>
      </c>
      <c r="L132" s="40"/>
      <c r="M132" s="177" t="s">
        <v>19</v>
      </c>
      <c r="N132" s="178" t="s">
        <v>47</v>
      </c>
      <c r="O132" s="64"/>
      <c r="P132" s="179">
        <f>O132*H132</f>
        <v>0</v>
      </c>
      <c r="Q132" s="179">
        <v>4.8000000000000001E-4</v>
      </c>
      <c r="R132" s="179">
        <f>Q132*H132</f>
        <v>0.13439999999999999</v>
      </c>
      <c r="S132" s="179">
        <v>0</v>
      </c>
      <c r="T132" s="180">
        <f>S132*H132</f>
        <v>0</v>
      </c>
      <c r="U132" s="35"/>
      <c r="V132" s="35"/>
      <c r="W132" s="35"/>
      <c r="X132" s="35"/>
      <c r="Y132" s="35"/>
      <c r="Z132" s="35"/>
      <c r="AA132" s="35"/>
      <c r="AB132" s="35"/>
      <c r="AC132" s="35"/>
      <c r="AD132" s="35"/>
      <c r="AE132" s="35"/>
      <c r="AR132" s="181" t="s">
        <v>182</v>
      </c>
      <c r="AT132" s="181" t="s">
        <v>136</v>
      </c>
      <c r="AU132" s="181" t="s">
        <v>86</v>
      </c>
      <c r="AY132" s="19" t="s">
        <v>134</v>
      </c>
      <c r="BE132" s="182">
        <f>IF(N132="základní",J132,0)</f>
        <v>0</v>
      </c>
      <c r="BF132" s="182">
        <f>IF(N132="snížená",J132,0)</f>
        <v>0</v>
      </c>
      <c r="BG132" s="182">
        <f>IF(N132="zákl. přenesená",J132,0)</f>
        <v>0</v>
      </c>
      <c r="BH132" s="182">
        <f>IF(N132="sníž. přenesená",J132,0)</f>
        <v>0</v>
      </c>
      <c r="BI132" s="182">
        <f>IF(N132="nulová",J132,0)</f>
        <v>0</v>
      </c>
      <c r="BJ132" s="19" t="s">
        <v>84</v>
      </c>
      <c r="BK132" s="182">
        <f>ROUND(I132*H132,2)</f>
        <v>0</v>
      </c>
      <c r="BL132" s="19" t="s">
        <v>182</v>
      </c>
      <c r="BM132" s="181" t="s">
        <v>183</v>
      </c>
    </row>
    <row r="133" spans="1:65" s="2" customFormat="1" ht="14.45" customHeight="1">
      <c r="A133" s="35"/>
      <c r="B133" s="36"/>
      <c r="C133" s="170" t="s">
        <v>184</v>
      </c>
      <c r="D133" s="170" t="s">
        <v>136</v>
      </c>
      <c r="E133" s="171" t="s">
        <v>185</v>
      </c>
      <c r="F133" s="172" t="s">
        <v>186</v>
      </c>
      <c r="G133" s="173" t="s">
        <v>187</v>
      </c>
      <c r="H133" s="174">
        <v>1</v>
      </c>
      <c r="I133" s="424"/>
      <c r="J133" s="425">
        <f>ROUND(I133*H133,2)</f>
        <v>0</v>
      </c>
      <c r="K133" s="172" t="s">
        <v>140</v>
      </c>
      <c r="L133" s="40"/>
      <c r="M133" s="177" t="s">
        <v>19</v>
      </c>
      <c r="N133" s="178" t="s">
        <v>47</v>
      </c>
      <c r="O133" s="64"/>
      <c r="P133" s="179">
        <f>O133*H133</f>
        <v>0</v>
      </c>
      <c r="Q133" s="179">
        <v>1.0189999999999999E-2</v>
      </c>
      <c r="R133" s="179">
        <f>Q133*H133</f>
        <v>1.0189999999999999E-2</v>
      </c>
      <c r="S133" s="179">
        <v>0</v>
      </c>
      <c r="T133" s="180">
        <f>S133*H133</f>
        <v>0</v>
      </c>
      <c r="U133" s="35"/>
      <c r="V133" s="35"/>
      <c r="W133" s="35"/>
      <c r="X133" s="35"/>
      <c r="Y133" s="35"/>
      <c r="Z133" s="35"/>
      <c r="AA133" s="35"/>
      <c r="AB133" s="35"/>
      <c r="AC133" s="35"/>
      <c r="AD133" s="35"/>
      <c r="AE133" s="35"/>
      <c r="AR133" s="181" t="s">
        <v>182</v>
      </c>
      <c r="AT133" s="181" t="s">
        <v>136</v>
      </c>
      <c r="AU133" s="181" t="s">
        <v>86</v>
      </c>
      <c r="AY133" s="19" t="s">
        <v>134</v>
      </c>
      <c r="BE133" s="182">
        <f>IF(N133="základní",J133,0)</f>
        <v>0</v>
      </c>
      <c r="BF133" s="182">
        <f>IF(N133="snížená",J133,0)</f>
        <v>0</v>
      </c>
      <c r="BG133" s="182">
        <f>IF(N133="zákl. přenesená",J133,0)</f>
        <v>0</v>
      </c>
      <c r="BH133" s="182">
        <f>IF(N133="sníž. přenesená",J133,0)</f>
        <v>0</v>
      </c>
      <c r="BI133" s="182">
        <f>IF(N133="nulová",J133,0)</f>
        <v>0</v>
      </c>
      <c r="BJ133" s="19" t="s">
        <v>84</v>
      </c>
      <c r="BK133" s="182">
        <f>ROUND(I133*H133,2)</f>
        <v>0</v>
      </c>
      <c r="BL133" s="19" t="s">
        <v>182</v>
      </c>
      <c r="BM133" s="181" t="s">
        <v>188</v>
      </c>
    </row>
    <row r="134" spans="1:65" s="2" customFormat="1">
      <c r="A134" s="35"/>
      <c r="B134" s="36"/>
      <c r="C134" s="37"/>
      <c r="D134" s="183" t="s">
        <v>143</v>
      </c>
      <c r="E134" s="37"/>
      <c r="F134" s="184" t="s">
        <v>186</v>
      </c>
      <c r="G134" s="37"/>
      <c r="H134" s="37"/>
      <c r="I134" s="426"/>
      <c r="J134" s="408"/>
      <c r="K134" s="37"/>
      <c r="L134" s="40"/>
      <c r="M134" s="186"/>
      <c r="N134" s="187"/>
      <c r="O134" s="64"/>
      <c r="P134" s="64"/>
      <c r="Q134" s="64"/>
      <c r="R134" s="64"/>
      <c r="S134" s="64"/>
      <c r="T134" s="65"/>
      <c r="U134" s="35"/>
      <c r="V134" s="35"/>
      <c r="W134" s="35"/>
      <c r="X134" s="35"/>
      <c r="Y134" s="35"/>
      <c r="Z134" s="35"/>
      <c r="AA134" s="35"/>
      <c r="AB134" s="35"/>
      <c r="AC134" s="35"/>
      <c r="AD134" s="35"/>
      <c r="AE134" s="35"/>
      <c r="AT134" s="19" t="s">
        <v>143</v>
      </c>
      <c r="AU134" s="19" t="s">
        <v>86</v>
      </c>
    </row>
    <row r="135" spans="1:65" s="2" customFormat="1" ht="39">
      <c r="A135" s="35"/>
      <c r="B135" s="36"/>
      <c r="C135" s="37"/>
      <c r="D135" s="183" t="s">
        <v>145</v>
      </c>
      <c r="E135" s="37"/>
      <c r="F135" s="188" t="s">
        <v>189</v>
      </c>
      <c r="G135" s="37"/>
      <c r="H135" s="37"/>
      <c r="I135" s="426"/>
      <c r="J135" s="408"/>
      <c r="K135" s="37"/>
      <c r="L135" s="40"/>
      <c r="M135" s="186"/>
      <c r="N135" s="187"/>
      <c r="O135" s="64"/>
      <c r="P135" s="64"/>
      <c r="Q135" s="64"/>
      <c r="R135" s="64"/>
      <c r="S135" s="64"/>
      <c r="T135" s="65"/>
      <c r="U135" s="35"/>
      <c r="V135" s="35"/>
      <c r="W135" s="35"/>
      <c r="X135" s="35"/>
      <c r="Y135" s="35"/>
      <c r="Z135" s="35"/>
      <c r="AA135" s="35"/>
      <c r="AB135" s="35"/>
      <c r="AC135" s="35"/>
      <c r="AD135" s="35"/>
      <c r="AE135" s="35"/>
      <c r="AT135" s="19" t="s">
        <v>145</v>
      </c>
      <c r="AU135" s="19" t="s">
        <v>86</v>
      </c>
    </row>
    <row r="136" spans="1:65" s="14" customFormat="1">
      <c r="B136" s="198"/>
      <c r="C136" s="199"/>
      <c r="D136" s="183" t="s">
        <v>147</v>
      </c>
      <c r="E136" s="200" t="s">
        <v>19</v>
      </c>
      <c r="F136" s="201" t="s">
        <v>190</v>
      </c>
      <c r="G136" s="199"/>
      <c r="H136" s="202">
        <v>1</v>
      </c>
      <c r="I136" s="429"/>
      <c r="J136" s="430"/>
      <c r="K136" s="199"/>
      <c r="L136" s="203"/>
      <c r="M136" s="204"/>
      <c r="N136" s="205"/>
      <c r="O136" s="205"/>
      <c r="P136" s="205"/>
      <c r="Q136" s="205"/>
      <c r="R136" s="205"/>
      <c r="S136" s="205"/>
      <c r="T136" s="206"/>
      <c r="AT136" s="207" t="s">
        <v>147</v>
      </c>
      <c r="AU136" s="207" t="s">
        <v>86</v>
      </c>
      <c r="AV136" s="14" t="s">
        <v>86</v>
      </c>
      <c r="AW136" s="14" t="s">
        <v>35</v>
      </c>
      <c r="AX136" s="14" t="s">
        <v>84</v>
      </c>
      <c r="AY136" s="207" t="s">
        <v>134</v>
      </c>
    </row>
    <row r="137" spans="1:65" s="2" customFormat="1" ht="14.45" customHeight="1">
      <c r="A137" s="35"/>
      <c r="B137" s="36"/>
      <c r="C137" s="218" t="s">
        <v>191</v>
      </c>
      <c r="D137" s="218" t="s">
        <v>192</v>
      </c>
      <c r="E137" s="219" t="s">
        <v>193</v>
      </c>
      <c r="F137" s="220" t="s">
        <v>194</v>
      </c>
      <c r="G137" s="221" t="s">
        <v>187</v>
      </c>
      <c r="H137" s="222">
        <v>1</v>
      </c>
      <c r="I137" s="427"/>
      <c r="J137" s="428">
        <f>ROUND(I137*H137,2)</f>
        <v>0</v>
      </c>
      <c r="K137" s="220" t="s">
        <v>19</v>
      </c>
      <c r="L137" s="223"/>
      <c r="M137" s="224" t="s">
        <v>19</v>
      </c>
      <c r="N137" s="225" t="s">
        <v>47</v>
      </c>
      <c r="O137" s="64"/>
      <c r="P137" s="179">
        <f>O137*H137</f>
        <v>0</v>
      </c>
      <c r="Q137" s="179">
        <v>1.74</v>
      </c>
      <c r="R137" s="179">
        <f>Q137*H137</f>
        <v>1.74</v>
      </c>
      <c r="S137" s="179">
        <v>0</v>
      </c>
      <c r="T137" s="180">
        <f>S137*H137</f>
        <v>0</v>
      </c>
      <c r="U137" s="35"/>
      <c r="V137" s="35"/>
      <c r="W137" s="35"/>
      <c r="X137" s="35"/>
      <c r="Y137" s="35"/>
      <c r="Z137" s="35"/>
      <c r="AA137" s="35"/>
      <c r="AB137" s="35"/>
      <c r="AC137" s="35"/>
      <c r="AD137" s="35"/>
      <c r="AE137" s="35"/>
      <c r="AR137" s="181" t="s">
        <v>195</v>
      </c>
      <c r="AT137" s="181" t="s">
        <v>192</v>
      </c>
      <c r="AU137" s="181" t="s">
        <v>86</v>
      </c>
      <c r="AY137" s="19" t="s">
        <v>134</v>
      </c>
      <c r="BE137" s="182">
        <f>IF(N137="základní",J137,0)</f>
        <v>0</v>
      </c>
      <c r="BF137" s="182">
        <f>IF(N137="snížená",J137,0)</f>
        <v>0</v>
      </c>
      <c r="BG137" s="182">
        <f>IF(N137="zákl. přenesená",J137,0)</f>
        <v>0</v>
      </c>
      <c r="BH137" s="182">
        <f>IF(N137="sníž. přenesená",J137,0)</f>
        <v>0</v>
      </c>
      <c r="BI137" s="182">
        <f>IF(N137="nulová",J137,0)</f>
        <v>0</v>
      </c>
      <c r="BJ137" s="19" t="s">
        <v>84</v>
      </c>
      <c r="BK137" s="182">
        <f>ROUND(I137*H137,2)</f>
        <v>0</v>
      </c>
      <c r="BL137" s="19" t="s">
        <v>182</v>
      </c>
      <c r="BM137" s="181" t="s">
        <v>196</v>
      </c>
    </row>
    <row r="138" spans="1:65" s="2" customFormat="1" ht="14.45" customHeight="1">
      <c r="A138" s="35"/>
      <c r="B138" s="36"/>
      <c r="C138" s="170" t="s">
        <v>197</v>
      </c>
      <c r="D138" s="170" t="s">
        <v>136</v>
      </c>
      <c r="E138" s="171" t="s">
        <v>198</v>
      </c>
      <c r="F138" s="172" t="s">
        <v>199</v>
      </c>
      <c r="G138" s="173" t="s">
        <v>187</v>
      </c>
      <c r="H138" s="174">
        <v>1</v>
      </c>
      <c r="I138" s="424"/>
      <c r="J138" s="425">
        <f>ROUND(I138*H138,2)</f>
        <v>0</v>
      </c>
      <c r="K138" s="172" t="s">
        <v>140</v>
      </c>
      <c r="L138" s="40"/>
      <c r="M138" s="177" t="s">
        <v>19</v>
      </c>
      <c r="N138" s="178" t="s">
        <v>47</v>
      </c>
      <c r="O138" s="64"/>
      <c r="P138" s="179">
        <f>O138*H138</f>
        <v>0</v>
      </c>
      <c r="Q138" s="179">
        <v>2.8539999999999999E-2</v>
      </c>
      <c r="R138" s="179">
        <f>Q138*H138</f>
        <v>2.8539999999999999E-2</v>
      </c>
      <c r="S138" s="179">
        <v>0</v>
      </c>
      <c r="T138" s="180">
        <f>S138*H138</f>
        <v>0</v>
      </c>
      <c r="U138" s="35"/>
      <c r="V138" s="35"/>
      <c r="W138" s="35"/>
      <c r="X138" s="35"/>
      <c r="Y138" s="35"/>
      <c r="Z138" s="35"/>
      <c r="AA138" s="35"/>
      <c r="AB138" s="35"/>
      <c r="AC138" s="35"/>
      <c r="AD138" s="35"/>
      <c r="AE138" s="35"/>
      <c r="AR138" s="181" t="s">
        <v>182</v>
      </c>
      <c r="AT138" s="181" t="s">
        <v>136</v>
      </c>
      <c r="AU138" s="181" t="s">
        <v>86</v>
      </c>
      <c r="AY138" s="19" t="s">
        <v>134</v>
      </c>
      <c r="BE138" s="182">
        <f>IF(N138="základní",J138,0)</f>
        <v>0</v>
      </c>
      <c r="BF138" s="182">
        <f>IF(N138="snížená",J138,0)</f>
        <v>0</v>
      </c>
      <c r="BG138" s="182">
        <f>IF(N138="zákl. přenesená",J138,0)</f>
        <v>0</v>
      </c>
      <c r="BH138" s="182">
        <f>IF(N138="sníž. přenesená",J138,0)</f>
        <v>0</v>
      </c>
      <c r="BI138" s="182">
        <f>IF(N138="nulová",J138,0)</f>
        <v>0</v>
      </c>
      <c r="BJ138" s="19" t="s">
        <v>84</v>
      </c>
      <c r="BK138" s="182">
        <f>ROUND(I138*H138,2)</f>
        <v>0</v>
      </c>
      <c r="BL138" s="19" t="s">
        <v>182</v>
      </c>
      <c r="BM138" s="181" t="s">
        <v>200</v>
      </c>
    </row>
    <row r="139" spans="1:65" s="2" customFormat="1">
      <c r="A139" s="35"/>
      <c r="B139" s="36"/>
      <c r="C139" s="37"/>
      <c r="D139" s="183" t="s">
        <v>143</v>
      </c>
      <c r="E139" s="37"/>
      <c r="F139" s="184" t="s">
        <v>199</v>
      </c>
      <c r="G139" s="37"/>
      <c r="H139" s="37"/>
      <c r="I139" s="426"/>
      <c r="J139" s="408"/>
      <c r="K139" s="37"/>
      <c r="L139" s="40"/>
      <c r="M139" s="186"/>
      <c r="N139" s="187"/>
      <c r="O139" s="64"/>
      <c r="P139" s="64"/>
      <c r="Q139" s="64"/>
      <c r="R139" s="64"/>
      <c r="S139" s="64"/>
      <c r="T139" s="65"/>
      <c r="U139" s="35"/>
      <c r="V139" s="35"/>
      <c r="W139" s="35"/>
      <c r="X139" s="35"/>
      <c r="Y139" s="35"/>
      <c r="Z139" s="35"/>
      <c r="AA139" s="35"/>
      <c r="AB139" s="35"/>
      <c r="AC139" s="35"/>
      <c r="AD139" s="35"/>
      <c r="AE139" s="35"/>
      <c r="AT139" s="19" t="s">
        <v>143</v>
      </c>
      <c r="AU139" s="19" t="s">
        <v>86</v>
      </c>
    </row>
    <row r="140" spans="1:65" s="2" customFormat="1" ht="39">
      <c r="A140" s="35"/>
      <c r="B140" s="36"/>
      <c r="C140" s="37"/>
      <c r="D140" s="183" t="s">
        <v>145</v>
      </c>
      <c r="E140" s="37"/>
      <c r="F140" s="188" t="s">
        <v>189</v>
      </c>
      <c r="G140" s="37"/>
      <c r="H140" s="37"/>
      <c r="I140" s="426"/>
      <c r="J140" s="408"/>
      <c r="K140" s="37"/>
      <c r="L140" s="40"/>
      <c r="M140" s="186"/>
      <c r="N140" s="187"/>
      <c r="O140" s="64"/>
      <c r="P140" s="64"/>
      <c r="Q140" s="64"/>
      <c r="R140" s="64"/>
      <c r="S140" s="64"/>
      <c r="T140" s="65"/>
      <c r="U140" s="35"/>
      <c r="V140" s="35"/>
      <c r="W140" s="35"/>
      <c r="X140" s="35"/>
      <c r="Y140" s="35"/>
      <c r="Z140" s="35"/>
      <c r="AA140" s="35"/>
      <c r="AB140" s="35"/>
      <c r="AC140" s="35"/>
      <c r="AD140" s="35"/>
      <c r="AE140" s="35"/>
      <c r="AT140" s="19" t="s">
        <v>145</v>
      </c>
      <c r="AU140" s="19" t="s">
        <v>86</v>
      </c>
    </row>
    <row r="141" spans="1:65" s="14" customFormat="1">
      <c r="B141" s="198"/>
      <c r="C141" s="199"/>
      <c r="D141" s="183" t="s">
        <v>147</v>
      </c>
      <c r="E141" s="200" t="s">
        <v>19</v>
      </c>
      <c r="F141" s="201" t="s">
        <v>190</v>
      </c>
      <c r="G141" s="199"/>
      <c r="H141" s="202">
        <v>1</v>
      </c>
      <c r="I141" s="429"/>
      <c r="J141" s="430"/>
      <c r="K141" s="199"/>
      <c r="L141" s="203"/>
      <c r="M141" s="204"/>
      <c r="N141" s="205"/>
      <c r="O141" s="205"/>
      <c r="P141" s="205"/>
      <c r="Q141" s="205"/>
      <c r="R141" s="205"/>
      <c r="S141" s="205"/>
      <c r="T141" s="206"/>
      <c r="AT141" s="207" t="s">
        <v>147</v>
      </c>
      <c r="AU141" s="207" t="s">
        <v>86</v>
      </c>
      <c r="AV141" s="14" t="s">
        <v>86</v>
      </c>
      <c r="AW141" s="14" t="s">
        <v>35</v>
      </c>
      <c r="AX141" s="14" t="s">
        <v>84</v>
      </c>
      <c r="AY141" s="207" t="s">
        <v>134</v>
      </c>
    </row>
    <row r="142" spans="1:65" s="2" customFormat="1" ht="14.45" customHeight="1">
      <c r="A142" s="35"/>
      <c r="B142" s="36"/>
      <c r="C142" s="218" t="s">
        <v>201</v>
      </c>
      <c r="D142" s="218" t="s">
        <v>192</v>
      </c>
      <c r="E142" s="219" t="s">
        <v>202</v>
      </c>
      <c r="F142" s="220" t="s">
        <v>203</v>
      </c>
      <c r="G142" s="221" t="s">
        <v>187</v>
      </c>
      <c r="H142" s="222">
        <v>1</v>
      </c>
      <c r="I142" s="427"/>
      <c r="J142" s="428">
        <f>ROUND(I142*H142,2)</f>
        <v>0</v>
      </c>
      <c r="K142" s="220" t="s">
        <v>19</v>
      </c>
      <c r="L142" s="223"/>
      <c r="M142" s="224" t="s">
        <v>19</v>
      </c>
      <c r="N142" s="225" t="s">
        <v>47</v>
      </c>
      <c r="O142" s="64"/>
      <c r="P142" s="179">
        <f>O142*H142</f>
        <v>0</v>
      </c>
      <c r="Q142" s="179">
        <v>4.58</v>
      </c>
      <c r="R142" s="179">
        <f>Q142*H142</f>
        <v>4.58</v>
      </c>
      <c r="S142" s="179">
        <v>0</v>
      </c>
      <c r="T142" s="180">
        <f>S142*H142</f>
        <v>0</v>
      </c>
      <c r="U142" s="35"/>
      <c r="V142" s="35"/>
      <c r="W142" s="35"/>
      <c r="X142" s="35"/>
      <c r="Y142" s="35"/>
      <c r="Z142" s="35"/>
      <c r="AA142" s="35"/>
      <c r="AB142" s="35"/>
      <c r="AC142" s="35"/>
      <c r="AD142" s="35"/>
      <c r="AE142" s="35"/>
      <c r="AR142" s="181" t="s">
        <v>195</v>
      </c>
      <c r="AT142" s="181" t="s">
        <v>192</v>
      </c>
      <c r="AU142" s="181" t="s">
        <v>86</v>
      </c>
      <c r="AY142" s="19" t="s">
        <v>134</v>
      </c>
      <c r="BE142" s="182">
        <f>IF(N142="základní",J142,0)</f>
        <v>0</v>
      </c>
      <c r="BF142" s="182">
        <f>IF(N142="snížená",J142,0)</f>
        <v>0</v>
      </c>
      <c r="BG142" s="182">
        <f>IF(N142="zákl. přenesená",J142,0)</f>
        <v>0</v>
      </c>
      <c r="BH142" s="182">
        <f>IF(N142="sníž. přenesená",J142,0)</f>
        <v>0</v>
      </c>
      <c r="BI142" s="182">
        <f>IF(N142="nulová",J142,0)</f>
        <v>0</v>
      </c>
      <c r="BJ142" s="19" t="s">
        <v>84</v>
      </c>
      <c r="BK142" s="182">
        <f>ROUND(I142*H142,2)</f>
        <v>0</v>
      </c>
      <c r="BL142" s="19" t="s">
        <v>182</v>
      </c>
      <c r="BM142" s="181" t="s">
        <v>204</v>
      </c>
    </row>
    <row r="143" spans="1:65" s="2" customFormat="1" ht="14.45" customHeight="1">
      <c r="A143" s="35"/>
      <c r="B143" s="36"/>
      <c r="C143" s="170" t="s">
        <v>205</v>
      </c>
      <c r="D143" s="170" t="s">
        <v>136</v>
      </c>
      <c r="E143" s="171" t="s">
        <v>206</v>
      </c>
      <c r="F143" s="172" t="s">
        <v>207</v>
      </c>
      <c r="G143" s="173" t="s">
        <v>208</v>
      </c>
      <c r="H143" s="174">
        <v>930</v>
      </c>
      <c r="I143" s="424"/>
      <c r="J143" s="425">
        <f>ROUND(I143*H143,2)</f>
        <v>0</v>
      </c>
      <c r="K143" s="172" t="s">
        <v>140</v>
      </c>
      <c r="L143" s="40"/>
      <c r="M143" s="177" t="s">
        <v>19</v>
      </c>
      <c r="N143" s="178" t="s">
        <v>47</v>
      </c>
      <c r="O143" s="64"/>
      <c r="P143" s="179">
        <f>O143*H143</f>
        <v>0</v>
      </c>
      <c r="Q143" s="179">
        <v>0</v>
      </c>
      <c r="R143" s="179">
        <f>Q143*H143</f>
        <v>0</v>
      </c>
      <c r="S143" s="179">
        <v>0</v>
      </c>
      <c r="T143" s="180">
        <f>S143*H143</f>
        <v>0</v>
      </c>
      <c r="U143" s="35"/>
      <c r="V143" s="35"/>
      <c r="W143" s="35"/>
      <c r="X143" s="35"/>
      <c r="Y143" s="35"/>
      <c r="Z143" s="35"/>
      <c r="AA143" s="35"/>
      <c r="AB143" s="35"/>
      <c r="AC143" s="35"/>
      <c r="AD143" s="35"/>
      <c r="AE143" s="35"/>
      <c r="AR143" s="181" t="s">
        <v>141</v>
      </c>
      <c r="AT143" s="181" t="s">
        <v>136</v>
      </c>
      <c r="AU143" s="181" t="s">
        <v>86</v>
      </c>
      <c r="AY143" s="19" t="s">
        <v>134</v>
      </c>
      <c r="BE143" s="182">
        <f>IF(N143="základní",J143,0)</f>
        <v>0</v>
      </c>
      <c r="BF143" s="182">
        <f>IF(N143="snížená",J143,0)</f>
        <v>0</v>
      </c>
      <c r="BG143" s="182">
        <f>IF(N143="zákl. přenesená",J143,0)</f>
        <v>0</v>
      </c>
      <c r="BH143" s="182">
        <f>IF(N143="sníž. přenesená",J143,0)</f>
        <v>0</v>
      </c>
      <c r="BI143" s="182">
        <f>IF(N143="nulová",J143,0)</f>
        <v>0</v>
      </c>
      <c r="BJ143" s="19" t="s">
        <v>84</v>
      </c>
      <c r="BK143" s="182">
        <f>ROUND(I143*H143,2)</f>
        <v>0</v>
      </c>
      <c r="BL143" s="19" t="s">
        <v>141</v>
      </c>
      <c r="BM143" s="181" t="s">
        <v>209</v>
      </c>
    </row>
    <row r="144" spans="1:65" s="2" customFormat="1">
      <c r="A144" s="35"/>
      <c r="B144" s="36"/>
      <c r="C144" s="37"/>
      <c r="D144" s="183" t="s">
        <v>143</v>
      </c>
      <c r="E144" s="37"/>
      <c r="F144" s="184" t="s">
        <v>210</v>
      </c>
      <c r="G144" s="37"/>
      <c r="H144" s="37"/>
      <c r="I144" s="426"/>
      <c r="J144" s="408"/>
      <c r="K144" s="37"/>
      <c r="L144" s="40"/>
      <c r="M144" s="186"/>
      <c r="N144" s="187"/>
      <c r="O144" s="64"/>
      <c r="P144" s="64"/>
      <c r="Q144" s="64"/>
      <c r="R144" s="64"/>
      <c r="S144" s="64"/>
      <c r="T144" s="65"/>
      <c r="U144" s="35"/>
      <c r="V144" s="35"/>
      <c r="W144" s="35"/>
      <c r="X144" s="35"/>
      <c r="Y144" s="35"/>
      <c r="Z144" s="35"/>
      <c r="AA144" s="35"/>
      <c r="AB144" s="35"/>
      <c r="AC144" s="35"/>
      <c r="AD144" s="35"/>
      <c r="AE144" s="35"/>
      <c r="AT144" s="19" t="s">
        <v>143</v>
      </c>
      <c r="AU144" s="19" t="s">
        <v>86</v>
      </c>
    </row>
    <row r="145" spans="1:65" s="2" customFormat="1" ht="126.75">
      <c r="A145" s="35"/>
      <c r="B145" s="36"/>
      <c r="C145" s="37"/>
      <c r="D145" s="183" t="s">
        <v>145</v>
      </c>
      <c r="E145" s="37"/>
      <c r="F145" s="188" t="s">
        <v>211</v>
      </c>
      <c r="G145" s="37"/>
      <c r="H145" s="37"/>
      <c r="I145" s="426"/>
      <c r="J145" s="408"/>
      <c r="K145" s="37"/>
      <c r="L145" s="40"/>
      <c r="M145" s="186"/>
      <c r="N145" s="187"/>
      <c r="O145" s="64"/>
      <c r="P145" s="64"/>
      <c r="Q145" s="64"/>
      <c r="R145" s="64"/>
      <c r="S145" s="64"/>
      <c r="T145" s="65"/>
      <c r="U145" s="35"/>
      <c r="V145" s="35"/>
      <c r="W145" s="35"/>
      <c r="X145" s="35"/>
      <c r="Y145" s="35"/>
      <c r="Z145" s="35"/>
      <c r="AA145" s="35"/>
      <c r="AB145" s="35"/>
      <c r="AC145" s="35"/>
      <c r="AD145" s="35"/>
      <c r="AE145" s="35"/>
      <c r="AT145" s="19" t="s">
        <v>145</v>
      </c>
      <c r="AU145" s="19" t="s">
        <v>86</v>
      </c>
    </row>
    <row r="146" spans="1:65" s="14" customFormat="1">
      <c r="B146" s="198"/>
      <c r="C146" s="199"/>
      <c r="D146" s="183" t="s">
        <v>147</v>
      </c>
      <c r="E146" s="200" t="s">
        <v>19</v>
      </c>
      <c r="F146" s="201" t="s">
        <v>212</v>
      </c>
      <c r="G146" s="199"/>
      <c r="H146" s="202">
        <v>30</v>
      </c>
      <c r="I146" s="429"/>
      <c r="J146" s="430"/>
      <c r="K146" s="199"/>
      <c r="L146" s="203"/>
      <c r="M146" s="204"/>
      <c r="N146" s="205"/>
      <c r="O146" s="205"/>
      <c r="P146" s="205"/>
      <c r="Q146" s="205"/>
      <c r="R146" s="205"/>
      <c r="S146" s="205"/>
      <c r="T146" s="206"/>
      <c r="AT146" s="207" t="s">
        <v>147</v>
      </c>
      <c r="AU146" s="207" t="s">
        <v>86</v>
      </c>
      <c r="AV146" s="14" t="s">
        <v>86</v>
      </c>
      <c r="AW146" s="14" t="s">
        <v>35</v>
      </c>
      <c r="AX146" s="14" t="s">
        <v>76</v>
      </c>
      <c r="AY146" s="207" t="s">
        <v>134</v>
      </c>
    </row>
    <row r="147" spans="1:65" s="14" customFormat="1">
      <c r="B147" s="198"/>
      <c r="C147" s="199"/>
      <c r="D147" s="183" t="s">
        <v>147</v>
      </c>
      <c r="E147" s="200" t="s">
        <v>19</v>
      </c>
      <c r="F147" s="201" t="s">
        <v>213</v>
      </c>
      <c r="G147" s="199"/>
      <c r="H147" s="202">
        <v>900</v>
      </c>
      <c r="I147" s="429"/>
      <c r="J147" s="430"/>
      <c r="K147" s="199"/>
      <c r="L147" s="203"/>
      <c r="M147" s="204"/>
      <c r="N147" s="205"/>
      <c r="O147" s="205"/>
      <c r="P147" s="205"/>
      <c r="Q147" s="205"/>
      <c r="R147" s="205"/>
      <c r="S147" s="205"/>
      <c r="T147" s="206"/>
      <c r="AT147" s="207" t="s">
        <v>147</v>
      </c>
      <c r="AU147" s="207" t="s">
        <v>86</v>
      </c>
      <c r="AV147" s="14" t="s">
        <v>86</v>
      </c>
      <c r="AW147" s="14" t="s">
        <v>35</v>
      </c>
      <c r="AX147" s="14" t="s">
        <v>76</v>
      </c>
      <c r="AY147" s="207" t="s">
        <v>134</v>
      </c>
    </row>
    <row r="148" spans="1:65" s="15" customFormat="1">
      <c r="B148" s="208"/>
      <c r="C148" s="209"/>
      <c r="D148" s="183" t="s">
        <v>147</v>
      </c>
      <c r="E148" s="210" t="s">
        <v>19</v>
      </c>
      <c r="F148" s="211" t="s">
        <v>153</v>
      </c>
      <c r="G148" s="209"/>
      <c r="H148" s="212">
        <v>930</v>
      </c>
      <c r="I148" s="431"/>
      <c r="J148" s="432"/>
      <c r="K148" s="209"/>
      <c r="L148" s="213"/>
      <c r="M148" s="214"/>
      <c r="N148" s="215"/>
      <c r="O148" s="215"/>
      <c r="P148" s="215"/>
      <c r="Q148" s="215"/>
      <c r="R148" s="215"/>
      <c r="S148" s="215"/>
      <c r="T148" s="216"/>
      <c r="AT148" s="217" t="s">
        <v>147</v>
      </c>
      <c r="AU148" s="217" t="s">
        <v>86</v>
      </c>
      <c r="AV148" s="15" t="s">
        <v>141</v>
      </c>
      <c r="AW148" s="15" t="s">
        <v>35</v>
      </c>
      <c r="AX148" s="15" t="s">
        <v>84</v>
      </c>
      <c r="AY148" s="217" t="s">
        <v>134</v>
      </c>
    </row>
    <row r="149" spans="1:65" s="2" customFormat="1" ht="14.45" customHeight="1">
      <c r="A149" s="35"/>
      <c r="B149" s="36"/>
      <c r="C149" s="170" t="s">
        <v>214</v>
      </c>
      <c r="D149" s="170" t="s">
        <v>136</v>
      </c>
      <c r="E149" s="171" t="s">
        <v>215</v>
      </c>
      <c r="F149" s="172" t="s">
        <v>216</v>
      </c>
      <c r="G149" s="173" t="s">
        <v>181</v>
      </c>
      <c r="H149" s="174">
        <v>4.8</v>
      </c>
      <c r="I149" s="424"/>
      <c r="J149" s="425">
        <f>ROUND(I149*H149,2)</f>
        <v>0</v>
      </c>
      <c r="K149" s="172" t="s">
        <v>140</v>
      </c>
      <c r="L149" s="40"/>
      <c r="M149" s="177" t="s">
        <v>19</v>
      </c>
      <c r="N149" s="178" t="s">
        <v>47</v>
      </c>
      <c r="O149" s="64"/>
      <c r="P149" s="179">
        <f>O149*H149</f>
        <v>0</v>
      </c>
      <c r="Q149" s="179">
        <v>1.269E-2</v>
      </c>
      <c r="R149" s="179">
        <f>Q149*H149</f>
        <v>6.0911999999999994E-2</v>
      </c>
      <c r="S149" s="179">
        <v>0</v>
      </c>
      <c r="T149" s="180">
        <f>S149*H149</f>
        <v>0</v>
      </c>
      <c r="U149" s="35"/>
      <c r="V149" s="35"/>
      <c r="W149" s="35"/>
      <c r="X149" s="35"/>
      <c r="Y149" s="35"/>
      <c r="Z149" s="35"/>
      <c r="AA149" s="35"/>
      <c r="AB149" s="35"/>
      <c r="AC149" s="35"/>
      <c r="AD149" s="35"/>
      <c r="AE149" s="35"/>
      <c r="AR149" s="181" t="s">
        <v>141</v>
      </c>
      <c r="AT149" s="181" t="s">
        <v>136</v>
      </c>
      <c r="AU149" s="181" t="s">
        <v>86</v>
      </c>
      <c r="AY149" s="19" t="s">
        <v>134</v>
      </c>
      <c r="BE149" s="182">
        <f>IF(N149="základní",J149,0)</f>
        <v>0</v>
      </c>
      <c r="BF149" s="182">
        <f>IF(N149="snížená",J149,0)</f>
        <v>0</v>
      </c>
      <c r="BG149" s="182">
        <f>IF(N149="zákl. přenesená",J149,0)</f>
        <v>0</v>
      </c>
      <c r="BH149" s="182">
        <f>IF(N149="sníž. přenesená",J149,0)</f>
        <v>0</v>
      </c>
      <c r="BI149" s="182">
        <f>IF(N149="nulová",J149,0)</f>
        <v>0</v>
      </c>
      <c r="BJ149" s="19" t="s">
        <v>84</v>
      </c>
      <c r="BK149" s="182">
        <f>ROUND(I149*H149,2)</f>
        <v>0</v>
      </c>
      <c r="BL149" s="19" t="s">
        <v>141</v>
      </c>
      <c r="BM149" s="181" t="s">
        <v>217</v>
      </c>
    </row>
    <row r="150" spans="1:65" s="2" customFormat="1" ht="29.25">
      <c r="A150" s="35"/>
      <c r="B150" s="36"/>
      <c r="C150" s="37"/>
      <c r="D150" s="183" t="s">
        <v>143</v>
      </c>
      <c r="E150" s="37"/>
      <c r="F150" s="184" t="s">
        <v>218</v>
      </c>
      <c r="G150" s="37"/>
      <c r="H150" s="37"/>
      <c r="I150" s="426"/>
      <c r="J150" s="408"/>
      <c r="K150" s="37"/>
      <c r="L150" s="40"/>
      <c r="M150" s="186"/>
      <c r="N150" s="187"/>
      <c r="O150" s="64"/>
      <c r="P150" s="64"/>
      <c r="Q150" s="64"/>
      <c r="R150" s="64"/>
      <c r="S150" s="64"/>
      <c r="T150" s="65"/>
      <c r="U150" s="35"/>
      <c r="V150" s="35"/>
      <c r="W150" s="35"/>
      <c r="X150" s="35"/>
      <c r="Y150" s="35"/>
      <c r="Z150" s="35"/>
      <c r="AA150" s="35"/>
      <c r="AB150" s="35"/>
      <c r="AC150" s="35"/>
      <c r="AD150" s="35"/>
      <c r="AE150" s="35"/>
      <c r="AT150" s="19" t="s">
        <v>143</v>
      </c>
      <c r="AU150" s="19" t="s">
        <v>86</v>
      </c>
    </row>
    <row r="151" spans="1:65" s="2" customFormat="1" ht="58.5">
      <c r="A151" s="35"/>
      <c r="B151" s="36"/>
      <c r="C151" s="37"/>
      <c r="D151" s="183" t="s">
        <v>145</v>
      </c>
      <c r="E151" s="37"/>
      <c r="F151" s="188" t="s">
        <v>219</v>
      </c>
      <c r="G151" s="37"/>
      <c r="H151" s="37"/>
      <c r="I151" s="426"/>
      <c r="J151" s="408"/>
      <c r="K151" s="37"/>
      <c r="L151" s="40"/>
      <c r="M151" s="186"/>
      <c r="N151" s="187"/>
      <c r="O151" s="64"/>
      <c r="P151" s="64"/>
      <c r="Q151" s="64"/>
      <c r="R151" s="64"/>
      <c r="S151" s="64"/>
      <c r="T151" s="65"/>
      <c r="U151" s="35"/>
      <c r="V151" s="35"/>
      <c r="W151" s="35"/>
      <c r="X151" s="35"/>
      <c r="Y151" s="35"/>
      <c r="Z151" s="35"/>
      <c r="AA151" s="35"/>
      <c r="AB151" s="35"/>
      <c r="AC151" s="35"/>
      <c r="AD151" s="35"/>
      <c r="AE151" s="35"/>
      <c r="AT151" s="19" t="s">
        <v>145</v>
      </c>
      <c r="AU151" s="19" t="s">
        <v>86</v>
      </c>
    </row>
    <row r="152" spans="1:65" s="14" customFormat="1">
      <c r="B152" s="198"/>
      <c r="C152" s="199"/>
      <c r="D152" s="183" t="s">
        <v>147</v>
      </c>
      <c r="E152" s="200" t="s">
        <v>19</v>
      </c>
      <c r="F152" s="201" t="s">
        <v>220</v>
      </c>
      <c r="G152" s="199"/>
      <c r="H152" s="202">
        <v>4.8</v>
      </c>
      <c r="I152" s="429"/>
      <c r="J152" s="430"/>
      <c r="K152" s="199"/>
      <c r="L152" s="203"/>
      <c r="M152" s="204"/>
      <c r="N152" s="205"/>
      <c r="O152" s="205"/>
      <c r="P152" s="205"/>
      <c r="Q152" s="205"/>
      <c r="R152" s="205"/>
      <c r="S152" s="205"/>
      <c r="T152" s="206"/>
      <c r="AT152" s="207" t="s">
        <v>147</v>
      </c>
      <c r="AU152" s="207" t="s">
        <v>86</v>
      </c>
      <c r="AV152" s="14" t="s">
        <v>86</v>
      </c>
      <c r="AW152" s="14" t="s">
        <v>35</v>
      </c>
      <c r="AX152" s="14" t="s">
        <v>84</v>
      </c>
      <c r="AY152" s="207" t="s">
        <v>134</v>
      </c>
    </row>
    <row r="153" spans="1:65" s="2" customFormat="1" ht="14.45" customHeight="1">
      <c r="A153" s="35"/>
      <c r="B153" s="36"/>
      <c r="C153" s="170" t="s">
        <v>221</v>
      </c>
      <c r="D153" s="170" t="s">
        <v>136</v>
      </c>
      <c r="E153" s="171" t="s">
        <v>222</v>
      </c>
      <c r="F153" s="172" t="s">
        <v>223</v>
      </c>
      <c r="G153" s="173" t="s">
        <v>181</v>
      </c>
      <c r="H153" s="174">
        <v>1.6</v>
      </c>
      <c r="I153" s="424"/>
      <c r="J153" s="425">
        <f>ROUND(I153*H153,2)</f>
        <v>0</v>
      </c>
      <c r="K153" s="172" t="s">
        <v>140</v>
      </c>
      <c r="L153" s="40"/>
      <c r="M153" s="177" t="s">
        <v>19</v>
      </c>
      <c r="N153" s="178" t="s">
        <v>47</v>
      </c>
      <c r="O153" s="64"/>
      <c r="P153" s="179">
        <f>O153*H153</f>
        <v>0</v>
      </c>
      <c r="Q153" s="179">
        <v>3.6900000000000002E-2</v>
      </c>
      <c r="R153" s="179">
        <f>Q153*H153</f>
        <v>5.9040000000000009E-2</v>
      </c>
      <c r="S153" s="179">
        <v>0</v>
      </c>
      <c r="T153" s="180">
        <f>S153*H153</f>
        <v>0</v>
      </c>
      <c r="U153" s="35"/>
      <c r="V153" s="35"/>
      <c r="W153" s="35"/>
      <c r="X153" s="35"/>
      <c r="Y153" s="35"/>
      <c r="Z153" s="35"/>
      <c r="AA153" s="35"/>
      <c r="AB153" s="35"/>
      <c r="AC153" s="35"/>
      <c r="AD153" s="35"/>
      <c r="AE153" s="35"/>
      <c r="AR153" s="181" t="s">
        <v>141</v>
      </c>
      <c r="AT153" s="181" t="s">
        <v>136</v>
      </c>
      <c r="AU153" s="181" t="s">
        <v>86</v>
      </c>
      <c r="AY153" s="19" t="s">
        <v>134</v>
      </c>
      <c r="BE153" s="182">
        <f>IF(N153="základní",J153,0)</f>
        <v>0</v>
      </c>
      <c r="BF153" s="182">
        <f>IF(N153="snížená",J153,0)</f>
        <v>0</v>
      </c>
      <c r="BG153" s="182">
        <f>IF(N153="zákl. přenesená",J153,0)</f>
        <v>0</v>
      </c>
      <c r="BH153" s="182">
        <f>IF(N153="sníž. přenesená",J153,0)</f>
        <v>0</v>
      </c>
      <c r="BI153" s="182">
        <f>IF(N153="nulová",J153,0)</f>
        <v>0</v>
      </c>
      <c r="BJ153" s="19" t="s">
        <v>84</v>
      </c>
      <c r="BK153" s="182">
        <f>ROUND(I153*H153,2)</f>
        <v>0</v>
      </c>
      <c r="BL153" s="19" t="s">
        <v>141</v>
      </c>
      <c r="BM153" s="181" t="s">
        <v>224</v>
      </c>
    </row>
    <row r="154" spans="1:65" s="2" customFormat="1" ht="29.25">
      <c r="A154" s="35"/>
      <c r="B154" s="36"/>
      <c r="C154" s="37"/>
      <c r="D154" s="183" t="s">
        <v>143</v>
      </c>
      <c r="E154" s="37"/>
      <c r="F154" s="184" t="s">
        <v>225</v>
      </c>
      <c r="G154" s="37"/>
      <c r="H154" s="37"/>
      <c r="I154" s="426"/>
      <c r="J154" s="408"/>
      <c r="K154" s="37"/>
      <c r="L154" s="40"/>
      <c r="M154" s="186"/>
      <c r="N154" s="187"/>
      <c r="O154" s="64"/>
      <c r="P154" s="64"/>
      <c r="Q154" s="64"/>
      <c r="R154" s="64"/>
      <c r="S154" s="64"/>
      <c r="T154" s="65"/>
      <c r="U154" s="35"/>
      <c r="V154" s="35"/>
      <c r="W154" s="35"/>
      <c r="X154" s="35"/>
      <c r="Y154" s="35"/>
      <c r="Z154" s="35"/>
      <c r="AA154" s="35"/>
      <c r="AB154" s="35"/>
      <c r="AC154" s="35"/>
      <c r="AD154" s="35"/>
      <c r="AE154" s="35"/>
      <c r="AT154" s="19" t="s">
        <v>143</v>
      </c>
      <c r="AU154" s="19" t="s">
        <v>86</v>
      </c>
    </row>
    <row r="155" spans="1:65" s="2" customFormat="1" ht="58.5">
      <c r="A155" s="35"/>
      <c r="B155" s="36"/>
      <c r="C155" s="37"/>
      <c r="D155" s="183" t="s">
        <v>145</v>
      </c>
      <c r="E155" s="37"/>
      <c r="F155" s="188" t="s">
        <v>219</v>
      </c>
      <c r="G155" s="37"/>
      <c r="H155" s="37"/>
      <c r="I155" s="426"/>
      <c r="J155" s="408"/>
      <c r="K155" s="37"/>
      <c r="L155" s="40"/>
      <c r="M155" s="186"/>
      <c r="N155" s="187"/>
      <c r="O155" s="64"/>
      <c r="P155" s="64"/>
      <c r="Q155" s="64"/>
      <c r="R155" s="64"/>
      <c r="S155" s="64"/>
      <c r="T155" s="65"/>
      <c r="U155" s="35"/>
      <c r="V155" s="35"/>
      <c r="W155" s="35"/>
      <c r="X155" s="35"/>
      <c r="Y155" s="35"/>
      <c r="Z155" s="35"/>
      <c r="AA155" s="35"/>
      <c r="AB155" s="35"/>
      <c r="AC155" s="35"/>
      <c r="AD155" s="35"/>
      <c r="AE155" s="35"/>
      <c r="AT155" s="19" t="s">
        <v>145</v>
      </c>
      <c r="AU155" s="19" t="s">
        <v>86</v>
      </c>
    </row>
    <row r="156" spans="1:65" s="14" customFormat="1">
      <c r="B156" s="198"/>
      <c r="C156" s="199"/>
      <c r="D156" s="183" t="s">
        <v>147</v>
      </c>
      <c r="E156" s="200" t="s">
        <v>19</v>
      </c>
      <c r="F156" s="201" t="s">
        <v>226</v>
      </c>
      <c r="G156" s="199"/>
      <c r="H156" s="202">
        <v>1.6</v>
      </c>
      <c r="I156" s="429"/>
      <c r="J156" s="430"/>
      <c r="K156" s="199"/>
      <c r="L156" s="203"/>
      <c r="M156" s="204"/>
      <c r="N156" s="205"/>
      <c r="O156" s="205"/>
      <c r="P156" s="205"/>
      <c r="Q156" s="205"/>
      <c r="R156" s="205"/>
      <c r="S156" s="205"/>
      <c r="T156" s="206"/>
      <c r="AT156" s="207" t="s">
        <v>147</v>
      </c>
      <c r="AU156" s="207" t="s">
        <v>86</v>
      </c>
      <c r="AV156" s="14" t="s">
        <v>86</v>
      </c>
      <c r="AW156" s="14" t="s">
        <v>35</v>
      </c>
      <c r="AX156" s="14" t="s">
        <v>84</v>
      </c>
      <c r="AY156" s="207" t="s">
        <v>134</v>
      </c>
    </row>
    <row r="157" spans="1:65" s="2" customFormat="1" ht="14.45" customHeight="1">
      <c r="A157" s="35"/>
      <c r="B157" s="36"/>
      <c r="C157" s="170" t="s">
        <v>227</v>
      </c>
      <c r="D157" s="170" t="s">
        <v>136</v>
      </c>
      <c r="E157" s="171" t="s">
        <v>228</v>
      </c>
      <c r="F157" s="172" t="s">
        <v>229</v>
      </c>
      <c r="G157" s="173" t="s">
        <v>230</v>
      </c>
      <c r="H157" s="174">
        <v>31.905000000000001</v>
      </c>
      <c r="I157" s="424"/>
      <c r="J157" s="425">
        <f>ROUND(I157*H157,2)</f>
        <v>0</v>
      </c>
      <c r="K157" s="172" t="s">
        <v>140</v>
      </c>
      <c r="L157" s="40"/>
      <c r="M157" s="177" t="s">
        <v>19</v>
      </c>
      <c r="N157" s="178" t="s">
        <v>47</v>
      </c>
      <c r="O157" s="64"/>
      <c r="P157" s="179">
        <f>O157*H157</f>
        <v>0</v>
      </c>
      <c r="Q157" s="179">
        <v>0</v>
      </c>
      <c r="R157" s="179">
        <f>Q157*H157</f>
        <v>0</v>
      </c>
      <c r="S157" s="179">
        <v>0</v>
      </c>
      <c r="T157" s="180">
        <f>S157*H157</f>
        <v>0</v>
      </c>
      <c r="U157" s="35"/>
      <c r="V157" s="35"/>
      <c r="W157" s="35"/>
      <c r="X157" s="35"/>
      <c r="Y157" s="35"/>
      <c r="Z157" s="35"/>
      <c r="AA157" s="35"/>
      <c r="AB157" s="35"/>
      <c r="AC157" s="35"/>
      <c r="AD157" s="35"/>
      <c r="AE157" s="35"/>
      <c r="AR157" s="181" t="s">
        <v>141</v>
      </c>
      <c r="AT157" s="181" t="s">
        <v>136</v>
      </c>
      <c r="AU157" s="181" t="s">
        <v>86</v>
      </c>
      <c r="AY157" s="19" t="s">
        <v>134</v>
      </c>
      <c r="BE157" s="182">
        <f>IF(N157="základní",J157,0)</f>
        <v>0</v>
      </c>
      <c r="BF157" s="182">
        <f>IF(N157="snížená",J157,0)</f>
        <v>0</v>
      </c>
      <c r="BG157" s="182">
        <f>IF(N157="zákl. přenesená",J157,0)</f>
        <v>0</v>
      </c>
      <c r="BH157" s="182">
        <f>IF(N157="sníž. přenesená",J157,0)</f>
        <v>0</v>
      </c>
      <c r="BI157" s="182">
        <f>IF(N157="nulová",J157,0)</f>
        <v>0</v>
      </c>
      <c r="BJ157" s="19" t="s">
        <v>84</v>
      </c>
      <c r="BK157" s="182">
        <f>ROUND(I157*H157,2)</f>
        <v>0</v>
      </c>
      <c r="BL157" s="19" t="s">
        <v>141</v>
      </c>
      <c r="BM157" s="181" t="s">
        <v>231</v>
      </c>
    </row>
    <row r="158" spans="1:65" s="2" customFormat="1" ht="19.5">
      <c r="A158" s="35"/>
      <c r="B158" s="36"/>
      <c r="C158" s="37"/>
      <c r="D158" s="183" t="s">
        <v>143</v>
      </c>
      <c r="E158" s="37"/>
      <c r="F158" s="184" t="s">
        <v>232</v>
      </c>
      <c r="G158" s="37"/>
      <c r="H158" s="37"/>
      <c r="I158" s="426"/>
      <c r="J158" s="408"/>
      <c r="K158" s="37"/>
      <c r="L158" s="40"/>
      <c r="M158" s="186"/>
      <c r="N158" s="187"/>
      <c r="O158" s="64"/>
      <c r="P158" s="64"/>
      <c r="Q158" s="64"/>
      <c r="R158" s="64"/>
      <c r="S158" s="64"/>
      <c r="T158" s="65"/>
      <c r="U158" s="35"/>
      <c r="V158" s="35"/>
      <c r="W158" s="35"/>
      <c r="X158" s="35"/>
      <c r="Y158" s="35"/>
      <c r="Z158" s="35"/>
      <c r="AA158" s="35"/>
      <c r="AB158" s="35"/>
      <c r="AC158" s="35"/>
      <c r="AD158" s="35"/>
      <c r="AE158" s="35"/>
      <c r="AT158" s="19" t="s">
        <v>143</v>
      </c>
      <c r="AU158" s="19" t="s">
        <v>86</v>
      </c>
    </row>
    <row r="159" spans="1:65" s="2" customFormat="1" ht="175.5">
      <c r="A159" s="35"/>
      <c r="B159" s="36"/>
      <c r="C159" s="37"/>
      <c r="D159" s="183" t="s">
        <v>145</v>
      </c>
      <c r="E159" s="37"/>
      <c r="F159" s="188" t="s">
        <v>233</v>
      </c>
      <c r="G159" s="37"/>
      <c r="H159" s="37"/>
      <c r="I159" s="426"/>
      <c r="J159" s="408"/>
      <c r="K159" s="37"/>
      <c r="L159" s="40"/>
      <c r="M159" s="186"/>
      <c r="N159" s="187"/>
      <c r="O159" s="64"/>
      <c r="P159" s="64"/>
      <c r="Q159" s="64"/>
      <c r="R159" s="64"/>
      <c r="S159" s="64"/>
      <c r="T159" s="65"/>
      <c r="U159" s="35"/>
      <c r="V159" s="35"/>
      <c r="W159" s="35"/>
      <c r="X159" s="35"/>
      <c r="Y159" s="35"/>
      <c r="Z159" s="35"/>
      <c r="AA159" s="35"/>
      <c r="AB159" s="35"/>
      <c r="AC159" s="35"/>
      <c r="AD159" s="35"/>
      <c r="AE159" s="35"/>
      <c r="AT159" s="19" t="s">
        <v>145</v>
      </c>
      <c r="AU159" s="19" t="s">
        <v>86</v>
      </c>
    </row>
    <row r="160" spans="1:65" s="13" customFormat="1">
      <c r="B160" s="189"/>
      <c r="C160" s="190"/>
      <c r="D160" s="183" t="s">
        <v>147</v>
      </c>
      <c r="E160" s="191" t="s">
        <v>19</v>
      </c>
      <c r="F160" s="192" t="s">
        <v>234</v>
      </c>
      <c r="G160" s="190"/>
      <c r="H160" s="191" t="s">
        <v>19</v>
      </c>
      <c r="I160" s="433"/>
      <c r="J160" s="434"/>
      <c r="K160" s="190"/>
      <c r="L160" s="193"/>
      <c r="M160" s="194"/>
      <c r="N160" s="195"/>
      <c r="O160" s="195"/>
      <c r="P160" s="195"/>
      <c r="Q160" s="195"/>
      <c r="R160" s="195"/>
      <c r="S160" s="195"/>
      <c r="T160" s="196"/>
      <c r="AT160" s="197" t="s">
        <v>147</v>
      </c>
      <c r="AU160" s="197" t="s">
        <v>86</v>
      </c>
      <c r="AV160" s="13" t="s">
        <v>84</v>
      </c>
      <c r="AW160" s="13" t="s">
        <v>35</v>
      </c>
      <c r="AX160" s="13" t="s">
        <v>76</v>
      </c>
      <c r="AY160" s="197" t="s">
        <v>134</v>
      </c>
    </row>
    <row r="161" spans="1:65" s="14" customFormat="1">
      <c r="B161" s="198"/>
      <c r="C161" s="199"/>
      <c r="D161" s="183" t="s">
        <v>147</v>
      </c>
      <c r="E161" s="200" t="s">
        <v>19</v>
      </c>
      <c r="F161" s="201" t="s">
        <v>235</v>
      </c>
      <c r="G161" s="199"/>
      <c r="H161" s="202">
        <v>10</v>
      </c>
      <c r="I161" s="429"/>
      <c r="J161" s="430"/>
      <c r="K161" s="199"/>
      <c r="L161" s="203"/>
      <c r="M161" s="204"/>
      <c r="N161" s="205"/>
      <c r="O161" s="205"/>
      <c r="P161" s="205"/>
      <c r="Q161" s="205"/>
      <c r="R161" s="205"/>
      <c r="S161" s="205"/>
      <c r="T161" s="206"/>
      <c r="AT161" s="207" t="s">
        <v>147</v>
      </c>
      <c r="AU161" s="207" t="s">
        <v>86</v>
      </c>
      <c r="AV161" s="14" t="s">
        <v>86</v>
      </c>
      <c r="AW161" s="14" t="s">
        <v>35</v>
      </c>
      <c r="AX161" s="14" t="s">
        <v>76</v>
      </c>
      <c r="AY161" s="207" t="s">
        <v>134</v>
      </c>
    </row>
    <row r="162" spans="1:65" s="13" customFormat="1">
      <c r="B162" s="189"/>
      <c r="C162" s="190"/>
      <c r="D162" s="183" t="s">
        <v>147</v>
      </c>
      <c r="E162" s="191" t="s">
        <v>19</v>
      </c>
      <c r="F162" s="192" t="s">
        <v>149</v>
      </c>
      <c r="G162" s="190"/>
      <c r="H162" s="191" t="s">
        <v>19</v>
      </c>
      <c r="I162" s="433"/>
      <c r="J162" s="434"/>
      <c r="K162" s="190"/>
      <c r="L162" s="193"/>
      <c r="M162" s="194"/>
      <c r="N162" s="195"/>
      <c r="O162" s="195"/>
      <c r="P162" s="195"/>
      <c r="Q162" s="195"/>
      <c r="R162" s="195"/>
      <c r="S162" s="195"/>
      <c r="T162" s="196"/>
      <c r="AT162" s="197" t="s">
        <v>147</v>
      </c>
      <c r="AU162" s="197" t="s">
        <v>86</v>
      </c>
      <c r="AV162" s="13" t="s">
        <v>84</v>
      </c>
      <c r="AW162" s="13" t="s">
        <v>35</v>
      </c>
      <c r="AX162" s="13" t="s">
        <v>76</v>
      </c>
      <c r="AY162" s="197" t="s">
        <v>134</v>
      </c>
    </row>
    <row r="163" spans="1:65" s="14" customFormat="1">
      <c r="B163" s="198"/>
      <c r="C163" s="199"/>
      <c r="D163" s="183" t="s">
        <v>147</v>
      </c>
      <c r="E163" s="200" t="s">
        <v>19</v>
      </c>
      <c r="F163" s="201" t="s">
        <v>236</v>
      </c>
      <c r="G163" s="199"/>
      <c r="H163" s="202">
        <v>2.96</v>
      </c>
      <c r="I163" s="429"/>
      <c r="J163" s="430"/>
      <c r="K163" s="199"/>
      <c r="L163" s="203"/>
      <c r="M163" s="204"/>
      <c r="N163" s="205"/>
      <c r="O163" s="205"/>
      <c r="P163" s="205"/>
      <c r="Q163" s="205"/>
      <c r="R163" s="205"/>
      <c r="S163" s="205"/>
      <c r="T163" s="206"/>
      <c r="AT163" s="207" t="s">
        <v>147</v>
      </c>
      <c r="AU163" s="207" t="s">
        <v>86</v>
      </c>
      <c r="AV163" s="14" t="s">
        <v>86</v>
      </c>
      <c r="AW163" s="14" t="s">
        <v>35</v>
      </c>
      <c r="AX163" s="14" t="s">
        <v>76</v>
      </c>
      <c r="AY163" s="207" t="s">
        <v>134</v>
      </c>
    </row>
    <row r="164" spans="1:65" s="13" customFormat="1">
      <c r="B164" s="189"/>
      <c r="C164" s="190"/>
      <c r="D164" s="183" t="s">
        <v>147</v>
      </c>
      <c r="E164" s="191" t="s">
        <v>19</v>
      </c>
      <c r="F164" s="192" t="s">
        <v>237</v>
      </c>
      <c r="G164" s="190"/>
      <c r="H164" s="191" t="s">
        <v>19</v>
      </c>
      <c r="I164" s="433"/>
      <c r="J164" s="434"/>
      <c r="K164" s="190"/>
      <c r="L164" s="193"/>
      <c r="M164" s="194"/>
      <c r="N164" s="195"/>
      <c r="O164" s="195"/>
      <c r="P164" s="195"/>
      <c r="Q164" s="195"/>
      <c r="R164" s="195"/>
      <c r="S164" s="195"/>
      <c r="T164" s="196"/>
      <c r="AT164" s="197" t="s">
        <v>147</v>
      </c>
      <c r="AU164" s="197" t="s">
        <v>86</v>
      </c>
      <c r="AV164" s="13" t="s">
        <v>84</v>
      </c>
      <c r="AW164" s="13" t="s">
        <v>35</v>
      </c>
      <c r="AX164" s="13" t="s">
        <v>76</v>
      </c>
      <c r="AY164" s="197" t="s">
        <v>134</v>
      </c>
    </row>
    <row r="165" spans="1:65" s="14" customFormat="1">
      <c r="B165" s="198"/>
      <c r="C165" s="199"/>
      <c r="D165" s="183" t="s">
        <v>147</v>
      </c>
      <c r="E165" s="200" t="s">
        <v>19</v>
      </c>
      <c r="F165" s="201" t="s">
        <v>238</v>
      </c>
      <c r="G165" s="199"/>
      <c r="H165" s="202">
        <v>6.08</v>
      </c>
      <c r="I165" s="429"/>
      <c r="J165" s="430"/>
      <c r="K165" s="199"/>
      <c r="L165" s="203"/>
      <c r="M165" s="204"/>
      <c r="N165" s="205"/>
      <c r="O165" s="205"/>
      <c r="P165" s="205"/>
      <c r="Q165" s="205"/>
      <c r="R165" s="205"/>
      <c r="S165" s="205"/>
      <c r="T165" s="206"/>
      <c r="AT165" s="207" t="s">
        <v>147</v>
      </c>
      <c r="AU165" s="207" t="s">
        <v>86</v>
      </c>
      <c r="AV165" s="14" t="s">
        <v>86</v>
      </c>
      <c r="AW165" s="14" t="s">
        <v>35</v>
      </c>
      <c r="AX165" s="14" t="s">
        <v>76</v>
      </c>
      <c r="AY165" s="207" t="s">
        <v>134</v>
      </c>
    </row>
    <row r="166" spans="1:65" s="13" customFormat="1">
      <c r="B166" s="189"/>
      <c r="C166" s="190"/>
      <c r="D166" s="183" t="s">
        <v>147</v>
      </c>
      <c r="E166" s="191" t="s">
        <v>19</v>
      </c>
      <c r="F166" s="192" t="s">
        <v>151</v>
      </c>
      <c r="G166" s="190"/>
      <c r="H166" s="191" t="s">
        <v>19</v>
      </c>
      <c r="I166" s="433"/>
      <c r="J166" s="434"/>
      <c r="K166" s="190"/>
      <c r="L166" s="193"/>
      <c r="M166" s="194"/>
      <c r="N166" s="195"/>
      <c r="O166" s="195"/>
      <c r="P166" s="195"/>
      <c r="Q166" s="195"/>
      <c r="R166" s="195"/>
      <c r="S166" s="195"/>
      <c r="T166" s="196"/>
      <c r="AT166" s="197" t="s">
        <v>147</v>
      </c>
      <c r="AU166" s="197" t="s">
        <v>86</v>
      </c>
      <c r="AV166" s="13" t="s">
        <v>84</v>
      </c>
      <c r="AW166" s="13" t="s">
        <v>35</v>
      </c>
      <c r="AX166" s="13" t="s">
        <v>76</v>
      </c>
      <c r="AY166" s="197" t="s">
        <v>134</v>
      </c>
    </row>
    <row r="167" spans="1:65" s="14" customFormat="1">
      <c r="B167" s="198"/>
      <c r="C167" s="199"/>
      <c r="D167" s="183" t="s">
        <v>147</v>
      </c>
      <c r="E167" s="200" t="s">
        <v>19</v>
      </c>
      <c r="F167" s="201" t="s">
        <v>239</v>
      </c>
      <c r="G167" s="199"/>
      <c r="H167" s="202">
        <v>7.4619999999999997</v>
      </c>
      <c r="I167" s="429"/>
      <c r="J167" s="430"/>
      <c r="K167" s="199"/>
      <c r="L167" s="203"/>
      <c r="M167" s="204"/>
      <c r="N167" s="205"/>
      <c r="O167" s="205"/>
      <c r="P167" s="205"/>
      <c r="Q167" s="205"/>
      <c r="R167" s="205"/>
      <c r="S167" s="205"/>
      <c r="T167" s="206"/>
      <c r="AT167" s="207" t="s">
        <v>147</v>
      </c>
      <c r="AU167" s="207" t="s">
        <v>86</v>
      </c>
      <c r="AV167" s="14" t="s">
        <v>86</v>
      </c>
      <c r="AW167" s="14" t="s">
        <v>35</v>
      </c>
      <c r="AX167" s="14" t="s">
        <v>76</v>
      </c>
      <c r="AY167" s="207" t="s">
        <v>134</v>
      </c>
    </row>
    <row r="168" spans="1:65" s="14" customFormat="1">
      <c r="B168" s="198"/>
      <c r="C168" s="199"/>
      <c r="D168" s="183" t="s">
        <v>147</v>
      </c>
      <c r="E168" s="200" t="s">
        <v>19</v>
      </c>
      <c r="F168" s="201" t="s">
        <v>240</v>
      </c>
      <c r="G168" s="199"/>
      <c r="H168" s="202">
        <v>1.296</v>
      </c>
      <c r="I168" s="429"/>
      <c r="J168" s="430"/>
      <c r="K168" s="199"/>
      <c r="L168" s="203"/>
      <c r="M168" s="204"/>
      <c r="N168" s="205"/>
      <c r="O168" s="205"/>
      <c r="P168" s="205"/>
      <c r="Q168" s="205"/>
      <c r="R168" s="205"/>
      <c r="S168" s="205"/>
      <c r="T168" s="206"/>
      <c r="AT168" s="207" t="s">
        <v>147</v>
      </c>
      <c r="AU168" s="207" t="s">
        <v>86</v>
      </c>
      <c r="AV168" s="14" t="s">
        <v>86</v>
      </c>
      <c r="AW168" s="14" t="s">
        <v>35</v>
      </c>
      <c r="AX168" s="14" t="s">
        <v>76</v>
      </c>
      <c r="AY168" s="207" t="s">
        <v>134</v>
      </c>
    </row>
    <row r="169" spans="1:65" s="13" customFormat="1">
      <c r="B169" s="189"/>
      <c r="C169" s="190"/>
      <c r="D169" s="183" t="s">
        <v>147</v>
      </c>
      <c r="E169" s="191" t="s">
        <v>19</v>
      </c>
      <c r="F169" s="192" t="s">
        <v>241</v>
      </c>
      <c r="G169" s="190"/>
      <c r="H169" s="191" t="s">
        <v>19</v>
      </c>
      <c r="I169" s="433"/>
      <c r="J169" s="434"/>
      <c r="K169" s="190"/>
      <c r="L169" s="193"/>
      <c r="M169" s="194"/>
      <c r="N169" s="195"/>
      <c r="O169" s="195"/>
      <c r="P169" s="195"/>
      <c r="Q169" s="195"/>
      <c r="R169" s="195"/>
      <c r="S169" s="195"/>
      <c r="T169" s="196"/>
      <c r="AT169" s="197" t="s">
        <v>147</v>
      </c>
      <c r="AU169" s="197" t="s">
        <v>86</v>
      </c>
      <c r="AV169" s="13" t="s">
        <v>84</v>
      </c>
      <c r="AW169" s="13" t="s">
        <v>35</v>
      </c>
      <c r="AX169" s="13" t="s">
        <v>76</v>
      </c>
      <c r="AY169" s="197" t="s">
        <v>134</v>
      </c>
    </row>
    <row r="170" spans="1:65" s="14" customFormat="1">
      <c r="B170" s="198"/>
      <c r="C170" s="199"/>
      <c r="D170" s="183" t="s">
        <v>147</v>
      </c>
      <c r="E170" s="200" t="s">
        <v>19</v>
      </c>
      <c r="F170" s="201" t="s">
        <v>242</v>
      </c>
      <c r="G170" s="199"/>
      <c r="H170" s="202">
        <v>4.1070000000000002</v>
      </c>
      <c r="I170" s="429"/>
      <c r="J170" s="430"/>
      <c r="K170" s="199"/>
      <c r="L170" s="203"/>
      <c r="M170" s="204"/>
      <c r="N170" s="205"/>
      <c r="O170" s="205"/>
      <c r="P170" s="205"/>
      <c r="Q170" s="205"/>
      <c r="R170" s="205"/>
      <c r="S170" s="205"/>
      <c r="T170" s="206"/>
      <c r="AT170" s="207" t="s">
        <v>147</v>
      </c>
      <c r="AU170" s="207" t="s">
        <v>86</v>
      </c>
      <c r="AV170" s="14" t="s">
        <v>86</v>
      </c>
      <c r="AW170" s="14" t="s">
        <v>35</v>
      </c>
      <c r="AX170" s="14" t="s">
        <v>76</v>
      </c>
      <c r="AY170" s="207" t="s">
        <v>134</v>
      </c>
    </row>
    <row r="171" spans="1:65" s="15" customFormat="1">
      <c r="B171" s="208"/>
      <c r="C171" s="209"/>
      <c r="D171" s="183" t="s">
        <v>147</v>
      </c>
      <c r="E171" s="210" t="s">
        <v>19</v>
      </c>
      <c r="F171" s="211" t="s">
        <v>153</v>
      </c>
      <c r="G171" s="209"/>
      <c r="H171" s="212">
        <v>31.904999999999998</v>
      </c>
      <c r="I171" s="431"/>
      <c r="J171" s="432"/>
      <c r="K171" s="209"/>
      <c r="L171" s="213"/>
      <c r="M171" s="214"/>
      <c r="N171" s="215"/>
      <c r="O171" s="215"/>
      <c r="P171" s="215"/>
      <c r="Q171" s="215"/>
      <c r="R171" s="215"/>
      <c r="S171" s="215"/>
      <c r="T171" s="216"/>
      <c r="AT171" s="217" t="s">
        <v>147</v>
      </c>
      <c r="AU171" s="217" t="s">
        <v>86</v>
      </c>
      <c r="AV171" s="15" t="s">
        <v>141</v>
      </c>
      <c r="AW171" s="15" t="s">
        <v>35</v>
      </c>
      <c r="AX171" s="15" t="s">
        <v>84</v>
      </c>
      <c r="AY171" s="217" t="s">
        <v>134</v>
      </c>
    </row>
    <row r="172" spans="1:65" s="2" customFormat="1" ht="14.45" customHeight="1">
      <c r="A172" s="35"/>
      <c r="B172" s="36"/>
      <c r="C172" s="170" t="s">
        <v>8</v>
      </c>
      <c r="D172" s="170" t="s">
        <v>136</v>
      </c>
      <c r="E172" s="171" t="s">
        <v>243</v>
      </c>
      <c r="F172" s="172" t="s">
        <v>244</v>
      </c>
      <c r="G172" s="173" t="s">
        <v>230</v>
      </c>
      <c r="H172" s="174">
        <v>5.6</v>
      </c>
      <c r="I172" s="424"/>
      <c r="J172" s="425">
        <f>ROUND(I172*H172,2)</f>
        <v>0</v>
      </c>
      <c r="K172" s="172" t="s">
        <v>140</v>
      </c>
      <c r="L172" s="40"/>
      <c r="M172" s="177" t="s">
        <v>19</v>
      </c>
      <c r="N172" s="178" t="s">
        <v>47</v>
      </c>
      <c r="O172" s="64"/>
      <c r="P172" s="179">
        <f>O172*H172</f>
        <v>0</v>
      </c>
      <c r="Q172" s="179">
        <v>0</v>
      </c>
      <c r="R172" s="179">
        <f>Q172*H172</f>
        <v>0</v>
      </c>
      <c r="S172" s="179">
        <v>0</v>
      </c>
      <c r="T172" s="180">
        <f>S172*H172</f>
        <v>0</v>
      </c>
      <c r="U172" s="35"/>
      <c r="V172" s="35"/>
      <c r="W172" s="35"/>
      <c r="X172" s="35"/>
      <c r="Y172" s="35"/>
      <c r="Z172" s="35"/>
      <c r="AA172" s="35"/>
      <c r="AB172" s="35"/>
      <c r="AC172" s="35"/>
      <c r="AD172" s="35"/>
      <c r="AE172" s="35"/>
      <c r="AR172" s="181" t="s">
        <v>141</v>
      </c>
      <c r="AT172" s="181" t="s">
        <v>136</v>
      </c>
      <c r="AU172" s="181" t="s">
        <v>86</v>
      </c>
      <c r="AY172" s="19" t="s">
        <v>134</v>
      </c>
      <c r="BE172" s="182">
        <f>IF(N172="základní",J172,0)</f>
        <v>0</v>
      </c>
      <c r="BF172" s="182">
        <f>IF(N172="snížená",J172,0)</f>
        <v>0</v>
      </c>
      <c r="BG172" s="182">
        <f>IF(N172="zákl. přenesená",J172,0)</f>
        <v>0</v>
      </c>
      <c r="BH172" s="182">
        <f>IF(N172="sníž. přenesená",J172,0)</f>
        <v>0</v>
      </c>
      <c r="BI172" s="182">
        <f>IF(N172="nulová",J172,0)</f>
        <v>0</v>
      </c>
      <c r="BJ172" s="19" t="s">
        <v>84</v>
      </c>
      <c r="BK172" s="182">
        <f>ROUND(I172*H172,2)</f>
        <v>0</v>
      </c>
      <c r="BL172" s="19" t="s">
        <v>141</v>
      </c>
      <c r="BM172" s="181" t="s">
        <v>245</v>
      </c>
    </row>
    <row r="173" spans="1:65" s="2" customFormat="1" ht="19.5">
      <c r="A173" s="35"/>
      <c r="B173" s="36"/>
      <c r="C173" s="37"/>
      <c r="D173" s="183" t="s">
        <v>143</v>
      </c>
      <c r="E173" s="37"/>
      <c r="F173" s="184" t="s">
        <v>246</v>
      </c>
      <c r="G173" s="37"/>
      <c r="H173" s="37"/>
      <c r="I173" s="426"/>
      <c r="J173" s="408"/>
      <c r="K173" s="37"/>
      <c r="L173" s="40"/>
      <c r="M173" s="186"/>
      <c r="N173" s="187"/>
      <c r="O173" s="64"/>
      <c r="P173" s="64"/>
      <c r="Q173" s="64"/>
      <c r="R173" s="64"/>
      <c r="S173" s="64"/>
      <c r="T173" s="65"/>
      <c r="U173" s="35"/>
      <c r="V173" s="35"/>
      <c r="W173" s="35"/>
      <c r="X173" s="35"/>
      <c r="Y173" s="35"/>
      <c r="Z173" s="35"/>
      <c r="AA173" s="35"/>
      <c r="AB173" s="35"/>
      <c r="AC173" s="35"/>
      <c r="AD173" s="35"/>
      <c r="AE173" s="35"/>
      <c r="AT173" s="19" t="s">
        <v>143</v>
      </c>
      <c r="AU173" s="19" t="s">
        <v>86</v>
      </c>
    </row>
    <row r="174" spans="1:65" s="2" customFormat="1" ht="292.5">
      <c r="A174" s="35"/>
      <c r="B174" s="36"/>
      <c r="C174" s="37"/>
      <c r="D174" s="183" t="s">
        <v>145</v>
      </c>
      <c r="E174" s="37"/>
      <c r="F174" s="188" t="s">
        <v>247</v>
      </c>
      <c r="G174" s="37"/>
      <c r="H174" s="37"/>
      <c r="I174" s="426"/>
      <c r="J174" s="408"/>
      <c r="K174" s="37"/>
      <c r="L174" s="40"/>
      <c r="M174" s="186"/>
      <c r="N174" s="187"/>
      <c r="O174" s="64"/>
      <c r="P174" s="64"/>
      <c r="Q174" s="64"/>
      <c r="R174" s="64"/>
      <c r="S174" s="64"/>
      <c r="T174" s="65"/>
      <c r="U174" s="35"/>
      <c r="V174" s="35"/>
      <c r="W174" s="35"/>
      <c r="X174" s="35"/>
      <c r="Y174" s="35"/>
      <c r="Z174" s="35"/>
      <c r="AA174" s="35"/>
      <c r="AB174" s="35"/>
      <c r="AC174" s="35"/>
      <c r="AD174" s="35"/>
      <c r="AE174" s="35"/>
      <c r="AT174" s="19" t="s">
        <v>145</v>
      </c>
      <c r="AU174" s="19" t="s">
        <v>86</v>
      </c>
    </row>
    <row r="175" spans="1:65" s="14" customFormat="1">
      <c r="B175" s="198"/>
      <c r="C175" s="199"/>
      <c r="D175" s="183" t="s">
        <v>147</v>
      </c>
      <c r="E175" s="200" t="s">
        <v>19</v>
      </c>
      <c r="F175" s="201" t="s">
        <v>248</v>
      </c>
      <c r="G175" s="199"/>
      <c r="H175" s="202">
        <v>5.6</v>
      </c>
      <c r="I175" s="429"/>
      <c r="J175" s="430"/>
      <c r="K175" s="199"/>
      <c r="L175" s="203"/>
      <c r="M175" s="204"/>
      <c r="N175" s="205"/>
      <c r="O175" s="205"/>
      <c r="P175" s="205"/>
      <c r="Q175" s="205"/>
      <c r="R175" s="205"/>
      <c r="S175" s="205"/>
      <c r="T175" s="206"/>
      <c r="AT175" s="207" t="s">
        <v>147</v>
      </c>
      <c r="AU175" s="207" t="s">
        <v>86</v>
      </c>
      <c r="AV175" s="14" t="s">
        <v>86</v>
      </c>
      <c r="AW175" s="14" t="s">
        <v>35</v>
      </c>
      <c r="AX175" s="14" t="s">
        <v>84</v>
      </c>
      <c r="AY175" s="207" t="s">
        <v>134</v>
      </c>
    </row>
    <row r="176" spans="1:65" s="2" customFormat="1" ht="14.45" customHeight="1">
      <c r="A176" s="35"/>
      <c r="B176" s="36"/>
      <c r="C176" s="170" t="s">
        <v>182</v>
      </c>
      <c r="D176" s="170" t="s">
        <v>136</v>
      </c>
      <c r="E176" s="171" t="s">
        <v>249</v>
      </c>
      <c r="F176" s="172" t="s">
        <v>250</v>
      </c>
      <c r="G176" s="173" t="s">
        <v>230</v>
      </c>
      <c r="H176" s="174">
        <v>74.45</v>
      </c>
      <c r="I176" s="424"/>
      <c r="J176" s="425">
        <f>ROUND(I176*H176,2)</f>
        <v>0</v>
      </c>
      <c r="K176" s="172" t="s">
        <v>140</v>
      </c>
      <c r="L176" s="40"/>
      <c r="M176" s="177" t="s">
        <v>19</v>
      </c>
      <c r="N176" s="178" t="s">
        <v>47</v>
      </c>
      <c r="O176" s="64"/>
      <c r="P176" s="179">
        <f>O176*H176</f>
        <v>0</v>
      </c>
      <c r="Q176" s="179">
        <v>0</v>
      </c>
      <c r="R176" s="179">
        <f>Q176*H176</f>
        <v>0</v>
      </c>
      <c r="S176" s="179">
        <v>0</v>
      </c>
      <c r="T176" s="180">
        <f>S176*H176</f>
        <v>0</v>
      </c>
      <c r="U176" s="35"/>
      <c r="V176" s="35"/>
      <c r="W176" s="35"/>
      <c r="X176" s="35"/>
      <c r="Y176" s="35"/>
      <c r="Z176" s="35"/>
      <c r="AA176" s="35"/>
      <c r="AB176" s="35"/>
      <c r="AC176" s="35"/>
      <c r="AD176" s="35"/>
      <c r="AE176" s="35"/>
      <c r="AR176" s="181" t="s">
        <v>141</v>
      </c>
      <c r="AT176" s="181" t="s">
        <v>136</v>
      </c>
      <c r="AU176" s="181" t="s">
        <v>86</v>
      </c>
      <c r="AY176" s="19" t="s">
        <v>134</v>
      </c>
      <c r="BE176" s="182">
        <f>IF(N176="základní",J176,0)</f>
        <v>0</v>
      </c>
      <c r="BF176" s="182">
        <f>IF(N176="snížená",J176,0)</f>
        <v>0</v>
      </c>
      <c r="BG176" s="182">
        <f>IF(N176="zákl. přenesená",J176,0)</f>
        <v>0</v>
      </c>
      <c r="BH176" s="182">
        <f>IF(N176="sníž. přenesená",J176,0)</f>
        <v>0</v>
      </c>
      <c r="BI176" s="182">
        <f>IF(N176="nulová",J176,0)</f>
        <v>0</v>
      </c>
      <c r="BJ176" s="19" t="s">
        <v>84</v>
      </c>
      <c r="BK176" s="182">
        <f>ROUND(I176*H176,2)</f>
        <v>0</v>
      </c>
      <c r="BL176" s="19" t="s">
        <v>141</v>
      </c>
      <c r="BM176" s="181" t="s">
        <v>251</v>
      </c>
    </row>
    <row r="177" spans="1:51" s="2" customFormat="1">
      <c r="A177" s="35"/>
      <c r="B177" s="36"/>
      <c r="C177" s="37"/>
      <c r="D177" s="183" t="s">
        <v>143</v>
      </c>
      <c r="E177" s="37"/>
      <c r="F177" s="184" t="s">
        <v>252</v>
      </c>
      <c r="G177" s="37"/>
      <c r="H177" s="37"/>
      <c r="I177" s="426"/>
      <c r="J177" s="408"/>
      <c r="K177" s="37"/>
      <c r="L177" s="40"/>
      <c r="M177" s="186"/>
      <c r="N177" s="187"/>
      <c r="O177" s="64"/>
      <c r="P177" s="64"/>
      <c r="Q177" s="64"/>
      <c r="R177" s="64"/>
      <c r="S177" s="64"/>
      <c r="T177" s="65"/>
      <c r="U177" s="35"/>
      <c r="V177" s="35"/>
      <c r="W177" s="35"/>
      <c r="X177" s="35"/>
      <c r="Y177" s="35"/>
      <c r="Z177" s="35"/>
      <c r="AA177" s="35"/>
      <c r="AB177" s="35"/>
      <c r="AC177" s="35"/>
      <c r="AD177" s="35"/>
      <c r="AE177" s="35"/>
      <c r="AT177" s="19" t="s">
        <v>143</v>
      </c>
      <c r="AU177" s="19" t="s">
        <v>86</v>
      </c>
    </row>
    <row r="178" spans="1:51" s="2" customFormat="1" ht="146.25">
      <c r="A178" s="35"/>
      <c r="B178" s="36"/>
      <c r="C178" s="37"/>
      <c r="D178" s="183" t="s">
        <v>145</v>
      </c>
      <c r="E178" s="37"/>
      <c r="F178" s="188" t="s">
        <v>253</v>
      </c>
      <c r="G178" s="37"/>
      <c r="H178" s="37"/>
      <c r="I178" s="426"/>
      <c r="J178" s="408"/>
      <c r="K178" s="37"/>
      <c r="L178" s="40"/>
      <c r="M178" s="186"/>
      <c r="N178" s="187"/>
      <c r="O178" s="64"/>
      <c r="P178" s="64"/>
      <c r="Q178" s="64"/>
      <c r="R178" s="64"/>
      <c r="S178" s="64"/>
      <c r="T178" s="65"/>
      <c r="U178" s="35"/>
      <c r="V178" s="35"/>
      <c r="W178" s="35"/>
      <c r="X178" s="35"/>
      <c r="Y178" s="35"/>
      <c r="Z178" s="35"/>
      <c r="AA178" s="35"/>
      <c r="AB178" s="35"/>
      <c r="AC178" s="35"/>
      <c r="AD178" s="35"/>
      <c r="AE178" s="35"/>
      <c r="AT178" s="19" t="s">
        <v>145</v>
      </c>
      <c r="AU178" s="19" t="s">
        <v>86</v>
      </c>
    </row>
    <row r="179" spans="1:51" s="13" customFormat="1">
      <c r="B179" s="189"/>
      <c r="C179" s="190"/>
      <c r="D179" s="183" t="s">
        <v>147</v>
      </c>
      <c r="E179" s="191" t="s">
        <v>19</v>
      </c>
      <c r="F179" s="192" t="s">
        <v>254</v>
      </c>
      <c r="G179" s="190"/>
      <c r="H179" s="191" t="s">
        <v>19</v>
      </c>
      <c r="I179" s="433"/>
      <c r="J179" s="434"/>
      <c r="K179" s="190"/>
      <c r="L179" s="193"/>
      <c r="M179" s="194"/>
      <c r="N179" s="195"/>
      <c r="O179" s="195"/>
      <c r="P179" s="195"/>
      <c r="Q179" s="195"/>
      <c r="R179" s="195"/>
      <c r="S179" s="195"/>
      <c r="T179" s="196"/>
      <c r="AT179" s="197" t="s">
        <v>147</v>
      </c>
      <c r="AU179" s="197" t="s">
        <v>86</v>
      </c>
      <c r="AV179" s="13" t="s">
        <v>84</v>
      </c>
      <c r="AW179" s="13" t="s">
        <v>35</v>
      </c>
      <c r="AX179" s="13" t="s">
        <v>76</v>
      </c>
      <c r="AY179" s="197" t="s">
        <v>134</v>
      </c>
    </row>
    <row r="180" spans="1:51" s="13" customFormat="1">
      <c r="B180" s="189"/>
      <c r="C180" s="190"/>
      <c r="D180" s="183" t="s">
        <v>147</v>
      </c>
      <c r="E180" s="191" t="s">
        <v>19</v>
      </c>
      <c r="F180" s="192" t="s">
        <v>234</v>
      </c>
      <c r="G180" s="190"/>
      <c r="H180" s="191" t="s">
        <v>19</v>
      </c>
      <c r="I180" s="433"/>
      <c r="J180" s="434"/>
      <c r="K180" s="190"/>
      <c r="L180" s="193"/>
      <c r="M180" s="194"/>
      <c r="N180" s="195"/>
      <c r="O180" s="195"/>
      <c r="P180" s="195"/>
      <c r="Q180" s="195"/>
      <c r="R180" s="195"/>
      <c r="S180" s="195"/>
      <c r="T180" s="196"/>
      <c r="AT180" s="197" t="s">
        <v>147</v>
      </c>
      <c r="AU180" s="197" t="s">
        <v>86</v>
      </c>
      <c r="AV180" s="13" t="s">
        <v>84</v>
      </c>
      <c r="AW180" s="13" t="s">
        <v>35</v>
      </c>
      <c r="AX180" s="13" t="s">
        <v>76</v>
      </c>
      <c r="AY180" s="197" t="s">
        <v>134</v>
      </c>
    </row>
    <row r="181" spans="1:51" s="14" customFormat="1">
      <c r="B181" s="198"/>
      <c r="C181" s="199"/>
      <c r="D181" s="183" t="s">
        <v>147</v>
      </c>
      <c r="E181" s="200" t="s">
        <v>19</v>
      </c>
      <c r="F181" s="201" t="s">
        <v>255</v>
      </c>
      <c r="G181" s="199"/>
      <c r="H181" s="202">
        <v>95.334000000000003</v>
      </c>
      <c r="I181" s="429"/>
      <c r="J181" s="430"/>
      <c r="K181" s="199"/>
      <c r="L181" s="203"/>
      <c r="M181" s="204"/>
      <c r="N181" s="205"/>
      <c r="O181" s="205"/>
      <c r="P181" s="205"/>
      <c r="Q181" s="205"/>
      <c r="R181" s="205"/>
      <c r="S181" s="205"/>
      <c r="T181" s="206"/>
      <c r="AT181" s="207" t="s">
        <v>147</v>
      </c>
      <c r="AU181" s="207" t="s">
        <v>86</v>
      </c>
      <c r="AV181" s="14" t="s">
        <v>86</v>
      </c>
      <c r="AW181" s="14" t="s">
        <v>35</v>
      </c>
      <c r="AX181" s="14" t="s">
        <v>76</v>
      </c>
      <c r="AY181" s="207" t="s">
        <v>134</v>
      </c>
    </row>
    <row r="182" spans="1:51" s="13" customFormat="1">
      <c r="B182" s="189"/>
      <c r="C182" s="190"/>
      <c r="D182" s="183" t="s">
        <v>147</v>
      </c>
      <c r="E182" s="191" t="s">
        <v>19</v>
      </c>
      <c r="F182" s="192" t="s">
        <v>256</v>
      </c>
      <c r="G182" s="190"/>
      <c r="H182" s="191" t="s">
        <v>19</v>
      </c>
      <c r="I182" s="433"/>
      <c r="J182" s="434"/>
      <c r="K182" s="190"/>
      <c r="L182" s="193"/>
      <c r="M182" s="194"/>
      <c r="N182" s="195"/>
      <c r="O182" s="195"/>
      <c r="P182" s="195"/>
      <c r="Q182" s="195"/>
      <c r="R182" s="195"/>
      <c r="S182" s="195"/>
      <c r="T182" s="196"/>
      <c r="AT182" s="197" t="s">
        <v>147</v>
      </c>
      <c r="AU182" s="197" t="s">
        <v>86</v>
      </c>
      <c r="AV182" s="13" t="s">
        <v>84</v>
      </c>
      <c r="AW182" s="13" t="s">
        <v>35</v>
      </c>
      <c r="AX182" s="13" t="s">
        <v>76</v>
      </c>
      <c r="AY182" s="197" t="s">
        <v>134</v>
      </c>
    </row>
    <row r="183" spans="1:51" s="14" customFormat="1">
      <c r="B183" s="198"/>
      <c r="C183" s="199"/>
      <c r="D183" s="183" t="s">
        <v>147</v>
      </c>
      <c r="E183" s="200" t="s">
        <v>19</v>
      </c>
      <c r="F183" s="201" t="s">
        <v>257</v>
      </c>
      <c r="G183" s="199"/>
      <c r="H183" s="202">
        <v>-10</v>
      </c>
      <c r="I183" s="429"/>
      <c r="J183" s="430"/>
      <c r="K183" s="199"/>
      <c r="L183" s="203"/>
      <c r="M183" s="204"/>
      <c r="N183" s="205"/>
      <c r="O183" s="205"/>
      <c r="P183" s="205"/>
      <c r="Q183" s="205"/>
      <c r="R183" s="205"/>
      <c r="S183" s="205"/>
      <c r="T183" s="206"/>
      <c r="AT183" s="207" t="s">
        <v>147</v>
      </c>
      <c r="AU183" s="207" t="s">
        <v>86</v>
      </c>
      <c r="AV183" s="14" t="s">
        <v>86</v>
      </c>
      <c r="AW183" s="14" t="s">
        <v>35</v>
      </c>
      <c r="AX183" s="14" t="s">
        <v>76</v>
      </c>
      <c r="AY183" s="207" t="s">
        <v>134</v>
      </c>
    </row>
    <row r="184" spans="1:51" s="16" customFormat="1">
      <c r="B184" s="226"/>
      <c r="C184" s="227"/>
      <c r="D184" s="183" t="s">
        <v>147</v>
      </c>
      <c r="E184" s="228" t="s">
        <v>19</v>
      </c>
      <c r="F184" s="229" t="s">
        <v>258</v>
      </c>
      <c r="G184" s="227"/>
      <c r="H184" s="230">
        <v>85.334000000000003</v>
      </c>
      <c r="I184" s="435"/>
      <c r="J184" s="436"/>
      <c r="K184" s="227"/>
      <c r="L184" s="231"/>
      <c r="M184" s="232"/>
      <c r="N184" s="233"/>
      <c r="O184" s="233"/>
      <c r="P184" s="233"/>
      <c r="Q184" s="233"/>
      <c r="R184" s="233"/>
      <c r="S184" s="233"/>
      <c r="T184" s="234"/>
      <c r="AT184" s="235" t="s">
        <v>147</v>
      </c>
      <c r="AU184" s="235" t="s">
        <v>86</v>
      </c>
      <c r="AV184" s="16" t="s">
        <v>159</v>
      </c>
      <c r="AW184" s="16" t="s">
        <v>35</v>
      </c>
      <c r="AX184" s="16" t="s">
        <v>76</v>
      </c>
      <c r="AY184" s="235" t="s">
        <v>134</v>
      </c>
    </row>
    <row r="185" spans="1:51" s="13" customFormat="1">
      <c r="B185" s="189"/>
      <c r="C185" s="190"/>
      <c r="D185" s="183" t="s">
        <v>147</v>
      </c>
      <c r="E185" s="191" t="s">
        <v>19</v>
      </c>
      <c r="F185" s="192" t="s">
        <v>237</v>
      </c>
      <c r="G185" s="190"/>
      <c r="H185" s="191" t="s">
        <v>19</v>
      </c>
      <c r="I185" s="433"/>
      <c r="J185" s="434"/>
      <c r="K185" s="190"/>
      <c r="L185" s="193"/>
      <c r="M185" s="194"/>
      <c r="N185" s="195"/>
      <c r="O185" s="195"/>
      <c r="P185" s="195"/>
      <c r="Q185" s="195"/>
      <c r="R185" s="195"/>
      <c r="S185" s="195"/>
      <c r="T185" s="196"/>
      <c r="AT185" s="197" t="s">
        <v>147</v>
      </c>
      <c r="AU185" s="197" t="s">
        <v>86</v>
      </c>
      <c r="AV185" s="13" t="s">
        <v>84</v>
      </c>
      <c r="AW185" s="13" t="s">
        <v>35</v>
      </c>
      <c r="AX185" s="13" t="s">
        <v>76</v>
      </c>
      <c r="AY185" s="197" t="s">
        <v>134</v>
      </c>
    </row>
    <row r="186" spans="1:51" s="14" customFormat="1">
      <c r="B186" s="198"/>
      <c r="C186" s="199"/>
      <c r="D186" s="183" t="s">
        <v>147</v>
      </c>
      <c r="E186" s="200" t="s">
        <v>19</v>
      </c>
      <c r="F186" s="201" t="s">
        <v>259</v>
      </c>
      <c r="G186" s="199"/>
      <c r="H186" s="202">
        <v>21.13</v>
      </c>
      <c r="I186" s="429"/>
      <c r="J186" s="430"/>
      <c r="K186" s="199"/>
      <c r="L186" s="203"/>
      <c r="M186" s="204"/>
      <c r="N186" s="205"/>
      <c r="O186" s="205"/>
      <c r="P186" s="205"/>
      <c r="Q186" s="205"/>
      <c r="R186" s="205"/>
      <c r="S186" s="205"/>
      <c r="T186" s="206"/>
      <c r="AT186" s="207" t="s">
        <v>147</v>
      </c>
      <c r="AU186" s="207" t="s">
        <v>86</v>
      </c>
      <c r="AV186" s="14" t="s">
        <v>86</v>
      </c>
      <c r="AW186" s="14" t="s">
        <v>35</v>
      </c>
      <c r="AX186" s="14" t="s">
        <v>76</v>
      </c>
      <c r="AY186" s="207" t="s">
        <v>134</v>
      </c>
    </row>
    <row r="187" spans="1:51" s="13" customFormat="1">
      <c r="B187" s="189"/>
      <c r="C187" s="190"/>
      <c r="D187" s="183" t="s">
        <v>147</v>
      </c>
      <c r="E187" s="191" t="s">
        <v>19</v>
      </c>
      <c r="F187" s="192" t="s">
        <v>256</v>
      </c>
      <c r="G187" s="190"/>
      <c r="H187" s="191" t="s">
        <v>19</v>
      </c>
      <c r="I187" s="433"/>
      <c r="J187" s="434"/>
      <c r="K187" s="190"/>
      <c r="L187" s="193"/>
      <c r="M187" s="194"/>
      <c r="N187" s="195"/>
      <c r="O187" s="195"/>
      <c r="P187" s="195"/>
      <c r="Q187" s="195"/>
      <c r="R187" s="195"/>
      <c r="S187" s="195"/>
      <c r="T187" s="196"/>
      <c r="AT187" s="197" t="s">
        <v>147</v>
      </c>
      <c r="AU187" s="197" t="s">
        <v>86</v>
      </c>
      <c r="AV187" s="13" t="s">
        <v>84</v>
      </c>
      <c r="AW187" s="13" t="s">
        <v>35</v>
      </c>
      <c r="AX187" s="13" t="s">
        <v>76</v>
      </c>
      <c r="AY187" s="197" t="s">
        <v>134</v>
      </c>
    </row>
    <row r="188" spans="1:51" s="14" customFormat="1">
      <c r="B188" s="198"/>
      <c r="C188" s="199"/>
      <c r="D188" s="183" t="s">
        <v>147</v>
      </c>
      <c r="E188" s="200" t="s">
        <v>19</v>
      </c>
      <c r="F188" s="201" t="s">
        <v>260</v>
      </c>
      <c r="G188" s="199"/>
      <c r="H188" s="202">
        <v>-6.08</v>
      </c>
      <c r="I188" s="429"/>
      <c r="J188" s="430"/>
      <c r="K188" s="199"/>
      <c r="L188" s="203"/>
      <c r="M188" s="204"/>
      <c r="N188" s="205"/>
      <c r="O188" s="205"/>
      <c r="P188" s="205"/>
      <c r="Q188" s="205"/>
      <c r="R188" s="205"/>
      <c r="S188" s="205"/>
      <c r="T188" s="206"/>
      <c r="AT188" s="207" t="s">
        <v>147</v>
      </c>
      <c r="AU188" s="207" t="s">
        <v>86</v>
      </c>
      <c r="AV188" s="14" t="s">
        <v>86</v>
      </c>
      <c r="AW188" s="14" t="s">
        <v>35</v>
      </c>
      <c r="AX188" s="14" t="s">
        <v>76</v>
      </c>
      <c r="AY188" s="207" t="s">
        <v>134</v>
      </c>
    </row>
    <row r="189" spans="1:51" s="16" customFormat="1">
      <c r="B189" s="226"/>
      <c r="C189" s="227"/>
      <c r="D189" s="183" t="s">
        <v>147</v>
      </c>
      <c r="E189" s="228" t="s">
        <v>19</v>
      </c>
      <c r="F189" s="229" t="s">
        <v>258</v>
      </c>
      <c r="G189" s="227"/>
      <c r="H189" s="230">
        <v>15.049999999999999</v>
      </c>
      <c r="I189" s="435"/>
      <c r="J189" s="436"/>
      <c r="K189" s="227"/>
      <c r="L189" s="231"/>
      <c r="M189" s="232"/>
      <c r="N189" s="233"/>
      <c r="O189" s="233"/>
      <c r="P189" s="233"/>
      <c r="Q189" s="233"/>
      <c r="R189" s="233"/>
      <c r="S189" s="233"/>
      <c r="T189" s="234"/>
      <c r="AT189" s="235" t="s">
        <v>147</v>
      </c>
      <c r="AU189" s="235" t="s">
        <v>86</v>
      </c>
      <c r="AV189" s="16" t="s">
        <v>159</v>
      </c>
      <c r="AW189" s="16" t="s">
        <v>35</v>
      </c>
      <c r="AX189" s="16" t="s">
        <v>76</v>
      </c>
      <c r="AY189" s="235" t="s">
        <v>134</v>
      </c>
    </row>
    <row r="190" spans="1:51" s="13" customFormat="1">
      <c r="B190" s="189"/>
      <c r="C190" s="190"/>
      <c r="D190" s="183" t="s">
        <v>147</v>
      </c>
      <c r="E190" s="191" t="s">
        <v>19</v>
      </c>
      <c r="F190" s="192" t="s">
        <v>241</v>
      </c>
      <c r="G190" s="190"/>
      <c r="H190" s="191" t="s">
        <v>19</v>
      </c>
      <c r="I190" s="433"/>
      <c r="J190" s="434"/>
      <c r="K190" s="190"/>
      <c r="L190" s="193"/>
      <c r="M190" s="194"/>
      <c r="N190" s="195"/>
      <c r="O190" s="195"/>
      <c r="P190" s="195"/>
      <c r="Q190" s="195"/>
      <c r="R190" s="195"/>
      <c r="S190" s="195"/>
      <c r="T190" s="196"/>
      <c r="AT190" s="197" t="s">
        <v>147</v>
      </c>
      <c r="AU190" s="197" t="s">
        <v>86</v>
      </c>
      <c r="AV190" s="13" t="s">
        <v>84</v>
      </c>
      <c r="AW190" s="13" t="s">
        <v>35</v>
      </c>
      <c r="AX190" s="13" t="s">
        <v>76</v>
      </c>
      <c r="AY190" s="197" t="s">
        <v>134</v>
      </c>
    </row>
    <row r="191" spans="1:51" s="14" customFormat="1">
      <c r="B191" s="198"/>
      <c r="C191" s="199"/>
      <c r="D191" s="183" t="s">
        <v>147</v>
      </c>
      <c r="E191" s="200" t="s">
        <v>19</v>
      </c>
      <c r="F191" s="201" t="s">
        <v>261</v>
      </c>
      <c r="G191" s="199"/>
      <c r="H191" s="202">
        <v>10.026</v>
      </c>
      <c r="I191" s="429"/>
      <c r="J191" s="430"/>
      <c r="K191" s="199"/>
      <c r="L191" s="203"/>
      <c r="M191" s="204"/>
      <c r="N191" s="205"/>
      <c r="O191" s="205"/>
      <c r="P191" s="205"/>
      <c r="Q191" s="205"/>
      <c r="R191" s="205"/>
      <c r="S191" s="205"/>
      <c r="T191" s="206"/>
      <c r="AT191" s="207" t="s">
        <v>147</v>
      </c>
      <c r="AU191" s="207" t="s">
        <v>86</v>
      </c>
      <c r="AV191" s="14" t="s">
        <v>86</v>
      </c>
      <c r="AW191" s="14" t="s">
        <v>35</v>
      </c>
      <c r="AX191" s="14" t="s">
        <v>76</v>
      </c>
      <c r="AY191" s="207" t="s">
        <v>134</v>
      </c>
    </row>
    <row r="192" spans="1:51" s="13" customFormat="1">
      <c r="B192" s="189"/>
      <c r="C192" s="190"/>
      <c r="D192" s="183" t="s">
        <v>147</v>
      </c>
      <c r="E192" s="191" t="s">
        <v>19</v>
      </c>
      <c r="F192" s="192" t="s">
        <v>256</v>
      </c>
      <c r="G192" s="190"/>
      <c r="H192" s="191" t="s">
        <v>19</v>
      </c>
      <c r="I192" s="433"/>
      <c r="J192" s="434"/>
      <c r="K192" s="190"/>
      <c r="L192" s="193"/>
      <c r="M192" s="194"/>
      <c r="N192" s="195"/>
      <c r="O192" s="195"/>
      <c r="P192" s="195"/>
      <c r="Q192" s="195"/>
      <c r="R192" s="195"/>
      <c r="S192" s="195"/>
      <c r="T192" s="196"/>
      <c r="AT192" s="197" t="s">
        <v>147</v>
      </c>
      <c r="AU192" s="197" t="s">
        <v>86</v>
      </c>
      <c r="AV192" s="13" t="s">
        <v>84</v>
      </c>
      <c r="AW192" s="13" t="s">
        <v>35</v>
      </c>
      <c r="AX192" s="13" t="s">
        <v>76</v>
      </c>
      <c r="AY192" s="197" t="s">
        <v>134</v>
      </c>
    </row>
    <row r="193" spans="1:65" s="14" customFormat="1">
      <c r="B193" s="198"/>
      <c r="C193" s="199"/>
      <c r="D193" s="183" t="s">
        <v>147</v>
      </c>
      <c r="E193" s="200" t="s">
        <v>19</v>
      </c>
      <c r="F193" s="201" t="s">
        <v>262</v>
      </c>
      <c r="G193" s="199"/>
      <c r="H193" s="202">
        <v>-4.1070000000000002</v>
      </c>
      <c r="I193" s="429"/>
      <c r="J193" s="430"/>
      <c r="K193" s="199"/>
      <c r="L193" s="203"/>
      <c r="M193" s="204"/>
      <c r="N193" s="205"/>
      <c r="O193" s="205"/>
      <c r="P193" s="205"/>
      <c r="Q193" s="205"/>
      <c r="R193" s="205"/>
      <c r="S193" s="205"/>
      <c r="T193" s="206"/>
      <c r="AT193" s="207" t="s">
        <v>147</v>
      </c>
      <c r="AU193" s="207" t="s">
        <v>86</v>
      </c>
      <c r="AV193" s="14" t="s">
        <v>86</v>
      </c>
      <c r="AW193" s="14" t="s">
        <v>35</v>
      </c>
      <c r="AX193" s="14" t="s">
        <v>76</v>
      </c>
      <c r="AY193" s="207" t="s">
        <v>134</v>
      </c>
    </row>
    <row r="194" spans="1:65" s="16" customFormat="1">
      <c r="B194" s="226"/>
      <c r="C194" s="227"/>
      <c r="D194" s="183" t="s">
        <v>147</v>
      </c>
      <c r="E194" s="228" t="s">
        <v>19</v>
      </c>
      <c r="F194" s="229" t="s">
        <v>258</v>
      </c>
      <c r="G194" s="227"/>
      <c r="H194" s="230">
        <v>5.9189999999999996</v>
      </c>
      <c r="I194" s="435"/>
      <c r="J194" s="436"/>
      <c r="K194" s="227"/>
      <c r="L194" s="231"/>
      <c r="M194" s="232"/>
      <c r="N194" s="233"/>
      <c r="O194" s="233"/>
      <c r="P194" s="233"/>
      <c r="Q194" s="233"/>
      <c r="R194" s="233"/>
      <c r="S194" s="233"/>
      <c r="T194" s="234"/>
      <c r="AT194" s="235" t="s">
        <v>147</v>
      </c>
      <c r="AU194" s="235" t="s">
        <v>86</v>
      </c>
      <c r="AV194" s="16" t="s">
        <v>159</v>
      </c>
      <c r="AW194" s="16" t="s">
        <v>35</v>
      </c>
      <c r="AX194" s="16" t="s">
        <v>76</v>
      </c>
      <c r="AY194" s="235" t="s">
        <v>134</v>
      </c>
    </row>
    <row r="195" spans="1:65" s="13" customFormat="1">
      <c r="B195" s="189"/>
      <c r="C195" s="190"/>
      <c r="D195" s="183" t="s">
        <v>147</v>
      </c>
      <c r="E195" s="191" t="s">
        <v>19</v>
      </c>
      <c r="F195" s="192" t="s">
        <v>263</v>
      </c>
      <c r="G195" s="190"/>
      <c r="H195" s="191" t="s">
        <v>19</v>
      </c>
      <c r="I195" s="433"/>
      <c r="J195" s="434"/>
      <c r="K195" s="190"/>
      <c r="L195" s="193"/>
      <c r="M195" s="194"/>
      <c r="N195" s="195"/>
      <c r="O195" s="195"/>
      <c r="P195" s="195"/>
      <c r="Q195" s="195"/>
      <c r="R195" s="195"/>
      <c r="S195" s="195"/>
      <c r="T195" s="196"/>
      <c r="AT195" s="197" t="s">
        <v>147</v>
      </c>
      <c r="AU195" s="197" t="s">
        <v>86</v>
      </c>
      <c r="AV195" s="13" t="s">
        <v>84</v>
      </c>
      <c r="AW195" s="13" t="s">
        <v>35</v>
      </c>
      <c r="AX195" s="13" t="s">
        <v>76</v>
      </c>
      <c r="AY195" s="197" t="s">
        <v>134</v>
      </c>
    </row>
    <row r="196" spans="1:65" s="13" customFormat="1">
      <c r="B196" s="189"/>
      <c r="C196" s="190"/>
      <c r="D196" s="183" t="s">
        <v>147</v>
      </c>
      <c r="E196" s="191" t="s">
        <v>19</v>
      </c>
      <c r="F196" s="192" t="s">
        <v>264</v>
      </c>
      <c r="G196" s="190"/>
      <c r="H196" s="191" t="s">
        <v>19</v>
      </c>
      <c r="I196" s="433"/>
      <c r="J196" s="434"/>
      <c r="K196" s="190"/>
      <c r="L196" s="193"/>
      <c r="M196" s="194"/>
      <c r="N196" s="195"/>
      <c r="O196" s="195"/>
      <c r="P196" s="195"/>
      <c r="Q196" s="195"/>
      <c r="R196" s="195"/>
      <c r="S196" s="195"/>
      <c r="T196" s="196"/>
      <c r="AT196" s="197" t="s">
        <v>147</v>
      </c>
      <c r="AU196" s="197" t="s">
        <v>86</v>
      </c>
      <c r="AV196" s="13" t="s">
        <v>84</v>
      </c>
      <c r="AW196" s="13" t="s">
        <v>35</v>
      </c>
      <c r="AX196" s="13" t="s">
        <v>76</v>
      </c>
      <c r="AY196" s="197" t="s">
        <v>134</v>
      </c>
    </row>
    <row r="197" spans="1:65" s="14" customFormat="1">
      <c r="B197" s="198"/>
      <c r="C197" s="199"/>
      <c r="D197" s="183" t="s">
        <v>147</v>
      </c>
      <c r="E197" s="200" t="s">
        <v>19</v>
      </c>
      <c r="F197" s="201" t="s">
        <v>265</v>
      </c>
      <c r="G197" s="199"/>
      <c r="H197" s="202">
        <v>77.543999999999997</v>
      </c>
      <c r="I197" s="429"/>
      <c r="J197" s="430"/>
      <c r="K197" s="199"/>
      <c r="L197" s="203"/>
      <c r="M197" s="204"/>
      <c r="N197" s="205"/>
      <c r="O197" s="205"/>
      <c r="P197" s="205"/>
      <c r="Q197" s="205"/>
      <c r="R197" s="205"/>
      <c r="S197" s="205"/>
      <c r="T197" s="206"/>
      <c r="AT197" s="207" t="s">
        <v>147</v>
      </c>
      <c r="AU197" s="207" t="s">
        <v>86</v>
      </c>
      <c r="AV197" s="14" t="s">
        <v>86</v>
      </c>
      <c r="AW197" s="14" t="s">
        <v>35</v>
      </c>
      <c r="AX197" s="14" t="s">
        <v>76</v>
      </c>
      <c r="AY197" s="207" t="s">
        <v>134</v>
      </c>
    </row>
    <row r="198" spans="1:65" s="13" customFormat="1">
      <c r="B198" s="189"/>
      <c r="C198" s="190"/>
      <c r="D198" s="183" t="s">
        <v>147</v>
      </c>
      <c r="E198" s="191" t="s">
        <v>19</v>
      </c>
      <c r="F198" s="192" t="s">
        <v>256</v>
      </c>
      <c r="G198" s="190"/>
      <c r="H198" s="191" t="s">
        <v>19</v>
      </c>
      <c r="I198" s="433"/>
      <c r="J198" s="434"/>
      <c r="K198" s="190"/>
      <c r="L198" s="193"/>
      <c r="M198" s="194"/>
      <c r="N198" s="195"/>
      <c r="O198" s="195"/>
      <c r="P198" s="195"/>
      <c r="Q198" s="195"/>
      <c r="R198" s="195"/>
      <c r="S198" s="195"/>
      <c r="T198" s="196"/>
      <c r="AT198" s="197" t="s">
        <v>147</v>
      </c>
      <c r="AU198" s="197" t="s">
        <v>86</v>
      </c>
      <c r="AV198" s="13" t="s">
        <v>84</v>
      </c>
      <c r="AW198" s="13" t="s">
        <v>35</v>
      </c>
      <c r="AX198" s="13" t="s">
        <v>76</v>
      </c>
      <c r="AY198" s="197" t="s">
        <v>134</v>
      </c>
    </row>
    <row r="199" spans="1:65" s="14" customFormat="1">
      <c r="B199" s="198"/>
      <c r="C199" s="199"/>
      <c r="D199" s="183" t="s">
        <v>147</v>
      </c>
      <c r="E199" s="200" t="s">
        <v>19</v>
      </c>
      <c r="F199" s="201" t="s">
        <v>266</v>
      </c>
      <c r="G199" s="199"/>
      <c r="H199" s="202">
        <v>-7.4619999999999997</v>
      </c>
      <c r="I199" s="429"/>
      <c r="J199" s="430"/>
      <c r="K199" s="199"/>
      <c r="L199" s="203"/>
      <c r="M199" s="204"/>
      <c r="N199" s="205"/>
      <c r="O199" s="205"/>
      <c r="P199" s="205"/>
      <c r="Q199" s="205"/>
      <c r="R199" s="205"/>
      <c r="S199" s="205"/>
      <c r="T199" s="206"/>
      <c r="AT199" s="207" t="s">
        <v>147</v>
      </c>
      <c r="AU199" s="207" t="s">
        <v>86</v>
      </c>
      <c r="AV199" s="14" t="s">
        <v>86</v>
      </c>
      <c r="AW199" s="14" t="s">
        <v>35</v>
      </c>
      <c r="AX199" s="14" t="s">
        <v>76</v>
      </c>
      <c r="AY199" s="207" t="s">
        <v>134</v>
      </c>
    </row>
    <row r="200" spans="1:65" s="14" customFormat="1">
      <c r="B200" s="198"/>
      <c r="C200" s="199"/>
      <c r="D200" s="183" t="s">
        <v>147</v>
      </c>
      <c r="E200" s="200" t="s">
        <v>19</v>
      </c>
      <c r="F200" s="201" t="s">
        <v>267</v>
      </c>
      <c r="G200" s="199"/>
      <c r="H200" s="202">
        <v>-1.296</v>
      </c>
      <c r="I200" s="429"/>
      <c r="J200" s="430"/>
      <c r="K200" s="199"/>
      <c r="L200" s="203"/>
      <c r="M200" s="204"/>
      <c r="N200" s="205"/>
      <c r="O200" s="205"/>
      <c r="P200" s="205"/>
      <c r="Q200" s="205"/>
      <c r="R200" s="205"/>
      <c r="S200" s="205"/>
      <c r="T200" s="206"/>
      <c r="AT200" s="207" t="s">
        <v>147</v>
      </c>
      <c r="AU200" s="207" t="s">
        <v>86</v>
      </c>
      <c r="AV200" s="14" t="s">
        <v>86</v>
      </c>
      <c r="AW200" s="14" t="s">
        <v>35</v>
      </c>
      <c r="AX200" s="14" t="s">
        <v>76</v>
      </c>
      <c r="AY200" s="207" t="s">
        <v>134</v>
      </c>
    </row>
    <row r="201" spans="1:65" s="13" customFormat="1">
      <c r="B201" s="189"/>
      <c r="C201" s="190"/>
      <c r="D201" s="183" t="s">
        <v>147</v>
      </c>
      <c r="E201" s="191" t="s">
        <v>19</v>
      </c>
      <c r="F201" s="192" t="s">
        <v>268</v>
      </c>
      <c r="G201" s="190"/>
      <c r="H201" s="191" t="s">
        <v>19</v>
      </c>
      <c r="I201" s="433"/>
      <c r="J201" s="434"/>
      <c r="K201" s="190"/>
      <c r="L201" s="193"/>
      <c r="M201" s="194"/>
      <c r="N201" s="195"/>
      <c r="O201" s="195"/>
      <c r="P201" s="195"/>
      <c r="Q201" s="195"/>
      <c r="R201" s="195"/>
      <c r="S201" s="195"/>
      <c r="T201" s="196"/>
      <c r="AT201" s="197" t="s">
        <v>147</v>
      </c>
      <c r="AU201" s="197" t="s">
        <v>86</v>
      </c>
      <c r="AV201" s="13" t="s">
        <v>84</v>
      </c>
      <c r="AW201" s="13" t="s">
        <v>35</v>
      </c>
      <c r="AX201" s="13" t="s">
        <v>76</v>
      </c>
      <c r="AY201" s="197" t="s">
        <v>134</v>
      </c>
    </row>
    <row r="202" spans="1:65" s="14" customFormat="1">
      <c r="B202" s="198"/>
      <c r="C202" s="199"/>
      <c r="D202" s="183" t="s">
        <v>147</v>
      </c>
      <c r="E202" s="200" t="s">
        <v>19</v>
      </c>
      <c r="F202" s="201" t="s">
        <v>269</v>
      </c>
      <c r="G202" s="199"/>
      <c r="H202" s="202">
        <v>-5.8840000000000003</v>
      </c>
      <c r="I202" s="429"/>
      <c r="J202" s="430"/>
      <c r="K202" s="199"/>
      <c r="L202" s="203"/>
      <c r="M202" s="204"/>
      <c r="N202" s="205"/>
      <c r="O202" s="205"/>
      <c r="P202" s="205"/>
      <c r="Q202" s="205"/>
      <c r="R202" s="205"/>
      <c r="S202" s="205"/>
      <c r="T202" s="206"/>
      <c r="AT202" s="207" t="s">
        <v>147</v>
      </c>
      <c r="AU202" s="207" t="s">
        <v>86</v>
      </c>
      <c r="AV202" s="14" t="s">
        <v>86</v>
      </c>
      <c r="AW202" s="14" t="s">
        <v>35</v>
      </c>
      <c r="AX202" s="14" t="s">
        <v>76</v>
      </c>
      <c r="AY202" s="207" t="s">
        <v>134</v>
      </c>
    </row>
    <row r="203" spans="1:65" s="16" customFormat="1">
      <c r="B203" s="226"/>
      <c r="C203" s="227"/>
      <c r="D203" s="183" t="s">
        <v>147</v>
      </c>
      <c r="E203" s="228" t="s">
        <v>19</v>
      </c>
      <c r="F203" s="229" t="s">
        <v>258</v>
      </c>
      <c r="G203" s="227"/>
      <c r="H203" s="230">
        <v>62.901999999999987</v>
      </c>
      <c r="I203" s="435"/>
      <c r="J203" s="436"/>
      <c r="K203" s="227"/>
      <c r="L203" s="231"/>
      <c r="M203" s="232"/>
      <c r="N203" s="233"/>
      <c r="O203" s="233"/>
      <c r="P203" s="233"/>
      <c r="Q203" s="233"/>
      <c r="R203" s="233"/>
      <c r="S203" s="233"/>
      <c r="T203" s="234"/>
      <c r="AT203" s="235" t="s">
        <v>147</v>
      </c>
      <c r="AU203" s="235" t="s">
        <v>86</v>
      </c>
      <c r="AV203" s="16" t="s">
        <v>159</v>
      </c>
      <c r="AW203" s="16" t="s">
        <v>35</v>
      </c>
      <c r="AX203" s="16" t="s">
        <v>76</v>
      </c>
      <c r="AY203" s="235" t="s">
        <v>134</v>
      </c>
    </row>
    <row r="204" spans="1:65" s="14" customFormat="1">
      <c r="B204" s="198"/>
      <c r="C204" s="199"/>
      <c r="D204" s="183" t="s">
        <v>147</v>
      </c>
      <c r="E204" s="200" t="s">
        <v>19</v>
      </c>
      <c r="F204" s="201" t="s">
        <v>270</v>
      </c>
      <c r="G204" s="199"/>
      <c r="H204" s="202">
        <v>16.920999999999999</v>
      </c>
      <c r="I204" s="429"/>
      <c r="J204" s="430"/>
      <c r="K204" s="199"/>
      <c r="L204" s="203"/>
      <c r="M204" s="204"/>
      <c r="N204" s="205"/>
      <c r="O204" s="205"/>
      <c r="P204" s="205"/>
      <c r="Q204" s="205"/>
      <c r="R204" s="205"/>
      <c r="S204" s="205"/>
      <c r="T204" s="206"/>
      <c r="AT204" s="207" t="s">
        <v>147</v>
      </c>
      <c r="AU204" s="207" t="s">
        <v>86</v>
      </c>
      <c r="AV204" s="14" t="s">
        <v>86</v>
      </c>
      <c r="AW204" s="14" t="s">
        <v>35</v>
      </c>
      <c r="AX204" s="14" t="s">
        <v>76</v>
      </c>
      <c r="AY204" s="207" t="s">
        <v>134</v>
      </c>
    </row>
    <row r="205" spans="1:65" s="14" customFormat="1">
      <c r="B205" s="198"/>
      <c r="C205" s="199"/>
      <c r="D205" s="183" t="s">
        <v>147</v>
      </c>
      <c r="E205" s="200" t="s">
        <v>19</v>
      </c>
      <c r="F205" s="201" t="s">
        <v>271</v>
      </c>
      <c r="G205" s="199"/>
      <c r="H205" s="202">
        <v>-111.676</v>
      </c>
      <c r="I205" s="429"/>
      <c r="J205" s="430"/>
      <c r="K205" s="199"/>
      <c r="L205" s="203"/>
      <c r="M205" s="204"/>
      <c r="N205" s="205"/>
      <c r="O205" s="205"/>
      <c r="P205" s="205"/>
      <c r="Q205" s="205"/>
      <c r="R205" s="205"/>
      <c r="S205" s="205"/>
      <c r="T205" s="206"/>
      <c r="AT205" s="207" t="s">
        <v>147</v>
      </c>
      <c r="AU205" s="207" t="s">
        <v>86</v>
      </c>
      <c r="AV205" s="14" t="s">
        <v>86</v>
      </c>
      <c r="AW205" s="14" t="s">
        <v>35</v>
      </c>
      <c r="AX205" s="14" t="s">
        <v>76</v>
      </c>
      <c r="AY205" s="207" t="s">
        <v>134</v>
      </c>
    </row>
    <row r="206" spans="1:65" s="15" customFormat="1">
      <c r="B206" s="208"/>
      <c r="C206" s="209"/>
      <c r="D206" s="183" t="s">
        <v>147</v>
      </c>
      <c r="E206" s="210" t="s">
        <v>19</v>
      </c>
      <c r="F206" s="211" t="s">
        <v>153</v>
      </c>
      <c r="G206" s="209"/>
      <c r="H206" s="212">
        <v>74.449999999999974</v>
      </c>
      <c r="I206" s="431"/>
      <c r="J206" s="432"/>
      <c r="K206" s="209"/>
      <c r="L206" s="213"/>
      <c r="M206" s="214"/>
      <c r="N206" s="215"/>
      <c r="O206" s="215"/>
      <c r="P206" s="215"/>
      <c r="Q206" s="215"/>
      <c r="R206" s="215"/>
      <c r="S206" s="215"/>
      <c r="T206" s="216"/>
      <c r="AT206" s="217" t="s">
        <v>147</v>
      </c>
      <c r="AU206" s="217" t="s">
        <v>86</v>
      </c>
      <c r="AV206" s="15" t="s">
        <v>141</v>
      </c>
      <c r="AW206" s="15" t="s">
        <v>35</v>
      </c>
      <c r="AX206" s="15" t="s">
        <v>84</v>
      </c>
      <c r="AY206" s="217" t="s">
        <v>134</v>
      </c>
    </row>
    <row r="207" spans="1:65" s="2" customFormat="1" ht="14.45" customHeight="1">
      <c r="A207" s="35"/>
      <c r="B207" s="36"/>
      <c r="C207" s="170" t="s">
        <v>272</v>
      </c>
      <c r="D207" s="170" t="s">
        <v>136</v>
      </c>
      <c r="E207" s="171" t="s">
        <v>273</v>
      </c>
      <c r="F207" s="172" t="s">
        <v>274</v>
      </c>
      <c r="G207" s="173" t="s">
        <v>230</v>
      </c>
      <c r="H207" s="174">
        <v>37.225000000000001</v>
      </c>
      <c r="I207" s="424"/>
      <c r="J207" s="425">
        <f>ROUND(I207*H207,2)</f>
        <v>0</v>
      </c>
      <c r="K207" s="172" t="s">
        <v>140</v>
      </c>
      <c r="L207" s="40"/>
      <c r="M207" s="177" t="s">
        <v>19</v>
      </c>
      <c r="N207" s="178" t="s">
        <v>47</v>
      </c>
      <c r="O207" s="64"/>
      <c r="P207" s="179">
        <f>O207*H207</f>
        <v>0</v>
      </c>
      <c r="Q207" s="179">
        <v>0</v>
      </c>
      <c r="R207" s="179">
        <f>Q207*H207</f>
        <v>0</v>
      </c>
      <c r="S207" s="179">
        <v>0</v>
      </c>
      <c r="T207" s="180">
        <f>S207*H207</f>
        <v>0</v>
      </c>
      <c r="U207" s="35"/>
      <c r="V207" s="35"/>
      <c r="W207" s="35"/>
      <c r="X207" s="35"/>
      <c r="Y207" s="35"/>
      <c r="Z207" s="35"/>
      <c r="AA207" s="35"/>
      <c r="AB207" s="35"/>
      <c r="AC207" s="35"/>
      <c r="AD207" s="35"/>
      <c r="AE207" s="35"/>
      <c r="AR207" s="181" t="s">
        <v>141</v>
      </c>
      <c r="AT207" s="181" t="s">
        <v>136</v>
      </c>
      <c r="AU207" s="181" t="s">
        <v>86</v>
      </c>
      <c r="AY207" s="19" t="s">
        <v>134</v>
      </c>
      <c r="BE207" s="182">
        <f>IF(N207="základní",J207,0)</f>
        <v>0</v>
      </c>
      <c r="BF207" s="182">
        <f>IF(N207="snížená",J207,0)</f>
        <v>0</v>
      </c>
      <c r="BG207" s="182">
        <f>IF(N207="zákl. přenesená",J207,0)</f>
        <v>0</v>
      </c>
      <c r="BH207" s="182">
        <f>IF(N207="sníž. přenesená",J207,0)</f>
        <v>0</v>
      </c>
      <c r="BI207" s="182">
        <f>IF(N207="nulová",J207,0)</f>
        <v>0</v>
      </c>
      <c r="BJ207" s="19" t="s">
        <v>84</v>
      </c>
      <c r="BK207" s="182">
        <f>ROUND(I207*H207,2)</f>
        <v>0</v>
      </c>
      <c r="BL207" s="19" t="s">
        <v>141</v>
      </c>
      <c r="BM207" s="181" t="s">
        <v>275</v>
      </c>
    </row>
    <row r="208" spans="1:65" s="2" customFormat="1">
      <c r="A208" s="35"/>
      <c r="B208" s="36"/>
      <c r="C208" s="37"/>
      <c r="D208" s="183" t="s">
        <v>143</v>
      </c>
      <c r="E208" s="37"/>
      <c r="F208" s="184" t="s">
        <v>276</v>
      </c>
      <c r="G208" s="37"/>
      <c r="H208" s="37"/>
      <c r="I208" s="426"/>
      <c r="J208" s="408"/>
      <c r="K208" s="37"/>
      <c r="L208" s="40"/>
      <c r="M208" s="186"/>
      <c r="N208" s="187"/>
      <c r="O208" s="64"/>
      <c r="P208" s="64"/>
      <c r="Q208" s="64"/>
      <c r="R208" s="64"/>
      <c r="S208" s="64"/>
      <c r="T208" s="65"/>
      <c r="U208" s="35"/>
      <c r="V208" s="35"/>
      <c r="W208" s="35"/>
      <c r="X208" s="35"/>
      <c r="Y208" s="35"/>
      <c r="Z208" s="35"/>
      <c r="AA208" s="35"/>
      <c r="AB208" s="35"/>
      <c r="AC208" s="35"/>
      <c r="AD208" s="35"/>
      <c r="AE208" s="35"/>
      <c r="AT208" s="19" t="s">
        <v>143</v>
      </c>
      <c r="AU208" s="19" t="s">
        <v>86</v>
      </c>
    </row>
    <row r="209" spans="1:65" s="2" customFormat="1" ht="146.25">
      <c r="A209" s="35"/>
      <c r="B209" s="36"/>
      <c r="C209" s="37"/>
      <c r="D209" s="183" t="s">
        <v>145</v>
      </c>
      <c r="E209" s="37"/>
      <c r="F209" s="188" t="s">
        <v>253</v>
      </c>
      <c r="G209" s="37"/>
      <c r="H209" s="37"/>
      <c r="I209" s="426"/>
      <c r="J209" s="408"/>
      <c r="K209" s="37"/>
      <c r="L209" s="40"/>
      <c r="M209" s="186"/>
      <c r="N209" s="187"/>
      <c r="O209" s="64"/>
      <c r="P209" s="64"/>
      <c r="Q209" s="64"/>
      <c r="R209" s="64"/>
      <c r="S209" s="64"/>
      <c r="T209" s="65"/>
      <c r="U209" s="35"/>
      <c r="V209" s="35"/>
      <c r="W209" s="35"/>
      <c r="X209" s="35"/>
      <c r="Y209" s="35"/>
      <c r="Z209" s="35"/>
      <c r="AA209" s="35"/>
      <c r="AB209" s="35"/>
      <c r="AC209" s="35"/>
      <c r="AD209" s="35"/>
      <c r="AE209" s="35"/>
      <c r="AT209" s="19" t="s">
        <v>145</v>
      </c>
      <c r="AU209" s="19" t="s">
        <v>86</v>
      </c>
    </row>
    <row r="210" spans="1:65" s="14" customFormat="1">
      <c r="B210" s="198"/>
      <c r="C210" s="199"/>
      <c r="D210" s="183" t="s">
        <v>147</v>
      </c>
      <c r="E210" s="200" t="s">
        <v>19</v>
      </c>
      <c r="F210" s="201" t="s">
        <v>277</v>
      </c>
      <c r="G210" s="199"/>
      <c r="H210" s="202">
        <v>37.225000000000001</v>
      </c>
      <c r="I210" s="429"/>
      <c r="J210" s="430"/>
      <c r="K210" s="199"/>
      <c r="L210" s="203"/>
      <c r="M210" s="204"/>
      <c r="N210" s="205"/>
      <c r="O210" s="205"/>
      <c r="P210" s="205"/>
      <c r="Q210" s="205"/>
      <c r="R210" s="205"/>
      <c r="S210" s="205"/>
      <c r="T210" s="206"/>
      <c r="AT210" s="207" t="s">
        <v>147</v>
      </c>
      <c r="AU210" s="207" t="s">
        <v>86</v>
      </c>
      <c r="AV210" s="14" t="s">
        <v>86</v>
      </c>
      <c r="AW210" s="14" t="s">
        <v>35</v>
      </c>
      <c r="AX210" s="14" t="s">
        <v>84</v>
      </c>
      <c r="AY210" s="207" t="s">
        <v>134</v>
      </c>
    </row>
    <row r="211" spans="1:65" s="2" customFormat="1" ht="14.45" customHeight="1">
      <c r="A211" s="35"/>
      <c r="B211" s="36"/>
      <c r="C211" s="170" t="s">
        <v>278</v>
      </c>
      <c r="D211" s="170" t="s">
        <v>136</v>
      </c>
      <c r="E211" s="171" t="s">
        <v>279</v>
      </c>
      <c r="F211" s="172" t="s">
        <v>280</v>
      </c>
      <c r="G211" s="173" t="s">
        <v>230</v>
      </c>
      <c r="H211" s="174">
        <v>74.45</v>
      </c>
      <c r="I211" s="424"/>
      <c r="J211" s="425">
        <f>ROUND(I211*H211,2)</f>
        <v>0</v>
      </c>
      <c r="K211" s="172" t="s">
        <v>140</v>
      </c>
      <c r="L211" s="40"/>
      <c r="M211" s="177" t="s">
        <v>19</v>
      </c>
      <c r="N211" s="178" t="s">
        <v>47</v>
      </c>
      <c r="O211" s="64"/>
      <c r="P211" s="179">
        <f>O211*H211</f>
        <v>0</v>
      </c>
      <c r="Q211" s="179">
        <v>0</v>
      </c>
      <c r="R211" s="179">
        <f>Q211*H211</f>
        <v>0</v>
      </c>
      <c r="S211" s="179">
        <v>0</v>
      </c>
      <c r="T211" s="180">
        <f>S211*H211</f>
        <v>0</v>
      </c>
      <c r="U211" s="35"/>
      <c r="V211" s="35"/>
      <c r="W211" s="35"/>
      <c r="X211" s="35"/>
      <c r="Y211" s="35"/>
      <c r="Z211" s="35"/>
      <c r="AA211" s="35"/>
      <c r="AB211" s="35"/>
      <c r="AC211" s="35"/>
      <c r="AD211" s="35"/>
      <c r="AE211" s="35"/>
      <c r="AR211" s="181" t="s">
        <v>141</v>
      </c>
      <c r="AT211" s="181" t="s">
        <v>136</v>
      </c>
      <c r="AU211" s="181" t="s">
        <v>86</v>
      </c>
      <c r="AY211" s="19" t="s">
        <v>134</v>
      </c>
      <c r="BE211" s="182">
        <f>IF(N211="základní",J211,0)</f>
        <v>0</v>
      </c>
      <c r="BF211" s="182">
        <f>IF(N211="snížená",J211,0)</f>
        <v>0</v>
      </c>
      <c r="BG211" s="182">
        <f>IF(N211="zákl. přenesená",J211,0)</f>
        <v>0</v>
      </c>
      <c r="BH211" s="182">
        <f>IF(N211="sníž. přenesená",J211,0)</f>
        <v>0</v>
      </c>
      <c r="BI211" s="182">
        <f>IF(N211="nulová",J211,0)</f>
        <v>0</v>
      </c>
      <c r="BJ211" s="19" t="s">
        <v>84</v>
      </c>
      <c r="BK211" s="182">
        <f>ROUND(I211*H211,2)</f>
        <v>0</v>
      </c>
      <c r="BL211" s="19" t="s">
        <v>141</v>
      </c>
      <c r="BM211" s="181" t="s">
        <v>281</v>
      </c>
    </row>
    <row r="212" spans="1:65" s="2" customFormat="1">
      <c r="A212" s="35"/>
      <c r="B212" s="36"/>
      <c r="C212" s="37"/>
      <c r="D212" s="183" t="s">
        <v>143</v>
      </c>
      <c r="E212" s="37"/>
      <c r="F212" s="184" t="s">
        <v>282</v>
      </c>
      <c r="G212" s="37"/>
      <c r="H212" s="37"/>
      <c r="I212" s="426"/>
      <c r="J212" s="408"/>
      <c r="K212" s="37"/>
      <c r="L212" s="40"/>
      <c r="M212" s="186"/>
      <c r="N212" s="187"/>
      <c r="O212" s="64"/>
      <c r="P212" s="64"/>
      <c r="Q212" s="64"/>
      <c r="R212" s="64"/>
      <c r="S212" s="64"/>
      <c r="T212" s="65"/>
      <c r="U212" s="35"/>
      <c r="V212" s="35"/>
      <c r="W212" s="35"/>
      <c r="X212" s="35"/>
      <c r="Y212" s="35"/>
      <c r="Z212" s="35"/>
      <c r="AA212" s="35"/>
      <c r="AB212" s="35"/>
      <c r="AC212" s="35"/>
      <c r="AD212" s="35"/>
      <c r="AE212" s="35"/>
      <c r="AT212" s="19" t="s">
        <v>143</v>
      </c>
      <c r="AU212" s="19" t="s">
        <v>86</v>
      </c>
    </row>
    <row r="213" spans="1:65" s="2" customFormat="1" ht="146.25">
      <c r="A213" s="35"/>
      <c r="B213" s="36"/>
      <c r="C213" s="37"/>
      <c r="D213" s="183" t="s">
        <v>145</v>
      </c>
      <c r="E213" s="37"/>
      <c r="F213" s="188" t="s">
        <v>253</v>
      </c>
      <c r="G213" s="37"/>
      <c r="H213" s="37"/>
      <c r="I213" s="426"/>
      <c r="J213" s="408"/>
      <c r="K213" s="37"/>
      <c r="L213" s="40"/>
      <c r="M213" s="186"/>
      <c r="N213" s="187"/>
      <c r="O213" s="64"/>
      <c r="P213" s="64"/>
      <c r="Q213" s="64"/>
      <c r="R213" s="64"/>
      <c r="S213" s="64"/>
      <c r="T213" s="65"/>
      <c r="U213" s="35"/>
      <c r="V213" s="35"/>
      <c r="W213" s="35"/>
      <c r="X213" s="35"/>
      <c r="Y213" s="35"/>
      <c r="Z213" s="35"/>
      <c r="AA213" s="35"/>
      <c r="AB213" s="35"/>
      <c r="AC213" s="35"/>
      <c r="AD213" s="35"/>
      <c r="AE213" s="35"/>
      <c r="AT213" s="19" t="s">
        <v>145</v>
      </c>
      <c r="AU213" s="19" t="s">
        <v>86</v>
      </c>
    </row>
    <row r="214" spans="1:65" s="13" customFormat="1">
      <c r="B214" s="189"/>
      <c r="C214" s="190"/>
      <c r="D214" s="183" t="s">
        <v>147</v>
      </c>
      <c r="E214" s="191" t="s">
        <v>19</v>
      </c>
      <c r="F214" s="192" t="s">
        <v>254</v>
      </c>
      <c r="G214" s="190"/>
      <c r="H214" s="191" t="s">
        <v>19</v>
      </c>
      <c r="I214" s="433"/>
      <c r="J214" s="434"/>
      <c r="K214" s="190"/>
      <c r="L214" s="193"/>
      <c r="M214" s="194"/>
      <c r="N214" s="195"/>
      <c r="O214" s="195"/>
      <c r="P214" s="195"/>
      <c r="Q214" s="195"/>
      <c r="R214" s="195"/>
      <c r="S214" s="195"/>
      <c r="T214" s="196"/>
      <c r="AT214" s="197" t="s">
        <v>147</v>
      </c>
      <c r="AU214" s="197" t="s">
        <v>86</v>
      </c>
      <c r="AV214" s="13" t="s">
        <v>84</v>
      </c>
      <c r="AW214" s="13" t="s">
        <v>35</v>
      </c>
      <c r="AX214" s="13" t="s">
        <v>76</v>
      </c>
      <c r="AY214" s="197" t="s">
        <v>134</v>
      </c>
    </row>
    <row r="215" spans="1:65" s="14" customFormat="1">
      <c r="B215" s="198"/>
      <c r="C215" s="199"/>
      <c r="D215" s="183" t="s">
        <v>147</v>
      </c>
      <c r="E215" s="200" t="s">
        <v>19</v>
      </c>
      <c r="F215" s="201" t="s">
        <v>283</v>
      </c>
      <c r="G215" s="199"/>
      <c r="H215" s="202">
        <v>74.45</v>
      </c>
      <c r="I215" s="429"/>
      <c r="J215" s="430"/>
      <c r="K215" s="199"/>
      <c r="L215" s="203"/>
      <c r="M215" s="204"/>
      <c r="N215" s="205"/>
      <c r="O215" s="205"/>
      <c r="P215" s="205"/>
      <c r="Q215" s="205"/>
      <c r="R215" s="205"/>
      <c r="S215" s="205"/>
      <c r="T215" s="206"/>
      <c r="AT215" s="207" t="s">
        <v>147</v>
      </c>
      <c r="AU215" s="207" t="s">
        <v>86</v>
      </c>
      <c r="AV215" s="14" t="s">
        <v>86</v>
      </c>
      <c r="AW215" s="14" t="s">
        <v>35</v>
      </c>
      <c r="AX215" s="14" t="s">
        <v>84</v>
      </c>
      <c r="AY215" s="207" t="s">
        <v>134</v>
      </c>
    </row>
    <row r="216" spans="1:65" s="2" customFormat="1" ht="14.45" customHeight="1">
      <c r="A216" s="35"/>
      <c r="B216" s="36"/>
      <c r="C216" s="170" t="s">
        <v>284</v>
      </c>
      <c r="D216" s="170" t="s">
        <v>136</v>
      </c>
      <c r="E216" s="171" t="s">
        <v>285</v>
      </c>
      <c r="F216" s="172" t="s">
        <v>286</v>
      </c>
      <c r="G216" s="173" t="s">
        <v>230</v>
      </c>
      <c r="H216" s="174">
        <v>37.225000000000001</v>
      </c>
      <c r="I216" s="424"/>
      <c r="J216" s="425">
        <f>ROUND(I216*H216,2)</f>
        <v>0</v>
      </c>
      <c r="K216" s="172" t="s">
        <v>140</v>
      </c>
      <c r="L216" s="40"/>
      <c r="M216" s="177" t="s">
        <v>19</v>
      </c>
      <c r="N216" s="178" t="s">
        <v>47</v>
      </c>
      <c r="O216" s="64"/>
      <c r="P216" s="179">
        <f>O216*H216</f>
        <v>0</v>
      </c>
      <c r="Q216" s="179">
        <v>0</v>
      </c>
      <c r="R216" s="179">
        <f>Q216*H216</f>
        <v>0</v>
      </c>
      <c r="S216" s="179">
        <v>0</v>
      </c>
      <c r="T216" s="180">
        <f>S216*H216</f>
        <v>0</v>
      </c>
      <c r="U216" s="35"/>
      <c r="V216" s="35"/>
      <c r="W216" s="35"/>
      <c r="X216" s="35"/>
      <c r="Y216" s="35"/>
      <c r="Z216" s="35"/>
      <c r="AA216" s="35"/>
      <c r="AB216" s="35"/>
      <c r="AC216" s="35"/>
      <c r="AD216" s="35"/>
      <c r="AE216" s="35"/>
      <c r="AR216" s="181" t="s">
        <v>141</v>
      </c>
      <c r="AT216" s="181" t="s">
        <v>136</v>
      </c>
      <c r="AU216" s="181" t="s">
        <v>86</v>
      </c>
      <c r="AY216" s="19" t="s">
        <v>134</v>
      </c>
      <c r="BE216" s="182">
        <f>IF(N216="základní",J216,0)</f>
        <v>0</v>
      </c>
      <c r="BF216" s="182">
        <f>IF(N216="snížená",J216,0)</f>
        <v>0</v>
      </c>
      <c r="BG216" s="182">
        <f>IF(N216="zákl. přenesená",J216,0)</f>
        <v>0</v>
      </c>
      <c r="BH216" s="182">
        <f>IF(N216="sníž. přenesená",J216,0)</f>
        <v>0</v>
      </c>
      <c r="BI216" s="182">
        <f>IF(N216="nulová",J216,0)</f>
        <v>0</v>
      </c>
      <c r="BJ216" s="19" t="s">
        <v>84</v>
      </c>
      <c r="BK216" s="182">
        <f>ROUND(I216*H216,2)</f>
        <v>0</v>
      </c>
      <c r="BL216" s="19" t="s">
        <v>141</v>
      </c>
      <c r="BM216" s="181" t="s">
        <v>287</v>
      </c>
    </row>
    <row r="217" spans="1:65" s="2" customFormat="1">
      <c r="A217" s="35"/>
      <c r="B217" s="36"/>
      <c r="C217" s="37"/>
      <c r="D217" s="183" t="s">
        <v>143</v>
      </c>
      <c r="E217" s="37"/>
      <c r="F217" s="184" t="s">
        <v>288</v>
      </c>
      <c r="G217" s="37"/>
      <c r="H217" s="37"/>
      <c r="I217" s="426"/>
      <c r="J217" s="408"/>
      <c r="K217" s="37"/>
      <c r="L217" s="40"/>
      <c r="M217" s="186"/>
      <c r="N217" s="187"/>
      <c r="O217" s="64"/>
      <c r="P217" s="64"/>
      <c r="Q217" s="64"/>
      <c r="R217" s="64"/>
      <c r="S217" s="64"/>
      <c r="T217" s="65"/>
      <c r="U217" s="35"/>
      <c r="V217" s="35"/>
      <c r="W217" s="35"/>
      <c r="X217" s="35"/>
      <c r="Y217" s="35"/>
      <c r="Z217" s="35"/>
      <c r="AA217" s="35"/>
      <c r="AB217" s="35"/>
      <c r="AC217" s="35"/>
      <c r="AD217" s="35"/>
      <c r="AE217" s="35"/>
      <c r="AT217" s="19" t="s">
        <v>143</v>
      </c>
      <c r="AU217" s="19" t="s">
        <v>86</v>
      </c>
    </row>
    <row r="218" spans="1:65" s="2" customFormat="1" ht="146.25">
      <c r="A218" s="35"/>
      <c r="B218" s="36"/>
      <c r="C218" s="37"/>
      <c r="D218" s="183" t="s">
        <v>145</v>
      </c>
      <c r="E218" s="37"/>
      <c r="F218" s="188" t="s">
        <v>253</v>
      </c>
      <c r="G218" s="37"/>
      <c r="H218" s="37"/>
      <c r="I218" s="426"/>
      <c r="J218" s="408"/>
      <c r="K218" s="37"/>
      <c r="L218" s="40"/>
      <c r="M218" s="186"/>
      <c r="N218" s="187"/>
      <c r="O218" s="64"/>
      <c r="P218" s="64"/>
      <c r="Q218" s="64"/>
      <c r="R218" s="64"/>
      <c r="S218" s="64"/>
      <c r="T218" s="65"/>
      <c r="U218" s="35"/>
      <c r="V218" s="35"/>
      <c r="W218" s="35"/>
      <c r="X218" s="35"/>
      <c r="Y218" s="35"/>
      <c r="Z218" s="35"/>
      <c r="AA218" s="35"/>
      <c r="AB218" s="35"/>
      <c r="AC218" s="35"/>
      <c r="AD218" s="35"/>
      <c r="AE218" s="35"/>
      <c r="AT218" s="19" t="s">
        <v>145</v>
      </c>
      <c r="AU218" s="19" t="s">
        <v>86</v>
      </c>
    </row>
    <row r="219" spans="1:65" s="14" customFormat="1">
      <c r="B219" s="198"/>
      <c r="C219" s="199"/>
      <c r="D219" s="183" t="s">
        <v>147</v>
      </c>
      <c r="E219" s="200" t="s">
        <v>19</v>
      </c>
      <c r="F219" s="201" t="s">
        <v>277</v>
      </c>
      <c r="G219" s="199"/>
      <c r="H219" s="202">
        <v>37.225000000000001</v>
      </c>
      <c r="I219" s="429"/>
      <c r="J219" s="430"/>
      <c r="K219" s="199"/>
      <c r="L219" s="203"/>
      <c r="M219" s="204"/>
      <c r="N219" s="205"/>
      <c r="O219" s="205"/>
      <c r="P219" s="205"/>
      <c r="Q219" s="205"/>
      <c r="R219" s="205"/>
      <c r="S219" s="205"/>
      <c r="T219" s="206"/>
      <c r="AT219" s="207" t="s">
        <v>147</v>
      </c>
      <c r="AU219" s="207" t="s">
        <v>86</v>
      </c>
      <c r="AV219" s="14" t="s">
        <v>86</v>
      </c>
      <c r="AW219" s="14" t="s">
        <v>35</v>
      </c>
      <c r="AX219" s="14" t="s">
        <v>84</v>
      </c>
      <c r="AY219" s="207" t="s">
        <v>134</v>
      </c>
    </row>
    <row r="220" spans="1:65" s="2" customFormat="1" ht="14.45" customHeight="1">
      <c r="A220" s="35"/>
      <c r="B220" s="36"/>
      <c r="C220" s="170" t="s">
        <v>289</v>
      </c>
      <c r="D220" s="170" t="s">
        <v>136</v>
      </c>
      <c r="E220" s="171" t="s">
        <v>290</v>
      </c>
      <c r="F220" s="172" t="s">
        <v>291</v>
      </c>
      <c r="G220" s="173" t="s">
        <v>230</v>
      </c>
      <c r="H220" s="174">
        <v>37.225000000000001</v>
      </c>
      <c r="I220" s="424"/>
      <c r="J220" s="425">
        <f>ROUND(I220*H220,2)</f>
        <v>0</v>
      </c>
      <c r="K220" s="172" t="s">
        <v>140</v>
      </c>
      <c r="L220" s="40"/>
      <c r="M220" s="177" t="s">
        <v>19</v>
      </c>
      <c r="N220" s="178" t="s">
        <v>47</v>
      </c>
      <c r="O220" s="64"/>
      <c r="P220" s="179">
        <f>O220*H220</f>
        <v>0</v>
      </c>
      <c r="Q220" s="179">
        <v>3.5000000000000001E-3</v>
      </c>
      <c r="R220" s="179">
        <f>Q220*H220</f>
        <v>0.1302875</v>
      </c>
      <c r="S220" s="179">
        <v>0</v>
      </c>
      <c r="T220" s="180">
        <f>S220*H220</f>
        <v>0</v>
      </c>
      <c r="U220" s="35"/>
      <c r="V220" s="35"/>
      <c r="W220" s="35"/>
      <c r="X220" s="35"/>
      <c r="Y220" s="35"/>
      <c r="Z220" s="35"/>
      <c r="AA220" s="35"/>
      <c r="AB220" s="35"/>
      <c r="AC220" s="35"/>
      <c r="AD220" s="35"/>
      <c r="AE220" s="35"/>
      <c r="AR220" s="181" t="s">
        <v>141</v>
      </c>
      <c r="AT220" s="181" t="s">
        <v>136</v>
      </c>
      <c r="AU220" s="181" t="s">
        <v>86</v>
      </c>
      <c r="AY220" s="19" t="s">
        <v>134</v>
      </c>
      <c r="BE220" s="182">
        <f>IF(N220="základní",J220,0)</f>
        <v>0</v>
      </c>
      <c r="BF220" s="182">
        <f>IF(N220="snížená",J220,0)</f>
        <v>0</v>
      </c>
      <c r="BG220" s="182">
        <f>IF(N220="zákl. přenesená",J220,0)</f>
        <v>0</v>
      </c>
      <c r="BH220" s="182">
        <f>IF(N220="sníž. přenesená",J220,0)</f>
        <v>0</v>
      </c>
      <c r="BI220" s="182">
        <f>IF(N220="nulová",J220,0)</f>
        <v>0</v>
      </c>
      <c r="BJ220" s="19" t="s">
        <v>84</v>
      </c>
      <c r="BK220" s="182">
        <f>ROUND(I220*H220,2)</f>
        <v>0</v>
      </c>
      <c r="BL220" s="19" t="s">
        <v>141</v>
      </c>
      <c r="BM220" s="181" t="s">
        <v>292</v>
      </c>
    </row>
    <row r="221" spans="1:65" s="2" customFormat="1">
      <c r="A221" s="35"/>
      <c r="B221" s="36"/>
      <c r="C221" s="37"/>
      <c r="D221" s="183" t="s">
        <v>143</v>
      </c>
      <c r="E221" s="37"/>
      <c r="F221" s="184" t="s">
        <v>293</v>
      </c>
      <c r="G221" s="37"/>
      <c r="H221" s="37"/>
      <c r="I221" s="426"/>
      <c r="J221" s="408"/>
      <c r="K221" s="37"/>
      <c r="L221" s="40"/>
      <c r="M221" s="186"/>
      <c r="N221" s="187"/>
      <c r="O221" s="64"/>
      <c r="P221" s="64"/>
      <c r="Q221" s="64"/>
      <c r="R221" s="64"/>
      <c r="S221" s="64"/>
      <c r="T221" s="65"/>
      <c r="U221" s="35"/>
      <c r="V221" s="35"/>
      <c r="W221" s="35"/>
      <c r="X221" s="35"/>
      <c r="Y221" s="35"/>
      <c r="Z221" s="35"/>
      <c r="AA221" s="35"/>
      <c r="AB221" s="35"/>
      <c r="AC221" s="35"/>
      <c r="AD221" s="35"/>
      <c r="AE221" s="35"/>
      <c r="AT221" s="19" t="s">
        <v>143</v>
      </c>
      <c r="AU221" s="19" t="s">
        <v>86</v>
      </c>
    </row>
    <row r="222" spans="1:65" s="2" customFormat="1" ht="146.25">
      <c r="A222" s="35"/>
      <c r="B222" s="36"/>
      <c r="C222" s="37"/>
      <c r="D222" s="183" t="s">
        <v>145</v>
      </c>
      <c r="E222" s="37"/>
      <c r="F222" s="188" t="s">
        <v>253</v>
      </c>
      <c r="G222" s="37"/>
      <c r="H222" s="37"/>
      <c r="I222" s="426"/>
      <c r="J222" s="408"/>
      <c r="K222" s="37"/>
      <c r="L222" s="40"/>
      <c r="M222" s="186"/>
      <c r="N222" s="187"/>
      <c r="O222" s="64"/>
      <c r="P222" s="64"/>
      <c r="Q222" s="64"/>
      <c r="R222" s="64"/>
      <c r="S222" s="64"/>
      <c r="T222" s="65"/>
      <c r="U222" s="35"/>
      <c r="V222" s="35"/>
      <c r="W222" s="35"/>
      <c r="X222" s="35"/>
      <c r="Y222" s="35"/>
      <c r="Z222" s="35"/>
      <c r="AA222" s="35"/>
      <c r="AB222" s="35"/>
      <c r="AC222" s="35"/>
      <c r="AD222" s="35"/>
      <c r="AE222" s="35"/>
      <c r="AT222" s="19" t="s">
        <v>145</v>
      </c>
      <c r="AU222" s="19" t="s">
        <v>86</v>
      </c>
    </row>
    <row r="223" spans="1:65" s="13" customFormat="1">
      <c r="B223" s="189"/>
      <c r="C223" s="190"/>
      <c r="D223" s="183" t="s">
        <v>147</v>
      </c>
      <c r="E223" s="191" t="s">
        <v>19</v>
      </c>
      <c r="F223" s="192" t="s">
        <v>294</v>
      </c>
      <c r="G223" s="190"/>
      <c r="H223" s="191" t="s">
        <v>19</v>
      </c>
      <c r="I223" s="433"/>
      <c r="J223" s="434"/>
      <c r="K223" s="190"/>
      <c r="L223" s="193"/>
      <c r="M223" s="194"/>
      <c r="N223" s="195"/>
      <c r="O223" s="195"/>
      <c r="P223" s="195"/>
      <c r="Q223" s="195"/>
      <c r="R223" s="195"/>
      <c r="S223" s="195"/>
      <c r="T223" s="196"/>
      <c r="AT223" s="197" t="s">
        <v>147</v>
      </c>
      <c r="AU223" s="197" t="s">
        <v>86</v>
      </c>
      <c r="AV223" s="13" t="s">
        <v>84</v>
      </c>
      <c r="AW223" s="13" t="s">
        <v>35</v>
      </c>
      <c r="AX223" s="13" t="s">
        <v>76</v>
      </c>
      <c r="AY223" s="197" t="s">
        <v>134</v>
      </c>
    </row>
    <row r="224" spans="1:65" s="14" customFormat="1">
      <c r="B224" s="198"/>
      <c r="C224" s="199"/>
      <c r="D224" s="183" t="s">
        <v>147</v>
      </c>
      <c r="E224" s="200" t="s">
        <v>19</v>
      </c>
      <c r="F224" s="201" t="s">
        <v>295</v>
      </c>
      <c r="G224" s="199"/>
      <c r="H224" s="202">
        <v>37.225000000000001</v>
      </c>
      <c r="I224" s="429"/>
      <c r="J224" s="430"/>
      <c r="K224" s="199"/>
      <c r="L224" s="203"/>
      <c r="M224" s="204"/>
      <c r="N224" s="205"/>
      <c r="O224" s="205"/>
      <c r="P224" s="205"/>
      <c r="Q224" s="205"/>
      <c r="R224" s="205"/>
      <c r="S224" s="205"/>
      <c r="T224" s="206"/>
      <c r="AT224" s="207" t="s">
        <v>147</v>
      </c>
      <c r="AU224" s="207" t="s">
        <v>86</v>
      </c>
      <c r="AV224" s="14" t="s">
        <v>86</v>
      </c>
      <c r="AW224" s="14" t="s">
        <v>35</v>
      </c>
      <c r="AX224" s="14" t="s">
        <v>84</v>
      </c>
      <c r="AY224" s="207" t="s">
        <v>134</v>
      </c>
    </row>
    <row r="225" spans="1:65" s="2" customFormat="1" ht="14.45" customHeight="1">
      <c r="A225" s="35"/>
      <c r="B225" s="36"/>
      <c r="C225" s="170" t="s">
        <v>7</v>
      </c>
      <c r="D225" s="170" t="s">
        <v>136</v>
      </c>
      <c r="E225" s="171" t="s">
        <v>296</v>
      </c>
      <c r="F225" s="172" t="s">
        <v>297</v>
      </c>
      <c r="G225" s="173" t="s">
        <v>230</v>
      </c>
      <c r="H225" s="174">
        <v>12.465999999999999</v>
      </c>
      <c r="I225" s="424"/>
      <c r="J225" s="425">
        <f>ROUND(I225*H225,2)</f>
        <v>0</v>
      </c>
      <c r="K225" s="172" t="s">
        <v>140</v>
      </c>
      <c r="L225" s="40"/>
      <c r="M225" s="177" t="s">
        <v>19</v>
      </c>
      <c r="N225" s="178" t="s">
        <v>47</v>
      </c>
      <c r="O225" s="64"/>
      <c r="P225" s="179">
        <f>O225*H225</f>
        <v>0</v>
      </c>
      <c r="Q225" s="179">
        <v>0</v>
      </c>
      <c r="R225" s="179">
        <f>Q225*H225</f>
        <v>0</v>
      </c>
      <c r="S225" s="179">
        <v>0</v>
      </c>
      <c r="T225" s="180">
        <f>S225*H225</f>
        <v>0</v>
      </c>
      <c r="U225" s="35"/>
      <c r="V225" s="35"/>
      <c r="W225" s="35"/>
      <c r="X225" s="35"/>
      <c r="Y225" s="35"/>
      <c r="Z225" s="35"/>
      <c r="AA225" s="35"/>
      <c r="AB225" s="35"/>
      <c r="AC225" s="35"/>
      <c r="AD225" s="35"/>
      <c r="AE225" s="35"/>
      <c r="AR225" s="181" t="s">
        <v>141</v>
      </c>
      <c r="AT225" s="181" t="s">
        <v>136</v>
      </c>
      <c r="AU225" s="181" t="s">
        <v>86</v>
      </c>
      <c r="AY225" s="19" t="s">
        <v>134</v>
      </c>
      <c r="BE225" s="182">
        <f>IF(N225="základní",J225,0)</f>
        <v>0</v>
      </c>
      <c r="BF225" s="182">
        <f>IF(N225="snížená",J225,0)</f>
        <v>0</v>
      </c>
      <c r="BG225" s="182">
        <f>IF(N225="zákl. přenesená",J225,0)</f>
        <v>0</v>
      </c>
      <c r="BH225" s="182">
        <f>IF(N225="sníž. přenesená",J225,0)</f>
        <v>0</v>
      </c>
      <c r="BI225" s="182">
        <f>IF(N225="nulová",J225,0)</f>
        <v>0</v>
      </c>
      <c r="BJ225" s="19" t="s">
        <v>84</v>
      </c>
      <c r="BK225" s="182">
        <f>ROUND(I225*H225,2)</f>
        <v>0</v>
      </c>
      <c r="BL225" s="19" t="s">
        <v>141</v>
      </c>
      <c r="BM225" s="181" t="s">
        <v>298</v>
      </c>
    </row>
    <row r="226" spans="1:65" s="2" customFormat="1" ht="19.5">
      <c r="A226" s="35"/>
      <c r="B226" s="36"/>
      <c r="C226" s="37"/>
      <c r="D226" s="183" t="s">
        <v>143</v>
      </c>
      <c r="E226" s="37"/>
      <c r="F226" s="184" t="s">
        <v>299</v>
      </c>
      <c r="G226" s="37"/>
      <c r="H226" s="37"/>
      <c r="I226" s="426"/>
      <c r="J226" s="408"/>
      <c r="K226" s="37"/>
      <c r="L226" s="40"/>
      <c r="M226" s="186"/>
      <c r="N226" s="187"/>
      <c r="O226" s="64"/>
      <c r="P226" s="64"/>
      <c r="Q226" s="64"/>
      <c r="R226" s="64"/>
      <c r="S226" s="64"/>
      <c r="T226" s="65"/>
      <c r="U226" s="35"/>
      <c r="V226" s="35"/>
      <c r="W226" s="35"/>
      <c r="X226" s="35"/>
      <c r="Y226" s="35"/>
      <c r="Z226" s="35"/>
      <c r="AA226" s="35"/>
      <c r="AB226" s="35"/>
      <c r="AC226" s="35"/>
      <c r="AD226" s="35"/>
      <c r="AE226" s="35"/>
      <c r="AT226" s="19" t="s">
        <v>143</v>
      </c>
      <c r="AU226" s="19" t="s">
        <v>86</v>
      </c>
    </row>
    <row r="227" spans="1:65" s="2" customFormat="1" ht="146.25">
      <c r="A227" s="35"/>
      <c r="B227" s="36"/>
      <c r="C227" s="37"/>
      <c r="D227" s="183" t="s">
        <v>145</v>
      </c>
      <c r="E227" s="37"/>
      <c r="F227" s="188" t="s">
        <v>300</v>
      </c>
      <c r="G227" s="37"/>
      <c r="H227" s="37"/>
      <c r="I227" s="426"/>
      <c r="J227" s="408"/>
      <c r="K227" s="37"/>
      <c r="L227" s="40"/>
      <c r="M227" s="186"/>
      <c r="N227" s="187"/>
      <c r="O227" s="64"/>
      <c r="P227" s="64"/>
      <c r="Q227" s="64"/>
      <c r="R227" s="64"/>
      <c r="S227" s="64"/>
      <c r="T227" s="65"/>
      <c r="U227" s="35"/>
      <c r="V227" s="35"/>
      <c r="W227" s="35"/>
      <c r="X227" s="35"/>
      <c r="Y227" s="35"/>
      <c r="Z227" s="35"/>
      <c r="AA227" s="35"/>
      <c r="AB227" s="35"/>
      <c r="AC227" s="35"/>
      <c r="AD227" s="35"/>
      <c r="AE227" s="35"/>
      <c r="AT227" s="19" t="s">
        <v>145</v>
      </c>
      <c r="AU227" s="19" t="s">
        <v>86</v>
      </c>
    </row>
    <row r="228" spans="1:65" s="13" customFormat="1">
      <c r="B228" s="189"/>
      <c r="C228" s="190"/>
      <c r="D228" s="183" t="s">
        <v>147</v>
      </c>
      <c r="E228" s="191" t="s">
        <v>19</v>
      </c>
      <c r="F228" s="192" t="s">
        <v>254</v>
      </c>
      <c r="G228" s="190"/>
      <c r="H228" s="191" t="s">
        <v>19</v>
      </c>
      <c r="I228" s="433"/>
      <c r="J228" s="434"/>
      <c r="K228" s="190"/>
      <c r="L228" s="193"/>
      <c r="M228" s="194"/>
      <c r="N228" s="195"/>
      <c r="O228" s="195"/>
      <c r="P228" s="195"/>
      <c r="Q228" s="195"/>
      <c r="R228" s="195"/>
      <c r="S228" s="195"/>
      <c r="T228" s="196"/>
      <c r="AT228" s="197" t="s">
        <v>147</v>
      </c>
      <c r="AU228" s="197" t="s">
        <v>86</v>
      </c>
      <c r="AV228" s="13" t="s">
        <v>84</v>
      </c>
      <c r="AW228" s="13" t="s">
        <v>35</v>
      </c>
      <c r="AX228" s="13" t="s">
        <v>76</v>
      </c>
      <c r="AY228" s="197" t="s">
        <v>134</v>
      </c>
    </row>
    <row r="229" spans="1:65" s="13" customFormat="1">
      <c r="B229" s="189"/>
      <c r="C229" s="190"/>
      <c r="D229" s="183" t="s">
        <v>147</v>
      </c>
      <c r="E229" s="191" t="s">
        <v>19</v>
      </c>
      <c r="F229" s="192" t="s">
        <v>301</v>
      </c>
      <c r="G229" s="190"/>
      <c r="H229" s="191" t="s">
        <v>19</v>
      </c>
      <c r="I229" s="433"/>
      <c r="J229" s="434"/>
      <c r="K229" s="190"/>
      <c r="L229" s="193"/>
      <c r="M229" s="194"/>
      <c r="N229" s="195"/>
      <c r="O229" s="195"/>
      <c r="P229" s="195"/>
      <c r="Q229" s="195"/>
      <c r="R229" s="195"/>
      <c r="S229" s="195"/>
      <c r="T229" s="196"/>
      <c r="AT229" s="197" t="s">
        <v>147</v>
      </c>
      <c r="AU229" s="197" t="s">
        <v>86</v>
      </c>
      <c r="AV229" s="13" t="s">
        <v>84</v>
      </c>
      <c r="AW229" s="13" t="s">
        <v>35</v>
      </c>
      <c r="AX229" s="13" t="s">
        <v>76</v>
      </c>
      <c r="AY229" s="197" t="s">
        <v>134</v>
      </c>
    </row>
    <row r="230" spans="1:65" s="14" customFormat="1">
      <c r="B230" s="198"/>
      <c r="C230" s="199"/>
      <c r="D230" s="183" t="s">
        <v>147</v>
      </c>
      <c r="E230" s="200" t="s">
        <v>19</v>
      </c>
      <c r="F230" s="201" t="s">
        <v>302</v>
      </c>
      <c r="G230" s="199"/>
      <c r="H230" s="202">
        <v>32.439</v>
      </c>
      <c r="I230" s="429"/>
      <c r="J230" s="430"/>
      <c r="K230" s="199"/>
      <c r="L230" s="203"/>
      <c r="M230" s="204"/>
      <c r="N230" s="205"/>
      <c r="O230" s="205"/>
      <c r="P230" s="205"/>
      <c r="Q230" s="205"/>
      <c r="R230" s="205"/>
      <c r="S230" s="205"/>
      <c r="T230" s="206"/>
      <c r="AT230" s="207" t="s">
        <v>147</v>
      </c>
      <c r="AU230" s="207" t="s">
        <v>86</v>
      </c>
      <c r="AV230" s="14" t="s">
        <v>86</v>
      </c>
      <c r="AW230" s="14" t="s">
        <v>35</v>
      </c>
      <c r="AX230" s="14" t="s">
        <v>76</v>
      </c>
      <c r="AY230" s="207" t="s">
        <v>134</v>
      </c>
    </row>
    <row r="231" spans="1:65" s="14" customFormat="1">
      <c r="B231" s="198"/>
      <c r="C231" s="199"/>
      <c r="D231" s="183" t="s">
        <v>147</v>
      </c>
      <c r="E231" s="200" t="s">
        <v>19</v>
      </c>
      <c r="F231" s="201" t="s">
        <v>303</v>
      </c>
      <c r="G231" s="199"/>
      <c r="H231" s="202">
        <v>-2.96</v>
      </c>
      <c r="I231" s="429"/>
      <c r="J231" s="430"/>
      <c r="K231" s="199"/>
      <c r="L231" s="203"/>
      <c r="M231" s="204"/>
      <c r="N231" s="205"/>
      <c r="O231" s="205"/>
      <c r="P231" s="205"/>
      <c r="Q231" s="205"/>
      <c r="R231" s="205"/>
      <c r="S231" s="205"/>
      <c r="T231" s="206"/>
      <c r="AT231" s="207" t="s">
        <v>147</v>
      </c>
      <c r="AU231" s="207" t="s">
        <v>86</v>
      </c>
      <c r="AV231" s="14" t="s">
        <v>86</v>
      </c>
      <c r="AW231" s="14" t="s">
        <v>35</v>
      </c>
      <c r="AX231" s="14" t="s">
        <v>76</v>
      </c>
      <c r="AY231" s="207" t="s">
        <v>134</v>
      </c>
    </row>
    <row r="232" spans="1:65" s="14" customFormat="1">
      <c r="B232" s="198"/>
      <c r="C232" s="199"/>
      <c r="D232" s="183" t="s">
        <v>147</v>
      </c>
      <c r="E232" s="200" t="s">
        <v>19</v>
      </c>
      <c r="F232" s="201" t="s">
        <v>304</v>
      </c>
      <c r="G232" s="199"/>
      <c r="H232" s="202">
        <v>-1.1479999999999999</v>
      </c>
      <c r="I232" s="429"/>
      <c r="J232" s="430"/>
      <c r="K232" s="199"/>
      <c r="L232" s="203"/>
      <c r="M232" s="204"/>
      <c r="N232" s="205"/>
      <c r="O232" s="205"/>
      <c r="P232" s="205"/>
      <c r="Q232" s="205"/>
      <c r="R232" s="205"/>
      <c r="S232" s="205"/>
      <c r="T232" s="206"/>
      <c r="AT232" s="207" t="s">
        <v>147</v>
      </c>
      <c r="AU232" s="207" t="s">
        <v>86</v>
      </c>
      <c r="AV232" s="14" t="s">
        <v>86</v>
      </c>
      <c r="AW232" s="14" t="s">
        <v>35</v>
      </c>
      <c r="AX232" s="14" t="s">
        <v>76</v>
      </c>
      <c r="AY232" s="207" t="s">
        <v>134</v>
      </c>
    </row>
    <row r="233" spans="1:65" s="16" customFormat="1">
      <c r="B233" s="226"/>
      <c r="C233" s="227"/>
      <c r="D233" s="183" t="s">
        <v>147</v>
      </c>
      <c r="E233" s="228" t="s">
        <v>19</v>
      </c>
      <c r="F233" s="229" t="s">
        <v>258</v>
      </c>
      <c r="G233" s="227"/>
      <c r="H233" s="230">
        <v>28.331</v>
      </c>
      <c r="I233" s="435"/>
      <c r="J233" s="436"/>
      <c r="K233" s="227"/>
      <c r="L233" s="231"/>
      <c r="M233" s="232"/>
      <c r="N233" s="233"/>
      <c r="O233" s="233"/>
      <c r="P233" s="233"/>
      <c r="Q233" s="233"/>
      <c r="R233" s="233"/>
      <c r="S233" s="233"/>
      <c r="T233" s="234"/>
      <c r="AT233" s="235" t="s">
        <v>147</v>
      </c>
      <c r="AU233" s="235" t="s">
        <v>86</v>
      </c>
      <c r="AV233" s="16" t="s">
        <v>159</v>
      </c>
      <c r="AW233" s="16" t="s">
        <v>35</v>
      </c>
      <c r="AX233" s="16" t="s">
        <v>76</v>
      </c>
      <c r="AY233" s="235" t="s">
        <v>134</v>
      </c>
    </row>
    <row r="234" spans="1:65" s="14" customFormat="1">
      <c r="B234" s="198"/>
      <c r="C234" s="199"/>
      <c r="D234" s="183" t="s">
        <v>147</v>
      </c>
      <c r="E234" s="200" t="s">
        <v>19</v>
      </c>
      <c r="F234" s="201" t="s">
        <v>305</v>
      </c>
      <c r="G234" s="199"/>
      <c r="H234" s="202">
        <v>2.8330000000000002</v>
      </c>
      <c r="I234" s="429"/>
      <c r="J234" s="430"/>
      <c r="K234" s="199"/>
      <c r="L234" s="203"/>
      <c r="M234" s="204"/>
      <c r="N234" s="205"/>
      <c r="O234" s="205"/>
      <c r="P234" s="205"/>
      <c r="Q234" s="205"/>
      <c r="R234" s="205"/>
      <c r="S234" s="205"/>
      <c r="T234" s="206"/>
      <c r="AT234" s="207" t="s">
        <v>147</v>
      </c>
      <c r="AU234" s="207" t="s">
        <v>86</v>
      </c>
      <c r="AV234" s="14" t="s">
        <v>86</v>
      </c>
      <c r="AW234" s="14" t="s">
        <v>35</v>
      </c>
      <c r="AX234" s="14" t="s">
        <v>76</v>
      </c>
      <c r="AY234" s="207" t="s">
        <v>134</v>
      </c>
    </row>
    <row r="235" spans="1:65" s="14" customFormat="1">
      <c r="B235" s="198"/>
      <c r="C235" s="199"/>
      <c r="D235" s="183" t="s">
        <v>147</v>
      </c>
      <c r="E235" s="200" t="s">
        <v>19</v>
      </c>
      <c r="F235" s="201" t="s">
        <v>306</v>
      </c>
      <c r="G235" s="199"/>
      <c r="H235" s="202">
        <v>-18.698</v>
      </c>
      <c r="I235" s="429"/>
      <c r="J235" s="430"/>
      <c r="K235" s="199"/>
      <c r="L235" s="203"/>
      <c r="M235" s="204"/>
      <c r="N235" s="205"/>
      <c r="O235" s="205"/>
      <c r="P235" s="205"/>
      <c r="Q235" s="205"/>
      <c r="R235" s="205"/>
      <c r="S235" s="205"/>
      <c r="T235" s="206"/>
      <c r="AT235" s="207" t="s">
        <v>147</v>
      </c>
      <c r="AU235" s="207" t="s">
        <v>86</v>
      </c>
      <c r="AV235" s="14" t="s">
        <v>86</v>
      </c>
      <c r="AW235" s="14" t="s">
        <v>35</v>
      </c>
      <c r="AX235" s="14" t="s">
        <v>76</v>
      </c>
      <c r="AY235" s="207" t="s">
        <v>134</v>
      </c>
    </row>
    <row r="236" spans="1:65" s="15" customFormat="1">
      <c r="B236" s="208"/>
      <c r="C236" s="209"/>
      <c r="D236" s="183" t="s">
        <v>147</v>
      </c>
      <c r="E236" s="210" t="s">
        <v>19</v>
      </c>
      <c r="F236" s="211" t="s">
        <v>153</v>
      </c>
      <c r="G236" s="209"/>
      <c r="H236" s="212">
        <v>12.466000000000001</v>
      </c>
      <c r="I236" s="431"/>
      <c r="J236" s="432"/>
      <c r="K236" s="209"/>
      <c r="L236" s="213"/>
      <c r="M236" s="214"/>
      <c r="N236" s="215"/>
      <c r="O236" s="215"/>
      <c r="P236" s="215"/>
      <c r="Q236" s="215"/>
      <c r="R236" s="215"/>
      <c r="S236" s="215"/>
      <c r="T236" s="216"/>
      <c r="AT236" s="217" t="s">
        <v>147</v>
      </c>
      <c r="AU236" s="217" t="s">
        <v>86</v>
      </c>
      <c r="AV236" s="15" t="s">
        <v>141</v>
      </c>
      <c r="AW236" s="15" t="s">
        <v>35</v>
      </c>
      <c r="AX236" s="15" t="s">
        <v>84</v>
      </c>
      <c r="AY236" s="217" t="s">
        <v>134</v>
      </c>
    </row>
    <row r="237" spans="1:65" s="2" customFormat="1" ht="14.45" customHeight="1">
      <c r="A237" s="35"/>
      <c r="B237" s="36"/>
      <c r="C237" s="170" t="s">
        <v>307</v>
      </c>
      <c r="D237" s="170" t="s">
        <v>136</v>
      </c>
      <c r="E237" s="171" t="s">
        <v>308</v>
      </c>
      <c r="F237" s="172" t="s">
        <v>309</v>
      </c>
      <c r="G237" s="173" t="s">
        <v>230</v>
      </c>
      <c r="H237" s="174">
        <v>6.2329999999999997</v>
      </c>
      <c r="I237" s="424"/>
      <c r="J237" s="425">
        <f>ROUND(I237*H237,2)</f>
        <v>0</v>
      </c>
      <c r="K237" s="172" t="s">
        <v>140</v>
      </c>
      <c r="L237" s="40"/>
      <c r="M237" s="177" t="s">
        <v>19</v>
      </c>
      <c r="N237" s="178" t="s">
        <v>47</v>
      </c>
      <c r="O237" s="64"/>
      <c r="P237" s="179">
        <f>O237*H237</f>
        <v>0</v>
      </c>
      <c r="Q237" s="179">
        <v>0</v>
      </c>
      <c r="R237" s="179">
        <f>Q237*H237</f>
        <v>0</v>
      </c>
      <c r="S237" s="179">
        <v>0</v>
      </c>
      <c r="T237" s="180">
        <f>S237*H237</f>
        <v>0</v>
      </c>
      <c r="U237" s="35"/>
      <c r="V237" s="35"/>
      <c r="W237" s="35"/>
      <c r="X237" s="35"/>
      <c r="Y237" s="35"/>
      <c r="Z237" s="35"/>
      <c r="AA237" s="35"/>
      <c r="AB237" s="35"/>
      <c r="AC237" s="35"/>
      <c r="AD237" s="35"/>
      <c r="AE237" s="35"/>
      <c r="AR237" s="181" t="s">
        <v>141</v>
      </c>
      <c r="AT237" s="181" t="s">
        <v>136</v>
      </c>
      <c r="AU237" s="181" t="s">
        <v>86</v>
      </c>
      <c r="AY237" s="19" t="s">
        <v>134</v>
      </c>
      <c r="BE237" s="182">
        <f>IF(N237="základní",J237,0)</f>
        <v>0</v>
      </c>
      <c r="BF237" s="182">
        <f>IF(N237="snížená",J237,0)</f>
        <v>0</v>
      </c>
      <c r="BG237" s="182">
        <f>IF(N237="zákl. přenesená",J237,0)</f>
        <v>0</v>
      </c>
      <c r="BH237" s="182">
        <f>IF(N237="sníž. přenesená",J237,0)</f>
        <v>0</v>
      </c>
      <c r="BI237" s="182">
        <f>IF(N237="nulová",J237,0)</f>
        <v>0</v>
      </c>
      <c r="BJ237" s="19" t="s">
        <v>84</v>
      </c>
      <c r="BK237" s="182">
        <f>ROUND(I237*H237,2)</f>
        <v>0</v>
      </c>
      <c r="BL237" s="19" t="s">
        <v>141</v>
      </c>
      <c r="BM237" s="181" t="s">
        <v>310</v>
      </c>
    </row>
    <row r="238" spans="1:65" s="2" customFormat="1" ht="19.5">
      <c r="A238" s="35"/>
      <c r="B238" s="36"/>
      <c r="C238" s="37"/>
      <c r="D238" s="183" t="s">
        <v>143</v>
      </c>
      <c r="E238" s="37"/>
      <c r="F238" s="184" t="s">
        <v>311</v>
      </c>
      <c r="G238" s="37"/>
      <c r="H238" s="37"/>
      <c r="I238" s="426"/>
      <c r="J238" s="408"/>
      <c r="K238" s="37"/>
      <c r="L238" s="40"/>
      <c r="M238" s="186"/>
      <c r="N238" s="187"/>
      <c r="O238" s="64"/>
      <c r="P238" s="64"/>
      <c r="Q238" s="64"/>
      <c r="R238" s="64"/>
      <c r="S238" s="64"/>
      <c r="T238" s="65"/>
      <c r="U238" s="35"/>
      <c r="V238" s="35"/>
      <c r="W238" s="35"/>
      <c r="X238" s="35"/>
      <c r="Y238" s="35"/>
      <c r="Z238" s="35"/>
      <c r="AA238" s="35"/>
      <c r="AB238" s="35"/>
      <c r="AC238" s="35"/>
      <c r="AD238" s="35"/>
      <c r="AE238" s="35"/>
      <c r="AT238" s="19" t="s">
        <v>143</v>
      </c>
      <c r="AU238" s="19" t="s">
        <v>86</v>
      </c>
    </row>
    <row r="239" spans="1:65" s="2" customFormat="1" ht="146.25">
      <c r="A239" s="35"/>
      <c r="B239" s="36"/>
      <c r="C239" s="37"/>
      <c r="D239" s="183" t="s">
        <v>145</v>
      </c>
      <c r="E239" s="37"/>
      <c r="F239" s="188" t="s">
        <v>300</v>
      </c>
      <c r="G239" s="37"/>
      <c r="H239" s="37"/>
      <c r="I239" s="426"/>
      <c r="J239" s="408"/>
      <c r="K239" s="37"/>
      <c r="L239" s="40"/>
      <c r="M239" s="186"/>
      <c r="N239" s="187"/>
      <c r="O239" s="64"/>
      <c r="P239" s="64"/>
      <c r="Q239" s="64"/>
      <c r="R239" s="64"/>
      <c r="S239" s="64"/>
      <c r="T239" s="65"/>
      <c r="U239" s="35"/>
      <c r="V239" s="35"/>
      <c r="W239" s="35"/>
      <c r="X239" s="35"/>
      <c r="Y239" s="35"/>
      <c r="Z239" s="35"/>
      <c r="AA239" s="35"/>
      <c r="AB239" s="35"/>
      <c r="AC239" s="35"/>
      <c r="AD239" s="35"/>
      <c r="AE239" s="35"/>
      <c r="AT239" s="19" t="s">
        <v>145</v>
      </c>
      <c r="AU239" s="19" t="s">
        <v>86</v>
      </c>
    </row>
    <row r="240" spans="1:65" s="14" customFormat="1">
      <c r="B240" s="198"/>
      <c r="C240" s="199"/>
      <c r="D240" s="183" t="s">
        <v>147</v>
      </c>
      <c r="E240" s="200" t="s">
        <v>19</v>
      </c>
      <c r="F240" s="201" t="s">
        <v>312</v>
      </c>
      <c r="G240" s="199"/>
      <c r="H240" s="202">
        <v>6.2329999999999997</v>
      </c>
      <c r="I240" s="429"/>
      <c r="J240" s="430"/>
      <c r="K240" s="199"/>
      <c r="L240" s="203"/>
      <c r="M240" s="204"/>
      <c r="N240" s="205"/>
      <c r="O240" s="205"/>
      <c r="P240" s="205"/>
      <c r="Q240" s="205"/>
      <c r="R240" s="205"/>
      <c r="S240" s="205"/>
      <c r="T240" s="206"/>
      <c r="AT240" s="207" t="s">
        <v>147</v>
      </c>
      <c r="AU240" s="207" t="s">
        <v>86</v>
      </c>
      <c r="AV240" s="14" t="s">
        <v>86</v>
      </c>
      <c r="AW240" s="14" t="s">
        <v>35</v>
      </c>
      <c r="AX240" s="14" t="s">
        <v>84</v>
      </c>
      <c r="AY240" s="207" t="s">
        <v>134</v>
      </c>
    </row>
    <row r="241" spans="1:65" s="2" customFormat="1" ht="14.45" customHeight="1">
      <c r="A241" s="35"/>
      <c r="B241" s="36"/>
      <c r="C241" s="170" t="s">
        <v>313</v>
      </c>
      <c r="D241" s="170" t="s">
        <v>136</v>
      </c>
      <c r="E241" s="171" t="s">
        <v>314</v>
      </c>
      <c r="F241" s="172" t="s">
        <v>315</v>
      </c>
      <c r="G241" s="173" t="s">
        <v>230</v>
      </c>
      <c r="H241" s="174">
        <v>12.465999999999999</v>
      </c>
      <c r="I241" s="424"/>
      <c r="J241" s="425">
        <f>ROUND(I241*H241,2)</f>
        <v>0</v>
      </c>
      <c r="K241" s="172" t="s">
        <v>140</v>
      </c>
      <c r="L241" s="40"/>
      <c r="M241" s="177" t="s">
        <v>19</v>
      </c>
      <c r="N241" s="178" t="s">
        <v>47</v>
      </c>
      <c r="O241" s="64"/>
      <c r="P241" s="179">
        <f>O241*H241</f>
        <v>0</v>
      </c>
      <c r="Q241" s="179">
        <v>0</v>
      </c>
      <c r="R241" s="179">
        <f>Q241*H241</f>
        <v>0</v>
      </c>
      <c r="S241" s="179">
        <v>0</v>
      </c>
      <c r="T241" s="180">
        <f>S241*H241</f>
        <v>0</v>
      </c>
      <c r="U241" s="35"/>
      <c r="V241" s="35"/>
      <c r="W241" s="35"/>
      <c r="X241" s="35"/>
      <c r="Y241" s="35"/>
      <c r="Z241" s="35"/>
      <c r="AA241" s="35"/>
      <c r="AB241" s="35"/>
      <c r="AC241" s="35"/>
      <c r="AD241" s="35"/>
      <c r="AE241" s="35"/>
      <c r="AR241" s="181" t="s">
        <v>141</v>
      </c>
      <c r="AT241" s="181" t="s">
        <v>136</v>
      </c>
      <c r="AU241" s="181" t="s">
        <v>86</v>
      </c>
      <c r="AY241" s="19" t="s">
        <v>134</v>
      </c>
      <c r="BE241" s="182">
        <f>IF(N241="základní",J241,0)</f>
        <v>0</v>
      </c>
      <c r="BF241" s="182">
        <f>IF(N241="snížená",J241,0)</f>
        <v>0</v>
      </c>
      <c r="BG241" s="182">
        <f>IF(N241="zákl. přenesená",J241,0)</f>
        <v>0</v>
      </c>
      <c r="BH241" s="182">
        <f>IF(N241="sníž. přenesená",J241,0)</f>
        <v>0</v>
      </c>
      <c r="BI241" s="182">
        <f>IF(N241="nulová",J241,0)</f>
        <v>0</v>
      </c>
      <c r="BJ241" s="19" t="s">
        <v>84</v>
      </c>
      <c r="BK241" s="182">
        <f>ROUND(I241*H241,2)</f>
        <v>0</v>
      </c>
      <c r="BL241" s="19" t="s">
        <v>141</v>
      </c>
      <c r="BM241" s="181" t="s">
        <v>316</v>
      </c>
    </row>
    <row r="242" spans="1:65" s="2" customFormat="1" ht="19.5">
      <c r="A242" s="35"/>
      <c r="B242" s="36"/>
      <c r="C242" s="37"/>
      <c r="D242" s="183" t="s">
        <v>143</v>
      </c>
      <c r="E242" s="37"/>
      <c r="F242" s="184" t="s">
        <v>317</v>
      </c>
      <c r="G242" s="37"/>
      <c r="H242" s="37"/>
      <c r="I242" s="426"/>
      <c r="J242" s="408"/>
      <c r="K242" s="37"/>
      <c r="L242" s="40"/>
      <c r="M242" s="186"/>
      <c r="N242" s="187"/>
      <c r="O242" s="64"/>
      <c r="P242" s="64"/>
      <c r="Q242" s="64"/>
      <c r="R242" s="64"/>
      <c r="S242" s="64"/>
      <c r="T242" s="65"/>
      <c r="U242" s="35"/>
      <c r="V242" s="35"/>
      <c r="W242" s="35"/>
      <c r="X242" s="35"/>
      <c r="Y242" s="35"/>
      <c r="Z242" s="35"/>
      <c r="AA242" s="35"/>
      <c r="AB242" s="35"/>
      <c r="AC242" s="35"/>
      <c r="AD242" s="35"/>
      <c r="AE242" s="35"/>
      <c r="AT242" s="19" t="s">
        <v>143</v>
      </c>
      <c r="AU242" s="19" t="s">
        <v>86</v>
      </c>
    </row>
    <row r="243" spans="1:65" s="2" customFormat="1" ht="146.25">
      <c r="A243" s="35"/>
      <c r="B243" s="36"/>
      <c r="C243" s="37"/>
      <c r="D243" s="183" t="s">
        <v>145</v>
      </c>
      <c r="E243" s="37"/>
      <c r="F243" s="188" t="s">
        <v>300</v>
      </c>
      <c r="G243" s="37"/>
      <c r="H243" s="37"/>
      <c r="I243" s="426"/>
      <c r="J243" s="408"/>
      <c r="K243" s="37"/>
      <c r="L243" s="40"/>
      <c r="M243" s="186"/>
      <c r="N243" s="187"/>
      <c r="O243" s="64"/>
      <c r="P243" s="64"/>
      <c r="Q243" s="64"/>
      <c r="R243" s="64"/>
      <c r="S243" s="64"/>
      <c r="T243" s="65"/>
      <c r="U243" s="35"/>
      <c r="V243" s="35"/>
      <c r="W243" s="35"/>
      <c r="X243" s="35"/>
      <c r="Y243" s="35"/>
      <c r="Z243" s="35"/>
      <c r="AA243" s="35"/>
      <c r="AB243" s="35"/>
      <c r="AC243" s="35"/>
      <c r="AD243" s="35"/>
      <c r="AE243" s="35"/>
      <c r="AT243" s="19" t="s">
        <v>145</v>
      </c>
      <c r="AU243" s="19" t="s">
        <v>86</v>
      </c>
    </row>
    <row r="244" spans="1:65" s="13" customFormat="1">
      <c r="B244" s="189"/>
      <c r="C244" s="190"/>
      <c r="D244" s="183" t="s">
        <v>147</v>
      </c>
      <c r="E244" s="191" t="s">
        <v>19</v>
      </c>
      <c r="F244" s="192" t="s">
        <v>254</v>
      </c>
      <c r="G244" s="190"/>
      <c r="H244" s="191" t="s">
        <v>19</v>
      </c>
      <c r="I244" s="433"/>
      <c r="J244" s="434"/>
      <c r="K244" s="190"/>
      <c r="L244" s="193"/>
      <c r="M244" s="194"/>
      <c r="N244" s="195"/>
      <c r="O244" s="195"/>
      <c r="P244" s="195"/>
      <c r="Q244" s="195"/>
      <c r="R244" s="195"/>
      <c r="S244" s="195"/>
      <c r="T244" s="196"/>
      <c r="AT244" s="197" t="s">
        <v>147</v>
      </c>
      <c r="AU244" s="197" t="s">
        <v>86</v>
      </c>
      <c r="AV244" s="13" t="s">
        <v>84</v>
      </c>
      <c r="AW244" s="13" t="s">
        <v>35</v>
      </c>
      <c r="AX244" s="13" t="s">
        <v>76</v>
      </c>
      <c r="AY244" s="197" t="s">
        <v>134</v>
      </c>
    </row>
    <row r="245" spans="1:65" s="14" customFormat="1">
      <c r="B245" s="198"/>
      <c r="C245" s="199"/>
      <c r="D245" s="183" t="s">
        <v>147</v>
      </c>
      <c r="E245" s="200" t="s">
        <v>19</v>
      </c>
      <c r="F245" s="201" t="s">
        <v>318</v>
      </c>
      <c r="G245" s="199"/>
      <c r="H245" s="202">
        <v>12.465999999999999</v>
      </c>
      <c r="I245" s="429"/>
      <c r="J245" s="430"/>
      <c r="K245" s="199"/>
      <c r="L245" s="203"/>
      <c r="M245" s="204"/>
      <c r="N245" s="205"/>
      <c r="O245" s="205"/>
      <c r="P245" s="205"/>
      <c r="Q245" s="205"/>
      <c r="R245" s="205"/>
      <c r="S245" s="205"/>
      <c r="T245" s="206"/>
      <c r="AT245" s="207" t="s">
        <v>147</v>
      </c>
      <c r="AU245" s="207" t="s">
        <v>86</v>
      </c>
      <c r="AV245" s="14" t="s">
        <v>86</v>
      </c>
      <c r="AW245" s="14" t="s">
        <v>35</v>
      </c>
      <c r="AX245" s="14" t="s">
        <v>84</v>
      </c>
      <c r="AY245" s="207" t="s">
        <v>134</v>
      </c>
    </row>
    <row r="246" spans="1:65" s="2" customFormat="1" ht="14.45" customHeight="1">
      <c r="A246" s="35"/>
      <c r="B246" s="36"/>
      <c r="C246" s="170" t="s">
        <v>319</v>
      </c>
      <c r="D246" s="170" t="s">
        <v>136</v>
      </c>
      <c r="E246" s="171" t="s">
        <v>320</v>
      </c>
      <c r="F246" s="172" t="s">
        <v>321</v>
      </c>
      <c r="G246" s="173" t="s">
        <v>230</v>
      </c>
      <c r="H246" s="174">
        <v>6.2329999999999997</v>
      </c>
      <c r="I246" s="424"/>
      <c r="J246" s="425">
        <f>ROUND(I246*H246,2)</f>
        <v>0</v>
      </c>
      <c r="K246" s="172" t="s">
        <v>140</v>
      </c>
      <c r="L246" s="40"/>
      <c r="M246" s="177" t="s">
        <v>19</v>
      </c>
      <c r="N246" s="178" t="s">
        <v>47</v>
      </c>
      <c r="O246" s="64"/>
      <c r="P246" s="179">
        <f>O246*H246</f>
        <v>0</v>
      </c>
      <c r="Q246" s="179">
        <v>0</v>
      </c>
      <c r="R246" s="179">
        <f>Q246*H246</f>
        <v>0</v>
      </c>
      <c r="S246" s="179">
        <v>0</v>
      </c>
      <c r="T246" s="180">
        <f>S246*H246</f>
        <v>0</v>
      </c>
      <c r="U246" s="35"/>
      <c r="V246" s="35"/>
      <c r="W246" s="35"/>
      <c r="X246" s="35"/>
      <c r="Y246" s="35"/>
      <c r="Z246" s="35"/>
      <c r="AA246" s="35"/>
      <c r="AB246" s="35"/>
      <c r="AC246" s="35"/>
      <c r="AD246" s="35"/>
      <c r="AE246" s="35"/>
      <c r="AR246" s="181" t="s">
        <v>141</v>
      </c>
      <c r="AT246" s="181" t="s">
        <v>136</v>
      </c>
      <c r="AU246" s="181" t="s">
        <v>86</v>
      </c>
      <c r="AY246" s="19" t="s">
        <v>134</v>
      </c>
      <c r="BE246" s="182">
        <f>IF(N246="základní",J246,0)</f>
        <v>0</v>
      </c>
      <c r="BF246" s="182">
        <f>IF(N246="snížená",J246,0)</f>
        <v>0</v>
      </c>
      <c r="BG246" s="182">
        <f>IF(N246="zákl. přenesená",J246,0)</f>
        <v>0</v>
      </c>
      <c r="BH246" s="182">
        <f>IF(N246="sníž. přenesená",J246,0)</f>
        <v>0</v>
      </c>
      <c r="BI246" s="182">
        <f>IF(N246="nulová",J246,0)</f>
        <v>0</v>
      </c>
      <c r="BJ246" s="19" t="s">
        <v>84</v>
      </c>
      <c r="BK246" s="182">
        <f>ROUND(I246*H246,2)</f>
        <v>0</v>
      </c>
      <c r="BL246" s="19" t="s">
        <v>141</v>
      </c>
      <c r="BM246" s="181" t="s">
        <v>322</v>
      </c>
    </row>
    <row r="247" spans="1:65" s="2" customFormat="1" ht="19.5">
      <c r="A247" s="35"/>
      <c r="B247" s="36"/>
      <c r="C247" s="37"/>
      <c r="D247" s="183" t="s">
        <v>143</v>
      </c>
      <c r="E247" s="37"/>
      <c r="F247" s="184" t="s">
        <v>323</v>
      </c>
      <c r="G247" s="37"/>
      <c r="H247" s="37"/>
      <c r="I247" s="426"/>
      <c r="J247" s="408"/>
      <c r="K247" s="37"/>
      <c r="L247" s="40"/>
      <c r="M247" s="186"/>
      <c r="N247" s="187"/>
      <c r="O247" s="64"/>
      <c r="P247" s="64"/>
      <c r="Q247" s="64"/>
      <c r="R247" s="64"/>
      <c r="S247" s="64"/>
      <c r="T247" s="65"/>
      <c r="U247" s="35"/>
      <c r="V247" s="35"/>
      <c r="W247" s="35"/>
      <c r="X247" s="35"/>
      <c r="Y247" s="35"/>
      <c r="Z247" s="35"/>
      <c r="AA247" s="35"/>
      <c r="AB247" s="35"/>
      <c r="AC247" s="35"/>
      <c r="AD247" s="35"/>
      <c r="AE247" s="35"/>
      <c r="AT247" s="19" t="s">
        <v>143</v>
      </c>
      <c r="AU247" s="19" t="s">
        <v>86</v>
      </c>
    </row>
    <row r="248" spans="1:65" s="2" customFormat="1" ht="146.25">
      <c r="A248" s="35"/>
      <c r="B248" s="36"/>
      <c r="C248" s="37"/>
      <c r="D248" s="183" t="s">
        <v>145</v>
      </c>
      <c r="E248" s="37"/>
      <c r="F248" s="188" t="s">
        <v>300</v>
      </c>
      <c r="G248" s="37"/>
      <c r="H248" s="37"/>
      <c r="I248" s="426"/>
      <c r="J248" s="408"/>
      <c r="K248" s="37"/>
      <c r="L248" s="40"/>
      <c r="M248" s="186"/>
      <c r="N248" s="187"/>
      <c r="O248" s="64"/>
      <c r="P248" s="64"/>
      <c r="Q248" s="64"/>
      <c r="R248" s="64"/>
      <c r="S248" s="64"/>
      <c r="T248" s="65"/>
      <c r="U248" s="35"/>
      <c r="V248" s="35"/>
      <c r="W248" s="35"/>
      <c r="X248" s="35"/>
      <c r="Y248" s="35"/>
      <c r="Z248" s="35"/>
      <c r="AA248" s="35"/>
      <c r="AB248" s="35"/>
      <c r="AC248" s="35"/>
      <c r="AD248" s="35"/>
      <c r="AE248" s="35"/>
      <c r="AT248" s="19" t="s">
        <v>145</v>
      </c>
      <c r="AU248" s="19" t="s">
        <v>86</v>
      </c>
    </row>
    <row r="249" spans="1:65" s="14" customFormat="1">
      <c r="B249" s="198"/>
      <c r="C249" s="199"/>
      <c r="D249" s="183" t="s">
        <v>147</v>
      </c>
      <c r="E249" s="200" t="s">
        <v>19</v>
      </c>
      <c r="F249" s="201" t="s">
        <v>312</v>
      </c>
      <c r="G249" s="199"/>
      <c r="H249" s="202">
        <v>6.2329999999999997</v>
      </c>
      <c r="I249" s="429"/>
      <c r="J249" s="430"/>
      <c r="K249" s="199"/>
      <c r="L249" s="203"/>
      <c r="M249" s="204"/>
      <c r="N249" s="205"/>
      <c r="O249" s="205"/>
      <c r="P249" s="205"/>
      <c r="Q249" s="205"/>
      <c r="R249" s="205"/>
      <c r="S249" s="205"/>
      <c r="T249" s="206"/>
      <c r="AT249" s="207" t="s">
        <v>147</v>
      </c>
      <c r="AU249" s="207" t="s">
        <v>86</v>
      </c>
      <c r="AV249" s="14" t="s">
        <v>86</v>
      </c>
      <c r="AW249" s="14" t="s">
        <v>35</v>
      </c>
      <c r="AX249" s="14" t="s">
        <v>84</v>
      </c>
      <c r="AY249" s="207" t="s">
        <v>134</v>
      </c>
    </row>
    <row r="250" spans="1:65" s="2" customFormat="1" ht="14.45" customHeight="1">
      <c r="A250" s="35"/>
      <c r="B250" s="36"/>
      <c r="C250" s="170" t="s">
        <v>324</v>
      </c>
      <c r="D250" s="170" t="s">
        <v>136</v>
      </c>
      <c r="E250" s="171" t="s">
        <v>325</v>
      </c>
      <c r="F250" s="172" t="s">
        <v>326</v>
      </c>
      <c r="G250" s="173" t="s">
        <v>230</v>
      </c>
      <c r="H250" s="174">
        <v>6.2329999999999997</v>
      </c>
      <c r="I250" s="424"/>
      <c r="J250" s="425">
        <f>ROUND(I250*H250,2)</f>
        <v>0</v>
      </c>
      <c r="K250" s="172" t="s">
        <v>140</v>
      </c>
      <c r="L250" s="40"/>
      <c r="M250" s="177" t="s">
        <v>19</v>
      </c>
      <c r="N250" s="178" t="s">
        <v>47</v>
      </c>
      <c r="O250" s="64"/>
      <c r="P250" s="179">
        <f>O250*H250</f>
        <v>0</v>
      </c>
      <c r="Q250" s="179">
        <v>1.03E-2</v>
      </c>
      <c r="R250" s="179">
        <f>Q250*H250</f>
        <v>6.419989999999999E-2</v>
      </c>
      <c r="S250" s="179">
        <v>0</v>
      </c>
      <c r="T250" s="180">
        <f>S250*H250</f>
        <v>0</v>
      </c>
      <c r="U250" s="35"/>
      <c r="V250" s="35"/>
      <c r="W250" s="35"/>
      <c r="X250" s="35"/>
      <c r="Y250" s="35"/>
      <c r="Z250" s="35"/>
      <c r="AA250" s="35"/>
      <c r="AB250" s="35"/>
      <c r="AC250" s="35"/>
      <c r="AD250" s="35"/>
      <c r="AE250" s="35"/>
      <c r="AR250" s="181" t="s">
        <v>141</v>
      </c>
      <c r="AT250" s="181" t="s">
        <v>136</v>
      </c>
      <c r="AU250" s="181" t="s">
        <v>86</v>
      </c>
      <c r="AY250" s="19" t="s">
        <v>134</v>
      </c>
      <c r="BE250" s="182">
        <f>IF(N250="základní",J250,0)</f>
        <v>0</v>
      </c>
      <c r="BF250" s="182">
        <f>IF(N250="snížená",J250,0)</f>
        <v>0</v>
      </c>
      <c r="BG250" s="182">
        <f>IF(N250="zákl. přenesená",J250,0)</f>
        <v>0</v>
      </c>
      <c r="BH250" s="182">
        <f>IF(N250="sníž. přenesená",J250,0)</f>
        <v>0</v>
      </c>
      <c r="BI250" s="182">
        <f>IF(N250="nulová",J250,0)</f>
        <v>0</v>
      </c>
      <c r="BJ250" s="19" t="s">
        <v>84</v>
      </c>
      <c r="BK250" s="182">
        <f>ROUND(I250*H250,2)</f>
        <v>0</v>
      </c>
      <c r="BL250" s="19" t="s">
        <v>141</v>
      </c>
      <c r="BM250" s="181" t="s">
        <v>327</v>
      </c>
    </row>
    <row r="251" spans="1:65" s="2" customFormat="1" ht="19.5">
      <c r="A251" s="35"/>
      <c r="B251" s="36"/>
      <c r="C251" s="37"/>
      <c r="D251" s="183" t="s">
        <v>143</v>
      </c>
      <c r="E251" s="37"/>
      <c r="F251" s="184" t="s">
        <v>328</v>
      </c>
      <c r="G251" s="37"/>
      <c r="H251" s="37"/>
      <c r="I251" s="426"/>
      <c r="J251" s="408"/>
      <c r="K251" s="37"/>
      <c r="L251" s="40"/>
      <c r="M251" s="186"/>
      <c r="N251" s="187"/>
      <c r="O251" s="64"/>
      <c r="P251" s="64"/>
      <c r="Q251" s="64"/>
      <c r="R251" s="64"/>
      <c r="S251" s="64"/>
      <c r="T251" s="65"/>
      <c r="U251" s="35"/>
      <c r="V251" s="35"/>
      <c r="W251" s="35"/>
      <c r="X251" s="35"/>
      <c r="Y251" s="35"/>
      <c r="Z251" s="35"/>
      <c r="AA251" s="35"/>
      <c r="AB251" s="35"/>
      <c r="AC251" s="35"/>
      <c r="AD251" s="35"/>
      <c r="AE251" s="35"/>
      <c r="AT251" s="19" t="s">
        <v>143</v>
      </c>
      <c r="AU251" s="19" t="s">
        <v>86</v>
      </c>
    </row>
    <row r="252" spans="1:65" s="2" customFormat="1" ht="146.25">
      <c r="A252" s="35"/>
      <c r="B252" s="36"/>
      <c r="C252" s="37"/>
      <c r="D252" s="183" t="s">
        <v>145</v>
      </c>
      <c r="E252" s="37"/>
      <c r="F252" s="188" t="s">
        <v>300</v>
      </c>
      <c r="G252" s="37"/>
      <c r="H252" s="37"/>
      <c r="I252" s="426"/>
      <c r="J252" s="408"/>
      <c r="K252" s="37"/>
      <c r="L252" s="40"/>
      <c r="M252" s="186"/>
      <c r="N252" s="187"/>
      <c r="O252" s="64"/>
      <c r="P252" s="64"/>
      <c r="Q252" s="64"/>
      <c r="R252" s="64"/>
      <c r="S252" s="64"/>
      <c r="T252" s="65"/>
      <c r="U252" s="35"/>
      <c r="V252" s="35"/>
      <c r="W252" s="35"/>
      <c r="X252" s="35"/>
      <c r="Y252" s="35"/>
      <c r="Z252" s="35"/>
      <c r="AA252" s="35"/>
      <c r="AB252" s="35"/>
      <c r="AC252" s="35"/>
      <c r="AD252" s="35"/>
      <c r="AE252" s="35"/>
      <c r="AT252" s="19" t="s">
        <v>145</v>
      </c>
      <c r="AU252" s="19" t="s">
        <v>86</v>
      </c>
    </row>
    <row r="253" spans="1:65" s="13" customFormat="1">
      <c r="B253" s="189"/>
      <c r="C253" s="190"/>
      <c r="D253" s="183" t="s">
        <v>147</v>
      </c>
      <c r="E253" s="191" t="s">
        <v>19</v>
      </c>
      <c r="F253" s="192" t="s">
        <v>294</v>
      </c>
      <c r="G253" s="190"/>
      <c r="H253" s="191" t="s">
        <v>19</v>
      </c>
      <c r="I253" s="433"/>
      <c r="J253" s="434"/>
      <c r="K253" s="190"/>
      <c r="L253" s="193"/>
      <c r="M253" s="194"/>
      <c r="N253" s="195"/>
      <c r="O253" s="195"/>
      <c r="P253" s="195"/>
      <c r="Q253" s="195"/>
      <c r="R253" s="195"/>
      <c r="S253" s="195"/>
      <c r="T253" s="196"/>
      <c r="AT253" s="197" t="s">
        <v>147</v>
      </c>
      <c r="AU253" s="197" t="s">
        <v>86</v>
      </c>
      <c r="AV253" s="13" t="s">
        <v>84</v>
      </c>
      <c r="AW253" s="13" t="s">
        <v>35</v>
      </c>
      <c r="AX253" s="13" t="s">
        <v>76</v>
      </c>
      <c r="AY253" s="197" t="s">
        <v>134</v>
      </c>
    </row>
    <row r="254" spans="1:65" s="14" customFormat="1">
      <c r="B254" s="198"/>
      <c r="C254" s="199"/>
      <c r="D254" s="183" t="s">
        <v>147</v>
      </c>
      <c r="E254" s="200" t="s">
        <v>19</v>
      </c>
      <c r="F254" s="201" t="s">
        <v>329</v>
      </c>
      <c r="G254" s="199"/>
      <c r="H254" s="202">
        <v>6.2329999999999997</v>
      </c>
      <c r="I254" s="429"/>
      <c r="J254" s="430"/>
      <c r="K254" s="199"/>
      <c r="L254" s="203"/>
      <c r="M254" s="204"/>
      <c r="N254" s="205"/>
      <c r="O254" s="205"/>
      <c r="P254" s="205"/>
      <c r="Q254" s="205"/>
      <c r="R254" s="205"/>
      <c r="S254" s="205"/>
      <c r="T254" s="206"/>
      <c r="AT254" s="207" t="s">
        <v>147</v>
      </c>
      <c r="AU254" s="207" t="s">
        <v>86</v>
      </c>
      <c r="AV254" s="14" t="s">
        <v>86</v>
      </c>
      <c r="AW254" s="14" t="s">
        <v>35</v>
      </c>
      <c r="AX254" s="14" t="s">
        <v>84</v>
      </c>
      <c r="AY254" s="207" t="s">
        <v>134</v>
      </c>
    </row>
    <row r="255" spans="1:65" s="2" customFormat="1" ht="14.45" customHeight="1">
      <c r="A255" s="35"/>
      <c r="B255" s="36"/>
      <c r="C255" s="170" t="s">
        <v>330</v>
      </c>
      <c r="D255" s="170" t="s">
        <v>136</v>
      </c>
      <c r="E255" s="171" t="s">
        <v>331</v>
      </c>
      <c r="F255" s="172" t="s">
        <v>332</v>
      </c>
      <c r="G255" s="173" t="s">
        <v>139</v>
      </c>
      <c r="H255" s="174">
        <v>41.87</v>
      </c>
      <c r="I255" s="424"/>
      <c r="J255" s="425">
        <f>ROUND(I255*H255,2)</f>
        <v>0</v>
      </c>
      <c r="K255" s="172" t="s">
        <v>140</v>
      </c>
      <c r="L255" s="40"/>
      <c r="M255" s="177" t="s">
        <v>19</v>
      </c>
      <c r="N255" s="178" t="s">
        <v>47</v>
      </c>
      <c r="O255" s="64"/>
      <c r="P255" s="179">
        <f>O255*H255</f>
        <v>0</v>
      </c>
      <c r="Q255" s="179">
        <v>8.4000000000000003E-4</v>
      </c>
      <c r="R255" s="179">
        <f>Q255*H255</f>
        <v>3.5170800000000002E-2</v>
      </c>
      <c r="S255" s="179">
        <v>0</v>
      </c>
      <c r="T255" s="180">
        <f>S255*H255</f>
        <v>0</v>
      </c>
      <c r="U255" s="35"/>
      <c r="V255" s="35"/>
      <c r="W255" s="35"/>
      <c r="X255" s="35"/>
      <c r="Y255" s="35"/>
      <c r="Z255" s="35"/>
      <c r="AA255" s="35"/>
      <c r="AB255" s="35"/>
      <c r="AC255" s="35"/>
      <c r="AD255" s="35"/>
      <c r="AE255" s="35"/>
      <c r="AR255" s="181" t="s">
        <v>141</v>
      </c>
      <c r="AT255" s="181" t="s">
        <v>136</v>
      </c>
      <c r="AU255" s="181" t="s">
        <v>86</v>
      </c>
      <c r="AY255" s="19" t="s">
        <v>134</v>
      </c>
      <c r="BE255" s="182">
        <f>IF(N255="základní",J255,0)</f>
        <v>0</v>
      </c>
      <c r="BF255" s="182">
        <f>IF(N255="snížená",J255,0)</f>
        <v>0</v>
      </c>
      <c r="BG255" s="182">
        <f>IF(N255="zákl. přenesená",J255,0)</f>
        <v>0</v>
      </c>
      <c r="BH255" s="182">
        <f>IF(N255="sníž. přenesená",J255,0)</f>
        <v>0</v>
      </c>
      <c r="BI255" s="182">
        <f>IF(N255="nulová",J255,0)</f>
        <v>0</v>
      </c>
      <c r="BJ255" s="19" t="s">
        <v>84</v>
      </c>
      <c r="BK255" s="182">
        <f>ROUND(I255*H255,2)</f>
        <v>0</v>
      </c>
      <c r="BL255" s="19" t="s">
        <v>141</v>
      </c>
      <c r="BM255" s="181" t="s">
        <v>333</v>
      </c>
    </row>
    <row r="256" spans="1:65" s="2" customFormat="1">
      <c r="A256" s="35"/>
      <c r="B256" s="36"/>
      <c r="C256" s="37"/>
      <c r="D256" s="183" t="s">
        <v>143</v>
      </c>
      <c r="E256" s="37"/>
      <c r="F256" s="184" t="s">
        <v>334</v>
      </c>
      <c r="G256" s="37"/>
      <c r="H256" s="37"/>
      <c r="I256" s="426"/>
      <c r="J256" s="408"/>
      <c r="K256" s="37"/>
      <c r="L256" s="40"/>
      <c r="M256" s="186"/>
      <c r="N256" s="187"/>
      <c r="O256" s="64"/>
      <c r="P256" s="64"/>
      <c r="Q256" s="64"/>
      <c r="R256" s="64"/>
      <c r="S256" s="64"/>
      <c r="T256" s="65"/>
      <c r="U256" s="35"/>
      <c r="V256" s="35"/>
      <c r="W256" s="35"/>
      <c r="X256" s="35"/>
      <c r="Y256" s="35"/>
      <c r="Z256" s="35"/>
      <c r="AA256" s="35"/>
      <c r="AB256" s="35"/>
      <c r="AC256" s="35"/>
      <c r="AD256" s="35"/>
      <c r="AE256" s="35"/>
      <c r="AT256" s="19" t="s">
        <v>143</v>
      </c>
      <c r="AU256" s="19" t="s">
        <v>86</v>
      </c>
    </row>
    <row r="257" spans="1:65" s="2" customFormat="1" ht="126.75">
      <c r="A257" s="35"/>
      <c r="B257" s="36"/>
      <c r="C257" s="37"/>
      <c r="D257" s="183" t="s">
        <v>145</v>
      </c>
      <c r="E257" s="37"/>
      <c r="F257" s="188" t="s">
        <v>335</v>
      </c>
      <c r="G257" s="37"/>
      <c r="H257" s="37"/>
      <c r="I257" s="426"/>
      <c r="J257" s="408"/>
      <c r="K257" s="37"/>
      <c r="L257" s="40"/>
      <c r="M257" s="186"/>
      <c r="N257" s="187"/>
      <c r="O257" s="64"/>
      <c r="P257" s="64"/>
      <c r="Q257" s="64"/>
      <c r="R257" s="64"/>
      <c r="S257" s="64"/>
      <c r="T257" s="65"/>
      <c r="U257" s="35"/>
      <c r="V257" s="35"/>
      <c r="W257" s="35"/>
      <c r="X257" s="35"/>
      <c r="Y257" s="35"/>
      <c r="Z257" s="35"/>
      <c r="AA257" s="35"/>
      <c r="AB257" s="35"/>
      <c r="AC257" s="35"/>
      <c r="AD257" s="35"/>
      <c r="AE257" s="35"/>
      <c r="AT257" s="19" t="s">
        <v>145</v>
      </c>
      <c r="AU257" s="19" t="s">
        <v>86</v>
      </c>
    </row>
    <row r="258" spans="1:65" s="13" customFormat="1">
      <c r="B258" s="189"/>
      <c r="C258" s="190"/>
      <c r="D258" s="183" t="s">
        <v>147</v>
      </c>
      <c r="E258" s="191" t="s">
        <v>19</v>
      </c>
      <c r="F258" s="192" t="s">
        <v>301</v>
      </c>
      <c r="G258" s="190"/>
      <c r="H258" s="191" t="s">
        <v>19</v>
      </c>
      <c r="I258" s="433"/>
      <c r="J258" s="434"/>
      <c r="K258" s="190"/>
      <c r="L258" s="193"/>
      <c r="M258" s="194"/>
      <c r="N258" s="195"/>
      <c r="O258" s="195"/>
      <c r="P258" s="195"/>
      <c r="Q258" s="195"/>
      <c r="R258" s="195"/>
      <c r="S258" s="195"/>
      <c r="T258" s="196"/>
      <c r="AT258" s="197" t="s">
        <v>147</v>
      </c>
      <c r="AU258" s="197" t="s">
        <v>86</v>
      </c>
      <c r="AV258" s="13" t="s">
        <v>84</v>
      </c>
      <c r="AW258" s="13" t="s">
        <v>35</v>
      </c>
      <c r="AX258" s="13" t="s">
        <v>76</v>
      </c>
      <c r="AY258" s="197" t="s">
        <v>134</v>
      </c>
    </row>
    <row r="259" spans="1:65" s="14" customFormat="1">
      <c r="B259" s="198"/>
      <c r="C259" s="199"/>
      <c r="D259" s="183" t="s">
        <v>147</v>
      </c>
      <c r="E259" s="200" t="s">
        <v>19</v>
      </c>
      <c r="F259" s="201" t="s">
        <v>336</v>
      </c>
      <c r="G259" s="199"/>
      <c r="H259" s="202">
        <v>41.87</v>
      </c>
      <c r="I259" s="429"/>
      <c r="J259" s="430"/>
      <c r="K259" s="199"/>
      <c r="L259" s="203"/>
      <c r="M259" s="204"/>
      <c r="N259" s="205"/>
      <c r="O259" s="205"/>
      <c r="P259" s="205"/>
      <c r="Q259" s="205"/>
      <c r="R259" s="205"/>
      <c r="S259" s="205"/>
      <c r="T259" s="206"/>
      <c r="AT259" s="207" t="s">
        <v>147</v>
      </c>
      <c r="AU259" s="207" t="s">
        <v>86</v>
      </c>
      <c r="AV259" s="14" t="s">
        <v>86</v>
      </c>
      <c r="AW259" s="14" t="s">
        <v>35</v>
      </c>
      <c r="AX259" s="14" t="s">
        <v>84</v>
      </c>
      <c r="AY259" s="207" t="s">
        <v>134</v>
      </c>
    </row>
    <row r="260" spans="1:65" s="2" customFormat="1" ht="14.45" customHeight="1">
      <c r="A260" s="35"/>
      <c r="B260" s="36"/>
      <c r="C260" s="170" t="s">
        <v>337</v>
      </c>
      <c r="D260" s="170" t="s">
        <v>136</v>
      </c>
      <c r="E260" s="171" t="s">
        <v>338</v>
      </c>
      <c r="F260" s="172" t="s">
        <v>339</v>
      </c>
      <c r="G260" s="173" t="s">
        <v>139</v>
      </c>
      <c r="H260" s="174">
        <v>41.87</v>
      </c>
      <c r="I260" s="424"/>
      <c r="J260" s="425">
        <f>ROUND(I260*H260,2)</f>
        <v>0</v>
      </c>
      <c r="K260" s="172" t="s">
        <v>140</v>
      </c>
      <c r="L260" s="40"/>
      <c r="M260" s="177" t="s">
        <v>19</v>
      </c>
      <c r="N260" s="178" t="s">
        <v>47</v>
      </c>
      <c r="O260" s="64"/>
      <c r="P260" s="179">
        <f>O260*H260</f>
        <v>0</v>
      </c>
      <c r="Q260" s="179">
        <v>0</v>
      </c>
      <c r="R260" s="179">
        <f>Q260*H260</f>
        <v>0</v>
      </c>
      <c r="S260" s="179">
        <v>0</v>
      </c>
      <c r="T260" s="180">
        <f>S260*H260</f>
        <v>0</v>
      </c>
      <c r="U260" s="35"/>
      <c r="V260" s="35"/>
      <c r="W260" s="35"/>
      <c r="X260" s="35"/>
      <c r="Y260" s="35"/>
      <c r="Z260" s="35"/>
      <c r="AA260" s="35"/>
      <c r="AB260" s="35"/>
      <c r="AC260" s="35"/>
      <c r="AD260" s="35"/>
      <c r="AE260" s="35"/>
      <c r="AR260" s="181" t="s">
        <v>141</v>
      </c>
      <c r="AT260" s="181" t="s">
        <v>136</v>
      </c>
      <c r="AU260" s="181" t="s">
        <v>86</v>
      </c>
      <c r="AY260" s="19" t="s">
        <v>134</v>
      </c>
      <c r="BE260" s="182">
        <f>IF(N260="základní",J260,0)</f>
        <v>0</v>
      </c>
      <c r="BF260" s="182">
        <f>IF(N260="snížená",J260,0)</f>
        <v>0</v>
      </c>
      <c r="BG260" s="182">
        <f>IF(N260="zákl. přenesená",J260,0)</f>
        <v>0</v>
      </c>
      <c r="BH260" s="182">
        <f>IF(N260="sníž. přenesená",J260,0)</f>
        <v>0</v>
      </c>
      <c r="BI260" s="182">
        <f>IF(N260="nulová",J260,0)</f>
        <v>0</v>
      </c>
      <c r="BJ260" s="19" t="s">
        <v>84</v>
      </c>
      <c r="BK260" s="182">
        <f>ROUND(I260*H260,2)</f>
        <v>0</v>
      </c>
      <c r="BL260" s="19" t="s">
        <v>141</v>
      </c>
      <c r="BM260" s="181" t="s">
        <v>340</v>
      </c>
    </row>
    <row r="261" spans="1:65" s="2" customFormat="1" ht="19.5">
      <c r="A261" s="35"/>
      <c r="B261" s="36"/>
      <c r="C261" s="37"/>
      <c r="D261" s="183" t="s">
        <v>143</v>
      </c>
      <c r="E261" s="37"/>
      <c r="F261" s="184" t="s">
        <v>341</v>
      </c>
      <c r="G261" s="37"/>
      <c r="H261" s="37"/>
      <c r="I261" s="426"/>
      <c r="J261" s="408"/>
      <c r="K261" s="37"/>
      <c r="L261" s="40"/>
      <c r="M261" s="186"/>
      <c r="N261" s="187"/>
      <c r="O261" s="64"/>
      <c r="P261" s="64"/>
      <c r="Q261" s="64"/>
      <c r="R261" s="64"/>
      <c r="S261" s="64"/>
      <c r="T261" s="65"/>
      <c r="U261" s="35"/>
      <c r="V261" s="35"/>
      <c r="W261" s="35"/>
      <c r="X261" s="35"/>
      <c r="Y261" s="35"/>
      <c r="Z261" s="35"/>
      <c r="AA261" s="35"/>
      <c r="AB261" s="35"/>
      <c r="AC261" s="35"/>
      <c r="AD261" s="35"/>
      <c r="AE261" s="35"/>
      <c r="AT261" s="19" t="s">
        <v>143</v>
      </c>
      <c r="AU261" s="19" t="s">
        <v>86</v>
      </c>
    </row>
    <row r="262" spans="1:65" s="2" customFormat="1" ht="14.45" customHeight="1">
      <c r="A262" s="35"/>
      <c r="B262" s="36"/>
      <c r="C262" s="170" t="s">
        <v>342</v>
      </c>
      <c r="D262" s="170" t="s">
        <v>136</v>
      </c>
      <c r="E262" s="171" t="s">
        <v>343</v>
      </c>
      <c r="F262" s="172" t="s">
        <v>344</v>
      </c>
      <c r="G262" s="173" t="s">
        <v>230</v>
      </c>
      <c r="H262" s="174">
        <v>36.4</v>
      </c>
      <c r="I262" s="424"/>
      <c r="J262" s="425">
        <f>ROUND(I262*H262,2)</f>
        <v>0</v>
      </c>
      <c r="K262" s="172" t="s">
        <v>140</v>
      </c>
      <c r="L262" s="40"/>
      <c r="M262" s="177" t="s">
        <v>19</v>
      </c>
      <c r="N262" s="178" t="s">
        <v>47</v>
      </c>
      <c r="O262" s="64"/>
      <c r="P262" s="179">
        <f>O262*H262</f>
        <v>0</v>
      </c>
      <c r="Q262" s="179">
        <v>4.6000000000000001E-4</v>
      </c>
      <c r="R262" s="179">
        <f>Q262*H262</f>
        <v>1.6743999999999998E-2</v>
      </c>
      <c r="S262" s="179">
        <v>0</v>
      </c>
      <c r="T262" s="180">
        <f>S262*H262</f>
        <v>0</v>
      </c>
      <c r="U262" s="35"/>
      <c r="V262" s="35"/>
      <c r="W262" s="35"/>
      <c r="X262" s="35"/>
      <c r="Y262" s="35"/>
      <c r="Z262" s="35"/>
      <c r="AA262" s="35"/>
      <c r="AB262" s="35"/>
      <c r="AC262" s="35"/>
      <c r="AD262" s="35"/>
      <c r="AE262" s="35"/>
      <c r="AR262" s="181" t="s">
        <v>141</v>
      </c>
      <c r="AT262" s="181" t="s">
        <v>136</v>
      </c>
      <c r="AU262" s="181" t="s">
        <v>86</v>
      </c>
      <c r="AY262" s="19" t="s">
        <v>134</v>
      </c>
      <c r="BE262" s="182">
        <f>IF(N262="základní",J262,0)</f>
        <v>0</v>
      </c>
      <c r="BF262" s="182">
        <f>IF(N262="snížená",J262,0)</f>
        <v>0</v>
      </c>
      <c r="BG262" s="182">
        <f>IF(N262="zákl. přenesená",J262,0)</f>
        <v>0</v>
      </c>
      <c r="BH262" s="182">
        <f>IF(N262="sníž. přenesená",J262,0)</f>
        <v>0</v>
      </c>
      <c r="BI262" s="182">
        <f>IF(N262="nulová",J262,0)</f>
        <v>0</v>
      </c>
      <c r="BJ262" s="19" t="s">
        <v>84</v>
      </c>
      <c r="BK262" s="182">
        <f>ROUND(I262*H262,2)</f>
        <v>0</v>
      </c>
      <c r="BL262" s="19" t="s">
        <v>141</v>
      </c>
      <c r="BM262" s="181" t="s">
        <v>345</v>
      </c>
    </row>
    <row r="263" spans="1:65" s="2" customFormat="1">
      <c r="A263" s="35"/>
      <c r="B263" s="36"/>
      <c r="C263" s="37"/>
      <c r="D263" s="183" t="s">
        <v>143</v>
      </c>
      <c r="E263" s="37"/>
      <c r="F263" s="184" t="s">
        <v>346</v>
      </c>
      <c r="G263" s="37"/>
      <c r="H263" s="37"/>
      <c r="I263" s="426"/>
      <c r="J263" s="408"/>
      <c r="K263" s="37"/>
      <c r="L263" s="40"/>
      <c r="M263" s="186"/>
      <c r="N263" s="187"/>
      <c r="O263" s="64"/>
      <c r="P263" s="64"/>
      <c r="Q263" s="64"/>
      <c r="R263" s="64"/>
      <c r="S263" s="64"/>
      <c r="T263" s="65"/>
      <c r="U263" s="35"/>
      <c r="V263" s="35"/>
      <c r="W263" s="35"/>
      <c r="X263" s="35"/>
      <c r="Y263" s="35"/>
      <c r="Z263" s="35"/>
      <c r="AA263" s="35"/>
      <c r="AB263" s="35"/>
      <c r="AC263" s="35"/>
      <c r="AD263" s="35"/>
      <c r="AE263" s="35"/>
      <c r="AT263" s="19" t="s">
        <v>143</v>
      </c>
      <c r="AU263" s="19" t="s">
        <v>86</v>
      </c>
    </row>
    <row r="264" spans="1:65" s="2" customFormat="1" ht="39">
      <c r="A264" s="35"/>
      <c r="B264" s="36"/>
      <c r="C264" s="37"/>
      <c r="D264" s="183" t="s">
        <v>145</v>
      </c>
      <c r="E264" s="37"/>
      <c r="F264" s="188" t="s">
        <v>347</v>
      </c>
      <c r="G264" s="37"/>
      <c r="H264" s="37"/>
      <c r="I264" s="426"/>
      <c r="J264" s="408"/>
      <c r="K264" s="37"/>
      <c r="L264" s="40"/>
      <c r="M264" s="186"/>
      <c r="N264" s="187"/>
      <c r="O264" s="64"/>
      <c r="P264" s="64"/>
      <c r="Q264" s="64"/>
      <c r="R264" s="64"/>
      <c r="S264" s="64"/>
      <c r="T264" s="65"/>
      <c r="U264" s="35"/>
      <c r="V264" s="35"/>
      <c r="W264" s="35"/>
      <c r="X264" s="35"/>
      <c r="Y264" s="35"/>
      <c r="Z264" s="35"/>
      <c r="AA264" s="35"/>
      <c r="AB264" s="35"/>
      <c r="AC264" s="35"/>
      <c r="AD264" s="35"/>
      <c r="AE264" s="35"/>
      <c r="AT264" s="19" t="s">
        <v>145</v>
      </c>
      <c r="AU264" s="19" t="s">
        <v>86</v>
      </c>
    </row>
    <row r="265" spans="1:65" s="13" customFormat="1">
      <c r="B265" s="189"/>
      <c r="C265" s="190"/>
      <c r="D265" s="183" t="s">
        <v>147</v>
      </c>
      <c r="E265" s="191" t="s">
        <v>19</v>
      </c>
      <c r="F265" s="192" t="s">
        <v>234</v>
      </c>
      <c r="G265" s="190"/>
      <c r="H265" s="191" t="s">
        <v>19</v>
      </c>
      <c r="I265" s="433"/>
      <c r="J265" s="434"/>
      <c r="K265" s="190"/>
      <c r="L265" s="193"/>
      <c r="M265" s="194"/>
      <c r="N265" s="195"/>
      <c r="O265" s="195"/>
      <c r="P265" s="195"/>
      <c r="Q265" s="195"/>
      <c r="R265" s="195"/>
      <c r="S265" s="195"/>
      <c r="T265" s="196"/>
      <c r="AT265" s="197" t="s">
        <v>147</v>
      </c>
      <c r="AU265" s="197" t="s">
        <v>86</v>
      </c>
      <c r="AV265" s="13" t="s">
        <v>84</v>
      </c>
      <c r="AW265" s="13" t="s">
        <v>35</v>
      </c>
      <c r="AX265" s="13" t="s">
        <v>76</v>
      </c>
      <c r="AY265" s="197" t="s">
        <v>134</v>
      </c>
    </row>
    <row r="266" spans="1:65" s="14" customFormat="1">
      <c r="B266" s="198"/>
      <c r="C266" s="199"/>
      <c r="D266" s="183" t="s">
        <v>147</v>
      </c>
      <c r="E266" s="200" t="s">
        <v>19</v>
      </c>
      <c r="F266" s="201" t="s">
        <v>348</v>
      </c>
      <c r="G266" s="199"/>
      <c r="H266" s="202">
        <v>36.4</v>
      </c>
      <c r="I266" s="429"/>
      <c r="J266" s="430"/>
      <c r="K266" s="199"/>
      <c r="L266" s="203"/>
      <c r="M266" s="204"/>
      <c r="N266" s="205"/>
      <c r="O266" s="205"/>
      <c r="P266" s="205"/>
      <c r="Q266" s="205"/>
      <c r="R266" s="205"/>
      <c r="S266" s="205"/>
      <c r="T266" s="206"/>
      <c r="AT266" s="207" t="s">
        <v>147</v>
      </c>
      <c r="AU266" s="207" t="s">
        <v>86</v>
      </c>
      <c r="AV266" s="14" t="s">
        <v>86</v>
      </c>
      <c r="AW266" s="14" t="s">
        <v>35</v>
      </c>
      <c r="AX266" s="14" t="s">
        <v>84</v>
      </c>
      <c r="AY266" s="207" t="s">
        <v>134</v>
      </c>
    </row>
    <row r="267" spans="1:65" s="2" customFormat="1" ht="14.45" customHeight="1">
      <c r="A267" s="35"/>
      <c r="B267" s="36"/>
      <c r="C267" s="170" t="s">
        <v>349</v>
      </c>
      <c r="D267" s="170" t="s">
        <v>136</v>
      </c>
      <c r="E267" s="171" t="s">
        <v>350</v>
      </c>
      <c r="F267" s="172" t="s">
        <v>351</v>
      </c>
      <c r="G267" s="173" t="s">
        <v>230</v>
      </c>
      <c r="H267" s="174">
        <v>36.4</v>
      </c>
      <c r="I267" s="424"/>
      <c r="J267" s="425">
        <f>ROUND(I267*H267,2)</f>
        <v>0</v>
      </c>
      <c r="K267" s="172" t="s">
        <v>140</v>
      </c>
      <c r="L267" s="40"/>
      <c r="M267" s="177" t="s">
        <v>19</v>
      </c>
      <c r="N267" s="178" t="s">
        <v>47</v>
      </c>
      <c r="O267" s="64"/>
      <c r="P267" s="179">
        <f>O267*H267</f>
        <v>0</v>
      </c>
      <c r="Q267" s="179">
        <v>0</v>
      </c>
      <c r="R267" s="179">
        <f>Q267*H267</f>
        <v>0</v>
      </c>
      <c r="S267" s="179">
        <v>0</v>
      </c>
      <c r="T267" s="180">
        <f>S267*H267</f>
        <v>0</v>
      </c>
      <c r="U267" s="35"/>
      <c r="V267" s="35"/>
      <c r="W267" s="35"/>
      <c r="X267" s="35"/>
      <c r="Y267" s="35"/>
      <c r="Z267" s="35"/>
      <c r="AA267" s="35"/>
      <c r="AB267" s="35"/>
      <c r="AC267" s="35"/>
      <c r="AD267" s="35"/>
      <c r="AE267" s="35"/>
      <c r="AR267" s="181" t="s">
        <v>141</v>
      </c>
      <c r="AT267" s="181" t="s">
        <v>136</v>
      </c>
      <c r="AU267" s="181" t="s">
        <v>86</v>
      </c>
      <c r="AY267" s="19" t="s">
        <v>134</v>
      </c>
      <c r="BE267" s="182">
        <f>IF(N267="základní",J267,0)</f>
        <v>0</v>
      </c>
      <c r="BF267" s="182">
        <f>IF(N267="snížená",J267,0)</f>
        <v>0</v>
      </c>
      <c r="BG267" s="182">
        <f>IF(N267="zákl. přenesená",J267,0)</f>
        <v>0</v>
      </c>
      <c r="BH267" s="182">
        <f>IF(N267="sníž. přenesená",J267,0)</f>
        <v>0</v>
      </c>
      <c r="BI267" s="182">
        <f>IF(N267="nulová",J267,0)</f>
        <v>0</v>
      </c>
      <c r="BJ267" s="19" t="s">
        <v>84</v>
      </c>
      <c r="BK267" s="182">
        <f>ROUND(I267*H267,2)</f>
        <v>0</v>
      </c>
      <c r="BL267" s="19" t="s">
        <v>141</v>
      </c>
      <c r="BM267" s="181" t="s">
        <v>352</v>
      </c>
    </row>
    <row r="268" spans="1:65" s="2" customFormat="1">
      <c r="A268" s="35"/>
      <c r="B268" s="36"/>
      <c r="C268" s="37"/>
      <c r="D268" s="183" t="s">
        <v>143</v>
      </c>
      <c r="E268" s="37"/>
      <c r="F268" s="184" t="s">
        <v>353</v>
      </c>
      <c r="G268" s="37"/>
      <c r="H268" s="37"/>
      <c r="I268" s="426"/>
      <c r="J268" s="408"/>
      <c r="K268" s="37"/>
      <c r="L268" s="40"/>
      <c r="M268" s="186"/>
      <c r="N268" s="187"/>
      <c r="O268" s="64"/>
      <c r="P268" s="64"/>
      <c r="Q268" s="64"/>
      <c r="R268" s="64"/>
      <c r="S268" s="64"/>
      <c r="T268" s="65"/>
      <c r="U268" s="35"/>
      <c r="V268" s="35"/>
      <c r="W268" s="35"/>
      <c r="X268" s="35"/>
      <c r="Y268" s="35"/>
      <c r="Z268" s="35"/>
      <c r="AA268" s="35"/>
      <c r="AB268" s="35"/>
      <c r="AC268" s="35"/>
      <c r="AD268" s="35"/>
      <c r="AE268" s="35"/>
      <c r="AT268" s="19" t="s">
        <v>143</v>
      </c>
      <c r="AU268" s="19" t="s">
        <v>86</v>
      </c>
    </row>
    <row r="269" spans="1:65" s="2" customFormat="1" ht="14.45" customHeight="1">
      <c r="A269" s="35"/>
      <c r="B269" s="36"/>
      <c r="C269" s="170" t="s">
        <v>354</v>
      </c>
      <c r="D269" s="170" t="s">
        <v>136</v>
      </c>
      <c r="E269" s="171" t="s">
        <v>355</v>
      </c>
      <c r="F269" s="172" t="s">
        <v>356</v>
      </c>
      <c r="G269" s="173" t="s">
        <v>139</v>
      </c>
      <c r="H269" s="174">
        <v>18.2</v>
      </c>
      <c r="I269" s="424"/>
      <c r="J269" s="425">
        <f>ROUND(I269*H269,2)</f>
        <v>0</v>
      </c>
      <c r="K269" s="172" t="s">
        <v>140</v>
      </c>
      <c r="L269" s="40"/>
      <c r="M269" s="177" t="s">
        <v>19</v>
      </c>
      <c r="N269" s="178" t="s">
        <v>47</v>
      </c>
      <c r="O269" s="64"/>
      <c r="P269" s="179">
        <f>O269*H269</f>
        <v>0</v>
      </c>
      <c r="Q269" s="179">
        <v>6.4000000000000005E-4</v>
      </c>
      <c r="R269" s="179">
        <f>Q269*H269</f>
        <v>1.1648E-2</v>
      </c>
      <c r="S269" s="179">
        <v>0</v>
      </c>
      <c r="T269" s="180">
        <f>S269*H269</f>
        <v>0</v>
      </c>
      <c r="U269" s="35"/>
      <c r="V269" s="35"/>
      <c r="W269" s="35"/>
      <c r="X269" s="35"/>
      <c r="Y269" s="35"/>
      <c r="Z269" s="35"/>
      <c r="AA269" s="35"/>
      <c r="AB269" s="35"/>
      <c r="AC269" s="35"/>
      <c r="AD269" s="35"/>
      <c r="AE269" s="35"/>
      <c r="AR269" s="181" t="s">
        <v>141</v>
      </c>
      <c r="AT269" s="181" t="s">
        <v>136</v>
      </c>
      <c r="AU269" s="181" t="s">
        <v>86</v>
      </c>
      <c r="AY269" s="19" t="s">
        <v>134</v>
      </c>
      <c r="BE269" s="182">
        <f>IF(N269="základní",J269,0)</f>
        <v>0</v>
      </c>
      <c r="BF269" s="182">
        <f>IF(N269="snížená",J269,0)</f>
        <v>0</v>
      </c>
      <c r="BG269" s="182">
        <f>IF(N269="zákl. přenesená",J269,0)</f>
        <v>0</v>
      </c>
      <c r="BH269" s="182">
        <f>IF(N269="sníž. přenesená",J269,0)</f>
        <v>0</v>
      </c>
      <c r="BI269" s="182">
        <f>IF(N269="nulová",J269,0)</f>
        <v>0</v>
      </c>
      <c r="BJ269" s="19" t="s">
        <v>84</v>
      </c>
      <c r="BK269" s="182">
        <f>ROUND(I269*H269,2)</f>
        <v>0</v>
      </c>
      <c r="BL269" s="19" t="s">
        <v>141</v>
      </c>
      <c r="BM269" s="181" t="s">
        <v>357</v>
      </c>
    </row>
    <row r="270" spans="1:65" s="2" customFormat="1">
      <c r="A270" s="35"/>
      <c r="B270" s="36"/>
      <c r="C270" s="37"/>
      <c r="D270" s="183" t="s">
        <v>143</v>
      </c>
      <c r="E270" s="37"/>
      <c r="F270" s="184" t="s">
        <v>358</v>
      </c>
      <c r="G270" s="37"/>
      <c r="H270" s="37"/>
      <c r="I270" s="426"/>
      <c r="J270" s="408"/>
      <c r="K270" s="37"/>
      <c r="L270" s="40"/>
      <c r="M270" s="186"/>
      <c r="N270" s="187"/>
      <c r="O270" s="64"/>
      <c r="P270" s="64"/>
      <c r="Q270" s="64"/>
      <c r="R270" s="64"/>
      <c r="S270" s="64"/>
      <c r="T270" s="65"/>
      <c r="U270" s="35"/>
      <c r="V270" s="35"/>
      <c r="W270" s="35"/>
      <c r="X270" s="35"/>
      <c r="Y270" s="35"/>
      <c r="Z270" s="35"/>
      <c r="AA270" s="35"/>
      <c r="AB270" s="35"/>
      <c r="AC270" s="35"/>
      <c r="AD270" s="35"/>
      <c r="AE270" s="35"/>
      <c r="AT270" s="19" t="s">
        <v>143</v>
      </c>
      <c r="AU270" s="19" t="s">
        <v>86</v>
      </c>
    </row>
    <row r="271" spans="1:65" s="2" customFormat="1" ht="29.25">
      <c r="A271" s="35"/>
      <c r="B271" s="36"/>
      <c r="C271" s="37"/>
      <c r="D271" s="183" t="s">
        <v>145</v>
      </c>
      <c r="E271" s="37"/>
      <c r="F271" s="188" t="s">
        <v>359</v>
      </c>
      <c r="G271" s="37"/>
      <c r="H271" s="37"/>
      <c r="I271" s="426"/>
      <c r="J271" s="408"/>
      <c r="K271" s="37"/>
      <c r="L271" s="40"/>
      <c r="M271" s="186"/>
      <c r="N271" s="187"/>
      <c r="O271" s="64"/>
      <c r="P271" s="64"/>
      <c r="Q271" s="64"/>
      <c r="R271" s="64"/>
      <c r="S271" s="64"/>
      <c r="T271" s="65"/>
      <c r="U271" s="35"/>
      <c r="V271" s="35"/>
      <c r="W271" s="35"/>
      <c r="X271" s="35"/>
      <c r="Y271" s="35"/>
      <c r="Z271" s="35"/>
      <c r="AA271" s="35"/>
      <c r="AB271" s="35"/>
      <c r="AC271" s="35"/>
      <c r="AD271" s="35"/>
      <c r="AE271" s="35"/>
      <c r="AT271" s="19" t="s">
        <v>145</v>
      </c>
      <c r="AU271" s="19" t="s">
        <v>86</v>
      </c>
    </row>
    <row r="272" spans="1:65" s="13" customFormat="1">
      <c r="B272" s="189"/>
      <c r="C272" s="190"/>
      <c r="D272" s="183" t="s">
        <v>147</v>
      </c>
      <c r="E272" s="191" t="s">
        <v>19</v>
      </c>
      <c r="F272" s="192" t="s">
        <v>234</v>
      </c>
      <c r="G272" s="190"/>
      <c r="H272" s="191" t="s">
        <v>19</v>
      </c>
      <c r="I272" s="433"/>
      <c r="J272" s="434"/>
      <c r="K272" s="190"/>
      <c r="L272" s="193"/>
      <c r="M272" s="194"/>
      <c r="N272" s="195"/>
      <c r="O272" s="195"/>
      <c r="P272" s="195"/>
      <c r="Q272" s="195"/>
      <c r="R272" s="195"/>
      <c r="S272" s="195"/>
      <c r="T272" s="196"/>
      <c r="AT272" s="197" t="s">
        <v>147</v>
      </c>
      <c r="AU272" s="197" t="s">
        <v>86</v>
      </c>
      <c r="AV272" s="13" t="s">
        <v>84</v>
      </c>
      <c r="AW272" s="13" t="s">
        <v>35</v>
      </c>
      <c r="AX272" s="13" t="s">
        <v>76</v>
      </c>
      <c r="AY272" s="197" t="s">
        <v>134</v>
      </c>
    </row>
    <row r="273" spans="1:65" s="14" customFormat="1">
      <c r="B273" s="198"/>
      <c r="C273" s="199"/>
      <c r="D273" s="183" t="s">
        <v>147</v>
      </c>
      <c r="E273" s="200" t="s">
        <v>19</v>
      </c>
      <c r="F273" s="201" t="s">
        <v>360</v>
      </c>
      <c r="G273" s="199"/>
      <c r="H273" s="202">
        <v>18.2</v>
      </c>
      <c r="I273" s="429"/>
      <c r="J273" s="430"/>
      <c r="K273" s="199"/>
      <c r="L273" s="203"/>
      <c r="M273" s="204"/>
      <c r="N273" s="205"/>
      <c r="O273" s="205"/>
      <c r="P273" s="205"/>
      <c r="Q273" s="205"/>
      <c r="R273" s="205"/>
      <c r="S273" s="205"/>
      <c r="T273" s="206"/>
      <c r="AT273" s="207" t="s">
        <v>147</v>
      </c>
      <c r="AU273" s="207" t="s">
        <v>86</v>
      </c>
      <c r="AV273" s="14" t="s">
        <v>86</v>
      </c>
      <c r="AW273" s="14" t="s">
        <v>35</v>
      </c>
      <c r="AX273" s="14" t="s">
        <v>84</v>
      </c>
      <c r="AY273" s="207" t="s">
        <v>134</v>
      </c>
    </row>
    <row r="274" spans="1:65" s="2" customFormat="1" ht="14.45" customHeight="1">
      <c r="A274" s="35"/>
      <c r="B274" s="36"/>
      <c r="C274" s="170" t="s">
        <v>361</v>
      </c>
      <c r="D274" s="170" t="s">
        <v>136</v>
      </c>
      <c r="E274" s="171" t="s">
        <v>362</v>
      </c>
      <c r="F274" s="172" t="s">
        <v>363</v>
      </c>
      <c r="G274" s="173" t="s">
        <v>139</v>
      </c>
      <c r="H274" s="174">
        <v>18.2</v>
      </c>
      <c r="I274" s="424"/>
      <c r="J274" s="425">
        <f>ROUND(I274*H274,2)</f>
        <v>0</v>
      </c>
      <c r="K274" s="172" t="s">
        <v>140</v>
      </c>
      <c r="L274" s="40"/>
      <c r="M274" s="177" t="s">
        <v>19</v>
      </c>
      <c r="N274" s="178" t="s">
        <v>47</v>
      </c>
      <c r="O274" s="64"/>
      <c r="P274" s="179">
        <f>O274*H274</f>
        <v>0</v>
      </c>
      <c r="Q274" s="179">
        <v>0</v>
      </c>
      <c r="R274" s="179">
        <f>Q274*H274</f>
        <v>0</v>
      </c>
      <c r="S274" s="179">
        <v>0</v>
      </c>
      <c r="T274" s="180">
        <f>S274*H274</f>
        <v>0</v>
      </c>
      <c r="U274" s="35"/>
      <c r="V274" s="35"/>
      <c r="W274" s="35"/>
      <c r="X274" s="35"/>
      <c r="Y274" s="35"/>
      <c r="Z274" s="35"/>
      <c r="AA274" s="35"/>
      <c r="AB274" s="35"/>
      <c r="AC274" s="35"/>
      <c r="AD274" s="35"/>
      <c r="AE274" s="35"/>
      <c r="AR274" s="181" t="s">
        <v>141</v>
      </c>
      <c r="AT274" s="181" t="s">
        <v>136</v>
      </c>
      <c r="AU274" s="181" t="s">
        <v>86</v>
      </c>
      <c r="AY274" s="19" t="s">
        <v>134</v>
      </c>
      <c r="BE274" s="182">
        <f>IF(N274="základní",J274,0)</f>
        <v>0</v>
      </c>
      <c r="BF274" s="182">
        <f>IF(N274="snížená",J274,0)</f>
        <v>0</v>
      </c>
      <c r="BG274" s="182">
        <f>IF(N274="zákl. přenesená",J274,0)</f>
        <v>0</v>
      </c>
      <c r="BH274" s="182">
        <f>IF(N274="sníž. přenesená",J274,0)</f>
        <v>0</v>
      </c>
      <c r="BI274" s="182">
        <f>IF(N274="nulová",J274,0)</f>
        <v>0</v>
      </c>
      <c r="BJ274" s="19" t="s">
        <v>84</v>
      </c>
      <c r="BK274" s="182">
        <f>ROUND(I274*H274,2)</f>
        <v>0</v>
      </c>
      <c r="BL274" s="19" t="s">
        <v>141</v>
      </c>
      <c r="BM274" s="181" t="s">
        <v>364</v>
      </c>
    </row>
    <row r="275" spans="1:65" s="2" customFormat="1">
      <c r="A275" s="35"/>
      <c r="B275" s="36"/>
      <c r="C275" s="37"/>
      <c r="D275" s="183" t="s">
        <v>143</v>
      </c>
      <c r="E275" s="37"/>
      <c r="F275" s="184" t="s">
        <v>365</v>
      </c>
      <c r="G275" s="37"/>
      <c r="H275" s="37"/>
      <c r="I275" s="426"/>
      <c r="J275" s="408"/>
      <c r="K275" s="37"/>
      <c r="L275" s="40"/>
      <c r="M275" s="186"/>
      <c r="N275" s="187"/>
      <c r="O275" s="64"/>
      <c r="P275" s="64"/>
      <c r="Q275" s="64"/>
      <c r="R275" s="64"/>
      <c r="S275" s="64"/>
      <c r="T275" s="65"/>
      <c r="U275" s="35"/>
      <c r="V275" s="35"/>
      <c r="W275" s="35"/>
      <c r="X275" s="35"/>
      <c r="Y275" s="35"/>
      <c r="Z275" s="35"/>
      <c r="AA275" s="35"/>
      <c r="AB275" s="35"/>
      <c r="AC275" s="35"/>
      <c r="AD275" s="35"/>
      <c r="AE275" s="35"/>
      <c r="AT275" s="19" t="s">
        <v>143</v>
      </c>
      <c r="AU275" s="19" t="s">
        <v>86</v>
      </c>
    </row>
    <row r="276" spans="1:65" s="2" customFormat="1" ht="14.45" customHeight="1">
      <c r="A276" s="35"/>
      <c r="B276" s="36"/>
      <c r="C276" s="170" t="s">
        <v>195</v>
      </c>
      <c r="D276" s="170" t="s">
        <v>136</v>
      </c>
      <c r="E276" s="171" t="s">
        <v>366</v>
      </c>
      <c r="F276" s="172" t="s">
        <v>367</v>
      </c>
      <c r="G276" s="173" t="s">
        <v>230</v>
      </c>
      <c r="H276" s="174">
        <v>100.992</v>
      </c>
      <c r="I276" s="424"/>
      <c r="J276" s="425">
        <f>ROUND(I276*H276,2)</f>
        <v>0</v>
      </c>
      <c r="K276" s="172" t="s">
        <v>140</v>
      </c>
      <c r="L276" s="40"/>
      <c r="M276" s="177" t="s">
        <v>19</v>
      </c>
      <c r="N276" s="178" t="s">
        <v>47</v>
      </c>
      <c r="O276" s="64"/>
      <c r="P276" s="179">
        <f>O276*H276</f>
        <v>0</v>
      </c>
      <c r="Q276" s="179">
        <v>0</v>
      </c>
      <c r="R276" s="179">
        <f>Q276*H276</f>
        <v>0</v>
      </c>
      <c r="S276" s="179">
        <v>0</v>
      </c>
      <c r="T276" s="180">
        <f>S276*H276</f>
        <v>0</v>
      </c>
      <c r="U276" s="35"/>
      <c r="V276" s="35"/>
      <c r="W276" s="35"/>
      <c r="X276" s="35"/>
      <c r="Y276" s="35"/>
      <c r="Z276" s="35"/>
      <c r="AA276" s="35"/>
      <c r="AB276" s="35"/>
      <c r="AC276" s="35"/>
      <c r="AD276" s="35"/>
      <c r="AE276" s="35"/>
      <c r="AR276" s="181" t="s">
        <v>141</v>
      </c>
      <c r="AT276" s="181" t="s">
        <v>136</v>
      </c>
      <c r="AU276" s="181" t="s">
        <v>86</v>
      </c>
      <c r="AY276" s="19" t="s">
        <v>134</v>
      </c>
      <c r="BE276" s="182">
        <f>IF(N276="základní",J276,0)</f>
        <v>0</v>
      </c>
      <c r="BF276" s="182">
        <f>IF(N276="snížená",J276,0)</f>
        <v>0</v>
      </c>
      <c r="BG276" s="182">
        <f>IF(N276="zákl. přenesená",J276,0)</f>
        <v>0</v>
      </c>
      <c r="BH276" s="182">
        <f>IF(N276="sníž. přenesená",J276,0)</f>
        <v>0</v>
      </c>
      <c r="BI276" s="182">
        <f>IF(N276="nulová",J276,0)</f>
        <v>0</v>
      </c>
      <c r="BJ276" s="19" t="s">
        <v>84</v>
      </c>
      <c r="BK276" s="182">
        <f>ROUND(I276*H276,2)</f>
        <v>0</v>
      </c>
      <c r="BL276" s="19" t="s">
        <v>141</v>
      </c>
      <c r="BM276" s="181" t="s">
        <v>368</v>
      </c>
    </row>
    <row r="277" spans="1:65" s="2" customFormat="1" ht="19.5">
      <c r="A277" s="35"/>
      <c r="B277" s="36"/>
      <c r="C277" s="37"/>
      <c r="D277" s="183" t="s">
        <v>143</v>
      </c>
      <c r="E277" s="37"/>
      <c r="F277" s="184" t="s">
        <v>369</v>
      </c>
      <c r="G277" s="37"/>
      <c r="H277" s="37"/>
      <c r="I277" s="426"/>
      <c r="J277" s="408"/>
      <c r="K277" s="37"/>
      <c r="L277" s="40"/>
      <c r="M277" s="186"/>
      <c r="N277" s="187"/>
      <c r="O277" s="64"/>
      <c r="P277" s="64"/>
      <c r="Q277" s="64"/>
      <c r="R277" s="64"/>
      <c r="S277" s="64"/>
      <c r="T277" s="65"/>
      <c r="U277" s="35"/>
      <c r="V277" s="35"/>
      <c r="W277" s="35"/>
      <c r="X277" s="35"/>
      <c r="Y277" s="35"/>
      <c r="Z277" s="35"/>
      <c r="AA277" s="35"/>
      <c r="AB277" s="35"/>
      <c r="AC277" s="35"/>
      <c r="AD277" s="35"/>
      <c r="AE277" s="35"/>
      <c r="AT277" s="19" t="s">
        <v>143</v>
      </c>
      <c r="AU277" s="19" t="s">
        <v>86</v>
      </c>
    </row>
    <row r="278" spans="1:65" s="2" customFormat="1" ht="58.5">
      <c r="A278" s="35"/>
      <c r="B278" s="36"/>
      <c r="C278" s="37"/>
      <c r="D278" s="183" t="s">
        <v>145</v>
      </c>
      <c r="E278" s="37"/>
      <c r="F278" s="188" t="s">
        <v>370</v>
      </c>
      <c r="G278" s="37"/>
      <c r="H278" s="37"/>
      <c r="I278" s="426"/>
      <c r="J278" s="408"/>
      <c r="K278" s="37"/>
      <c r="L278" s="40"/>
      <c r="M278" s="186"/>
      <c r="N278" s="187"/>
      <c r="O278" s="64"/>
      <c r="P278" s="64"/>
      <c r="Q278" s="64"/>
      <c r="R278" s="64"/>
      <c r="S278" s="64"/>
      <c r="T278" s="65"/>
      <c r="U278" s="35"/>
      <c r="V278" s="35"/>
      <c r="W278" s="35"/>
      <c r="X278" s="35"/>
      <c r="Y278" s="35"/>
      <c r="Z278" s="35"/>
      <c r="AA278" s="35"/>
      <c r="AB278" s="35"/>
      <c r="AC278" s="35"/>
      <c r="AD278" s="35"/>
      <c r="AE278" s="35"/>
      <c r="AT278" s="19" t="s">
        <v>145</v>
      </c>
      <c r="AU278" s="19" t="s">
        <v>86</v>
      </c>
    </row>
    <row r="279" spans="1:65" s="14" customFormat="1">
      <c r="B279" s="198"/>
      <c r="C279" s="199"/>
      <c r="D279" s="183" t="s">
        <v>147</v>
      </c>
      <c r="E279" s="200" t="s">
        <v>19</v>
      </c>
      <c r="F279" s="201" t="s">
        <v>371</v>
      </c>
      <c r="G279" s="199"/>
      <c r="H279" s="202">
        <v>68.597999999999999</v>
      </c>
      <c r="I279" s="429"/>
      <c r="J279" s="430"/>
      <c r="K279" s="199"/>
      <c r="L279" s="203"/>
      <c r="M279" s="204"/>
      <c r="N279" s="205"/>
      <c r="O279" s="205"/>
      <c r="P279" s="205"/>
      <c r="Q279" s="205"/>
      <c r="R279" s="205"/>
      <c r="S279" s="205"/>
      <c r="T279" s="206"/>
      <c r="AT279" s="207" t="s">
        <v>147</v>
      </c>
      <c r="AU279" s="207" t="s">
        <v>86</v>
      </c>
      <c r="AV279" s="14" t="s">
        <v>86</v>
      </c>
      <c r="AW279" s="14" t="s">
        <v>35</v>
      </c>
      <c r="AX279" s="14" t="s">
        <v>76</v>
      </c>
      <c r="AY279" s="207" t="s">
        <v>134</v>
      </c>
    </row>
    <row r="280" spans="1:65" s="14" customFormat="1">
      <c r="B280" s="198"/>
      <c r="C280" s="199"/>
      <c r="D280" s="183" t="s">
        <v>147</v>
      </c>
      <c r="E280" s="200" t="s">
        <v>19</v>
      </c>
      <c r="F280" s="201" t="s">
        <v>372</v>
      </c>
      <c r="G280" s="199"/>
      <c r="H280" s="202">
        <v>32.393999999999998</v>
      </c>
      <c r="I280" s="429"/>
      <c r="J280" s="430"/>
      <c r="K280" s="199"/>
      <c r="L280" s="203"/>
      <c r="M280" s="204"/>
      <c r="N280" s="205"/>
      <c r="O280" s="205"/>
      <c r="P280" s="205"/>
      <c r="Q280" s="205"/>
      <c r="R280" s="205"/>
      <c r="S280" s="205"/>
      <c r="T280" s="206"/>
      <c r="AT280" s="207" t="s">
        <v>147</v>
      </c>
      <c r="AU280" s="207" t="s">
        <v>86</v>
      </c>
      <c r="AV280" s="14" t="s">
        <v>86</v>
      </c>
      <c r="AW280" s="14" t="s">
        <v>35</v>
      </c>
      <c r="AX280" s="14" t="s">
        <v>76</v>
      </c>
      <c r="AY280" s="207" t="s">
        <v>134</v>
      </c>
    </row>
    <row r="281" spans="1:65" s="15" customFormat="1">
      <c r="B281" s="208"/>
      <c r="C281" s="209"/>
      <c r="D281" s="183" t="s">
        <v>147</v>
      </c>
      <c r="E281" s="210" t="s">
        <v>19</v>
      </c>
      <c r="F281" s="211" t="s">
        <v>153</v>
      </c>
      <c r="G281" s="209"/>
      <c r="H281" s="212">
        <v>100.99199999999999</v>
      </c>
      <c r="I281" s="431"/>
      <c r="J281" s="432"/>
      <c r="K281" s="209"/>
      <c r="L281" s="213"/>
      <c r="M281" s="214"/>
      <c r="N281" s="215"/>
      <c r="O281" s="215"/>
      <c r="P281" s="215"/>
      <c r="Q281" s="215"/>
      <c r="R281" s="215"/>
      <c r="S281" s="215"/>
      <c r="T281" s="216"/>
      <c r="AT281" s="217" t="s">
        <v>147</v>
      </c>
      <c r="AU281" s="217" t="s">
        <v>86</v>
      </c>
      <c r="AV281" s="15" t="s">
        <v>141</v>
      </c>
      <c r="AW281" s="15" t="s">
        <v>35</v>
      </c>
      <c r="AX281" s="15" t="s">
        <v>84</v>
      </c>
      <c r="AY281" s="217" t="s">
        <v>134</v>
      </c>
    </row>
    <row r="282" spans="1:65" s="2" customFormat="1" ht="14.45" customHeight="1">
      <c r="A282" s="35"/>
      <c r="B282" s="36"/>
      <c r="C282" s="170" t="s">
        <v>373</v>
      </c>
      <c r="D282" s="170" t="s">
        <v>136</v>
      </c>
      <c r="E282" s="171" t="s">
        <v>374</v>
      </c>
      <c r="F282" s="172" t="s">
        <v>375</v>
      </c>
      <c r="G282" s="173" t="s">
        <v>230</v>
      </c>
      <c r="H282" s="174">
        <v>75.093999999999994</v>
      </c>
      <c r="I282" s="424"/>
      <c r="J282" s="425">
        <f>ROUND(I282*H282,2)</f>
        <v>0</v>
      </c>
      <c r="K282" s="172" t="s">
        <v>140</v>
      </c>
      <c r="L282" s="40"/>
      <c r="M282" s="177" t="s">
        <v>19</v>
      </c>
      <c r="N282" s="178" t="s">
        <v>47</v>
      </c>
      <c r="O282" s="64"/>
      <c r="P282" s="179">
        <f>O282*H282</f>
        <v>0</v>
      </c>
      <c r="Q282" s="179">
        <v>0</v>
      </c>
      <c r="R282" s="179">
        <f>Q282*H282</f>
        <v>0</v>
      </c>
      <c r="S282" s="179">
        <v>0</v>
      </c>
      <c r="T282" s="180">
        <f>S282*H282</f>
        <v>0</v>
      </c>
      <c r="U282" s="35"/>
      <c r="V282" s="35"/>
      <c r="W282" s="35"/>
      <c r="X282" s="35"/>
      <c r="Y282" s="35"/>
      <c r="Z282" s="35"/>
      <c r="AA282" s="35"/>
      <c r="AB282" s="35"/>
      <c r="AC282" s="35"/>
      <c r="AD282" s="35"/>
      <c r="AE282" s="35"/>
      <c r="AR282" s="181" t="s">
        <v>141</v>
      </c>
      <c r="AT282" s="181" t="s">
        <v>136</v>
      </c>
      <c r="AU282" s="181" t="s">
        <v>86</v>
      </c>
      <c r="AY282" s="19" t="s">
        <v>134</v>
      </c>
      <c r="BE282" s="182">
        <f>IF(N282="základní",J282,0)</f>
        <v>0</v>
      </c>
      <c r="BF282" s="182">
        <f>IF(N282="snížená",J282,0)</f>
        <v>0</v>
      </c>
      <c r="BG282" s="182">
        <f>IF(N282="zákl. přenesená",J282,0)</f>
        <v>0</v>
      </c>
      <c r="BH282" s="182">
        <f>IF(N282="sníž. přenesená",J282,0)</f>
        <v>0</v>
      </c>
      <c r="BI282" s="182">
        <f>IF(N282="nulová",J282,0)</f>
        <v>0</v>
      </c>
      <c r="BJ282" s="19" t="s">
        <v>84</v>
      </c>
      <c r="BK282" s="182">
        <f>ROUND(I282*H282,2)</f>
        <v>0</v>
      </c>
      <c r="BL282" s="19" t="s">
        <v>141</v>
      </c>
      <c r="BM282" s="181" t="s">
        <v>376</v>
      </c>
    </row>
    <row r="283" spans="1:65" s="2" customFormat="1" ht="19.5">
      <c r="A283" s="35"/>
      <c r="B283" s="36"/>
      <c r="C283" s="37"/>
      <c r="D283" s="183" t="s">
        <v>143</v>
      </c>
      <c r="E283" s="37"/>
      <c r="F283" s="184" t="s">
        <v>377</v>
      </c>
      <c r="G283" s="37"/>
      <c r="H283" s="37"/>
      <c r="I283" s="426"/>
      <c r="J283" s="408"/>
      <c r="K283" s="37"/>
      <c r="L283" s="40"/>
      <c r="M283" s="186"/>
      <c r="N283" s="187"/>
      <c r="O283" s="64"/>
      <c r="P283" s="64"/>
      <c r="Q283" s="64"/>
      <c r="R283" s="64"/>
      <c r="S283" s="64"/>
      <c r="T283" s="65"/>
      <c r="U283" s="35"/>
      <c r="V283" s="35"/>
      <c r="W283" s="35"/>
      <c r="X283" s="35"/>
      <c r="Y283" s="35"/>
      <c r="Z283" s="35"/>
      <c r="AA283" s="35"/>
      <c r="AB283" s="35"/>
      <c r="AC283" s="35"/>
      <c r="AD283" s="35"/>
      <c r="AE283" s="35"/>
      <c r="AT283" s="19" t="s">
        <v>143</v>
      </c>
      <c r="AU283" s="19" t="s">
        <v>86</v>
      </c>
    </row>
    <row r="284" spans="1:65" s="2" customFormat="1" ht="58.5">
      <c r="A284" s="35"/>
      <c r="B284" s="36"/>
      <c r="C284" s="37"/>
      <c r="D284" s="183" t="s">
        <v>145</v>
      </c>
      <c r="E284" s="37"/>
      <c r="F284" s="188" t="s">
        <v>370</v>
      </c>
      <c r="G284" s="37"/>
      <c r="H284" s="37"/>
      <c r="I284" s="426"/>
      <c r="J284" s="408"/>
      <c r="K284" s="37"/>
      <c r="L284" s="40"/>
      <c r="M284" s="186"/>
      <c r="N284" s="187"/>
      <c r="O284" s="64"/>
      <c r="P284" s="64"/>
      <c r="Q284" s="64"/>
      <c r="R284" s="64"/>
      <c r="S284" s="64"/>
      <c r="T284" s="65"/>
      <c r="U284" s="35"/>
      <c r="V284" s="35"/>
      <c r="W284" s="35"/>
      <c r="X284" s="35"/>
      <c r="Y284" s="35"/>
      <c r="Z284" s="35"/>
      <c r="AA284" s="35"/>
      <c r="AB284" s="35"/>
      <c r="AC284" s="35"/>
      <c r="AD284" s="35"/>
      <c r="AE284" s="35"/>
      <c r="AT284" s="19" t="s">
        <v>145</v>
      </c>
      <c r="AU284" s="19" t="s">
        <v>86</v>
      </c>
    </row>
    <row r="285" spans="1:65" s="13" customFormat="1">
      <c r="B285" s="189"/>
      <c r="C285" s="190"/>
      <c r="D285" s="183" t="s">
        <v>147</v>
      </c>
      <c r="E285" s="191" t="s">
        <v>19</v>
      </c>
      <c r="F285" s="192" t="s">
        <v>234</v>
      </c>
      <c r="G285" s="190"/>
      <c r="H285" s="191" t="s">
        <v>19</v>
      </c>
      <c r="I285" s="433"/>
      <c r="J285" s="434"/>
      <c r="K285" s="190"/>
      <c r="L285" s="193"/>
      <c r="M285" s="194"/>
      <c r="N285" s="195"/>
      <c r="O285" s="195"/>
      <c r="P285" s="195"/>
      <c r="Q285" s="195"/>
      <c r="R285" s="195"/>
      <c r="S285" s="195"/>
      <c r="T285" s="196"/>
      <c r="AT285" s="197" t="s">
        <v>147</v>
      </c>
      <c r="AU285" s="197" t="s">
        <v>86</v>
      </c>
      <c r="AV285" s="13" t="s">
        <v>84</v>
      </c>
      <c r="AW285" s="13" t="s">
        <v>35</v>
      </c>
      <c r="AX285" s="13" t="s">
        <v>76</v>
      </c>
      <c r="AY285" s="197" t="s">
        <v>134</v>
      </c>
    </row>
    <row r="286" spans="1:65" s="14" customFormat="1">
      <c r="B286" s="198"/>
      <c r="C286" s="199"/>
      <c r="D286" s="183" t="s">
        <v>147</v>
      </c>
      <c r="E286" s="200" t="s">
        <v>19</v>
      </c>
      <c r="F286" s="201" t="s">
        <v>378</v>
      </c>
      <c r="G286" s="199"/>
      <c r="H286" s="202">
        <v>75.093999999999994</v>
      </c>
      <c r="I286" s="429"/>
      <c r="J286" s="430"/>
      <c r="K286" s="199"/>
      <c r="L286" s="203"/>
      <c r="M286" s="204"/>
      <c r="N286" s="205"/>
      <c r="O286" s="205"/>
      <c r="P286" s="205"/>
      <c r="Q286" s="205"/>
      <c r="R286" s="205"/>
      <c r="S286" s="205"/>
      <c r="T286" s="206"/>
      <c r="AT286" s="207" t="s">
        <v>147</v>
      </c>
      <c r="AU286" s="207" t="s">
        <v>86</v>
      </c>
      <c r="AV286" s="14" t="s">
        <v>86</v>
      </c>
      <c r="AW286" s="14" t="s">
        <v>35</v>
      </c>
      <c r="AX286" s="14" t="s">
        <v>84</v>
      </c>
      <c r="AY286" s="207" t="s">
        <v>134</v>
      </c>
    </row>
    <row r="287" spans="1:65" s="2" customFormat="1" ht="14.45" customHeight="1">
      <c r="A287" s="35"/>
      <c r="B287" s="36"/>
      <c r="C287" s="170" t="s">
        <v>379</v>
      </c>
      <c r="D287" s="170" t="s">
        <v>136</v>
      </c>
      <c r="E287" s="171" t="s">
        <v>380</v>
      </c>
      <c r="F287" s="172" t="s">
        <v>381</v>
      </c>
      <c r="G287" s="173" t="s">
        <v>230</v>
      </c>
      <c r="H287" s="174">
        <v>25.248999999999999</v>
      </c>
      <c r="I287" s="424"/>
      <c r="J287" s="425">
        <f>ROUND(I287*H287,2)</f>
        <v>0</v>
      </c>
      <c r="K287" s="172" t="s">
        <v>140</v>
      </c>
      <c r="L287" s="40"/>
      <c r="M287" s="177" t="s">
        <v>19</v>
      </c>
      <c r="N287" s="178" t="s">
        <v>47</v>
      </c>
      <c r="O287" s="64"/>
      <c r="P287" s="179">
        <f>O287*H287</f>
        <v>0</v>
      </c>
      <c r="Q287" s="179">
        <v>0</v>
      </c>
      <c r="R287" s="179">
        <f>Q287*H287</f>
        <v>0</v>
      </c>
      <c r="S287" s="179">
        <v>0</v>
      </c>
      <c r="T287" s="180">
        <f>S287*H287</f>
        <v>0</v>
      </c>
      <c r="U287" s="35"/>
      <c r="V287" s="35"/>
      <c r="W287" s="35"/>
      <c r="X287" s="35"/>
      <c r="Y287" s="35"/>
      <c r="Z287" s="35"/>
      <c r="AA287" s="35"/>
      <c r="AB287" s="35"/>
      <c r="AC287" s="35"/>
      <c r="AD287" s="35"/>
      <c r="AE287" s="35"/>
      <c r="AR287" s="181" t="s">
        <v>141</v>
      </c>
      <c r="AT287" s="181" t="s">
        <v>136</v>
      </c>
      <c r="AU287" s="181" t="s">
        <v>86</v>
      </c>
      <c r="AY287" s="19" t="s">
        <v>134</v>
      </c>
      <c r="BE287" s="182">
        <f>IF(N287="základní",J287,0)</f>
        <v>0</v>
      </c>
      <c r="BF287" s="182">
        <f>IF(N287="snížená",J287,0)</f>
        <v>0</v>
      </c>
      <c r="BG287" s="182">
        <f>IF(N287="zákl. přenesená",J287,0)</f>
        <v>0</v>
      </c>
      <c r="BH287" s="182">
        <f>IF(N287="sníž. přenesená",J287,0)</f>
        <v>0</v>
      </c>
      <c r="BI287" s="182">
        <f>IF(N287="nulová",J287,0)</f>
        <v>0</v>
      </c>
      <c r="BJ287" s="19" t="s">
        <v>84</v>
      </c>
      <c r="BK287" s="182">
        <f>ROUND(I287*H287,2)</f>
        <v>0</v>
      </c>
      <c r="BL287" s="19" t="s">
        <v>141</v>
      </c>
      <c r="BM287" s="181" t="s">
        <v>382</v>
      </c>
    </row>
    <row r="288" spans="1:65" s="2" customFormat="1" ht="19.5">
      <c r="A288" s="35"/>
      <c r="B288" s="36"/>
      <c r="C288" s="37"/>
      <c r="D288" s="183" t="s">
        <v>143</v>
      </c>
      <c r="E288" s="37"/>
      <c r="F288" s="184" t="s">
        <v>383</v>
      </c>
      <c r="G288" s="37"/>
      <c r="H288" s="37"/>
      <c r="I288" s="426"/>
      <c r="J288" s="408"/>
      <c r="K288" s="37"/>
      <c r="L288" s="40"/>
      <c r="M288" s="186"/>
      <c r="N288" s="187"/>
      <c r="O288" s="64"/>
      <c r="P288" s="64"/>
      <c r="Q288" s="64"/>
      <c r="R288" s="64"/>
      <c r="S288" s="64"/>
      <c r="T288" s="65"/>
      <c r="U288" s="35"/>
      <c r="V288" s="35"/>
      <c r="W288" s="35"/>
      <c r="X288" s="35"/>
      <c r="Y288" s="35"/>
      <c r="Z288" s="35"/>
      <c r="AA288" s="35"/>
      <c r="AB288" s="35"/>
      <c r="AC288" s="35"/>
      <c r="AD288" s="35"/>
      <c r="AE288" s="35"/>
      <c r="AT288" s="19" t="s">
        <v>143</v>
      </c>
      <c r="AU288" s="19" t="s">
        <v>86</v>
      </c>
    </row>
    <row r="289" spans="1:65" s="2" customFormat="1" ht="58.5">
      <c r="A289" s="35"/>
      <c r="B289" s="36"/>
      <c r="C289" s="37"/>
      <c r="D289" s="183" t="s">
        <v>145</v>
      </c>
      <c r="E289" s="37"/>
      <c r="F289" s="188" t="s">
        <v>370</v>
      </c>
      <c r="G289" s="37"/>
      <c r="H289" s="37"/>
      <c r="I289" s="426"/>
      <c r="J289" s="408"/>
      <c r="K289" s="37"/>
      <c r="L289" s="40"/>
      <c r="M289" s="186"/>
      <c r="N289" s="187"/>
      <c r="O289" s="64"/>
      <c r="P289" s="64"/>
      <c r="Q289" s="64"/>
      <c r="R289" s="64"/>
      <c r="S289" s="64"/>
      <c r="T289" s="65"/>
      <c r="U289" s="35"/>
      <c r="V289" s="35"/>
      <c r="W289" s="35"/>
      <c r="X289" s="35"/>
      <c r="Y289" s="35"/>
      <c r="Z289" s="35"/>
      <c r="AA289" s="35"/>
      <c r="AB289" s="35"/>
      <c r="AC289" s="35"/>
      <c r="AD289" s="35"/>
      <c r="AE289" s="35"/>
      <c r="AT289" s="19" t="s">
        <v>145</v>
      </c>
      <c r="AU289" s="19" t="s">
        <v>86</v>
      </c>
    </row>
    <row r="290" spans="1:65" s="14" customFormat="1">
      <c r="B290" s="198"/>
      <c r="C290" s="199"/>
      <c r="D290" s="183" t="s">
        <v>147</v>
      </c>
      <c r="E290" s="200" t="s">
        <v>19</v>
      </c>
      <c r="F290" s="201" t="s">
        <v>384</v>
      </c>
      <c r="G290" s="199"/>
      <c r="H290" s="202">
        <v>17.149999999999999</v>
      </c>
      <c r="I290" s="429"/>
      <c r="J290" s="430"/>
      <c r="K290" s="199"/>
      <c r="L290" s="203"/>
      <c r="M290" s="204"/>
      <c r="N290" s="205"/>
      <c r="O290" s="205"/>
      <c r="P290" s="205"/>
      <c r="Q290" s="205"/>
      <c r="R290" s="205"/>
      <c r="S290" s="205"/>
      <c r="T290" s="206"/>
      <c r="AT290" s="207" t="s">
        <v>147</v>
      </c>
      <c r="AU290" s="207" t="s">
        <v>86</v>
      </c>
      <c r="AV290" s="14" t="s">
        <v>86</v>
      </c>
      <c r="AW290" s="14" t="s">
        <v>35</v>
      </c>
      <c r="AX290" s="14" t="s">
        <v>76</v>
      </c>
      <c r="AY290" s="207" t="s">
        <v>134</v>
      </c>
    </row>
    <row r="291" spans="1:65" s="14" customFormat="1">
      <c r="B291" s="198"/>
      <c r="C291" s="199"/>
      <c r="D291" s="183" t="s">
        <v>147</v>
      </c>
      <c r="E291" s="200" t="s">
        <v>19</v>
      </c>
      <c r="F291" s="201" t="s">
        <v>385</v>
      </c>
      <c r="G291" s="199"/>
      <c r="H291" s="202">
        <v>8.0990000000000002</v>
      </c>
      <c r="I291" s="429"/>
      <c r="J291" s="430"/>
      <c r="K291" s="199"/>
      <c r="L291" s="203"/>
      <c r="M291" s="204"/>
      <c r="N291" s="205"/>
      <c r="O291" s="205"/>
      <c r="P291" s="205"/>
      <c r="Q291" s="205"/>
      <c r="R291" s="205"/>
      <c r="S291" s="205"/>
      <c r="T291" s="206"/>
      <c r="AT291" s="207" t="s">
        <v>147</v>
      </c>
      <c r="AU291" s="207" t="s">
        <v>86</v>
      </c>
      <c r="AV291" s="14" t="s">
        <v>86</v>
      </c>
      <c r="AW291" s="14" t="s">
        <v>35</v>
      </c>
      <c r="AX291" s="14" t="s">
        <v>76</v>
      </c>
      <c r="AY291" s="207" t="s">
        <v>134</v>
      </c>
    </row>
    <row r="292" spans="1:65" s="15" customFormat="1">
      <c r="B292" s="208"/>
      <c r="C292" s="209"/>
      <c r="D292" s="183" t="s">
        <v>147</v>
      </c>
      <c r="E292" s="210" t="s">
        <v>19</v>
      </c>
      <c r="F292" s="211" t="s">
        <v>153</v>
      </c>
      <c r="G292" s="209"/>
      <c r="H292" s="212">
        <v>25.248999999999999</v>
      </c>
      <c r="I292" s="431"/>
      <c r="J292" s="432"/>
      <c r="K292" s="209"/>
      <c r="L292" s="213"/>
      <c r="M292" s="214"/>
      <c r="N292" s="215"/>
      <c r="O292" s="215"/>
      <c r="P292" s="215"/>
      <c r="Q292" s="215"/>
      <c r="R292" s="215"/>
      <c r="S292" s="215"/>
      <c r="T292" s="216"/>
      <c r="AT292" s="217" t="s">
        <v>147</v>
      </c>
      <c r="AU292" s="217" t="s">
        <v>86</v>
      </c>
      <c r="AV292" s="15" t="s">
        <v>141</v>
      </c>
      <c r="AW292" s="15" t="s">
        <v>35</v>
      </c>
      <c r="AX292" s="15" t="s">
        <v>84</v>
      </c>
      <c r="AY292" s="217" t="s">
        <v>134</v>
      </c>
    </row>
    <row r="293" spans="1:65" s="2" customFormat="1" ht="14.45" customHeight="1">
      <c r="A293" s="35"/>
      <c r="B293" s="36"/>
      <c r="C293" s="170" t="s">
        <v>386</v>
      </c>
      <c r="D293" s="170" t="s">
        <v>136</v>
      </c>
      <c r="E293" s="171" t="s">
        <v>387</v>
      </c>
      <c r="F293" s="172" t="s">
        <v>388</v>
      </c>
      <c r="G293" s="173" t="s">
        <v>230</v>
      </c>
      <c r="H293" s="174">
        <v>18.773</v>
      </c>
      <c r="I293" s="424"/>
      <c r="J293" s="425">
        <f>ROUND(I293*H293,2)</f>
        <v>0</v>
      </c>
      <c r="K293" s="172" t="s">
        <v>140</v>
      </c>
      <c r="L293" s="40"/>
      <c r="M293" s="177" t="s">
        <v>19</v>
      </c>
      <c r="N293" s="178" t="s">
        <v>47</v>
      </c>
      <c r="O293" s="64"/>
      <c r="P293" s="179">
        <f>O293*H293</f>
        <v>0</v>
      </c>
      <c r="Q293" s="179">
        <v>0</v>
      </c>
      <c r="R293" s="179">
        <f>Q293*H293</f>
        <v>0</v>
      </c>
      <c r="S293" s="179">
        <v>0</v>
      </c>
      <c r="T293" s="180">
        <f>S293*H293</f>
        <v>0</v>
      </c>
      <c r="U293" s="35"/>
      <c r="V293" s="35"/>
      <c r="W293" s="35"/>
      <c r="X293" s="35"/>
      <c r="Y293" s="35"/>
      <c r="Z293" s="35"/>
      <c r="AA293" s="35"/>
      <c r="AB293" s="35"/>
      <c r="AC293" s="35"/>
      <c r="AD293" s="35"/>
      <c r="AE293" s="35"/>
      <c r="AR293" s="181" t="s">
        <v>141</v>
      </c>
      <c r="AT293" s="181" t="s">
        <v>136</v>
      </c>
      <c r="AU293" s="181" t="s">
        <v>86</v>
      </c>
      <c r="AY293" s="19" t="s">
        <v>134</v>
      </c>
      <c r="BE293" s="182">
        <f>IF(N293="základní",J293,0)</f>
        <v>0</v>
      </c>
      <c r="BF293" s="182">
        <f>IF(N293="snížená",J293,0)</f>
        <v>0</v>
      </c>
      <c r="BG293" s="182">
        <f>IF(N293="zákl. přenesená",J293,0)</f>
        <v>0</v>
      </c>
      <c r="BH293" s="182">
        <f>IF(N293="sníž. přenesená",J293,0)</f>
        <v>0</v>
      </c>
      <c r="BI293" s="182">
        <f>IF(N293="nulová",J293,0)</f>
        <v>0</v>
      </c>
      <c r="BJ293" s="19" t="s">
        <v>84</v>
      </c>
      <c r="BK293" s="182">
        <f>ROUND(I293*H293,2)</f>
        <v>0</v>
      </c>
      <c r="BL293" s="19" t="s">
        <v>141</v>
      </c>
      <c r="BM293" s="181" t="s">
        <v>389</v>
      </c>
    </row>
    <row r="294" spans="1:65" s="2" customFormat="1" ht="19.5">
      <c r="A294" s="35"/>
      <c r="B294" s="36"/>
      <c r="C294" s="37"/>
      <c r="D294" s="183" t="s">
        <v>143</v>
      </c>
      <c r="E294" s="37"/>
      <c r="F294" s="184" t="s">
        <v>390</v>
      </c>
      <c r="G294" s="37"/>
      <c r="H294" s="37"/>
      <c r="I294" s="426"/>
      <c r="J294" s="408"/>
      <c r="K294" s="37"/>
      <c r="L294" s="40"/>
      <c r="M294" s="186"/>
      <c r="N294" s="187"/>
      <c r="O294" s="64"/>
      <c r="P294" s="64"/>
      <c r="Q294" s="64"/>
      <c r="R294" s="64"/>
      <c r="S294" s="64"/>
      <c r="T294" s="65"/>
      <c r="U294" s="35"/>
      <c r="V294" s="35"/>
      <c r="W294" s="35"/>
      <c r="X294" s="35"/>
      <c r="Y294" s="35"/>
      <c r="Z294" s="35"/>
      <c r="AA294" s="35"/>
      <c r="AB294" s="35"/>
      <c r="AC294" s="35"/>
      <c r="AD294" s="35"/>
      <c r="AE294" s="35"/>
      <c r="AT294" s="19" t="s">
        <v>143</v>
      </c>
      <c r="AU294" s="19" t="s">
        <v>86</v>
      </c>
    </row>
    <row r="295" spans="1:65" s="2" customFormat="1" ht="58.5">
      <c r="A295" s="35"/>
      <c r="B295" s="36"/>
      <c r="C295" s="37"/>
      <c r="D295" s="183" t="s">
        <v>145</v>
      </c>
      <c r="E295" s="37"/>
      <c r="F295" s="188" t="s">
        <v>370</v>
      </c>
      <c r="G295" s="37"/>
      <c r="H295" s="37"/>
      <c r="I295" s="426"/>
      <c r="J295" s="408"/>
      <c r="K295" s="37"/>
      <c r="L295" s="40"/>
      <c r="M295" s="186"/>
      <c r="N295" s="187"/>
      <c r="O295" s="64"/>
      <c r="P295" s="64"/>
      <c r="Q295" s="64"/>
      <c r="R295" s="64"/>
      <c r="S295" s="64"/>
      <c r="T295" s="65"/>
      <c r="U295" s="35"/>
      <c r="V295" s="35"/>
      <c r="W295" s="35"/>
      <c r="X295" s="35"/>
      <c r="Y295" s="35"/>
      <c r="Z295" s="35"/>
      <c r="AA295" s="35"/>
      <c r="AB295" s="35"/>
      <c r="AC295" s="35"/>
      <c r="AD295" s="35"/>
      <c r="AE295" s="35"/>
      <c r="AT295" s="19" t="s">
        <v>145</v>
      </c>
      <c r="AU295" s="19" t="s">
        <v>86</v>
      </c>
    </row>
    <row r="296" spans="1:65" s="13" customFormat="1">
      <c r="B296" s="189"/>
      <c r="C296" s="190"/>
      <c r="D296" s="183" t="s">
        <v>147</v>
      </c>
      <c r="E296" s="191" t="s">
        <v>19</v>
      </c>
      <c r="F296" s="192" t="s">
        <v>234</v>
      </c>
      <c r="G296" s="190"/>
      <c r="H296" s="191" t="s">
        <v>19</v>
      </c>
      <c r="I296" s="433"/>
      <c r="J296" s="434"/>
      <c r="K296" s="190"/>
      <c r="L296" s="193"/>
      <c r="M296" s="194"/>
      <c r="N296" s="195"/>
      <c r="O296" s="195"/>
      <c r="P296" s="195"/>
      <c r="Q296" s="195"/>
      <c r="R296" s="195"/>
      <c r="S296" s="195"/>
      <c r="T296" s="196"/>
      <c r="AT296" s="197" t="s">
        <v>147</v>
      </c>
      <c r="AU296" s="197" t="s">
        <v>86</v>
      </c>
      <c r="AV296" s="13" t="s">
        <v>84</v>
      </c>
      <c r="AW296" s="13" t="s">
        <v>35</v>
      </c>
      <c r="AX296" s="13" t="s">
        <v>76</v>
      </c>
      <c r="AY296" s="197" t="s">
        <v>134</v>
      </c>
    </row>
    <row r="297" spans="1:65" s="14" customFormat="1">
      <c r="B297" s="198"/>
      <c r="C297" s="199"/>
      <c r="D297" s="183" t="s">
        <v>147</v>
      </c>
      <c r="E297" s="200" t="s">
        <v>19</v>
      </c>
      <c r="F297" s="201" t="s">
        <v>391</v>
      </c>
      <c r="G297" s="199"/>
      <c r="H297" s="202">
        <v>18.773</v>
      </c>
      <c r="I297" s="429"/>
      <c r="J297" s="430"/>
      <c r="K297" s="199"/>
      <c r="L297" s="203"/>
      <c r="M297" s="204"/>
      <c r="N297" s="205"/>
      <c r="O297" s="205"/>
      <c r="P297" s="205"/>
      <c r="Q297" s="205"/>
      <c r="R297" s="205"/>
      <c r="S297" s="205"/>
      <c r="T297" s="206"/>
      <c r="AT297" s="207" t="s">
        <v>147</v>
      </c>
      <c r="AU297" s="207" t="s">
        <v>86</v>
      </c>
      <c r="AV297" s="14" t="s">
        <v>86</v>
      </c>
      <c r="AW297" s="14" t="s">
        <v>35</v>
      </c>
      <c r="AX297" s="14" t="s">
        <v>84</v>
      </c>
      <c r="AY297" s="207" t="s">
        <v>134</v>
      </c>
    </row>
    <row r="298" spans="1:65" s="2" customFormat="1" ht="14.45" customHeight="1">
      <c r="A298" s="35"/>
      <c r="B298" s="36"/>
      <c r="C298" s="170" t="s">
        <v>392</v>
      </c>
      <c r="D298" s="170" t="s">
        <v>136</v>
      </c>
      <c r="E298" s="171" t="s">
        <v>393</v>
      </c>
      <c r="F298" s="172" t="s">
        <v>394</v>
      </c>
      <c r="G298" s="173" t="s">
        <v>230</v>
      </c>
      <c r="H298" s="174">
        <v>337.928</v>
      </c>
      <c r="I298" s="424"/>
      <c r="J298" s="425">
        <f>ROUND(I298*H298,2)</f>
        <v>0</v>
      </c>
      <c r="K298" s="172" t="s">
        <v>140</v>
      </c>
      <c r="L298" s="40"/>
      <c r="M298" s="177" t="s">
        <v>19</v>
      </c>
      <c r="N298" s="178" t="s">
        <v>47</v>
      </c>
      <c r="O298" s="64"/>
      <c r="P298" s="179">
        <f>O298*H298</f>
        <v>0</v>
      </c>
      <c r="Q298" s="179">
        <v>0</v>
      </c>
      <c r="R298" s="179">
        <f>Q298*H298</f>
        <v>0</v>
      </c>
      <c r="S298" s="179">
        <v>0</v>
      </c>
      <c r="T298" s="180">
        <f>S298*H298</f>
        <v>0</v>
      </c>
      <c r="U298" s="35"/>
      <c r="V298" s="35"/>
      <c r="W298" s="35"/>
      <c r="X298" s="35"/>
      <c r="Y298" s="35"/>
      <c r="Z298" s="35"/>
      <c r="AA298" s="35"/>
      <c r="AB298" s="35"/>
      <c r="AC298" s="35"/>
      <c r="AD298" s="35"/>
      <c r="AE298" s="35"/>
      <c r="AR298" s="181" t="s">
        <v>141</v>
      </c>
      <c r="AT298" s="181" t="s">
        <v>136</v>
      </c>
      <c r="AU298" s="181" t="s">
        <v>86</v>
      </c>
      <c r="AY298" s="19" t="s">
        <v>134</v>
      </c>
      <c r="BE298" s="182">
        <f>IF(N298="základní",J298,0)</f>
        <v>0</v>
      </c>
      <c r="BF298" s="182">
        <f>IF(N298="snížená",J298,0)</f>
        <v>0</v>
      </c>
      <c r="BG298" s="182">
        <f>IF(N298="zákl. přenesená",J298,0)</f>
        <v>0</v>
      </c>
      <c r="BH298" s="182">
        <f>IF(N298="sníž. přenesená",J298,0)</f>
        <v>0</v>
      </c>
      <c r="BI298" s="182">
        <f>IF(N298="nulová",J298,0)</f>
        <v>0</v>
      </c>
      <c r="BJ298" s="19" t="s">
        <v>84</v>
      </c>
      <c r="BK298" s="182">
        <f>ROUND(I298*H298,2)</f>
        <v>0</v>
      </c>
      <c r="BL298" s="19" t="s">
        <v>141</v>
      </c>
      <c r="BM298" s="181" t="s">
        <v>395</v>
      </c>
    </row>
    <row r="299" spans="1:65" s="2" customFormat="1" ht="19.5">
      <c r="A299" s="35"/>
      <c r="B299" s="36"/>
      <c r="C299" s="37"/>
      <c r="D299" s="183" t="s">
        <v>143</v>
      </c>
      <c r="E299" s="37"/>
      <c r="F299" s="184" t="s">
        <v>396</v>
      </c>
      <c r="G299" s="37"/>
      <c r="H299" s="37"/>
      <c r="I299" s="426"/>
      <c r="J299" s="408"/>
      <c r="K299" s="37"/>
      <c r="L299" s="40"/>
      <c r="M299" s="186"/>
      <c r="N299" s="187"/>
      <c r="O299" s="64"/>
      <c r="P299" s="64"/>
      <c r="Q299" s="64"/>
      <c r="R299" s="64"/>
      <c r="S299" s="64"/>
      <c r="T299" s="65"/>
      <c r="U299" s="35"/>
      <c r="V299" s="35"/>
      <c r="W299" s="35"/>
      <c r="X299" s="35"/>
      <c r="Y299" s="35"/>
      <c r="Z299" s="35"/>
      <c r="AA299" s="35"/>
      <c r="AB299" s="35"/>
      <c r="AC299" s="35"/>
      <c r="AD299" s="35"/>
      <c r="AE299" s="35"/>
      <c r="AT299" s="19" t="s">
        <v>143</v>
      </c>
      <c r="AU299" s="19" t="s">
        <v>86</v>
      </c>
    </row>
    <row r="300" spans="1:65" s="2" customFormat="1" ht="136.5">
      <c r="A300" s="35"/>
      <c r="B300" s="36"/>
      <c r="C300" s="37"/>
      <c r="D300" s="183" t="s">
        <v>145</v>
      </c>
      <c r="E300" s="37"/>
      <c r="F300" s="188" t="s">
        <v>397</v>
      </c>
      <c r="G300" s="37"/>
      <c r="H300" s="37"/>
      <c r="I300" s="426"/>
      <c r="J300" s="408"/>
      <c r="K300" s="37"/>
      <c r="L300" s="40"/>
      <c r="M300" s="186"/>
      <c r="N300" s="187"/>
      <c r="O300" s="64"/>
      <c r="P300" s="64"/>
      <c r="Q300" s="64"/>
      <c r="R300" s="64"/>
      <c r="S300" s="64"/>
      <c r="T300" s="65"/>
      <c r="U300" s="35"/>
      <c r="V300" s="35"/>
      <c r="W300" s="35"/>
      <c r="X300" s="35"/>
      <c r="Y300" s="35"/>
      <c r="Z300" s="35"/>
      <c r="AA300" s="35"/>
      <c r="AB300" s="35"/>
      <c r="AC300" s="35"/>
      <c r="AD300" s="35"/>
      <c r="AE300" s="35"/>
      <c r="AT300" s="19" t="s">
        <v>145</v>
      </c>
      <c r="AU300" s="19" t="s">
        <v>86</v>
      </c>
    </row>
    <row r="301" spans="1:65" s="14" customFormat="1">
      <c r="B301" s="198"/>
      <c r="C301" s="199"/>
      <c r="D301" s="183" t="s">
        <v>147</v>
      </c>
      <c r="E301" s="200" t="s">
        <v>19</v>
      </c>
      <c r="F301" s="201" t="s">
        <v>398</v>
      </c>
      <c r="G301" s="199"/>
      <c r="H301" s="202">
        <v>337.928</v>
      </c>
      <c r="I301" s="429"/>
      <c r="J301" s="430"/>
      <c r="K301" s="199"/>
      <c r="L301" s="203"/>
      <c r="M301" s="204"/>
      <c r="N301" s="205"/>
      <c r="O301" s="205"/>
      <c r="P301" s="205"/>
      <c r="Q301" s="205"/>
      <c r="R301" s="205"/>
      <c r="S301" s="205"/>
      <c r="T301" s="206"/>
      <c r="AT301" s="207" t="s">
        <v>147</v>
      </c>
      <c r="AU301" s="207" t="s">
        <v>86</v>
      </c>
      <c r="AV301" s="14" t="s">
        <v>86</v>
      </c>
      <c r="AW301" s="14" t="s">
        <v>35</v>
      </c>
      <c r="AX301" s="14" t="s">
        <v>84</v>
      </c>
      <c r="AY301" s="207" t="s">
        <v>134</v>
      </c>
    </row>
    <row r="302" spans="1:65" s="2" customFormat="1" ht="14.45" customHeight="1">
      <c r="A302" s="35"/>
      <c r="B302" s="36"/>
      <c r="C302" s="170" t="s">
        <v>399</v>
      </c>
      <c r="D302" s="170" t="s">
        <v>136</v>
      </c>
      <c r="E302" s="171" t="s">
        <v>400</v>
      </c>
      <c r="F302" s="172" t="s">
        <v>401</v>
      </c>
      <c r="G302" s="173" t="s">
        <v>230</v>
      </c>
      <c r="H302" s="174">
        <v>48.326000000000001</v>
      </c>
      <c r="I302" s="424"/>
      <c r="J302" s="425">
        <f>ROUND(I302*H302,2)</f>
        <v>0</v>
      </c>
      <c r="K302" s="172" t="s">
        <v>140</v>
      </c>
      <c r="L302" s="40"/>
      <c r="M302" s="177" t="s">
        <v>19</v>
      </c>
      <c r="N302" s="178" t="s">
        <v>47</v>
      </c>
      <c r="O302" s="64"/>
      <c r="P302" s="179">
        <f>O302*H302</f>
        <v>0</v>
      </c>
      <c r="Q302" s="179">
        <v>0</v>
      </c>
      <c r="R302" s="179">
        <f>Q302*H302</f>
        <v>0</v>
      </c>
      <c r="S302" s="179">
        <v>0</v>
      </c>
      <c r="T302" s="180">
        <f>S302*H302</f>
        <v>0</v>
      </c>
      <c r="U302" s="35"/>
      <c r="V302" s="35"/>
      <c r="W302" s="35"/>
      <c r="X302" s="35"/>
      <c r="Y302" s="35"/>
      <c r="Z302" s="35"/>
      <c r="AA302" s="35"/>
      <c r="AB302" s="35"/>
      <c r="AC302" s="35"/>
      <c r="AD302" s="35"/>
      <c r="AE302" s="35"/>
      <c r="AR302" s="181" t="s">
        <v>141</v>
      </c>
      <c r="AT302" s="181" t="s">
        <v>136</v>
      </c>
      <c r="AU302" s="181" t="s">
        <v>86</v>
      </c>
      <c r="AY302" s="19" t="s">
        <v>134</v>
      </c>
      <c r="BE302" s="182">
        <f>IF(N302="základní",J302,0)</f>
        <v>0</v>
      </c>
      <c r="BF302" s="182">
        <f>IF(N302="snížená",J302,0)</f>
        <v>0</v>
      </c>
      <c r="BG302" s="182">
        <f>IF(N302="zákl. přenesená",J302,0)</f>
        <v>0</v>
      </c>
      <c r="BH302" s="182">
        <f>IF(N302="sníž. přenesená",J302,0)</f>
        <v>0</v>
      </c>
      <c r="BI302" s="182">
        <f>IF(N302="nulová",J302,0)</f>
        <v>0</v>
      </c>
      <c r="BJ302" s="19" t="s">
        <v>84</v>
      </c>
      <c r="BK302" s="182">
        <f>ROUND(I302*H302,2)</f>
        <v>0</v>
      </c>
      <c r="BL302" s="19" t="s">
        <v>141</v>
      </c>
      <c r="BM302" s="181" t="s">
        <v>402</v>
      </c>
    </row>
    <row r="303" spans="1:65" s="2" customFormat="1" ht="19.5">
      <c r="A303" s="35"/>
      <c r="B303" s="36"/>
      <c r="C303" s="37"/>
      <c r="D303" s="183" t="s">
        <v>143</v>
      </c>
      <c r="E303" s="37"/>
      <c r="F303" s="184" t="s">
        <v>403</v>
      </c>
      <c r="G303" s="37"/>
      <c r="H303" s="37"/>
      <c r="I303" s="426"/>
      <c r="J303" s="408"/>
      <c r="K303" s="37"/>
      <c r="L303" s="40"/>
      <c r="M303" s="186"/>
      <c r="N303" s="187"/>
      <c r="O303" s="64"/>
      <c r="P303" s="64"/>
      <c r="Q303" s="64"/>
      <c r="R303" s="64"/>
      <c r="S303" s="64"/>
      <c r="T303" s="65"/>
      <c r="U303" s="35"/>
      <c r="V303" s="35"/>
      <c r="W303" s="35"/>
      <c r="X303" s="35"/>
      <c r="Y303" s="35"/>
      <c r="Z303" s="35"/>
      <c r="AA303" s="35"/>
      <c r="AB303" s="35"/>
      <c r="AC303" s="35"/>
      <c r="AD303" s="35"/>
      <c r="AE303" s="35"/>
      <c r="AT303" s="19" t="s">
        <v>143</v>
      </c>
      <c r="AU303" s="19" t="s">
        <v>86</v>
      </c>
    </row>
    <row r="304" spans="1:65" s="2" customFormat="1" ht="136.5">
      <c r="A304" s="35"/>
      <c r="B304" s="36"/>
      <c r="C304" s="37"/>
      <c r="D304" s="183" t="s">
        <v>145</v>
      </c>
      <c r="E304" s="37"/>
      <c r="F304" s="188" t="s">
        <v>397</v>
      </c>
      <c r="G304" s="37"/>
      <c r="H304" s="37"/>
      <c r="I304" s="426"/>
      <c r="J304" s="408"/>
      <c r="K304" s="37"/>
      <c r="L304" s="40"/>
      <c r="M304" s="186"/>
      <c r="N304" s="187"/>
      <c r="O304" s="64"/>
      <c r="P304" s="64"/>
      <c r="Q304" s="64"/>
      <c r="R304" s="64"/>
      <c r="S304" s="64"/>
      <c r="T304" s="65"/>
      <c r="U304" s="35"/>
      <c r="V304" s="35"/>
      <c r="W304" s="35"/>
      <c r="X304" s="35"/>
      <c r="Y304" s="35"/>
      <c r="Z304" s="35"/>
      <c r="AA304" s="35"/>
      <c r="AB304" s="35"/>
      <c r="AC304" s="35"/>
      <c r="AD304" s="35"/>
      <c r="AE304" s="35"/>
      <c r="AT304" s="19" t="s">
        <v>145</v>
      </c>
      <c r="AU304" s="19" t="s">
        <v>86</v>
      </c>
    </row>
    <row r="305" spans="1:65" s="14" customFormat="1">
      <c r="B305" s="198"/>
      <c r="C305" s="199"/>
      <c r="D305" s="183" t="s">
        <v>147</v>
      </c>
      <c r="E305" s="200" t="s">
        <v>19</v>
      </c>
      <c r="F305" s="201" t="s">
        <v>404</v>
      </c>
      <c r="G305" s="199"/>
      <c r="H305" s="202">
        <v>48.326000000000001</v>
      </c>
      <c r="I305" s="429"/>
      <c r="J305" s="430"/>
      <c r="K305" s="199"/>
      <c r="L305" s="203"/>
      <c r="M305" s="204"/>
      <c r="N305" s="205"/>
      <c r="O305" s="205"/>
      <c r="P305" s="205"/>
      <c r="Q305" s="205"/>
      <c r="R305" s="205"/>
      <c r="S305" s="205"/>
      <c r="T305" s="206"/>
      <c r="AT305" s="207" t="s">
        <v>147</v>
      </c>
      <c r="AU305" s="207" t="s">
        <v>86</v>
      </c>
      <c r="AV305" s="14" t="s">
        <v>86</v>
      </c>
      <c r="AW305" s="14" t="s">
        <v>35</v>
      </c>
      <c r="AX305" s="14" t="s">
        <v>84</v>
      </c>
      <c r="AY305" s="207" t="s">
        <v>134</v>
      </c>
    </row>
    <row r="306" spans="1:65" s="2" customFormat="1" ht="14.45" customHeight="1">
      <c r="A306" s="35"/>
      <c r="B306" s="36"/>
      <c r="C306" s="170" t="s">
        <v>405</v>
      </c>
      <c r="D306" s="170" t="s">
        <v>136</v>
      </c>
      <c r="E306" s="171" t="s">
        <v>406</v>
      </c>
      <c r="F306" s="172" t="s">
        <v>407</v>
      </c>
      <c r="G306" s="173" t="s">
        <v>230</v>
      </c>
      <c r="H306" s="174">
        <v>168.964</v>
      </c>
      <c r="I306" s="424"/>
      <c r="J306" s="425">
        <f>ROUND(I306*H306,2)</f>
        <v>0</v>
      </c>
      <c r="K306" s="172" t="s">
        <v>140</v>
      </c>
      <c r="L306" s="40"/>
      <c r="M306" s="177" t="s">
        <v>19</v>
      </c>
      <c r="N306" s="178" t="s">
        <v>47</v>
      </c>
      <c r="O306" s="64"/>
      <c r="P306" s="179">
        <f>O306*H306</f>
        <v>0</v>
      </c>
      <c r="Q306" s="179">
        <v>0</v>
      </c>
      <c r="R306" s="179">
        <f>Q306*H306</f>
        <v>0</v>
      </c>
      <c r="S306" s="179">
        <v>0</v>
      </c>
      <c r="T306" s="180">
        <f>S306*H306</f>
        <v>0</v>
      </c>
      <c r="U306" s="35"/>
      <c r="V306" s="35"/>
      <c r="W306" s="35"/>
      <c r="X306" s="35"/>
      <c r="Y306" s="35"/>
      <c r="Z306" s="35"/>
      <c r="AA306" s="35"/>
      <c r="AB306" s="35"/>
      <c r="AC306" s="35"/>
      <c r="AD306" s="35"/>
      <c r="AE306" s="35"/>
      <c r="AR306" s="181" t="s">
        <v>141</v>
      </c>
      <c r="AT306" s="181" t="s">
        <v>136</v>
      </c>
      <c r="AU306" s="181" t="s">
        <v>86</v>
      </c>
      <c r="AY306" s="19" t="s">
        <v>134</v>
      </c>
      <c r="BE306" s="182">
        <f>IF(N306="základní",J306,0)</f>
        <v>0</v>
      </c>
      <c r="BF306" s="182">
        <f>IF(N306="snížená",J306,0)</f>
        <v>0</v>
      </c>
      <c r="BG306" s="182">
        <f>IF(N306="zákl. přenesená",J306,0)</f>
        <v>0</v>
      </c>
      <c r="BH306" s="182">
        <f>IF(N306="sníž. přenesená",J306,0)</f>
        <v>0</v>
      </c>
      <c r="BI306" s="182">
        <f>IF(N306="nulová",J306,0)</f>
        <v>0</v>
      </c>
      <c r="BJ306" s="19" t="s">
        <v>84</v>
      </c>
      <c r="BK306" s="182">
        <f>ROUND(I306*H306,2)</f>
        <v>0</v>
      </c>
      <c r="BL306" s="19" t="s">
        <v>141</v>
      </c>
      <c r="BM306" s="181" t="s">
        <v>408</v>
      </c>
    </row>
    <row r="307" spans="1:65" s="2" customFormat="1">
      <c r="A307" s="35"/>
      <c r="B307" s="36"/>
      <c r="C307" s="37"/>
      <c r="D307" s="183" t="s">
        <v>143</v>
      </c>
      <c r="E307" s="37"/>
      <c r="F307" s="184" t="s">
        <v>409</v>
      </c>
      <c r="G307" s="37"/>
      <c r="H307" s="37"/>
      <c r="I307" s="426"/>
      <c r="J307" s="408"/>
      <c r="K307" s="37"/>
      <c r="L307" s="40"/>
      <c r="M307" s="186"/>
      <c r="N307" s="187"/>
      <c r="O307" s="64"/>
      <c r="P307" s="64"/>
      <c r="Q307" s="64"/>
      <c r="R307" s="64"/>
      <c r="S307" s="64"/>
      <c r="T307" s="65"/>
      <c r="U307" s="35"/>
      <c r="V307" s="35"/>
      <c r="W307" s="35"/>
      <c r="X307" s="35"/>
      <c r="Y307" s="35"/>
      <c r="Z307" s="35"/>
      <c r="AA307" s="35"/>
      <c r="AB307" s="35"/>
      <c r="AC307" s="35"/>
      <c r="AD307" s="35"/>
      <c r="AE307" s="35"/>
      <c r="AT307" s="19" t="s">
        <v>143</v>
      </c>
      <c r="AU307" s="19" t="s">
        <v>86</v>
      </c>
    </row>
    <row r="308" spans="1:65" s="2" customFormat="1" ht="107.25">
      <c r="A308" s="35"/>
      <c r="B308" s="36"/>
      <c r="C308" s="37"/>
      <c r="D308" s="183" t="s">
        <v>145</v>
      </c>
      <c r="E308" s="37"/>
      <c r="F308" s="188" t="s">
        <v>410</v>
      </c>
      <c r="G308" s="37"/>
      <c r="H308" s="37"/>
      <c r="I308" s="426"/>
      <c r="J308" s="408"/>
      <c r="K308" s="37"/>
      <c r="L308" s="40"/>
      <c r="M308" s="186"/>
      <c r="N308" s="187"/>
      <c r="O308" s="64"/>
      <c r="P308" s="64"/>
      <c r="Q308" s="64"/>
      <c r="R308" s="64"/>
      <c r="S308" s="64"/>
      <c r="T308" s="65"/>
      <c r="U308" s="35"/>
      <c r="V308" s="35"/>
      <c r="W308" s="35"/>
      <c r="X308" s="35"/>
      <c r="Y308" s="35"/>
      <c r="Z308" s="35"/>
      <c r="AA308" s="35"/>
      <c r="AB308" s="35"/>
      <c r="AC308" s="35"/>
      <c r="AD308" s="35"/>
      <c r="AE308" s="35"/>
      <c r="AT308" s="19" t="s">
        <v>145</v>
      </c>
      <c r="AU308" s="19" t="s">
        <v>86</v>
      </c>
    </row>
    <row r="309" spans="1:65" s="14" customFormat="1">
      <c r="B309" s="198"/>
      <c r="C309" s="199"/>
      <c r="D309" s="183" t="s">
        <v>147</v>
      </c>
      <c r="E309" s="200" t="s">
        <v>19</v>
      </c>
      <c r="F309" s="201" t="s">
        <v>411</v>
      </c>
      <c r="G309" s="199"/>
      <c r="H309" s="202">
        <v>168.964</v>
      </c>
      <c r="I309" s="429"/>
      <c r="J309" s="430"/>
      <c r="K309" s="199"/>
      <c r="L309" s="203"/>
      <c r="M309" s="204"/>
      <c r="N309" s="205"/>
      <c r="O309" s="205"/>
      <c r="P309" s="205"/>
      <c r="Q309" s="205"/>
      <c r="R309" s="205"/>
      <c r="S309" s="205"/>
      <c r="T309" s="206"/>
      <c r="AT309" s="207" t="s">
        <v>147</v>
      </c>
      <c r="AU309" s="207" t="s">
        <v>86</v>
      </c>
      <c r="AV309" s="14" t="s">
        <v>86</v>
      </c>
      <c r="AW309" s="14" t="s">
        <v>35</v>
      </c>
      <c r="AX309" s="14" t="s">
        <v>84</v>
      </c>
      <c r="AY309" s="207" t="s">
        <v>134</v>
      </c>
    </row>
    <row r="310" spans="1:65" s="2" customFormat="1" ht="14.45" customHeight="1">
      <c r="A310" s="35"/>
      <c r="B310" s="36"/>
      <c r="C310" s="170" t="s">
        <v>412</v>
      </c>
      <c r="D310" s="170" t="s">
        <v>136</v>
      </c>
      <c r="E310" s="171" t="s">
        <v>413</v>
      </c>
      <c r="F310" s="172" t="s">
        <v>414</v>
      </c>
      <c r="G310" s="173" t="s">
        <v>230</v>
      </c>
      <c r="H310" s="174">
        <v>233.624</v>
      </c>
      <c r="I310" s="424"/>
      <c r="J310" s="425">
        <f>ROUND(I310*H310,2)</f>
        <v>0</v>
      </c>
      <c r="K310" s="172" t="s">
        <v>140</v>
      </c>
      <c r="L310" s="40"/>
      <c r="M310" s="177" t="s">
        <v>19</v>
      </c>
      <c r="N310" s="178" t="s">
        <v>47</v>
      </c>
      <c r="O310" s="64"/>
      <c r="P310" s="179">
        <f>O310*H310</f>
        <v>0</v>
      </c>
      <c r="Q310" s="179">
        <v>0</v>
      </c>
      <c r="R310" s="179">
        <f>Q310*H310</f>
        <v>0</v>
      </c>
      <c r="S310" s="179">
        <v>0</v>
      </c>
      <c r="T310" s="180">
        <f>S310*H310</f>
        <v>0</v>
      </c>
      <c r="U310" s="35"/>
      <c r="V310" s="35"/>
      <c r="W310" s="35"/>
      <c r="X310" s="35"/>
      <c r="Y310" s="35"/>
      <c r="Z310" s="35"/>
      <c r="AA310" s="35"/>
      <c r="AB310" s="35"/>
      <c r="AC310" s="35"/>
      <c r="AD310" s="35"/>
      <c r="AE310" s="35"/>
      <c r="AR310" s="181" t="s">
        <v>141</v>
      </c>
      <c r="AT310" s="181" t="s">
        <v>136</v>
      </c>
      <c r="AU310" s="181" t="s">
        <v>86</v>
      </c>
      <c r="AY310" s="19" t="s">
        <v>134</v>
      </c>
      <c r="BE310" s="182">
        <f>IF(N310="základní",J310,0)</f>
        <v>0</v>
      </c>
      <c r="BF310" s="182">
        <f>IF(N310="snížená",J310,0)</f>
        <v>0</v>
      </c>
      <c r="BG310" s="182">
        <f>IF(N310="zákl. přenesená",J310,0)</f>
        <v>0</v>
      </c>
      <c r="BH310" s="182">
        <f>IF(N310="sníž. přenesená",J310,0)</f>
        <v>0</v>
      </c>
      <c r="BI310" s="182">
        <f>IF(N310="nulová",J310,0)</f>
        <v>0</v>
      </c>
      <c r="BJ310" s="19" t="s">
        <v>84</v>
      </c>
      <c r="BK310" s="182">
        <f>ROUND(I310*H310,2)</f>
        <v>0</v>
      </c>
      <c r="BL310" s="19" t="s">
        <v>141</v>
      </c>
      <c r="BM310" s="181" t="s">
        <v>415</v>
      </c>
    </row>
    <row r="311" spans="1:65" s="2" customFormat="1">
      <c r="A311" s="35"/>
      <c r="B311" s="36"/>
      <c r="C311" s="37"/>
      <c r="D311" s="183" t="s">
        <v>143</v>
      </c>
      <c r="E311" s="37"/>
      <c r="F311" s="184" t="s">
        <v>414</v>
      </c>
      <c r="G311" s="37"/>
      <c r="H311" s="37"/>
      <c r="I311" s="426"/>
      <c r="J311" s="408"/>
      <c r="K311" s="37"/>
      <c r="L311" s="40"/>
      <c r="M311" s="186"/>
      <c r="N311" s="187"/>
      <c r="O311" s="64"/>
      <c r="P311" s="64"/>
      <c r="Q311" s="64"/>
      <c r="R311" s="64"/>
      <c r="S311" s="64"/>
      <c r="T311" s="65"/>
      <c r="U311" s="35"/>
      <c r="V311" s="35"/>
      <c r="W311" s="35"/>
      <c r="X311" s="35"/>
      <c r="Y311" s="35"/>
      <c r="Z311" s="35"/>
      <c r="AA311" s="35"/>
      <c r="AB311" s="35"/>
      <c r="AC311" s="35"/>
      <c r="AD311" s="35"/>
      <c r="AE311" s="35"/>
      <c r="AT311" s="19" t="s">
        <v>143</v>
      </c>
      <c r="AU311" s="19" t="s">
        <v>86</v>
      </c>
    </row>
    <row r="312" spans="1:65" s="2" customFormat="1" ht="214.5">
      <c r="A312" s="35"/>
      <c r="B312" s="36"/>
      <c r="C312" s="37"/>
      <c r="D312" s="183" t="s">
        <v>145</v>
      </c>
      <c r="E312" s="37"/>
      <c r="F312" s="188" t="s">
        <v>416</v>
      </c>
      <c r="G312" s="37"/>
      <c r="H312" s="37"/>
      <c r="I312" s="426"/>
      <c r="J312" s="408"/>
      <c r="K312" s="37"/>
      <c r="L312" s="40"/>
      <c r="M312" s="186"/>
      <c r="N312" s="187"/>
      <c r="O312" s="64"/>
      <c r="P312" s="64"/>
      <c r="Q312" s="64"/>
      <c r="R312" s="64"/>
      <c r="S312" s="64"/>
      <c r="T312" s="65"/>
      <c r="U312" s="35"/>
      <c r="V312" s="35"/>
      <c r="W312" s="35"/>
      <c r="X312" s="35"/>
      <c r="Y312" s="35"/>
      <c r="Z312" s="35"/>
      <c r="AA312" s="35"/>
      <c r="AB312" s="35"/>
      <c r="AC312" s="35"/>
      <c r="AD312" s="35"/>
      <c r="AE312" s="35"/>
      <c r="AT312" s="19" t="s">
        <v>145</v>
      </c>
      <c r="AU312" s="19" t="s">
        <v>86</v>
      </c>
    </row>
    <row r="313" spans="1:65" s="14" customFormat="1">
      <c r="B313" s="198"/>
      <c r="C313" s="199"/>
      <c r="D313" s="183" t="s">
        <v>147</v>
      </c>
      <c r="E313" s="200" t="s">
        <v>19</v>
      </c>
      <c r="F313" s="201" t="s">
        <v>417</v>
      </c>
      <c r="G313" s="199"/>
      <c r="H313" s="202">
        <v>184.72499999999999</v>
      </c>
      <c r="I313" s="429"/>
      <c r="J313" s="430"/>
      <c r="K313" s="199"/>
      <c r="L313" s="203"/>
      <c r="M313" s="204"/>
      <c r="N313" s="205"/>
      <c r="O313" s="205"/>
      <c r="P313" s="205"/>
      <c r="Q313" s="205"/>
      <c r="R313" s="205"/>
      <c r="S313" s="205"/>
      <c r="T313" s="206"/>
      <c r="AT313" s="207" t="s">
        <v>147</v>
      </c>
      <c r="AU313" s="207" t="s">
        <v>86</v>
      </c>
      <c r="AV313" s="14" t="s">
        <v>86</v>
      </c>
      <c r="AW313" s="14" t="s">
        <v>35</v>
      </c>
      <c r="AX313" s="14" t="s">
        <v>76</v>
      </c>
      <c r="AY313" s="207" t="s">
        <v>134</v>
      </c>
    </row>
    <row r="314" spans="1:65" s="14" customFormat="1">
      <c r="B314" s="198"/>
      <c r="C314" s="199"/>
      <c r="D314" s="183" t="s">
        <v>147</v>
      </c>
      <c r="E314" s="200" t="s">
        <v>19</v>
      </c>
      <c r="F314" s="201" t="s">
        <v>418</v>
      </c>
      <c r="G314" s="199"/>
      <c r="H314" s="202">
        <v>48.899000000000001</v>
      </c>
      <c r="I314" s="429"/>
      <c r="J314" s="430"/>
      <c r="K314" s="199"/>
      <c r="L314" s="203"/>
      <c r="M314" s="204"/>
      <c r="N314" s="205"/>
      <c r="O314" s="205"/>
      <c r="P314" s="205"/>
      <c r="Q314" s="205"/>
      <c r="R314" s="205"/>
      <c r="S314" s="205"/>
      <c r="T314" s="206"/>
      <c r="AT314" s="207" t="s">
        <v>147</v>
      </c>
      <c r="AU314" s="207" t="s">
        <v>86</v>
      </c>
      <c r="AV314" s="14" t="s">
        <v>86</v>
      </c>
      <c r="AW314" s="14" t="s">
        <v>35</v>
      </c>
      <c r="AX314" s="14" t="s">
        <v>76</v>
      </c>
      <c r="AY314" s="207" t="s">
        <v>134</v>
      </c>
    </row>
    <row r="315" spans="1:65" s="15" customFormat="1">
      <c r="B315" s="208"/>
      <c r="C315" s="209"/>
      <c r="D315" s="183" t="s">
        <v>147</v>
      </c>
      <c r="E315" s="210" t="s">
        <v>19</v>
      </c>
      <c r="F315" s="211" t="s">
        <v>153</v>
      </c>
      <c r="G315" s="209"/>
      <c r="H315" s="212">
        <v>233.624</v>
      </c>
      <c r="I315" s="431"/>
      <c r="J315" s="432"/>
      <c r="K315" s="209"/>
      <c r="L315" s="213"/>
      <c r="M315" s="214"/>
      <c r="N315" s="215"/>
      <c r="O315" s="215"/>
      <c r="P315" s="215"/>
      <c r="Q315" s="215"/>
      <c r="R315" s="215"/>
      <c r="S315" s="215"/>
      <c r="T315" s="216"/>
      <c r="AT315" s="217" t="s">
        <v>147</v>
      </c>
      <c r="AU315" s="217" t="s">
        <v>86</v>
      </c>
      <c r="AV315" s="15" t="s">
        <v>141</v>
      </c>
      <c r="AW315" s="15" t="s">
        <v>35</v>
      </c>
      <c r="AX315" s="15" t="s">
        <v>84</v>
      </c>
      <c r="AY315" s="217" t="s">
        <v>134</v>
      </c>
    </row>
    <row r="316" spans="1:65" s="2" customFormat="1" ht="14.45" customHeight="1">
      <c r="A316" s="35"/>
      <c r="B316" s="36"/>
      <c r="C316" s="170" t="s">
        <v>419</v>
      </c>
      <c r="D316" s="170" t="s">
        <v>136</v>
      </c>
      <c r="E316" s="171" t="s">
        <v>420</v>
      </c>
      <c r="F316" s="172" t="s">
        <v>421</v>
      </c>
      <c r="G316" s="173" t="s">
        <v>422</v>
      </c>
      <c r="H316" s="174">
        <v>86.986999999999995</v>
      </c>
      <c r="I316" s="424"/>
      <c r="J316" s="425">
        <f>ROUND(I316*H316,2)</f>
        <v>0</v>
      </c>
      <c r="K316" s="172" t="s">
        <v>140</v>
      </c>
      <c r="L316" s="40"/>
      <c r="M316" s="177" t="s">
        <v>19</v>
      </c>
      <c r="N316" s="178" t="s">
        <v>47</v>
      </c>
      <c r="O316" s="64"/>
      <c r="P316" s="179">
        <f>O316*H316</f>
        <v>0</v>
      </c>
      <c r="Q316" s="179">
        <v>0</v>
      </c>
      <c r="R316" s="179">
        <f>Q316*H316</f>
        <v>0</v>
      </c>
      <c r="S316" s="179">
        <v>0</v>
      </c>
      <c r="T316" s="180">
        <f>S316*H316</f>
        <v>0</v>
      </c>
      <c r="U316" s="35"/>
      <c r="V316" s="35"/>
      <c r="W316" s="35"/>
      <c r="X316" s="35"/>
      <c r="Y316" s="35"/>
      <c r="Z316" s="35"/>
      <c r="AA316" s="35"/>
      <c r="AB316" s="35"/>
      <c r="AC316" s="35"/>
      <c r="AD316" s="35"/>
      <c r="AE316" s="35"/>
      <c r="AR316" s="181" t="s">
        <v>141</v>
      </c>
      <c r="AT316" s="181" t="s">
        <v>136</v>
      </c>
      <c r="AU316" s="181" t="s">
        <v>86</v>
      </c>
      <c r="AY316" s="19" t="s">
        <v>134</v>
      </c>
      <c r="BE316" s="182">
        <f>IF(N316="základní",J316,0)</f>
        <v>0</v>
      </c>
      <c r="BF316" s="182">
        <f>IF(N316="snížená",J316,0)</f>
        <v>0</v>
      </c>
      <c r="BG316" s="182">
        <f>IF(N316="zákl. přenesená",J316,0)</f>
        <v>0</v>
      </c>
      <c r="BH316" s="182">
        <f>IF(N316="sníž. přenesená",J316,0)</f>
        <v>0</v>
      </c>
      <c r="BI316" s="182">
        <f>IF(N316="nulová",J316,0)</f>
        <v>0</v>
      </c>
      <c r="BJ316" s="19" t="s">
        <v>84</v>
      </c>
      <c r="BK316" s="182">
        <f>ROUND(I316*H316,2)</f>
        <v>0</v>
      </c>
      <c r="BL316" s="19" t="s">
        <v>141</v>
      </c>
      <c r="BM316" s="181" t="s">
        <v>423</v>
      </c>
    </row>
    <row r="317" spans="1:65" s="2" customFormat="1">
      <c r="A317" s="35"/>
      <c r="B317" s="36"/>
      <c r="C317" s="37"/>
      <c r="D317" s="183" t="s">
        <v>143</v>
      </c>
      <c r="E317" s="37"/>
      <c r="F317" s="184" t="s">
        <v>424</v>
      </c>
      <c r="G317" s="37"/>
      <c r="H317" s="37"/>
      <c r="I317" s="426"/>
      <c r="J317" s="408"/>
      <c r="K317" s="37"/>
      <c r="L317" s="40"/>
      <c r="M317" s="186"/>
      <c r="N317" s="187"/>
      <c r="O317" s="64"/>
      <c r="P317" s="64"/>
      <c r="Q317" s="64"/>
      <c r="R317" s="64"/>
      <c r="S317" s="64"/>
      <c r="T317" s="65"/>
      <c r="U317" s="35"/>
      <c r="V317" s="35"/>
      <c r="W317" s="35"/>
      <c r="X317" s="35"/>
      <c r="Y317" s="35"/>
      <c r="Z317" s="35"/>
      <c r="AA317" s="35"/>
      <c r="AB317" s="35"/>
      <c r="AC317" s="35"/>
      <c r="AD317" s="35"/>
      <c r="AE317" s="35"/>
      <c r="AT317" s="19" t="s">
        <v>143</v>
      </c>
      <c r="AU317" s="19" t="s">
        <v>86</v>
      </c>
    </row>
    <row r="318" spans="1:65" s="2" customFormat="1" ht="29.25">
      <c r="A318" s="35"/>
      <c r="B318" s="36"/>
      <c r="C318" s="37"/>
      <c r="D318" s="183" t="s">
        <v>145</v>
      </c>
      <c r="E318" s="37"/>
      <c r="F318" s="188" t="s">
        <v>425</v>
      </c>
      <c r="G318" s="37"/>
      <c r="H318" s="37"/>
      <c r="I318" s="426"/>
      <c r="J318" s="408"/>
      <c r="K318" s="37"/>
      <c r="L318" s="40"/>
      <c r="M318" s="186"/>
      <c r="N318" s="187"/>
      <c r="O318" s="64"/>
      <c r="P318" s="64"/>
      <c r="Q318" s="64"/>
      <c r="R318" s="64"/>
      <c r="S318" s="64"/>
      <c r="T318" s="65"/>
      <c r="U318" s="35"/>
      <c r="V318" s="35"/>
      <c r="W318" s="35"/>
      <c r="X318" s="35"/>
      <c r="Y318" s="35"/>
      <c r="Z318" s="35"/>
      <c r="AA318" s="35"/>
      <c r="AB318" s="35"/>
      <c r="AC318" s="35"/>
      <c r="AD318" s="35"/>
      <c r="AE318" s="35"/>
      <c r="AT318" s="19" t="s">
        <v>145</v>
      </c>
      <c r="AU318" s="19" t="s">
        <v>86</v>
      </c>
    </row>
    <row r="319" spans="1:65" s="14" customFormat="1">
      <c r="B319" s="198"/>
      <c r="C319" s="199"/>
      <c r="D319" s="183" t="s">
        <v>147</v>
      </c>
      <c r="E319" s="199"/>
      <c r="F319" s="201" t="s">
        <v>426</v>
      </c>
      <c r="G319" s="199"/>
      <c r="H319" s="202">
        <v>86.986999999999995</v>
      </c>
      <c r="I319" s="429"/>
      <c r="J319" s="430"/>
      <c r="K319" s="199"/>
      <c r="L319" s="203"/>
      <c r="M319" s="204"/>
      <c r="N319" s="205"/>
      <c r="O319" s="205"/>
      <c r="P319" s="205"/>
      <c r="Q319" s="205"/>
      <c r="R319" s="205"/>
      <c r="S319" s="205"/>
      <c r="T319" s="206"/>
      <c r="AT319" s="207" t="s">
        <v>147</v>
      </c>
      <c r="AU319" s="207" t="s">
        <v>86</v>
      </c>
      <c r="AV319" s="14" t="s">
        <v>86</v>
      </c>
      <c r="AW319" s="14" t="s">
        <v>4</v>
      </c>
      <c r="AX319" s="14" t="s">
        <v>84</v>
      </c>
      <c r="AY319" s="207" t="s">
        <v>134</v>
      </c>
    </row>
    <row r="320" spans="1:65" s="2" customFormat="1" ht="14.45" customHeight="1">
      <c r="A320" s="35"/>
      <c r="B320" s="36"/>
      <c r="C320" s="170" t="s">
        <v>427</v>
      </c>
      <c r="D320" s="170" t="s">
        <v>136</v>
      </c>
      <c r="E320" s="171" t="s">
        <v>428</v>
      </c>
      <c r="F320" s="172" t="s">
        <v>429</v>
      </c>
      <c r="G320" s="173" t="s">
        <v>230</v>
      </c>
      <c r="H320" s="174">
        <v>182.541</v>
      </c>
      <c r="I320" s="424"/>
      <c r="J320" s="425">
        <f>ROUND(I320*H320,2)</f>
        <v>0</v>
      </c>
      <c r="K320" s="172" t="s">
        <v>140</v>
      </c>
      <c r="L320" s="40"/>
      <c r="M320" s="177" t="s">
        <v>19</v>
      </c>
      <c r="N320" s="178" t="s">
        <v>47</v>
      </c>
      <c r="O320" s="64"/>
      <c r="P320" s="179">
        <f>O320*H320</f>
        <v>0</v>
      </c>
      <c r="Q320" s="179">
        <v>0</v>
      </c>
      <c r="R320" s="179">
        <f>Q320*H320</f>
        <v>0</v>
      </c>
      <c r="S320" s="179">
        <v>0</v>
      </c>
      <c r="T320" s="180">
        <f>S320*H320</f>
        <v>0</v>
      </c>
      <c r="U320" s="35"/>
      <c r="V320" s="35"/>
      <c r="W320" s="35"/>
      <c r="X320" s="35"/>
      <c r="Y320" s="35"/>
      <c r="Z320" s="35"/>
      <c r="AA320" s="35"/>
      <c r="AB320" s="35"/>
      <c r="AC320" s="35"/>
      <c r="AD320" s="35"/>
      <c r="AE320" s="35"/>
      <c r="AR320" s="181" t="s">
        <v>141</v>
      </c>
      <c r="AT320" s="181" t="s">
        <v>136</v>
      </c>
      <c r="AU320" s="181" t="s">
        <v>86</v>
      </c>
      <c r="AY320" s="19" t="s">
        <v>134</v>
      </c>
      <c r="BE320" s="182">
        <f>IF(N320="základní",J320,0)</f>
        <v>0</v>
      </c>
      <c r="BF320" s="182">
        <f>IF(N320="snížená",J320,0)</f>
        <v>0</v>
      </c>
      <c r="BG320" s="182">
        <f>IF(N320="zákl. přenesená",J320,0)</f>
        <v>0</v>
      </c>
      <c r="BH320" s="182">
        <f>IF(N320="sníž. přenesená",J320,0)</f>
        <v>0</v>
      </c>
      <c r="BI320" s="182">
        <f>IF(N320="nulová",J320,0)</f>
        <v>0</v>
      </c>
      <c r="BJ320" s="19" t="s">
        <v>84</v>
      </c>
      <c r="BK320" s="182">
        <f>ROUND(I320*H320,2)</f>
        <v>0</v>
      </c>
      <c r="BL320" s="19" t="s">
        <v>141</v>
      </c>
      <c r="BM320" s="181" t="s">
        <v>430</v>
      </c>
    </row>
    <row r="321" spans="1:51" s="2" customFormat="1" ht="19.5">
      <c r="A321" s="35"/>
      <c r="B321" s="36"/>
      <c r="C321" s="37"/>
      <c r="D321" s="183" t="s">
        <v>143</v>
      </c>
      <c r="E321" s="37"/>
      <c r="F321" s="184" t="s">
        <v>431</v>
      </c>
      <c r="G321" s="37"/>
      <c r="H321" s="37"/>
      <c r="I321" s="426"/>
      <c r="J321" s="408"/>
      <c r="K321" s="37"/>
      <c r="L321" s="40"/>
      <c r="M321" s="186"/>
      <c r="N321" s="187"/>
      <c r="O321" s="64"/>
      <c r="P321" s="64"/>
      <c r="Q321" s="64"/>
      <c r="R321" s="64"/>
      <c r="S321" s="64"/>
      <c r="T321" s="65"/>
      <c r="U321" s="35"/>
      <c r="V321" s="35"/>
      <c r="W321" s="35"/>
      <c r="X321" s="35"/>
      <c r="Y321" s="35"/>
      <c r="Z321" s="35"/>
      <c r="AA321" s="35"/>
      <c r="AB321" s="35"/>
      <c r="AC321" s="35"/>
      <c r="AD321" s="35"/>
      <c r="AE321" s="35"/>
      <c r="AT321" s="19" t="s">
        <v>143</v>
      </c>
      <c r="AU321" s="19" t="s">
        <v>86</v>
      </c>
    </row>
    <row r="322" spans="1:51" s="2" customFormat="1" ht="321.75">
      <c r="A322" s="35"/>
      <c r="B322" s="36"/>
      <c r="C322" s="37"/>
      <c r="D322" s="183" t="s">
        <v>145</v>
      </c>
      <c r="E322" s="37"/>
      <c r="F322" s="188" t="s">
        <v>432</v>
      </c>
      <c r="G322" s="37"/>
      <c r="H322" s="37"/>
      <c r="I322" s="426"/>
      <c r="J322" s="408"/>
      <c r="K322" s="37"/>
      <c r="L322" s="40"/>
      <c r="M322" s="186"/>
      <c r="N322" s="187"/>
      <c r="O322" s="64"/>
      <c r="P322" s="64"/>
      <c r="Q322" s="64"/>
      <c r="R322" s="64"/>
      <c r="S322" s="64"/>
      <c r="T322" s="65"/>
      <c r="U322" s="35"/>
      <c r="V322" s="35"/>
      <c r="W322" s="35"/>
      <c r="X322" s="35"/>
      <c r="Y322" s="35"/>
      <c r="Z322" s="35"/>
      <c r="AA322" s="35"/>
      <c r="AB322" s="35"/>
      <c r="AC322" s="35"/>
      <c r="AD322" s="35"/>
      <c r="AE322" s="35"/>
      <c r="AT322" s="19" t="s">
        <v>145</v>
      </c>
      <c r="AU322" s="19" t="s">
        <v>86</v>
      </c>
    </row>
    <row r="323" spans="1:51" s="13" customFormat="1">
      <c r="B323" s="189"/>
      <c r="C323" s="190"/>
      <c r="D323" s="183" t="s">
        <v>147</v>
      </c>
      <c r="E323" s="191" t="s">
        <v>19</v>
      </c>
      <c r="F323" s="192" t="s">
        <v>234</v>
      </c>
      <c r="G323" s="190"/>
      <c r="H323" s="191" t="s">
        <v>19</v>
      </c>
      <c r="I323" s="433"/>
      <c r="J323" s="434"/>
      <c r="K323" s="190"/>
      <c r="L323" s="193"/>
      <c r="M323" s="194"/>
      <c r="N323" s="195"/>
      <c r="O323" s="195"/>
      <c r="P323" s="195"/>
      <c r="Q323" s="195"/>
      <c r="R323" s="195"/>
      <c r="S323" s="195"/>
      <c r="T323" s="196"/>
      <c r="AT323" s="197" t="s">
        <v>147</v>
      </c>
      <c r="AU323" s="197" t="s">
        <v>86</v>
      </c>
      <c r="AV323" s="13" t="s">
        <v>84</v>
      </c>
      <c r="AW323" s="13" t="s">
        <v>35</v>
      </c>
      <c r="AX323" s="13" t="s">
        <v>76</v>
      </c>
      <c r="AY323" s="197" t="s">
        <v>134</v>
      </c>
    </row>
    <row r="324" spans="1:51" s="14" customFormat="1">
      <c r="B324" s="198"/>
      <c r="C324" s="199"/>
      <c r="D324" s="183" t="s">
        <v>147</v>
      </c>
      <c r="E324" s="200" t="s">
        <v>19</v>
      </c>
      <c r="F324" s="201" t="s">
        <v>433</v>
      </c>
      <c r="G324" s="199"/>
      <c r="H324" s="202">
        <v>93.867000000000004</v>
      </c>
      <c r="I324" s="429"/>
      <c r="J324" s="430"/>
      <c r="K324" s="199"/>
      <c r="L324" s="203"/>
      <c r="M324" s="204"/>
      <c r="N324" s="205"/>
      <c r="O324" s="205"/>
      <c r="P324" s="205"/>
      <c r="Q324" s="205"/>
      <c r="R324" s="205"/>
      <c r="S324" s="205"/>
      <c r="T324" s="206"/>
      <c r="AT324" s="207" t="s">
        <v>147</v>
      </c>
      <c r="AU324" s="207" t="s">
        <v>86</v>
      </c>
      <c r="AV324" s="14" t="s">
        <v>86</v>
      </c>
      <c r="AW324" s="14" t="s">
        <v>35</v>
      </c>
      <c r="AX324" s="14" t="s">
        <v>76</v>
      </c>
      <c r="AY324" s="207" t="s">
        <v>134</v>
      </c>
    </row>
    <row r="325" spans="1:51" s="14" customFormat="1">
      <c r="B325" s="198"/>
      <c r="C325" s="199"/>
      <c r="D325" s="183" t="s">
        <v>147</v>
      </c>
      <c r="E325" s="200" t="s">
        <v>19</v>
      </c>
      <c r="F325" s="201" t="s">
        <v>434</v>
      </c>
      <c r="G325" s="199"/>
      <c r="H325" s="202">
        <v>-5.5670000000000002</v>
      </c>
      <c r="I325" s="429"/>
      <c r="J325" s="430"/>
      <c r="K325" s="199"/>
      <c r="L325" s="203"/>
      <c r="M325" s="204"/>
      <c r="N325" s="205"/>
      <c r="O325" s="205"/>
      <c r="P325" s="205"/>
      <c r="Q325" s="205"/>
      <c r="R325" s="205"/>
      <c r="S325" s="205"/>
      <c r="T325" s="206"/>
      <c r="AT325" s="207" t="s">
        <v>147</v>
      </c>
      <c r="AU325" s="207" t="s">
        <v>86</v>
      </c>
      <c r="AV325" s="14" t="s">
        <v>86</v>
      </c>
      <c r="AW325" s="14" t="s">
        <v>35</v>
      </c>
      <c r="AX325" s="14" t="s">
        <v>76</v>
      </c>
      <c r="AY325" s="207" t="s">
        <v>134</v>
      </c>
    </row>
    <row r="326" spans="1:51" s="14" customFormat="1">
      <c r="B326" s="198"/>
      <c r="C326" s="199"/>
      <c r="D326" s="183" t="s">
        <v>147</v>
      </c>
      <c r="E326" s="200" t="s">
        <v>19</v>
      </c>
      <c r="F326" s="201" t="s">
        <v>435</v>
      </c>
      <c r="G326" s="199"/>
      <c r="H326" s="202">
        <v>-0.51100000000000001</v>
      </c>
      <c r="I326" s="429"/>
      <c r="J326" s="430"/>
      <c r="K326" s="199"/>
      <c r="L326" s="203"/>
      <c r="M326" s="204"/>
      <c r="N326" s="205"/>
      <c r="O326" s="205"/>
      <c r="P326" s="205"/>
      <c r="Q326" s="205"/>
      <c r="R326" s="205"/>
      <c r="S326" s="205"/>
      <c r="T326" s="206"/>
      <c r="AT326" s="207" t="s">
        <v>147</v>
      </c>
      <c r="AU326" s="207" t="s">
        <v>86</v>
      </c>
      <c r="AV326" s="14" t="s">
        <v>86</v>
      </c>
      <c r="AW326" s="14" t="s">
        <v>35</v>
      </c>
      <c r="AX326" s="14" t="s">
        <v>76</v>
      </c>
      <c r="AY326" s="207" t="s">
        <v>134</v>
      </c>
    </row>
    <row r="327" spans="1:51" s="16" customFormat="1">
      <c r="B327" s="226"/>
      <c r="C327" s="227"/>
      <c r="D327" s="183" t="s">
        <v>147</v>
      </c>
      <c r="E327" s="228" t="s">
        <v>19</v>
      </c>
      <c r="F327" s="229" t="s">
        <v>258</v>
      </c>
      <c r="G327" s="227"/>
      <c r="H327" s="230">
        <v>87.789000000000016</v>
      </c>
      <c r="I327" s="435"/>
      <c r="J327" s="436"/>
      <c r="K327" s="227"/>
      <c r="L327" s="231"/>
      <c r="M327" s="232"/>
      <c r="N327" s="233"/>
      <c r="O327" s="233"/>
      <c r="P327" s="233"/>
      <c r="Q327" s="233"/>
      <c r="R327" s="233"/>
      <c r="S327" s="233"/>
      <c r="T327" s="234"/>
      <c r="AT327" s="235" t="s">
        <v>147</v>
      </c>
      <c r="AU327" s="235" t="s">
        <v>86</v>
      </c>
      <c r="AV327" s="16" t="s">
        <v>159</v>
      </c>
      <c r="AW327" s="16" t="s">
        <v>35</v>
      </c>
      <c r="AX327" s="16" t="s">
        <v>76</v>
      </c>
      <c r="AY327" s="235" t="s">
        <v>134</v>
      </c>
    </row>
    <row r="328" spans="1:51" s="13" customFormat="1">
      <c r="B328" s="189"/>
      <c r="C328" s="190"/>
      <c r="D328" s="183" t="s">
        <v>147</v>
      </c>
      <c r="E328" s="191" t="s">
        <v>19</v>
      </c>
      <c r="F328" s="192" t="s">
        <v>301</v>
      </c>
      <c r="G328" s="190"/>
      <c r="H328" s="191" t="s">
        <v>19</v>
      </c>
      <c r="I328" s="433"/>
      <c r="J328" s="434"/>
      <c r="K328" s="190"/>
      <c r="L328" s="193"/>
      <c r="M328" s="194"/>
      <c r="N328" s="195"/>
      <c r="O328" s="195"/>
      <c r="P328" s="195"/>
      <c r="Q328" s="195"/>
      <c r="R328" s="195"/>
      <c r="S328" s="195"/>
      <c r="T328" s="196"/>
      <c r="AT328" s="197" t="s">
        <v>147</v>
      </c>
      <c r="AU328" s="197" t="s">
        <v>86</v>
      </c>
      <c r="AV328" s="13" t="s">
        <v>84</v>
      </c>
      <c r="AW328" s="13" t="s">
        <v>35</v>
      </c>
      <c r="AX328" s="13" t="s">
        <v>76</v>
      </c>
      <c r="AY328" s="197" t="s">
        <v>134</v>
      </c>
    </row>
    <row r="329" spans="1:51" s="13" customFormat="1">
      <c r="B329" s="189"/>
      <c r="C329" s="190"/>
      <c r="D329" s="183" t="s">
        <v>147</v>
      </c>
      <c r="E329" s="191" t="s">
        <v>19</v>
      </c>
      <c r="F329" s="192" t="s">
        <v>436</v>
      </c>
      <c r="G329" s="190"/>
      <c r="H329" s="191" t="s">
        <v>19</v>
      </c>
      <c r="I329" s="433"/>
      <c r="J329" s="434"/>
      <c r="K329" s="190"/>
      <c r="L329" s="193"/>
      <c r="M329" s="194"/>
      <c r="N329" s="195"/>
      <c r="O329" s="195"/>
      <c r="P329" s="195"/>
      <c r="Q329" s="195"/>
      <c r="R329" s="195"/>
      <c r="S329" s="195"/>
      <c r="T329" s="196"/>
      <c r="AT329" s="197" t="s">
        <v>147</v>
      </c>
      <c r="AU329" s="197" t="s">
        <v>86</v>
      </c>
      <c r="AV329" s="13" t="s">
        <v>84</v>
      </c>
      <c r="AW329" s="13" t="s">
        <v>35</v>
      </c>
      <c r="AX329" s="13" t="s">
        <v>76</v>
      </c>
      <c r="AY329" s="197" t="s">
        <v>134</v>
      </c>
    </row>
    <row r="330" spans="1:51" s="14" customFormat="1">
      <c r="B330" s="198"/>
      <c r="C330" s="199"/>
      <c r="D330" s="183" t="s">
        <v>147</v>
      </c>
      <c r="E330" s="200" t="s">
        <v>19</v>
      </c>
      <c r="F330" s="201" t="s">
        <v>437</v>
      </c>
      <c r="G330" s="199"/>
      <c r="H330" s="202">
        <v>31.164000000000001</v>
      </c>
      <c r="I330" s="429"/>
      <c r="J330" s="430"/>
      <c r="K330" s="199"/>
      <c r="L330" s="203"/>
      <c r="M330" s="204"/>
      <c r="N330" s="205"/>
      <c r="O330" s="205"/>
      <c r="P330" s="205"/>
      <c r="Q330" s="205"/>
      <c r="R330" s="205"/>
      <c r="S330" s="205"/>
      <c r="T330" s="206"/>
      <c r="AT330" s="207" t="s">
        <v>147</v>
      </c>
      <c r="AU330" s="207" t="s">
        <v>86</v>
      </c>
      <c r="AV330" s="14" t="s">
        <v>86</v>
      </c>
      <c r="AW330" s="14" t="s">
        <v>35</v>
      </c>
      <c r="AX330" s="14" t="s">
        <v>76</v>
      </c>
      <c r="AY330" s="207" t="s">
        <v>134</v>
      </c>
    </row>
    <row r="331" spans="1:51" s="14" customFormat="1">
      <c r="B331" s="198"/>
      <c r="C331" s="199"/>
      <c r="D331" s="183" t="s">
        <v>147</v>
      </c>
      <c r="E331" s="200" t="s">
        <v>19</v>
      </c>
      <c r="F331" s="201" t="s">
        <v>438</v>
      </c>
      <c r="G331" s="199"/>
      <c r="H331" s="202">
        <v>-8.484</v>
      </c>
      <c r="I331" s="429"/>
      <c r="J331" s="430"/>
      <c r="K331" s="199"/>
      <c r="L331" s="203"/>
      <c r="M331" s="204"/>
      <c r="N331" s="205"/>
      <c r="O331" s="205"/>
      <c r="P331" s="205"/>
      <c r="Q331" s="205"/>
      <c r="R331" s="205"/>
      <c r="S331" s="205"/>
      <c r="T331" s="206"/>
      <c r="AT331" s="207" t="s">
        <v>147</v>
      </c>
      <c r="AU331" s="207" t="s">
        <v>86</v>
      </c>
      <c r="AV331" s="14" t="s">
        <v>86</v>
      </c>
      <c r="AW331" s="14" t="s">
        <v>35</v>
      </c>
      <c r="AX331" s="14" t="s">
        <v>76</v>
      </c>
      <c r="AY331" s="207" t="s">
        <v>134</v>
      </c>
    </row>
    <row r="332" spans="1:51" s="14" customFormat="1">
      <c r="B332" s="198"/>
      <c r="C332" s="199"/>
      <c r="D332" s="183" t="s">
        <v>147</v>
      </c>
      <c r="E332" s="200" t="s">
        <v>19</v>
      </c>
      <c r="F332" s="201" t="s">
        <v>439</v>
      </c>
      <c r="G332" s="199"/>
      <c r="H332" s="202">
        <v>-0.14000000000000001</v>
      </c>
      <c r="I332" s="429"/>
      <c r="J332" s="430"/>
      <c r="K332" s="199"/>
      <c r="L332" s="203"/>
      <c r="M332" s="204"/>
      <c r="N332" s="205"/>
      <c r="O332" s="205"/>
      <c r="P332" s="205"/>
      <c r="Q332" s="205"/>
      <c r="R332" s="205"/>
      <c r="S332" s="205"/>
      <c r="T332" s="206"/>
      <c r="AT332" s="207" t="s">
        <v>147</v>
      </c>
      <c r="AU332" s="207" t="s">
        <v>86</v>
      </c>
      <c r="AV332" s="14" t="s">
        <v>86</v>
      </c>
      <c r="AW332" s="14" t="s">
        <v>35</v>
      </c>
      <c r="AX332" s="14" t="s">
        <v>76</v>
      </c>
      <c r="AY332" s="207" t="s">
        <v>134</v>
      </c>
    </row>
    <row r="333" spans="1:51" s="16" customFormat="1">
      <c r="B333" s="226"/>
      <c r="C333" s="227"/>
      <c r="D333" s="183" t="s">
        <v>147</v>
      </c>
      <c r="E333" s="228" t="s">
        <v>19</v>
      </c>
      <c r="F333" s="229" t="s">
        <v>258</v>
      </c>
      <c r="G333" s="227"/>
      <c r="H333" s="230">
        <v>22.54</v>
      </c>
      <c r="I333" s="435"/>
      <c r="J333" s="436"/>
      <c r="K333" s="227"/>
      <c r="L333" s="231"/>
      <c r="M333" s="232"/>
      <c r="N333" s="233"/>
      <c r="O333" s="233"/>
      <c r="P333" s="233"/>
      <c r="Q333" s="233"/>
      <c r="R333" s="233"/>
      <c r="S333" s="233"/>
      <c r="T333" s="234"/>
      <c r="AT333" s="235" t="s">
        <v>147</v>
      </c>
      <c r="AU333" s="235" t="s">
        <v>86</v>
      </c>
      <c r="AV333" s="16" t="s">
        <v>159</v>
      </c>
      <c r="AW333" s="16" t="s">
        <v>35</v>
      </c>
      <c r="AX333" s="16" t="s">
        <v>76</v>
      </c>
      <c r="AY333" s="235" t="s">
        <v>134</v>
      </c>
    </row>
    <row r="334" spans="1:51" s="13" customFormat="1">
      <c r="B334" s="189"/>
      <c r="C334" s="190"/>
      <c r="D334" s="183" t="s">
        <v>147</v>
      </c>
      <c r="E334" s="191" t="s">
        <v>19</v>
      </c>
      <c r="F334" s="192" t="s">
        <v>263</v>
      </c>
      <c r="G334" s="190"/>
      <c r="H334" s="191" t="s">
        <v>19</v>
      </c>
      <c r="I334" s="433"/>
      <c r="J334" s="434"/>
      <c r="K334" s="190"/>
      <c r="L334" s="193"/>
      <c r="M334" s="194"/>
      <c r="N334" s="195"/>
      <c r="O334" s="195"/>
      <c r="P334" s="195"/>
      <c r="Q334" s="195"/>
      <c r="R334" s="195"/>
      <c r="S334" s="195"/>
      <c r="T334" s="196"/>
      <c r="AT334" s="197" t="s">
        <v>147</v>
      </c>
      <c r="AU334" s="197" t="s">
        <v>86</v>
      </c>
      <c r="AV334" s="13" t="s">
        <v>84</v>
      </c>
      <c r="AW334" s="13" t="s">
        <v>35</v>
      </c>
      <c r="AX334" s="13" t="s">
        <v>76</v>
      </c>
      <c r="AY334" s="197" t="s">
        <v>134</v>
      </c>
    </row>
    <row r="335" spans="1:51" s="13" customFormat="1">
      <c r="B335" s="189"/>
      <c r="C335" s="190"/>
      <c r="D335" s="183" t="s">
        <v>147</v>
      </c>
      <c r="E335" s="191" t="s">
        <v>19</v>
      </c>
      <c r="F335" s="192" t="s">
        <v>264</v>
      </c>
      <c r="G335" s="190"/>
      <c r="H335" s="191" t="s">
        <v>19</v>
      </c>
      <c r="I335" s="433"/>
      <c r="J335" s="434"/>
      <c r="K335" s="190"/>
      <c r="L335" s="193"/>
      <c r="M335" s="194"/>
      <c r="N335" s="195"/>
      <c r="O335" s="195"/>
      <c r="P335" s="195"/>
      <c r="Q335" s="195"/>
      <c r="R335" s="195"/>
      <c r="S335" s="195"/>
      <c r="T335" s="196"/>
      <c r="AT335" s="197" t="s">
        <v>147</v>
      </c>
      <c r="AU335" s="197" t="s">
        <v>86</v>
      </c>
      <c r="AV335" s="13" t="s">
        <v>84</v>
      </c>
      <c r="AW335" s="13" t="s">
        <v>35</v>
      </c>
      <c r="AX335" s="13" t="s">
        <v>76</v>
      </c>
      <c r="AY335" s="197" t="s">
        <v>134</v>
      </c>
    </row>
    <row r="336" spans="1:51" s="14" customFormat="1">
      <c r="B336" s="198"/>
      <c r="C336" s="199"/>
      <c r="D336" s="183" t="s">
        <v>147</v>
      </c>
      <c r="E336" s="200" t="s">
        <v>19</v>
      </c>
      <c r="F336" s="201" t="s">
        <v>440</v>
      </c>
      <c r="G336" s="199"/>
      <c r="H336" s="202">
        <v>69.191999999999993</v>
      </c>
      <c r="I336" s="429"/>
      <c r="J336" s="430"/>
      <c r="K336" s="199"/>
      <c r="L336" s="203"/>
      <c r="M336" s="204"/>
      <c r="N336" s="205"/>
      <c r="O336" s="205"/>
      <c r="P336" s="205"/>
      <c r="Q336" s="205"/>
      <c r="R336" s="205"/>
      <c r="S336" s="205"/>
      <c r="T336" s="206"/>
      <c r="AT336" s="207" t="s">
        <v>147</v>
      </c>
      <c r="AU336" s="207" t="s">
        <v>86</v>
      </c>
      <c r="AV336" s="14" t="s">
        <v>86</v>
      </c>
      <c r="AW336" s="14" t="s">
        <v>35</v>
      </c>
      <c r="AX336" s="14" t="s">
        <v>76</v>
      </c>
      <c r="AY336" s="207" t="s">
        <v>134</v>
      </c>
    </row>
    <row r="337" spans="2:51" s="14" customFormat="1">
      <c r="B337" s="198"/>
      <c r="C337" s="199"/>
      <c r="D337" s="183" t="s">
        <v>147</v>
      </c>
      <c r="E337" s="200" t="s">
        <v>19</v>
      </c>
      <c r="F337" s="201" t="s">
        <v>441</v>
      </c>
      <c r="G337" s="199"/>
      <c r="H337" s="202">
        <v>-3.5779999999999998</v>
      </c>
      <c r="I337" s="429"/>
      <c r="J337" s="430"/>
      <c r="K337" s="199"/>
      <c r="L337" s="203"/>
      <c r="M337" s="204"/>
      <c r="N337" s="205"/>
      <c r="O337" s="205"/>
      <c r="P337" s="205"/>
      <c r="Q337" s="205"/>
      <c r="R337" s="205"/>
      <c r="S337" s="205"/>
      <c r="T337" s="206"/>
      <c r="AT337" s="207" t="s">
        <v>147</v>
      </c>
      <c r="AU337" s="207" t="s">
        <v>86</v>
      </c>
      <c r="AV337" s="14" t="s">
        <v>86</v>
      </c>
      <c r="AW337" s="14" t="s">
        <v>35</v>
      </c>
      <c r="AX337" s="14" t="s">
        <v>76</v>
      </c>
      <c r="AY337" s="207" t="s">
        <v>134</v>
      </c>
    </row>
    <row r="338" spans="2:51" s="14" customFormat="1">
      <c r="B338" s="198"/>
      <c r="C338" s="199"/>
      <c r="D338" s="183" t="s">
        <v>147</v>
      </c>
      <c r="E338" s="200" t="s">
        <v>19</v>
      </c>
      <c r="F338" s="201" t="s">
        <v>442</v>
      </c>
      <c r="G338" s="199"/>
      <c r="H338" s="202">
        <v>-8.4960000000000004</v>
      </c>
      <c r="I338" s="429"/>
      <c r="J338" s="430"/>
      <c r="K338" s="199"/>
      <c r="L338" s="203"/>
      <c r="M338" s="204"/>
      <c r="N338" s="205"/>
      <c r="O338" s="205"/>
      <c r="P338" s="205"/>
      <c r="Q338" s="205"/>
      <c r="R338" s="205"/>
      <c r="S338" s="205"/>
      <c r="T338" s="206"/>
      <c r="AT338" s="207" t="s">
        <v>147</v>
      </c>
      <c r="AU338" s="207" t="s">
        <v>86</v>
      </c>
      <c r="AV338" s="14" t="s">
        <v>86</v>
      </c>
      <c r="AW338" s="14" t="s">
        <v>35</v>
      </c>
      <c r="AX338" s="14" t="s">
        <v>76</v>
      </c>
      <c r="AY338" s="207" t="s">
        <v>134</v>
      </c>
    </row>
    <row r="339" spans="2:51" s="16" customFormat="1">
      <c r="B339" s="226"/>
      <c r="C339" s="227"/>
      <c r="D339" s="183" t="s">
        <v>147</v>
      </c>
      <c r="E339" s="228" t="s">
        <v>19</v>
      </c>
      <c r="F339" s="229" t="s">
        <v>258</v>
      </c>
      <c r="G339" s="227"/>
      <c r="H339" s="230">
        <v>57.117999999999988</v>
      </c>
      <c r="I339" s="435"/>
      <c r="J339" s="436"/>
      <c r="K339" s="227"/>
      <c r="L339" s="231"/>
      <c r="M339" s="232"/>
      <c r="N339" s="233"/>
      <c r="O339" s="233"/>
      <c r="P339" s="233"/>
      <c r="Q339" s="233"/>
      <c r="R339" s="233"/>
      <c r="S339" s="233"/>
      <c r="T339" s="234"/>
      <c r="AT339" s="235" t="s">
        <v>147</v>
      </c>
      <c r="AU339" s="235" t="s">
        <v>86</v>
      </c>
      <c r="AV339" s="16" t="s">
        <v>159</v>
      </c>
      <c r="AW339" s="16" t="s">
        <v>35</v>
      </c>
      <c r="AX339" s="16" t="s">
        <v>76</v>
      </c>
      <c r="AY339" s="235" t="s">
        <v>134</v>
      </c>
    </row>
    <row r="340" spans="2:51" s="13" customFormat="1">
      <c r="B340" s="189"/>
      <c r="C340" s="190"/>
      <c r="D340" s="183" t="s">
        <v>147</v>
      </c>
      <c r="E340" s="191" t="s">
        <v>19</v>
      </c>
      <c r="F340" s="192" t="s">
        <v>237</v>
      </c>
      <c r="G340" s="190"/>
      <c r="H340" s="191" t="s">
        <v>19</v>
      </c>
      <c r="I340" s="433"/>
      <c r="J340" s="434"/>
      <c r="K340" s="190"/>
      <c r="L340" s="193"/>
      <c r="M340" s="194"/>
      <c r="N340" s="195"/>
      <c r="O340" s="195"/>
      <c r="P340" s="195"/>
      <c r="Q340" s="195"/>
      <c r="R340" s="195"/>
      <c r="S340" s="195"/>
      <c r="T340" s="196"/>
      <c r="AT340" s="197" t="s">
        <v>147</v>
      </c>
      <c r="AU340" s="197" t="s">
        <v>86</v>
      </c>
      <c r="AV340" s="13" t="s">
        <v>84</v>
      </c>
      <c r="AW340" s="13" t="s">
        <v>35</v>
      </c>
      <c r="AX340" s="13" t="s">
        <v>76</v>
      </c>
      <c r="AY340" s="197" t="s">
        <v>134</v>
      </c>
    </row>
    <row r="341" spans="2:51" s="14" customFormat="1">
      <c r="B341" s="198"/>
      <c r="C341" s="199"/>
      <c r="D341" s="183" t="s">
        <v>147</v>
      </c>
      <c r="E341" s="200" t="s">
        <v>19</v>
      </c>
      <c r="F341" s="201" t="s">
        <v>443</v>
      </c>
      <c r="G341" s="199"/>
      <c r="H341" s="202">
        <v>16.555</v>
      </c>
      <c r="I341" s="429"/>
      <c r="J341" s="430"/>
      <c r="K341" s="199"/>
      <c r="L341" s="203"/>
      <c r="M341" s="204"/>
      <c r="N341" s="205"/>
      <c r="O341" s="205"/>
      <c r="P341" s="205"/>
      <c r="Q341" s="205"/>
      <c r="R341" s="205"/>
      <c r="S341" s="205"/>
      <c r="T341" s="206"/>
      <c r="AT341" s="207" t="s">
        <v>147</v>
      </c>
      <c r="AU341" s="207" t="s">
        <v>86</v>
      </c>
      <c r="AV341" s="14" t="s">
        <v>86</v>
      </c>
      <c r="AW341" s="14" t="s">
        <v>35</v>
      </c>
      <c r="AX341" s="14" t="s">
        <v>76</v>
      </c>
      <c r="AY341" s="207" t="s">
        <v>134</v>
      </c>
    </row>
    <row r="342" spans="2:51" s="14" customFormat="1">
      <c r="B342" s="198"/>
      <c r="C342" s="199"/>
      <c r="D342" s="183" t="s">
        <v>147</v>
      </c>
      <c r="E342" s="200" t="s">
        <v>19</v>
      </c>
      <c r="F342" s="201" t="s">
        <v>444</v>
      </c>
      <c r="G342" s="199"/>
      <c r="H342" s="202">
        <v>-3.036</v>
      </c>
      <c r="I342" s="429"/>
      <c r="J342" s="430"/>
      <c r="K342" s="199"/>
      <c r="L342" s="203"/>
      <c r="M342" s="204"/>
      <c r="N342" s="205"/>
      <c r="O342" s="205"/>
      <c r="P342" s="205"/>
      <c r="Q342" s="205"/>
      <c r="R342" s="205"/>
      <c r="S342" s="205"/>
      <c r="T342" s="206"/>
      <c r="AT342" s="207" t="s">
        <v>147</v>
      </c>
      <c r="AU342" s="207" t="s">
        <v>86</v>
      </c>
      <c r="AV342" s="14" t="s">
        <v>86</v>
      </c>
      <c r="AW342" s="14" t="s">
        <v>35</v>
      </c>
      <c r="AX342" s="14" t="s">
        <v>76</v>
      </c>
      <c r="AY342" s="207" t="s">
        <v>134</v>
      </c>
    </row>
    <row r="343" spans="2:51" s="14" customFormat="1">
      <c r="B343" s="198"/>
      <c r="C343" s="199"/>
      <c r="D343" s="183" t="s">
        <v>147</v>
      </c>
      <c r="E343" s="200" t="s">
        <v>19</v>
      </c>
      <c r="F343" s="201" t="s">
        <v>445</v>
      </c>
      <c r="G343" s="199"/>
      <c r="H343" s="202">
        <v>-0.72799999999999998</v>
      </c>
      <c r="I343" s="429"/>
      <c r="J343" s="430"/>
      <c r="K343" s="199"/>
      <c r="L343" s="203"/>
      <c r="M343" s="204"/>
      <c r="N343" s="205"/>
      <c r="O343" s="205"/>
      <c r="P343" s="205"/>
      <c r="Q343" s="205"/>
      <c r="R343" s="205"/>
      <c r="S343" s="205"/>
      <c r="T343" s="206"/>
      <c r="AT343" s="207" t="s">
        <v>147</v>
      </c>
      <c r="AU343" s="207" t="s">
        <v>86</v>
      </c>
      <c r="AV343" s="14" t="s">
        <v>86</v>
      </c>
      <c r="AW343" s="14" t="s">
        <v>35</v>
      </c>
      <c r="AX343" s="14" t="s">
        <v>76</v>
      </c>
      <c r="AY343" s="207" t="s">
        <v>134</v>
      </c>
    </row>
    <row r="344" spans="2:51" s="14" customFormat="1">
      <c r="B344" s="198"/>
      <c r="C344" s="199"/>
      <c r="D344" s="183" t="s">
        <v>147</v>
      </c>
      <c r="E344" s="200" t="s">
        <v>19</v>
      </c>
      <c r="F344" s="201" t="s">
        <v>446</v>
      </c>
      <c r="G344" s="199"/>
      <c r="H344" s="202">
        <v>-2.024</v>
      </c>
      <c r="I344" s="429"/>
      <c r="J344" s="430"/>
      <c r="K344" s="199"/>
      <c r="L344" s="203"/>
      <c r="M344" s="204"/>
      <c r="N344" s="205"/>
      <c r="O344" s="205"/>
      <c r="P344" s="205"/>
      <c r="Q344" s="205"/>
      <c r="R344" s="205"/>
      <c r="S344" s="205"/>
      <c r="T344" s="206"/>
      <c r="AT344" s="207" t="s">
        <v>147</v>
      </c>
      <c r="AU344" s="207" t="s">
        <v>86</v>
      </c>
      <c r="AV344" s="14" t="s">
        <v>86</v>
      </c>
      <c r="AW344" s="14" t="s">
        <v>35</v>
      </c>
      <c r="AX344" s="14" t="s">
        <v>76</v>
      </c>
      <c r="AY344" s="207" t="s">
        <v>134</v>
      </c>
    </row>
    <row r="345" spans="2:51" s="16" customFormat="1">
      <c r="B345" s="226"/>
      <c r="C345" s="227"/>
      <c r="D345" s="183" t="s">
        <v>147</v>
      </c>
      <c r="E345" s="228" t="s">
        <v>19</v>
      </c>
      <c r="F345" s="229" t="s">
        <v>258</v>
      </c>
      <c r="G345" s="227"/>
      <c r="H345" s="230">
        <v>10.766999999999999</v>
      </c>
      <c r="I345" s="435"/>
      <c r="J345" s="436"/>
      <c r="K345" s="227"/>
      <c r="L345" s="231"/>
      <c r="M345" s="232"/>
      <c r="N345" s="233"/>
      <c r="O345" s="233"/>
      <c r="P345" s="233"/>
      <c r="Q345" s="233"/>
      <c r="R345" s="233"/>
      <c r="S345" s="233"/>
      <c r="T345" s="234"/>
      <c r="AT345" s="235" t="s">
        <v>147</v>
      </c>
      <c r="AU345" s="235" t="s">
        <v>86</v>
      </c>
      <c r="AV345" s="16" t="s">
        <v>159</v>
      </c>
      <c r="AW345" s="16" t="s">
        <v>35</v>
      </c>
      <c r="AX345" s="16" t="s">
        <v>76</v>
      </c>
      <c r="AY345" s="235" t="s">
        <v>134</v>
      </c>
    </row>
    <row r="346" spans="2:51" s="13" customFormat="1">
      <c r="B346" s="189"/>
      <c r="C346" s="190"/>
      <c r="D346" s="183" t="s">
        <v>147</v>
      </c>
      <c r="E346" s="191" t="s">
        <v>19</v>
      </c>
      <c r="F346" s="192" t="s">
        <v>241</v>
      </c>
      <c r="G346" s="190"/>
      <c r="H346" s="191" t="s">
        <v>19</v>
      </c>
      <c r="I346" s="433"/>
      <c r="J346" s="434"/>
      <c r="K346" s="190"/>
      <c r="L346" s="193"/>
      <c r="M346" s="194"/>
      <c r="N346" s="195"/>
      <c r="O346" s="195"/>
      <c r="P346" s="195"/>
      <c r="Q346" s="195"/>
      <c r="R346" s="195"/>
      <c r="S346" s="195"/>
      <c r="T346" s="196"/>
      <c r="AT346" s="197" t="s">
        <v>147</v>
      </c>
      <c r="AU346" s="197" t="s">
        <v>86</v>
      </c>
      <c r="AV346" s="13" t="s">
        <v>84</v>
      </c>
      <c r="AW346" s="13" t="s">
        <v>35</v>
      </c>
      <c r="AX346" s="13" t="s">
        <v>76</v>
      </c>
      <c r="AY346" s="197" t="s">
        <v>134</v>
      </c>
    </row>
    <row r="347" spans="2:51" s="14" customFormat="1">
      <c r="B347" s="198"/>
      <c r="C347" s="199"/>
      <c r="D347" s="183" t="s">
        <v>147</v>
      </c>
      <c r="E347" s="200" t="s">
        <v>19</v>
      </c>
      <c r="F347" s="201" t="s">
        <v>447</v>
      </c>
      <c r="G347" s="199"/>
      <c r="H347" s="202">
        <v>6.5110000000000001</v>
      </c>
      <c r="I347" s="429"/>
      <c r="J347" s="430"/>
      <c r="K347" s="199"/>
      <c r="L347" s="203"/>
      <c r="M347" s="204"/>
      <c r="N347" s="205"/>
      <c r="O347" s="205"/>
      <c r="P347" s="205"/>
      <c r="Q347" s="205"/>
      <c r="R347" s="205"/>
      <c r="S347" s="205"/>
      <c r="T347" s="206"/>
      <c r="AT347" s="207" t="s">
        <v>147</v>
      </c>
      <c r="AU347" s="207" t="s">
        <v>86</v>
      </c>
      <c r="AV347" s="14" t="s">
        <v>86</v>
      </c>
      <c r="AW347" s="14" t="s">
        <v>35</v>
      </c>
      <c r="AX347" s="14" t="s">
        <v>76</v>
      </c>
      <c r="AY347" s="207" t="s">
        <v>134</v>
      </c>
    </row>
    <row r="348" spans="2:51" s="14" customFormat="1">
      <c r="B348" s="198"/>
      <c r="C348" s="199"/>
      <c r="D348" s="183" t="s">
        <v>147</v>
      </c>
      <c r="E348" s="200" t="s">
        <v>19</v>
      </c>
      <c r="F348" s="201" t="s">
        <v>448</v>
      </c>
      <c r="G348" s="199"/>
      <c r="H348" s="202">
        <v>-1.4039999999999999</v>
      </c>
      <c r="I348" s="429"/>
      <c r="J348" s="430"/>
      <c r="K348" s="199"/>
      <c r="L348" s="203"/>
      <c r="M348" s="204"/>
      <c r="N348" s="205"/>
      <c r="O348" s="205"/>
      <c r="P348" s="205"/>
      <c r="Q348" s="205"/>
      <c r="R348" s="205"/>
      <c r="S348" s="205"/>
      <c r="T348" s="206"/>
      <c r="AT348" s="207" t="s">
        <v>147</v>
      </c>
      <c r="AU348" s="207" t="s">
        <v>86</v>
      </c>
      <c r="AV348" s="14" t="s">
        <v>86</v>
      </c>
      <c r="AW348" s="14" t="s">
        <v>35</v>
      </c>
      <c r="AX348" s="14" t="s">
        <v>76</v>
      </c>
      <c r="AY348" s="207" t="s">
        <v>134</v>
      </c>
    </row>
    <row r="349" spans="2:51" s="14" customFormat="1">
      <c r="B349" s="198"/>
      <c r="C349" s="199"/>
      <c r="D349" s="183" t="s">
        <v>147</v>
      </c>
      <c r="E349" s="200" t="s">
        <v>19</v>
      </c>
      <c r="F349" s="201" t="s">
        <v>449</v>
      </c>
      <c r="G349" s="199"/>
      <c r="H349" s="202">
        <v>-0.29399999999999998</v>
      </c>
      <c r="I349" s="429"/>
      <c r="J349" s="430"/>
      <c r="K349" s="199"/>
      <c r="L349" s="203"/>
      <c r="M349" s="204"/>
      <c r="N349" s="205"/>
      <c r="O349" s="205"/>
      <c r="P349" s="205"/>
      <c r="Q349" s="205"/>
      <c r="R349" s="205"/>
      <c r="S349" s="205"/>
      <c r="T349" s="206"/>
      <c r="AT349" s="207" t="s">
        <v>147</v>
      </c>
      <c r="AU349" s="207" t="s">
        <v>86</v>
      </c>
      <c r="AV349" s="14" t="s">
        <v>86</v>
      </c>
      <c r="AW349" s="14" t="s">
        <v>35</v>
      </c>
      <c r="AX349" s="14" t="s">
        <v>76</v>
      </c>
      <c r="AY349" s="207" t="s">
        <v>134</v>
      </c>
    </row>
    <row r="350" spans="2:51" s="14" customFormat="1">
      <c r="B350" s="198"/>
      <c r="C350" s="199"/>
      <c r="D350" s="183" t="s">
        <v>147</v>
      </c>
      <c r="E350" s="200" t="s">
        <v>19</v>
      </c>
      <c r="F350" s="201" t="s">
        <v>450</v>
      </c>
      <c r="G350" s="199"/>
      <c r="H350" s="202">
        <v>-0.48599999999999999</v>
      </c>
      <c r="I350" s="429"/>
      <c r="J350" s="430"/>
      <c r="K350" s="199"/>
      <c r="L350" s="203"/>
      <c r="M350" s="204"/>
      <c r="N350" s="205"/>
      <c r="O350" s="205"/>
      <c r="P350" s="205"/>
      <c r="Q350" s="205"/>
      <c r="R350" s="205"/>
      <c r="S350" s="205"/>
      <c r="T350" s="206"/>
      <c r="AT350" s="207" t="s">
        <v>147</v>
      </c>
      <c r="AU350" s="207" t="s">
        <v>86</v>
      </c>
      <c r="AV350" s="14" t="s">
        <v>86</v>
      </c>
      <c r="AW350" s="14" t="s">
        <v>35</v>
      </c>
      <c r="AX350" s="14" t="s">
        <v>76</v>
      </c>
      <c r="AY350" s="207" t="s">
        <v>134</v>
      </c>
    </row>
    <row r="351" spans="2:51" s="16" customFormat="1">
      <c r="B351" s="226"/>
      <c r="C351" s="227"/>
      <c r="D351" s="183" t="s">
        <v>147</v>
      </c>
      <c r="E351" s="228" t="s">
        <v>19</v>
      </c>
      <c r="F351" s="229" t="s">
        <v>258</v>
      </c>
      <c r="G351" s="227"/>
      <c r="H351" s="230">
        <v>4.3270000000000008</v>
      </c>
      <c r="I351" s="435"/>
      <c r="J351" s="436"/>
      <c r="K351" s="227"/>
      <c r="L351" s="231"/>
      <c r="M351" s="232"/>
      <c r="N351" s="233"/>
      <c r="O351" s="233"/>
      <c r="P351" s="233"/>
      <c r="Q351" s="233"/>
      <c r="R351" s="233"/>
      <c r="S351" s="233"/>
      <c r="T351" s="234"/>
      <c r="AT351" s="235" t="s">
        <v>147</v>
      </c>
      <c r="AU351" s="235" t="s">
        <v>86</v>
      </c>
      <c r="AV351" s="16" t="s">
        <v>159</v>
      </c>
      <c r="AW351" s="16" t="s">
        <v>35</v>
      </c>
      <c r="AX351" s="16" t="s">
        <v>76</v>
      </c>
      <c r="AY351" s="235" t="s">
        <v>134</v>
      </c>
    </row>
    <row r="352" spans="2:51" s="15" customFormat="1">
      <c r="B352" s="208"/>
      <c r="C352" s="209"/>
      <c r="D352" s="183" t="s">
        <v>147</v>
      </c>
      <c r="E352" s="210" t="s">
        <v>19</v>
      </c>
      <c r="F352" s="211" t="s">
        <v>153</v>
      </c>
      <c r="G352" s="209"/>
      <c r="H352" s="212">
        <v>182.541</v>
      </c>
      <c r="I352" s="431"/>
      <c r="J352" s="432"/>
      <c r="K352" s="209"/>
      <c r="L352" s="213"/>
      <c r="M352" s="214"/>
      <c r="N352" s="215"/>
      <c r="O352" s="215"/>
      <c r="P352" s="215"/>
      <c r="Q352" s="215"/>
      <c r="R352" s="215"/>
      <c r="S352" s="215"/>
      <c r="T352" s="216"/>
      <c r="AT352" s="217" t="s">
        <v>147</v>
      </c>
      <c r="AU352" s="217" t="s">
        <v>86</v>
      </c>
      <c r="AV352" s="15" t="s">
        <v>141</v>
      </c>
      <c r="AW352" s="15" t="s">
        <v>35</v>
      </c>
      <c r="AX352" s="15" t="s">
        <v>84</v>
      </c>
      <c r="AY352" s="217" t="s">
        <v>134</v>
      </c>
    </row>
    <row r="353" spans="1:65" s="2" customFormat="1" ht="14.45" customHeight="1">
      <c r="A353" s="35"/>
      <c r="B353" s="36"/>
      <c r="C353" s="218" t="s">
        <v>451</v>
      </c>
      <c r="D353" s="218" t="s">
        <v>192</v>
      </c>
      <c r="E353" s="219" t="s">
        <v>452</v>
      </c>
      <c r="F353" s="220" t="s">
        <v>453</v>
      </c>
      <c r="G353" s="221" t="s">
        <v>422</v>
      </c>
      <c r="H353" s="222">
        <v>27.154</v>
      </c>
      <c r="I353" s="427"/>
      <c r="J353" s="428">
        <f>ROUND(I353*H353,2)</f>
        <v>0</v>
      </c>
      <c r="K353" s="220" t="s">
        <v>140</v>
      </c>
      <c r="L353" s="223"/>
      <c r="M353" s="224" t="s">
        <v>19</v>
      </c>
      <c r="N353" s="225" t="s">
        <v>47</v>
      </c>
      <c r="O353" s="64"/>
      <c r="P353" s="179">
        <f>O353*H353</f>
        <v>0</v>
      </c>
      <c r="Q353" s="179">
        <v>1</v>
      </c>
      <c r="R353" s="179">
        <f>Q353*H353</f>
        <v>27.154</v>
      </c>
      <c r="S353" s="179">
        <v>0</v>
      </c>
      <c r="T353" s="180">
        <f>S353*H353</f>
        <v>0</v>
      </c>
      <c r="U353" s="35"/>
      <c r="V353" s="35"/>
      <c r="W353" s="35"/>
      <c r="X353" s="35"/>
      <c r="Y353" s="35"/>
      <c r="Z353" s="35"/>
      <c r="AA353" s="35"/>
      <c r="AB353" s="35"/>
      <c r="AC353" s="35"/>
      <c r="AD353" s="35"/>
      <c r="AE353" s="35"/>
      <c r="AR353" s="181" t="s">
        <v>191</v>
      </c>
      <c r="AT353" s="181" t="s">
        <v>192</v>
      </c>
      <c r="AU353" s="181" t="s">
        <v>86</v>
      </c>
      <c r="AY353" s="19" t="s">
        <v>134</v>
      </c>
      <c r="BE353" s="182">
        <f>IF(N353="základní",J353,0)</f>
        <v>0</v>
      </c>
      <c r="BF353" s="182">
        <f>IF(N353="snížená",J353,0)</f>
        <v>0</v>
      </c>
      <c r="BG353" s="182">
        <f>IF(N353="zákl. přenesená",J353,0)</f>
        <v>0</v>
      </c>
      <c r="BH353" s="182">
        <f>IF(N353="sníž. přenesená",J353,0)</f>
        <v>0</v>
      </c>
      <c r="BI353" s="182">
        <f>IF(N353="nulová",J353,0)</f>
        <v>0</v>
      </c>
      <c r="BJ353" s="19" t="s">
        <v>84</v>
      </c>
      <c r="BK353" s="182">
        <f>ROUND(I353*H353,2)</f>
        <v>0</v>
      </c>
      <c r="BL353" s="19" t="s">
        <v>141</v>
      </c>
      <c r="BM353" s="181" t="s">
        <v>454</v>
      </c>
    </row>
    <row r="354" spans="1:65" s="2" customFormat="1">
      <c r="A354" s="35"/>
      <c r="B354" s="36"/>
      <c r="C354" s="37"/>
      <c r="D354" s="183" t="s">
        <v>143</v>
      </c>
      <c r="E354" s="37"/>
      <c r="F354" s="184" t="s">
        <v>453</v>
      </c>
      <c r="G354" s="37"/>
      <c r="H354" s="37"/>
      <c r="I354" s="426"/>
      <c r="J354" s="408"/>
      <c r="K354" s="37"/>
      <c r="L354" s="40"/>
      <c r="M354" s="186"/>
      <c r="N354" s="187"/>
      <c r="O354" s="64"/>
      <c r="P354" s="64"/>
      <c r="Q354" s="64"/>
      <c r="R354" s="64"/>
      <c r="S354" s="64"/>
      <c r="T354" s="65"/>
      <c r="U354" s="35"/>
      <c r="V354" s="35"/>
      <c r="W354" s="35"/>
      <c r="X354" s="35"/>
      <c r="Y354" s="35"/>
      <c r="Z354" s="35"/>
      <c r="AA354" s="35"/>
      <c r="AB354" s="35"/>
      <c r="AC354" s="35"/>
      <c r="AD354" s="35"/>
      <c r="AE354" s="35"/>
      <c r="AT354" s="19" t="s">
        <v>143</v>
      </c>
      <c r="AU354" s="19" t="s">
        <v>86</v>
      </c>
    </row>
    <row r="355" spans="1:65" s="13" customFormat="1">
      <c r="B355" s="189"/>
      <c r="C355" s="190"/>
      <c r="D355" s="183" t="s">
        <v>147</v>
      </c>
      <c r="E355" s="191" t="s">
        <v>19</v>
      </c>
      <c r="F355" s="192" t="s">
        <v>148</v>
      </c>
      <c r="G355" s="190"/>
      <c r="H355" s="191" t="s">
        <v>19</v>
      </c>
      <c r="I355" s="433"/>
      <c r="J355" s="434"/>
      <c r="K355" s="190"/>
      <c r="L355" s="193"/>
      <c r="M355" s="194"/>
      <c r="N355" s="195"/>
      <c r="O355" s="195"/>
      <c r="P355" s="195"/>
      <c r="Q355" s="195"/>
      <c r="R355" s="195"/>
      <c r="S355" s="195"/>
      <c r="T355" s="196"/>
      <c r="AT355" s="197" t="s">
        <v>147</v>
      </c>
      <c r="AU355" s="197" t="s">
        <v>86</v>
      </c>
      <c r="AV355" s="13" t="s">
        <v>84</v>
      </c>
      <c r="AW355" s="13" t="s">
        <v>35</v>
      </c>
      <c r="AX355" s="13" t="s">
        <v>76</v>
      </c>
      <c r="AY355" s="197" t="s">
        <v>134</v>
      </c>
    </row>
    <row r="356" spans="1:65" s="14" customFormat="1">
      <c r="B356" s="198"/>
      <c r="C356" s="199"/>
      <c r="D356" s="183" t="s">
        <v>147</v>
      </c>
      <c r="E356" s="200" t="s">
        <v>19</v>
      </c>
      <c r="F356" s="201" t="s">
        <v>455</v>
      </c>
      <c r="G356" s="199"/>
      <c r="H356" s="202">
        <v>2.2400000000000002</v>
      </c>
      <c r="I356" s="429"/>
      <c r="J356" s="430"/>
      <c r="K356" s="199"/>
      <c r="L356" s="203"/>
      <c r="M356" s="204"/>
      <c r="N356" s="205"/>
      <c r="O356" s="205"/>
      <c r="P356" s="205"/>
      <c r="Q356" s="205"/>
      <c r="R356" s="205"/>
      <c r="S356" s="205"/>
      <c r="T356" s="206"/>
      <c r="AT356" s="207" t="s">
        <v>147</v>
      </c>
      <c r="AU356" s="207" t="s">
        <v>86</v>
      </c>
      <c r="AV356" s="14" t="s">
        <v>86</v>
      </c>
      <c r="AW356" s="14" t="s">
        <v>35</v>
      </c>
      <c r="AX356" s="14" t="s">
        <v>76</v>
      </c>
      <c r="AY356" s="207" t="s">
        <v>134</v>
      </c>
    </row>
    <row r="357" spans="1:65" s="13" customFormat="1">
      <c r="B357" s="189"/>
      <c r="C357" s="190"/>
      <c r="D357" s="183" t="s">
        <v>147</v>
      </c>
      <c r="E357" s="191" t="s">
        <v>19</v>
      </c>
      <c r="F357" s="192" t="s">
        <v>151</v>
      </c>
      <c r="G357" s="190"/>
      <c r="H357" s="191" t="s">
        <v>19</v>
      </c>
      <c r="I357" s="433"/>
      <c r="J357" s="434"/>
      <c r="K357" s="190"/>
      <c r="L357" s="193"/>
      <c r="M357" s="194"/>
      <c r="N357" s="195"/>
      <c r="O357" s="195"/>
      <c r="P357" s="195"/>
      <c r="Q357" s="195"/>
      <c r="R357" s="195"/>
      <c r="S357" s="195"/>
      <c r="T357" s="196"/>
      <c r="AT357" s="197" t="s">
        <v>147</v>
      </c>
      <c r="AU357" s="197" t="s">
        <v>86</v>
      </c>
      <c r="AV357" s="13" t="s">
        <v>84</v>
      </c>
      <c r="AW357" s="13" t="s">
        <v>35</v>
      </c>
      <c r="AX357" s="13" t="s">
        <v>76</v>
      </c>
      <c r="AY357" s="197" t="s">
        <v>134</v>
      </c>
    </row>
    <row r="358" spans="1:65" s="14" customFormat="1">
      <c r="B358" s="198"/>
      <c r="C358" s="199"/>
      <c r="D358" s="183" t="s">
        <v>147</v>
      </c>
      <c r="E358" s="200" t="s">
        <v>19</v>
      </c>
      <c r="F358" s="201" t="s">
        <v>456</v>
      </c>
      <c r="G358" s="199"/>
      <c r="H358" s="202">
        <v>11.337</v>
      </c>
      <c r="I358" s="429"/>
      <c r="J358" s="430"/>
      <c r="K358" s="199"/>
      <c r="L358" s="203"/>
      <c r="M358" s="204"/>
      <c r="N358" s="205"/>
      <c r="O358" s="205"/>
      <c r="P358" s="205"/>
      <c r="Q358" s="205"/>
      <c r="R358" s="205"/>
      <c r="S358" s="205"/>
      <c r="T358" s="206"/>
      <c r="AT358" s="207" t="s">
        <v>147</v>
      </c>
      <c r="AU358" s="207" t="s">
        <v>86</v>
      </c>
      <c r="AV358" s="14" t="s">
        <v>86</v>
      </c>
      <c r="AW358" s="14" t="s">
        <v>35</v>
      </c>
      <c r="AX358" s="14" t="s">
        <v>76</v>
      </c>
      <c r="AY358" s="207" t="s">
        <v>134</v>
      </c>
    </row>
    <row r="359" spans="1:65" s="15" customFormat="1">
      <c r="B359" s="208"/>
      <c r="C359" s="209"/>
      <c r="D359" s="183" t="s">
        <v>147</v>
      </c>
      <c r="E359" s="210" t="s">
        <v>19</v>
      </c>
      <c r="F359" s="211" t="s">
        <v>153</v>
      </c>
      <c r="G359" s="209"/>
      <c r="H359" s="212">
        <v>13.577</v>
      </c>
      <c r="I359" s="431"/>
      <c r="J359" s="432"/>
      <c r="K359" s="209"/>
      <c r="L359" s="213"/>
      <c r="M359" s="214"/>
      <c r="N359" s="215"/>
      <c r="O359" s="215"/>
      <c r="P359" s="215"/>
      <c r="Q359" s="215"/>
      <c r="R359" s="215"/>
      <c r="S359" s="215"/>
      <c r="T359" s="216"/>
      <c r="AT359" s="217" t="s">
        <v>147</v>
      </c>
      <c r="AU359" s="217" t="s">
        <v>86</v>
      </c>
      <c r="AV359" s="15" t="s">
        <v>141</v>
      </c>
      <c r="AW359" s="15" t="s">
        <v>35</v>
      </c>
      <c r="AX359" s="15" t="s">
        <v>84</v>
      </c>
      <c r="AY359" s="217" t="s">
        <v>134</v>
      </c>
    </row>
    <row r="360" spans="1:65" s="14" customFormat="1">
      <c r="B360" s="198"/>
      <c r="C360" s="199"/>
      <c r="D360" s="183" t="s">
        <v>147</v>
      </c>
      <c r="E360" s="199"/>
      <c r="F360" s="201" t="s">
        <v>457</v>
      </c>
      <c r="G360" s="199"/>
      <c r="H360" s="202">
        <v>27.154</v>
      </c>
      <c r="I360" s="429"/>
      <c r="J360" s="430"/>
      <c r="K360" s="199"/>
      <c r="L360" s="203"/>
      <c r="M360" s="204"/>
      <c r="N360" s="205"/>
      <c r="O360" s="205"/>
      <c r="P360" s="205"/>
      <c r="Q360" s="205"/>
      <c r="R360" s="205"/>
      <c r="S360" s="205"/>
      <c r="T360" s="206"/>
      <c r="AT360" s="207" t="s">
        <v>147</v>
      </c>
      <c r="AU360" s="207" t="s">
        <v>86</v>
      </c>
      <c r="AV360" s="14" t="s">
        <v>86</v>
      </c>
      <c r="AW360" s="14" t="s">
        <v>4</v>
      </c>
      <c r="AX360" s="14" t="s">
        <v>84</v>
      </c>
      <c r="AY360" s="207" t="s">
        <v>134</v>
      </c>
    </row>
    <row r="361" spans="1:65" s="2" customFormat="1" ht="14.45" customHeight="1">
      <c r="A361" s="35"/>
      <c r="B361" s="36"/>
      <c r="C361" s="170" t="s">
        <v>458</v>
      </c>
      <c r="D361" s="170" t="s">
        <v>136</v>
      </c>
      <c r="E361" s="171" t="s">
        <v>459</v>
      </c>
      <c r="F361" s="172" t="s">
        <v>460</v>
      </c>
      <c r="G361" s="173" t="s">
        <v>230</v>
      </c>
      <c r="H361" s="174">
        <v>6.7240000000000002</v>
      </c>
      <c r="I361" s="424"/>
      <c r="J361" s="425">
        <f>ROUND(I361*H361,2)</f>
        <v>0</v>
      </c>
      <c r="K361" s="172" t="s">
        <v>140</v>
      </c>
      <c r="L361" s="40"/>
      <c r="M361" s="177" t="s">
        <v>19</v>
      </c>
      <c r="N361" s="178" t="s">
        <v>47</v>
      </c>
      <c r="O361" s="64"/>
      <c r="P361" s="179">
        <f>O361*H361</f>
        <v>0</v>
      </c>
      <c r="Q361" s="179">
        <v>0</v>
      </c>
      <c r="R361" s="179">
        <f>Q361*H361</f>
        <v>0</v>
      </c>
      <c r="S361" s="179">
        <v>0</v>
      </c>
      <c r="T361" s="180">
        <f>S361*H361</f>
        <v>0</v>
      </c>
      <c r="U361" s="35"/>
      <c r="V361" s="35"/>
      <c r="W361" s="35"/>
      <c r="X361" s="35"/>
      <c r="Y361" s="35"/>
      <c r="Z361" s="35"/>
      <c r="AA361" s="35"/>
      <c r="AB361" s="35"/>
      <c r="AC361" s="35"/>
      <c r="AD361" s="35"/>
      <c r="AE361" s="35"/>
      <c r="AR361" s="181" t="s">
        <v>141</v>
      </c>
      <c r="AT361" s="181" t="s">
        <v>136</v>
      </c>
      <c r="AU361" s="181" t="s">
        <v>86</v>
      </c>
      <c r="AY361" s="19" t="s">
        <v>134</v>
      </c>
      <c r="BE361" s="182">
        <f>IF(N361="základní",J361,0)</f>
        <v>0</v>
      </c>
      <c r="BF361" s="182">
        <f>IF(N361="snížená",J361,0)</f>
        <v>0</v>
      </c>
      <c r="BG361" s="182">
        <f>IF(N361="zákl. přenesená",J361,0)</f>
        <v>0</v>
      </c>
      <c r="BH361" s="182">
        <f>IF(N361="sníž. přenesená",J361,0)</f>
        <v>0</v>
      </c>
      <c r="BI361" s="182">
        <f>IF(N361="nulová",J361,0)</f>
        <v>0</v>
      </c>
      <c r="BJ361" s="19" t="s">
        <v>84</v>
      </c>
      <c r="BK361" s="182">
        <f>ROUND(I361*H361,2)</f>
        <v>0</v>
      </c>
      <c r="BL361" s="19" t="s">
        <v>141</v>
      </c>
      <c r="BM361" s="181" t="s">
        <v>461</v>
      </c>
    </row>
    <row r="362" spans="1:65" s="2" customFormat="1" ht="19.5">
      <c r="A362" s="35"/>
      <c r="B362" s="36"/>
      <c r="C362" s="37"/>
      <c r="D362" s="183" t="s">
        <v>143</v>
      </c>
      <c r="E362" s="37"/>
      <c r="F362" s="184" t="s">
        <v>462</v>
      </c>
      <c r="G362" s="37"/>
      <c r="H362" s="37"/>
      <c r="I362" s="426"/>
      <c r="J362" s="408"/>
      <c r="K362" s="37"/>
      <c r="L362" s="40"/>
      <c r="M362" s="186"/>
      <c r="N362" s="187"/>
      <c r="O362" s="64"/>
      <c r="P362" s="64"/>
      <c r="Q362" s="64"/>
      <c r="R362" s="64"/>
      <c r="S362" s="64"/>
      <c r="T362" s="65"/>
      <c r="U362" s="35"/>
      <c r="V362" s="35"/>
      <c r="W362" s="35"/>
      <c r="X362" s="35"/>
      <c r="Y362" s="35"/>
      <c r="Z362" s="35"/>
      <c r="AA362" s="35"/>
      <c r="AB362" s="35"/>
      <c r="AC362" s="35"/>
      <c r="AD362" s="35"/>
      <c r="AE362" s="35"/>
      <c r="AT362" s="19" t="s">
        <v>143</v>
      </c>
      <c r="AU362" s="19" t="s">
        <v>86</v>
      </c>
    </row>
    <row r="363" spans="1:65" s="2" customFormat="1" ht="68.25">
      <c r="A363" s="35"/>
      <c r="B363" s="36"/>
      <c r="C363" s="37"/>
      <c r="D363" s="183" t="s">
        <v>145</v>
      </c>
      <c r="E363" s="37"/>
      <c r="F363" s="188" t="s">
        <v>463</v>
      </c>
      <c r="G363" s="37"/>
      <c r="H363" s="37"/>
      <c r="I363" s="426"/>
      <c r="J363" s="408"/>
      <c r="K363" s="37"/>
      <c r="L363" s="40"/>
      <c r="M363" s="186"/>
      <c r="N363" s="187"/>
      <c r="O363" s="64"/>
      <c r="P363" s="64"/>
      <c r="Q363" s="64"/>
      <c r="R363" s="64"/>
      <c r="S363" s="64"/>
      <c r="T363" s="65"/>
      <c r="U363" s="35"/>
      <c r="V363" s="35"/>
      <c r="W363" s="35"/>
      <c r="X363" s="35"/>
      <c r="Y363" s="35"/>
      <c r="Z363" s="35"/>
      <c r="AA363" s="35"/>
      <c r="AB363" s="35"/>
      <c r="AC363" s="35"/>
      <c r="AD363" s="35"/>
      <c r="AE363" s="35"/>
      <c r="AT363" s="19" t="s">
        <v>145</v>
      </c>
      <c r="AU363" s="19" t="s">
        <v>86</v>
      </c>
    </row>
    <row r="364" spans="1:65" s="13" customFormat="1">
      <c r="B364" s="189"/>
      <c r="C364" s="190"/>
      <c r="D364" s="183" t="s">
        <v>147</v>
      </c>
      <c r="E364" s="191" t="s">
        <v>19</v>
      </c>
      <c r="F364" s="192" t="s">
        <v>148</v>
      </c>
      <c r="G364" s="190"/>
      <c r="H364" s="191" t="s">
        <v>19</v>
      </c>
      <c r="I364" s="433"/>
      <c r="J364" s="434"/>
      <c r="K364" s="190"/>
      <c r="L364" s="193"/>
      <c r="M364" s="194"/>
      <c r="N364" s="195"/>
      <c r="O364" s="195"/>
      <c r="P364" s="195"/>
      <c r="Q364" s="195"/>
      <c r="R364" s="195"/>
      <c r="S364" s="195"/>
      <c r="T364" s="196"/>
      <c r="AT364" s="197" t="s">
        <v>147</v>
      </c>
      <c r="AU364" s="197" t="s">
        <v>86</v>
      </c>
      <c r="AV364" s="13" t="s">
        <v>84</v>
      </c>
      <c r="AW364" s="13" t="s">
        <v>35</v>
      </c>
      <c r="AX364" s="13" t="s">
        <v>76</v>
      </c>
      <c r="AY364" s="197" t="s">
        <v>134</v>
      </c>
    </row>
    <row r="365" spans="1:65" s="13" customFormat="1">
      <c r="B365" s="189"/>
      <c r="C365" s="190"/>
      <c r="D365" s="183" t="s">
        <v>147</v>
      </c>
      <c r="E365" s="191" t="s">
        <v>19</v>
      </c>
      <c r="F365" s="192" t="s">
        <v>464</v>
      </c>
      <c r="G365" s="190"/>
      <c r="H365" s="191" t="s">
        <v>19</v>
      </c>
      <c r="I365" s="433"/>
      <c r="J365" s="434"/>
      <c r="K365" s="190"/>
      <c r="L365" s="193"/>
      <c r="M365" s="194"/>
      <c r="N365" s="195"/>
      <c r="O365" s="195"/>
      <c r="P365" s="195"/>
      <c r="Q365" s="195"/>
      <c r="R365" s="195"/>
      <c r="S365" s="195"/>
      <c r="T365" s="196"/>
      <c r="AT365" s="197" t="s">
        <v>147</v>
      </c>
      <c r="AU365" s="197" t="s">
        <v>86</v>
      </c>
      <c r="AV365" s="13" t="s">
        <v>84</v>
      </c>
      <c r="AW365" s="13" t="s">
        <v>35</v>
      </c>
      <c r="AX365" s="13" t="s">
        <v>76</v>
      </c>
      <c r="AY365" s="197" t="s">
        <v>134</v>
      </c>
    </row>
    <row r="366" spans="1:65" s="14" customFormat="1">
      <c r="B366" s="198"/>
      <c r="C366" s="199"/>
      <c r="D366" s="183" t="s">
        <v>147</v>
      </c>
      <c r="E366" s="200" t="s">
        <v>19</v>
      </c>
      <c r="F366" s="201" t="s">
        <v>465</v>
      </c>
      <c r="G366" s="199"/>
      <c r="H366" s="202">
        <v>6.8639999999999999</v>
      </c>
      <c r="I366" s="429"/>
      <c r="J366" s="430"/>
      <c r="K366" s="199"/>
      <c r="L366" s="203"/>
      <c r="M366" s="204"/>
      <c r="N366" s="205"/>
      <c r="O366" s="205"/>
      <c r="P366" s="205"/>
      <c r="Q366" s="205"/>
      <c r="R366" s="205"/>
      <c r="S366" s="205"/>
      <c r="T366" s="206"/>
      <c r="AT366" s="207" t="s">
        <v>147</v>
      </c>
      <c r="AU366" s="207" t="s">
        <v>86</v>
      </c>
      <c r="AV366" s="14" t="s">
        <v>86</v>
      </c>
      <c r="AW366" s="14" t="s">
        <v>35</v>
      </c>
      <c r="AX366" s="14" t="s">
        <v>76</v>
      </c>
      <c r="AY366" s="207" t="s">
        <v>134</v>
      </c>
    </row>
    <row r="367" spans="1:65" s="14" customFormat="1">
      <c r="B367" s="198"/>
      <c r="C367" s="199"/>
      <c r="D367" s="183" t="s">
        <v>147</v>
      </c>
      <c r="E367" s="200" t="s">
        <v>19</v>
      </c>
      <c r="F367" s="201" t="s">
        <v>466</v>
      </c>
      <c r="G367" s="199"/>
      <c r="H367" s="202">
        <v>-0.14000000000000001</v>
      </c>
      <c r="I367" s="429"/>
      <c r="J367" s="430"/>
      <c r="K367" s="199"/>
      <c r="L367" s="203"/>
      <c r="M367" s="204"/>
      <c r="N367" s="205"/>
      <c r="O367" s="205"/>
      <c r="P367" s="205"/>
      <c r="Q367" s="205"/>
      <c r="R367" s="205"/>
      <c r="S367" s="205"/>
      <c r="T367" s="206"/>
      <c r="AT367" s="207" t="s">
        <v>147</v>
      </c>
      <c r="AU367" s="207" t="s">
        <v>86</v>
      </c>
      <c r="AV367" s="14" t="s">
        <v>86</v>
      </c>
      <c r="AW367" s="14" t="s">
        <v>35</v>
      </c>
      <c r="AX367" s="14" t="s">
        <v>76</v>
      </c>
      <c r="AY367" s="207" t="s">
        <v>134</v>
      </c>
    </row>
    <row r="368" spans="1:65" s="15" customFormat="1">
      <c r="B368" s="208"/>
      <c r="C368" s="209"/>
      <c r="D368" s="183" t="s">
        <v>147</v>
      </c>
      <c r="E368" s="210" t="s">
        <v>19</v>
      </c>
      <c r="F368" s="211" t="s">
        <v>153</v>
      </c>
      <c r="G368" s="209"/>
      <c r="H368" s="212">
        <v>6.7240000000000002</v>
      </c>
      <c r="I368" s="431"/>
      <c r="J368" s="432"/>
      <c r="K368" s="209"/>
      <c r="L368" s="213"/>
      <c r="M368" s="214"/>
      <c r="N368" s="215"/>
      <c r="O368" s="215"/>
      <c r="P368" s="215"/>
      <c r="Q368" s="215"/>
      <c r="R368" s="215"/>
      <c r="S368" s="215"/>
      <c r="T368" s="216"/>
      <c r="AT368" s="217" t="s">
        <v>147</v>
      </c>
      <c r="AU368" s="217" t="s">
        <v>86</v>
      </c>
      <c r="AV368" s="15" t="s">
        <v>141</v>
      </c>
      <c r="AW368" s="15" t="s">
        <v>35</v>
      </c>
      <c r="AX368" s="15" t="s">
        <v>84</v>
      </c>
      <c r="AY368" s="217" t="s">
        <v>134</v>
      </c>
    </row>
    <row r="369" spans="1:65" s="2" customFormat="1" ht="14.45" customHeight="1">
      <c r="A369" s="35"/>
      <c r="B369" s="36"/>
      <c r="C369" s="218" t="s">
        <v>467</v>
      </c>
      <c r="D369" s="218" t="s">
        <v>192</v>
      </c>
      <c r="E369" s="219" t="s">
        <v>452</v>
      </c>
      <c r="F369" s="220" t="s">
        <v>453</v>
      </c>
      <c r="G369" s="221" t="s">
        <v>422</v>
      </c>
      <c r="H369" s="222">
        <v>13.448</v>
      </c>
      <c r="I369" s="427"/>
      <c r="J369" s="428">
        <f>ROUND(I369*H369,2)</f>
        <v>0</v>
      </c>
      <c r="K369" s="220" t="s">
        <v>140</v>
      </c>
      <c r="L369" s="223"/>
      <c r="M369" s="224" t="s">
        <v>19</v>
      </c>
      <c r="N369" s="225" t="s">
        <v>47</v>
      </c>
      <c r="O369" s="64"/>
      <c r="P369" s="179">
        <f>O369*H369</f>
        <v>0</v>
      </c>
      <c r="Q369" s="179">
        <v>1</v>
      </c>
      <c r="R369" s="179">
        <f>Q369*H369</f>
        <v>13.448</v>
      </c>
      <c r="S369" s="179">
        <v>0</v>
      </c>
      <c r="T369" s="180">
        <f>S369*H369</f>
        <v>0</v>
      </c>
      <c r="U369" s="35"/>
      <c r="V369" s="35"/>
      <c r="W369" s="35"/>
      <c r="X369" s="35"/>
      <c r="Y369" s="35"/>
      <c r="Z369" s="35"/>
      <c r="AA369" s="35"/>
      <c r="AB369" s="35"/>
      <c r="AC369" s="35"/>
      <c r="AD369" s="35"/>
      <c r="AE369" s="35"/>
      <c r="AR369" s="181" t="s">
        <v>191</v>
      </c>
      <c r="AT369" s="181" t="s">
        <v>192</v>
      </c>
      <c r="AU369" s="181" t="s">
        <v>86</v>
      </c>
      <c r="AY369" s="19" t="s">
        <v>134</v>
      </c>
      <c r="BE369" s="182">
        <f>IF(N369="základní",J369,0)</f>
        <v>0</v>
      </c>
      <c r="BF369" s="182">
        <f>IF(N369="snížená",J369,0)</f>
        <v>0</v>
      </c>
      <c r="BG369" s="182">
        <f>IF(N369="zákl. přenesená",J369,0)</f>
        <v>0</v>
      </c>
      <c r="BH369" s="182">
        <f>IF(N369="sníž. přenesená",J369,0)</f>
        <v>0</v>
      </c>
      <c r="BI369" s="182">
        <f>IF(N369="nulová",J369,0)</f>
        <v>0</v>
      </c>
      <c r="BJ369" s="19" t="s">
        <v>84</v>
      </c>
      <c r="BK369" s="182">
        <f>ROUND(I369*H369,2)</f>
        <v>0</v>
      </c>
      <c r="BL369" s="19" t="s">
        <v>141</v>
      </c>
      <c r="BM369" s="181" t="s">
        <v>468</v>
      </c>
    </row>
    <row r="370" spans="1:65" s="2" customFormat="1">
      <c r="A370" s="35"/>
      <c r="B370" s="36"/>
      <c r="C370" s="37"/>
      <c r="D370" s="183" t="s">
        <v>143</v>
      </c>
      <c r="E370" s="37"/>
      <c r="F370" s="184" t="s">
        <v>453</v>
      </c>
      <c r="G370" s="37"/>
      <c r="H370" s="37"/>
      <c r="I370" s="426"/>
      <c r="J370" s="408"/>
      <c r="K370" s="37"/>
      <c r="L370" s="40"/>
      <c r="M370" s="186"/>
      <c r="N370" s="187"/>
      <c r="O370" s="64"/>
      <c r="P370" s="64"/>
      <c r="Q370" s="64"/>
      <c r="R370" s="64"/>
      <c r="S370" s="64"/>
      <c r="T370" s="65"/>
      <c r="U370" s="35"/>
      <c r="V370" s="35"/>
      <c r="W370" s="35"/>
      <c r="X370" s="35"/>
      <c r="Y370" s="35"/>
      <c r="Z370" s="35"/>
      <c r="AA370" s="35"/>
      <c r="AB370" s="35"/>
      <c r="AC370" s="35"/>
      <c r="AD370" s="35"/>
      <c r="AE370" s="35"/>
      <c r="AT370" s="19" t="s">
        <v>143</v>
      </c>
      <c r="AU370" s="19" t="s">
        <v>86</v>
      </c>
    </row>
    <row r="371" spans="1:65" s="14" customFormat="1">
      <c r="B371" s="198"/>
      <c r="C371" s="199"/>
      <c r="D371" s="183" t="s">
        <v>147</v>
      </c>
      <c r="E371" s="199"/>
      <c r="F371" s="201" t="s">
        <v>469</v>
      </c>
      <c r="G371" s="199"/>
      <c r="H371" s="202">
        <v>13.448</v>
      </c>
      <c r="I371" s="429"/>
      <c r="J371" s="430"/>
      <c r="K371" s="199"/>
      <c r="L371" s="203"/>
      <c r="M371" s="204"/>
      <c r="N371" s="205"/>
      <c r="O371" s="205"/>
      <c r="P371" s="205"/>
      <c r="Q371" s="205"/>
      <c r="R371" s="205"/>
      <c r="S371" s="205"/>
      <c r="T371" s="206"/>
      <c r="AT371" s="207" t="s">
        <v>147</v>
      </c>
      <c r="AU371" s="207" t="s">
        <v>86</v>
      </c>
      <c r="AV371" s="14" t="s">
        <v>86</v>
      </c>
      <c r="AW371" s="14" t="s">
        <v>4</v>
      </c>
      <c r="AX371" s="14" t="s">
        <v>84</v>
      </c>
      <c r="AY371" s="207" t="s">
        <v>134</v>
      </c>
    </row>
    <row r="372" spans="1:65" s="2" customFormat="1" ht="14.45" customHeight="1">
      <c r="A372" s="35"/>
      <c r="B372" s="36"/>
      <c r="C372" s="170" t="s">
        <v>470</v>
      </c>
      <c r="D372" s="170" t="s">
        <v>136</v>
      </c>
      <c r="E372" s="171" t="s">
        <v>471</v>
      </c>
      <c r="F372" s="172" t="s">
        <v>472</v>
      </c>
      <c r="G372" s="173" t="s">
        <v>139</v>
      </c>
      <c r="H372" s="174">
        <v>130.62299999999999</v>
      </c>
      <c r="I372" s="424"/>
      <c r="J372" s="425">
        <f>ROUND(I372*H372,2)</f>
        <v>0</v>
      </c>
      <c r="K372" s="172" t="s">
        <v>140</v>
      </c>
      <c r="L372" s="40"/>
      <c r="M372" s="177" t="s">
        <v>19</v>
      </c>
      <c r="N372" s="178" t="s">
        <v>47</v>
      </c>
      <c r="O372" s="64"/>
      <c r="P372" s="179">
        <f>O372*H372</f>
        <v>0</v>
      </c>
      <c r="Q372" s="179">
        <v>0</v>
      </c>
      <c r="R372" s="179">
        <f>Q372*H372</f>
        <v>0</v>
      </c>
      <c r="S372" s="179">
        <v>0</v>
      </c>
      <c r="T372" s="180">
        <f>S372*H372</f>
        <v>0</v>
      </c>
      <c r="U372" s="35"/>
      <c r="V372" s="35"/>
      <c r="W372" s="35"/>
      <c r="X372" s="35"/>
      <c r="Y372" s="35"/>
      <c r="Z372" s="35"/>
      <c r="AA372" s="35"/>
      <c r="AB372" s="35"/>
      <c r="AC372" s="35"/>
      <c r="AD372" s="35"/>
      <c r="AE372" s="35"/>
      <c r="AR372" s="181" t="s">
        <v>141</v>
      </c>
      <c r="AT372" s="181" t="s">
        <v>136</v>
      </c>
      <c r="AU372" s="181" t="s">
        <v>86</v>
      </c>
      <c r="AY372" s="19" t="s">
        <v>134</v>
      </c>
      <c r="BE372" s="182">
        <f>IF(N372="základní",J372,0)</f>
        <v>0</v>
      </c>
      <c r="BF372" s="182">
        <f>IF(N372="snížená",J372,0)</f>
        <v>0</v>
      </c>
      <c r="BG372" s="182">
        <f>IF(N372="zákl. přenesená",J372,0)</f>
        <v>0</v>
      </c>
      <c r="BH372" s="182">
        <f>IF(N372="sníž. přenesená",J372,0)</f>
        <v>0</v>
      </c>
      <c r="BI372" s="182">
        <f>IF(N372="nulová",J372,0)</f>
        <v>0</v>
      </c>
      <c r="BJ372" s="19" t="s">
        <v>84</v>
      </c>
      <c r="BK372" s="182">
        <f>ROUND(I372*H372,2)</f>
        <v>0</v>
      </c>
      <c r="BL372" s="19" t="s">
        <v>141</v>
      </c>
      <c r="BM372" s="181" t="s">
        <v>473</v>
      </c>
    </row>
    <row r="373" spans="1:65" s="2" customFormat="1">
      <c r="A373" s="35"/>
      <c r="B373" s="36"/>
      <c r="C373" s="37"/>
      <c r="D373" s="183" t="s">
        <v>143</v>
      </c>
      <c r="E373" s="37"/>
      <c r="F373" s="184" t="s">
        <v>474</v>
      </c>
      <c r="G373" s="37"/>
      <c r="H373" s="37"/>
      <c r="I373" s="426"/>
      <c r="J373" s="408"/>
      <c r="K373" s="37"/>
      <c r="L373" s="40"/>
      <c r="M373" s="186"/>
      <c r="N373" s="187"/>
      <c r="O373" s="64"/>
      <c r="P373" s="64"/>
      <c r="Q373" s="64"/>
      <c r="R373" s="64"/>
      <c r="S373" s="64"/>
      <c r="T373" s="65"/>
      <c r="U373" s="35"/>
      <c r="V373" s="35"/>
      <c r="W373" s="35"/>
      <c r="X373" s="35"/>
      <c r="Y373" s="35"/>
      <c r="Z373" s="35"/>
      <c r="AA373" s="35"/>
      <c r="AB373" s="35"/>
      <c r="AC373" s="35"/>
      <c r="AD373" s="35"/>
      <c r="AE373" s="35"/>
      <c r="AT373" s="19" t="s">
        <v>143</v>
      </c>
      <c r="AU373" s="19" t="s">
        <v>86</v>
      </c>
    </row>
    <row r="374" spans="1:65" s="2" customFormat="1" ht="87.75">
      <c r="A374" s="35"/>
      <c r="B374" s="36"/>
      <c r="C374" s="37"/>
      <c r="D374" s="183" t="s">
        <v>145</v>
      </c>
      <c r="E374" s="37"/>
      <c r="F374" s="188" t="s">
        <v>475</v>
      </c>
      <c r="G374" s="37"/>
      <c r="H374" s="37"/>
      <c r="I374" s="426"/>
      <c r="J374" s="408"/>
      <c r="K374" s="37"/>
      <c r="L374" s="40"/>
      <c r="M374" s="186"/>
      <c r="N374" s="187"/>
      <c r="O374" s="64"/>
      <c r="P374" s="64"/>
      <c r="Q374" s="64"/>
      <c r="R374" s="64"/>
      <c r="S374" s="64"/>
      <c r="T374" s="65"/>
      <c r="U374" s="35"/>
      <c r="V374" s="35"/>
      <c r="W374" s="35"/>
      <c r="X374" s="35"/>
      <c r="Y374" s="35"/>
      <c r="Z374" s="35"/>
      <c r="AA374" s="35"/>
      <c r="AB374" s="35"/>
      <c r="AC374" s="35"/>
      <c r="AD374" s="35"/>
      <c r="AE374" s="35"/>
      <c r="AT374" s="19" t="s">
        <v>145</v>
      </c>
      <c r="AU374" s="19" t="s">
        <v>86</v>
      </c>
    </row>
    <row r="375" spans="1:65" s="13" customFormat="1">
      <c r="B375" s="189"/>
      <c r="C375" s="190"/>
      <c r="D375" s="183" t="s">
        <v>147</v>
      </c>
      <c r="E375" s="191" t="s">
        <v>19</v>
      </c>
      <c r="F375" s="192" t="s">
        <v>234</v>
      </c>
      <c r="G375" s="190"/>
      <c r="H375" s="191" t="s">
        <v>19</v>
      </c>
      <c r="I375" s="433"/>
      <c r="J375" s="434"/>
      <c r="K375" s="190"/>
      <c r="L375" s="193"/>
      <c r="M375" s="194"/>
      <c r="N375" s="195"/>
      <c r="O375" s="195"/>
      <c r="P375" s="195"/>
      <c r="Q375" s="195"/>
      <c r="R375" s="195"/>
      <c r="S375" s="195"/>
      <c r="T375" s="196"/>
      <c r="AT375" s="197" t="s">
        <v>147</v>
      </c>
      <c r="AU375" s="197" t="s">
        <v>86</v>
      </c>
      <c r="AV375" s="13" t="s">
        <v>84</v>
      </c>
      <c r="AW375" s="13" t="s">
        <v>35</v>
      </c>
      <c r="AX375" s="13" t="s">
        <v>76</v>
      </c>
      <c r="AY375" s="197" t="s">
        <v>134</v>
      </c>
    </row>
    <row r="376" spans="1:65" s="14" customFormat="1">
      <c r="B376" s="198"/>
      <c r="C376" s="199"/>
      <c r="D376" s="183" t="s">
        <v>147</v>
      </c>
      <c r="E376" s="200" t="s">
        <v>19</v>
      </c>
      <c r="F376" s="201" t="s">
        <v>476</v>
      </c>
      <c r="G376" s="199"/>
      <c r="H376" s="202">
        <v>48.232999999999997</v>
      </c>
      <c r="I376" s="429"/>
      <c r="J376" s="430"/>
      <c r="K376" s="199"/>
      <c r="L376" s="203"/>
      <c r="M376" s="204"/>
      <c r="N376" s="205"/>
      <c r="O376" s="205"/>
      <c r="P376" s="205"/>
      <c r="Q376" s="205"/>
      <c r="R376" s="205"/>
      <c r="S376" s="205"/>
      <c r="T376" s="206"/>
      <c r="AT376" s="207" t="s">
        <v>147</v>
      </c>
      <c r="AU376" s="207" t="s">
        <v>86</v>
      </c>
      <c r="AV376" s="14" t="s">
        <v>86</v>
      </c>
      <c r="AW376" s="14" t="s">
        <v>35</v>
      </c>
      <c r="AX376" s="14" t="s">
        <v>76</v>
      </c>
      <c r="AY376" s="207" t="s">
        <v>134</v>
      </c>
    </row>
    <row r="377" spans="1:65" s="13" customFormat="1">
      <c r="B377" s="189"/>
      <c r="C377" s="190"/>
      <c r="D377" s="183" t="s">
        <v>147</v>
      </c>
      <c r="E377" s="191" t="s">
        <v>19</v>
      </c>
      <c r="F377" s="192" t="s">
        <v>301</v>
      </c>
      <c r="G377" s="190"/>
      <c r="H377" s="191" t="s">
        <v>19</v>
      </c>
      <c r="I377" s="433"/>
      <c r="J377" s="434"/>
      <c r="K377" s="190"/>
      <c r="L377" s="193"/>
      <c r="M377" s="194"/>
      <c r="N377" s="195"/>
      <c r="O377" s="195"/>
      <c r="P377" s="195"/>
      <c r="Q377" s="195"/>
      <c r="R377" s="195"/>
      <c r="S377" s="195"/>
      <c r="T377" s="196"/>
      <c r="AT377" s="197" t="s">
        <v>147</v>
      </c>
      <c r="AU377" s="197" t="s">
        <v>86</v>
      </c>
      <c r="AV377" s="13" t="s">
        <v>84</v>
      </c>
      <c r="AW377" s="13" t="s">
        <v>35</v>
      </c>
      <c r="AX377" s="13" t="s">
        <v>76</v>
      </c>
      <c r="AY377" s="197" t="s">
        <v>134</v>
      </c>
    </row>
    <row r="378" spans="1:65" s="13" customFormat="1">
      <c r="B378" s="189"/>
      <c r="C378" s="190"/>
      <c r="D378" s="183" t="s">
        <v>147</v>
      </c>
      <c r="E378" s="191" t="s">
        <v>19</v>
      </c>
      <c r="F378" s="192" t="s">
        <v>149</v>
      </c>
      <c r="G378" s="190"/>
      <c r="H378" s="191" t="s">
        <v>19</v>
      </c>
      <c r="I378" s="433"/>
      <c r="J378" s="434"/>
      <c r="K378" s="190"/>
      <c r="L378" s="193"/>
      <c r="M378" s="194"/>
      <c r="N378" s="195"/>
      <c r="O378" s="195"/>
      <c r="P378" s="195"/>
      <c r="Q378" s="195"/>
      <c r="R378" s="195"/>
      <c r="S378" s="195"/>
      <c r="T378" s="196"/>
      <c r="AT378" s="197" t="s">
        <v>147</v>
      </c>
      <c r="AU378" s="197" t="s">
        <v>86</v>
      </c>
      <c r="AV378" s="13" t="s">
        <v>84</v>
      </c>
      <c r="AW378" s="13" t="s">
        <v>35</v>
      </c>
      <c r="AX378" s="13" t="s">
        <v>76</v>
      </c>
      <c r="AY378" s="197" t="s">
        <v>134</v>
      </c>
    </row>
    <row r="379" spans="1:65" s="14" customFormat="1">
      <c r="B379" s="198"/>
      <c r="C379" s="199"/>
      <c r="D379" s="183" t="s">
        <v>147</v>
      </c>
      <c r="E379" s="200" t="s">
        <v>19</v>
      </c>
      <c r="F379" s="201" t="s">
        <v>477</v>
      </c>
      <c r="G379" s="199"/>
      <c r="H379" s="202">
        <v>14.8</v>
      </c>
      <c r="I379" s="429"/>
      <c r="J379" s="430"/>
      <c r="K379" s="199"/>
      <c r="L379" s="203"/>
      <c r="M379" s="204"/>
      <c r="N379" s="205"/>
      <c r="O379" s="205"/>
      <c r="P379" s="205"/>
      <c r="Q379" s="205"/>
      <c r="R379" s="205"/>
      <c r="S379" s="205"/>
      <c r="T379" s="206"/>
      <c r="AT379" s="207" t="s">
        <v>147</v>
      </c>
      <c r="AU379" s="207" t="s">
        <v>86</v>
      </c>
      <c r="AV379" s="14" t="s">
        <v>86</v>
      </c>
      <c r="AW379" s="14" t="s">
        <v>35</v>
      </c>
      <c r="AX379" s="14" t="s">
        <v>76</v>
      </c>
      <c r="AY379" s="207" t="s">
        <v>134</v>
      </c>
    </row>
    <row r="380" spans="1:65" s="13" customFormat="1">
      <c r="B380" s="189"/>
      <c r="C380" s="190"/>
      <c r="D380" s="183" t="s">
        <v>147</v>
      </c>
      <c r="E380" s="191" t="s">
        <v>19</v>
      </c>
      <c r="F380" s="192" t="s">
        <v>151</v>
      </c>
      <c r="G380" s="190"/>
      <c r="H380" s="191" t="s">
        <v>19</v>
      </c>
      <c r="I380" s="433"/>
      <c r="J380" s="434"/>
      <c r="K380" s="190"/>
      <c r="L380" s="193"/>
      <c r="M380" s="194"/>
      <c r="N380" s="195"/>
      <c r="O380" s="195"/>
      <c r="P380" s="195"/>
      <c r="Q380" s="195"/>
      <c r="R380" s="195"/>
      <c r="S380" s="195"/>
      <c r="T380" s="196"/>
      <c r="AT380" s="197" t="s">
        <v>147</v>
      </c>
      <c r="AU380" s="197" t="s">
        <v>86</v>
      </c>
      <c r="AV380" s="13" t="s">
        <v>84</v>
      </c>
      <c r="AW380" s="13" t="s">
        <v>35</v>
      </c>
      <c r="AX380" s="13" t="s">
        <v>76</v>
      </c>
      <c r="AY380" s="197" t="s">
        <v>134</v>
      </c>
    </row>
    <row r="381" spans="1:65" s="14" customFormat="1">
      <c r="B381" s="198"/>
      <c r="C381" s="199"/>
      <c r="D381" s="183" t="s">
        <v>147</v>
      </c>
      <c r="E381" s="200" t="s">
        <v>19</v>
      </c>
      <c r="F381" s="201" t="s">
        <v>478</v>
      </c>
      <c r="G381" s="199"/>
      <c r="H381" s="202">
        <v>37.31</v>
      </c>
      <c r="I381" s="429"/>
      <c r="J381" s="430"/>
      <c r="K381" s="199"/>
      <c r="L381" s="203"/>
      <c r="M381" s="204"/>
      <c r="N381" s="205"/>
      <c r="O381" s="205"/>
      <c r="P381" s="205"/>
      <c r="Q381" s="205"/>
      <c r="R381" s="205"/>
      <c r="S381" s="205"/>
      <c r="T381" s="206"/>
      <c r="AT381" s="207" t="s">
        <v>147</v>
      </c>
      <c r="AU381" s="207" t="s">
        <v>86</v>
      </c>
      <c r="AV381" s="14" t="s">
        <v>86</v>
      </c>
      <c r="AW381" s="14" t="s">
        <v>35</v>
      </c>
      <c r="AX381" s="14" t="s">
        <v>76</v>
      </c>
      <c r="AY381" s="207" t="s">
        <v>134</v>
      </c>
    </row>
    <row r="382" spans="1:65" s="14" customFormat="1">
      <c r="B382" s="198"/>
      <c r="C382" s="199"/>
      <c r="D382" s="183" t="s">
        <v>147</v>
      </c>
      <c r="E382" s="200" t="s">
        <v>19</v>
      </c>
      <c r="F382" s="201" t="s">
        <v>479</v>
      </c>
      <c r="G382" s="199"/>
      <c r="H382" s="202">
        <v>6.48</v>
      </c>
      <c r="I382" s="429"/>
      <c r="J382" s="430"/>
      <c r="K382" s="199"/>
      <c r="L382" s="203"/>
      <c r="M382" s="204"/>
      <c r="N382" s="205"/>
      <c r="O382" s="205"/>
      <c r="P382" s="205"/>
      <c r="Q382" s="205"/>
      <c r="R382" s="205"/>
      <c r="S382" s="205"/>
      <c r="T382" s="206"/>
      <c r="AT382" s="207" t="s">
        <v>147</v>
      </c>
      <c r="AU382" s="207" t="s">
        <v>86</v>
      </c>
      <c r="AV382" s="14" t="s">
        <v>86</v>
      </c>
      <c r="AW382" s="14" t="s">
        <v>35</v>
      </c>
      <c r="AX382" s="14" t="s">
        <v>76</v>
      </c>
      <c r="AY382" s="207" t="s">
        <v>134</v>
      </c>
    </row>
    <row r="383" spans="1:65" s="13" customFormat="1">
      <c r="B383" s="189"/>
      <c r="C383" s="190"/>
      <c r="D383" s="183" t="s">
        <v>147</v>
      </c>
      <c r="E383" s="191" t="s">
        <v>19</v>
      </c>
      <c r="F383" s="192" t="s">
        <v>237</v>
      </c>
      <c r="G383" s="190"/>
      <c r="H383" s="191" t="s">
        <v>19</v>
      </c>
      <c r="I383" s="433"/>
      <c r="J383" s="434"/>
      <c r="K383" s="190"/>
      <c r="L383" s="193"/>
      <c r="M383" s="194"/>
      <c r="N383" s="195"/>
      <c r="O383" s="195"/>
      <c r="P383" s="195"/>
      <c r="Q383" s="195"/>
      <c r="R383" s="195"/>
      <c r="S383" s="195"/>
      <c r="T383" s="196"/>
      <c r="AT383" s="197" t="s">
        <v>147</v>
      </c>
      <c r="AU383" s="197" t="s">
        <v>86</v>
      </c>
      <c r="AV383" s="13" t="s">
        <v>84</v>
      </c>
      <c r="AW383" s="13" t="s">
        <v>35</v>
      </c>
      <c r="AX383" s="13" t="s">
        <v>76</v>
      </c>
      <c r="AY383" s="197" t="s">
        <v>134</v>
      </c>
    </row>
    <row r="384" spans="1:65" s="14" customFormat="1">
      <c r="B384" s="198"/>
      <c r="C384" s="199"/>
      <c r="D384" s="183" t="s">
        <v>147</v>
      </c>
      <c r="E384" s="200" t="s">
        <v>19</v>
      </c>
      <c r="F384" s="201" t="s">
        <v>480</v>
      </c>
      <c r="G384" s="199"/>
      <c r="H384" s="202">
        <v>23.8</v>
      </c>
      <c r="I384" s="429"/>
      <c r="J384" s="430"/>
      <c r="K384" s="199"/>
      <c r="L384" s="203"/>
      <c r="M384" s="204"/>
      <c r="N384" s="205"/>
      <c r="O384" s="205"/>
      <c r="P384" s="205"/>
      <c r="Q384" s="205"/>
      <c r="R384" s="205"/>
      <c r="S384" s="205"/>
      <c r="T384" s="206"/>
      <c r="AT384" s="207" t="s">
        <v>147</v>
      </c>
      <c r="AU384" s="207" t="s">
        <v>86</v>
      </c>
      <c r="AV384" s="14" t="s">
        <v>86</v>
      </c>
      <c r="AW384" s="14" t="s">
        <v>35</v>
      </c>
      <c r="AX384" s="14" t="s">
        <v>76</v>
      </c>
      <c r="AY384" s="207" t="s">
        <v>134</v>
      </c>
    </row>
    <row r="385" spans="1:65" s="15" customFormat="1">
      <c r="B385" s="208"/>
      <c r="C385" s="209"/>
      <c r="D385" s="183" t="s">
        <v>147</v>
      </c>
      <c r="E385" s="210" t="s">
        <v>19</v>
      </c>
      <c r="F385" s="211" t="s">
        <v>153</v>
      </c>
      <c r="G385" s="209"/>
      <c r="H385" s="212">
        <v>130.62300000000002</v>
      </c>
      <c r="I385" s="431"/>
      <c r="J385" s="432"/>
      <c r="K385" s="209"/>
      <c r="L385" s="213"/>
      <c r="M385" s="214"/>
      <c r="N385" s="215"/>
      <c r="O385" s="215"/>
      <c r="P385" s="215"/>
      <c r="Q385" s="215"/>
      <c r="R385" s="215"/>
      <c r="S385" s="215"/>
      <c r="T385" s="216"/>
      <c r="AT385" s="217" t="s">
        <v>147</v>
      </c>
      <c r="AU385" s="217" t="s">
        <v>86</v>
      </c>
      <c r="AV385" s="15" t="s">
        <v>141</v>
      </c>
      <c r="AW385" s="15" t="s">
        <v>35</v>
      </c>
      <c r="AX385" s="15" t="s">
        <v>84</v>
      </c>
      <c r="AY385" s="217" t="s">
        <v>134</v>
      </c>
    </row>
    <row r="386" spans="1:65" s="2" customFormat="1" ht="14.45" customHeight="1">
      <c r="A386" s="35"/>
      <c r="B386" s="36"/>
      <c r="C386" s="170" t="s">
        <v>481</v>
      </c>
      <c r="D386" s="170" t="s">
        <v>136</v>
      </c>
      <c r="E386" s="171" t="s">
        <v>482</v>
      </c>
      <c r="F386" s="172" t="s">
        <v>483</v>
      </c>
      <c r="G386" s="173" t="s">
        <v>139</v>
      </c>
      <c r="H386" s="174">
        <v>130.62299999999999</v>
      </c>
      <c r="I386" s="424"/>
      <c r="J386" s="425">
        <f>ROUND(I386*H386,2)</f>
        <v>0</v>
      </c>
      <c r="K386" s="172" t="s">
        <v>140</v>
      </c>
      <c r="L386" s="40"/>
      <c r="M386" s="177" t="s">
        <v>19</v>
      </c>
      <c r="N386" s="178" t="s">
        <v>47</v>
      </c>
      <c r="O386" s="64"/>
      <c r="P386" s="179">
        <f>O386*H386</f>
        <v>0</v>
      </c>
      <c r="Q386" s="179">
        <v>0</v>
      </c>
      <c r="R386" s="179">
        <f>Q386*H386</f>
        <v>0</v>
      </c>
      <c r="S386" s="179">
        <v>0</v>
      </c>
      <c r="T386" s="180">
        <f>S386*H386</f>
        <v>0</v>
      </c>
      <c r="U386" s="35"/>
      <c r="V386" s="35"/>
      <c r="W386" s="35"/>
      <c r="X386" s="35"/>
      <c r="Y386" s="35"/>
      <c r="Z386" s="35"/>
      <c r="AA386" s="35"/>
      <c r="AB386" s="35"/>
      <c r="AC386" s="35"/>
      <c r="AD386" s="35"/>
      <c r="AE386" s="35"/>
      <c r="AR386" s="181" t="s">
        <v>141</v>
      </c>
      <c r="AT386" s="181" t="s">
        <v>136</v>
      </c>
      <c r="AU386" s="181" t="s">
        <v>86</v>
      </c>
      <c r="AY386" s="19" t="s">
        <v>134</v>
      </c>
      <c r="BE386" s="182">
        <f>IF(N386="základní",J386,0)</f>
        <v>0</v>
      </c>
      <c r="BF386" s="182">
        <f>IF(N386="snížená",J386,0)</f>
        <v>0</v>
      </c>
      <c r="BG386" s="182">
        <f>IF(N386="zákl. přenesená",J386,0)</f>
        <v>0</v>
      </c>
      <c r="BH386" s="182">
        <f>IF(N386="sníž. přenesená",J386,0)</f>
        <v>0</v>
      </c>
      <c r="BI386" s="182">
        <f>IF(N386="nulová",J386,0)</f>
        <v>0</v>
      </c>
      <c r="BJ386" s="19" t="s">
        <v>84</v>
      </c>
      <c r="BK386" s="182">
        <f>ROUND(I386*H386,2)</f>
        <v>0</v>
      </c>
      <c r="BL386" s="19" t="s">
        <v>141</v>
      </c>
      <c r="BM386" s="181" t="s">
        <v>484</v>
      </c>
    </row>
    <row r="387" spans="1:65" s="2" customFormat="1">
      <c r="A387" s="35"/>
      <c r="B387" s="36"/>
      <c r="C387" s="37"/>
      <c r="D387" s="183" t="s">
        <v>143</v>
      </c>
      <c r="E387" s="37"/>
      <c r="F387" s="184" t="s">
        <v>485</v>
      </c>
      <c r="G387" s="37"/>
      <c r="H387" s="37"/>
      <c r="I387" s="426"/>
      <c r="J387" s="408"/>
      <c r="K387" s="37"/>
      <c r="L387" s="40"/>
      <c r="M387" s="186"/>
      <c r="N387" s="187"/>
      <c r="O387" s="64"/>
      <c r="P387" s="64"/>
      <c r="Q387" s="64"/>
      <c r="R387" s="64"/>
      <c r="S387" s="64"/>
      <c r="T387" s="65"/>
      <c r="U387" s="35"/>
      <c r="V387" s="35"/>
      <c r="W387" s="35"/>
      <c r="X387" s="35"/>
      <c r="Y387" s="35"/>
      <c r="Z387" s="35"/>
      <c r="AA387" s="35"/>
      <c r="AB387" s="35"/>
      <c r="AC387" s="35"/>
      <c r="AD387" s="35"/>
      <c r="AE387" s="35"/>
      <c r="AT387" s="19" t="s">
        <v>143</v>
      </c>
      <c r="AU387" s="19" t="s">
        <v>86</v>
      </c>
    </row>
    <row r="388" spans="1:65" s="2" customFormat="1" ht="107.25">
      <c r="A388" s="35"/>
      <c r="B388" s="36"/>
      <c r="C388" s="37"/>
      <c r="D388" s="183" t="s">
        <v>145</v>
      </c>
      <c r="E388" s="37"/>
      <c r="F388" s="188" t="s">
        <v>486</v>
      </c>
      <c r="G388" s="37"/>
      <c r="H388" s="37"/>
      <c r="I388" s="426"/>
      <c r="J388" s="408"/>
      <c r="K388" s="37"/>
      <c r="L388" s="40"/>
      <c r="M388" s="186"/>
      <c r="N388" s="187"/>
      <c r="O388" s="64"/>
      <c r="P388" s="64"/>
      <c r="Q388" s="64"/>
      <c r="R388" s="64"/>
      <c r="S388" s="64"/>
      <c r="T388" s="65"/>
      <c r="U388" s="35"/>
      <c r="V388" s="35"/>
      <c r="W388" s="35"/>
      <c r="X388" s="35"/>
      <c r="Y388" s="35"/>
      <c r="Z388" s="35"/>
      <c r="AA388" s="35"/>
      <c r="AB388" s="35"/>
      <c r="AC388" s="35"/>
      <c r="AD388" s="35"/>
      <c r="AE388" s="35"/>
      <c r="AT388" s="19" t="s">
        <v>145</v>
      </c>
      <c r="AU388" s="19" t="s">
        <v>86</v>
      </c>
    </row>
    <row r="389" spans="1:65" s="2" customFormat="1" ht="14.45" customHeight="1">
      <c r="A389" s="35"/>
      <c r="B389" s="36"/>
      <c r="C389" s="218" t="s">
        <v>487</v>
      </c>
      <c r="D389" s="218" t="s">
        <v>192</v>
      </c>
      <c r="E389" s="219" t="s">
        <v>488</v>
      </c>
      <c r="F389" s="220" t="s">
        <v>489</v>
      </c>
      <c r="G389" s="221" t="s">
        <v>490</v>
      </c>
      <c r="H389" s="222">
        <v>1.9590000000000001</v>
      </c>
      <c r="I389" s="427"/>
      <c r="J389" s="428">
        <f>ROUND(I389*H389,2)</f>
        <v>0</v>
      </c>
      <c r="K389" s="220" t="s">
        <v>140</v>
      </c>
      <c r="L389" s="223"/>
      <c r="M389" s="224" t="s">
        <v>19</v>
      </c>
      <c r="N389" s="225" t="s">
        <v>47</v>
      </c>
      <c r="O389" s="64"/>
      <c r="P389" s="179">
        <f>O389*H389</f>
        <v>0</v>
      </c>
      <c r="Q389" s="179">
        <v>1E-3</v>
      </c>
      <c r="R389" s="179">
        <f>Q389*H389</f>
        <v>1.9590000000000002E-3</v>
      </c>
      <c r="S389" s="179">
        <v>0</v>
      </c>
      <c r="T389" s="180">
        <f>S389*H389</f>
        <v>0</v>
      </c>
      <c r="U389" s="35"/>
      <c r="V389" s="35"/>
      <c r="W389" s="35"/>
      <c r="X389" s="35"/>
      <c r="Y389" s="35"/>
      <c r="Z389" s="35"/>
      <c r="AA389" s="35"/>
      <c r="AB389" s="35"/>
      <c r="AC389" s="35"/>
      <c r="AD389" s="35"/>
      <c r="AE389" s="35"/>
      <c r="AR389" s="181" t="s">
        <v>191</v>
      </c>
      <c r="AT389" s="181" t="s">
        <v>192</v>
      </c>
      <c r="AU389" s="181" t="s">
        <v>86</v>
      </c>
      <c r="AY389" s="19" t="s">
        <v>134</v>
      </c>
      <c r="BE389" s="182">
        <f>IF(N389="základní",J389,0)</f>
        <v>0</v>
      </c>
      <c r="BF389" s="182">
        <f>IF(N389="snížená",J389,0)</f>
        <v>0</v>
      </c>
      <c r="BG389" s="182">
        <f>IF(N389="zákl. přenesená",J389,0)</f>
        <v>0</v>
      </c>
      <c r="BH389" s="182">
        <f>IF(N389="sníž. přenesená",J389,0)</f>
        <v>0</v>
      </c>
      <c r="BI389" s="182">
        <f>IF(N389="nulová",J389,0)</f>
        <v>0</v>
      </c>
      <c r="BJ389" s="19" t="s">
        <v>84</v>
      </c>
      <c r="BK389" s="182">
        <f>ROUND(I389*H389,2)</f>
        <v>0</v>
      </c>
      <c r="BL389" s="19" t="s">
        <v>141</v>
      </c>
      <c r="BM389" s="181" t="s">
        <v>491</v>
      </c>
    </row>
    <row r="390" spans="1:65" s="2" customFormat="1">
      <c r="A390" s="35"/>
      <c r="B390" s="36"/>
      <c r="C390" s="37"/>
      <c r="D390" s="183" t="s">
        <v>143</v>
      </c>
      <c r="E390" s="37"/>
      <c r="F390" s="184" t="s">
        <v>489</v>
      </c>
      <c r="G390" s="37"/>
      <c r="H390" s="37"/>
      <c r="I390" s="426"/>
      <c r="J390" s="408"/>
      <c r="K390" s="37"/>
      <c r="L390" s="40"/>
      <c r="M390" s="186"/>
      <c r="N390" s="187"/>
      <c r="O390" s="64"/>
      <c r="P390" s="64"/>
      <c r="Q390" s="64"/>
      <c r="R390" s="64"/>
      <c r="S390" s="64"/>
      <c r="T390" s="65"/>
      <c r="U390" s="35"/>
      <c r="V390" s="35"/>
      <c r="W390" s="35"/>
      <c r="X390" s="35"/>
      <c r="Y390" s="35"/>
      <c r="Z390" s="35"/>
      <c r="AA390" s="35"/>
      <c r="AB390" s="35"/>
      <c r="AC390" s="35"/>
      <c r="AD390" s="35"/>
      <c r="AE390" s="35"/>
      <c r="AT390" s="19" t="s">
        <v>143</v>
      </c>
      <c r="AU390" s="19" t="s">
        <v>86</v>
      </c>
    </row>
    <row r="391" spans="1:65" s="14" customFormat="1">
      <c r="B391" s="198"/>
      <c r="C391" s="199"/>
      <c r="D391" s="183" t="s">
        <v>147</v>
      </c>
      <c r="E391" s="199"/>
      <c r="F391" s="201" t="s">
        <v>492</v>
      </c>
      <c r="G391" s="199"/>
      <c r="H391" s="202">
        <v>1.9590000000000001</v>
      </c>
      <c r="I391" s="429"/>
      <c r="J391" s="430"/>
      <c r="K391" s="199"/>
      <c r="L391" s="203"/>
      <c r="M391" s="204"/>
      <c r="N391" s="205"/>
      <c r="O391" s="205"/>
      <c r="P391" s="205"/>
      <c r="Q391" s="205"/>
      <c r="R391" s="205"/>
      <c r="S391" s="205"/>
      <c r="T391" s="206"/>
      <c r="AT391" s="207" t="s">
        <v>147</v>
      </c>
      <c r="AU391" s="207" t="s">
        <v>86</v>
      </c>
      <c r="AV391" s="14" t="s">
        <v>86</v>
      </c>
      <c r="AW391" s="14" t="s">
        <v>4</v>
      </c>
      <c r="AX391" s="14" t="s">
        <v>84</v>
      </c>
      <c r="AY391" s="207" t="s">
        <v>134</v>
      </c>
    </row>
    <row r="392" spans="1:65" s="2" customFormat="1" ht="14.45" customHeight="1">
      <c r="A392" s="35"/>
      <c r="B392" s="36"/>
      <c r="C392" s="170" t="s">
        <v>493</v>
      </c>
      <c r="D392" s="170" t="s">
        <v>136</v>
      </c>
      <c r="E392" s="171" t="s">
        <v>494</v>
      </c>
      <c r="F392" s="172" t="s">
        <v>495</v>
      </c>
      <c r="G392" s="173" t="s">
        <v>139</v>
      </c>
      <c r="H392" s="174">
        <v>28.3</v>
      </c>
      <c r="I392" s="424"/>
      <c r="J392" s="425">
        <f>ROUND(I392*H392,2)</f>
        <v>0</v>
      </c>
      <c r="K392" s="172" t="s">
        <v>140</v>
      </c>
      <c r="L392" s="40"/>
      <c r="M392" s="177" t="s">
        <v>19</v>
      </c>
      <c r="N392" s="178" t="s">
        <v>47</v>
      </c>
      <c r="O392" s="64"/>
      <c r="P392" s="179">
        <f>O392*H392</f>
        <v>0</v>
      </c>
      <c r="Q392" s="179">
        <v>0</v>
      </c>
      <c r="R392" s="179">
        <f>Q392*H392</f>
        <v>0</v>
      </c>
      <c r="S392" s="179">
        <v>0</v>
      </c>
      <c r="T392" s="180">
        <f>S392*H392</f>
        <v>0</v>
      </c>
      <c r="U392" s="35"/>
      <c r="V392" s="35"/>
      <c r="W392" s="35"/>
      <c r="X392" s="35"/>
      <c r="Y392" s="35"/>
      <c r="Z392" s="35"/>
      <c r="AA392" s="35"/>
      <c r="AB392" s="35"/>
      <c r="AC392" s="35"/>
      <c r="AD392" s="35"/>
      <c r="AE392" s="35"/>
      <c r="AR392" s="181" t="s">
        <v>141</v>
      </c>
      <c r="AT392" s="181" t="s">
        <v>136</v>
      </c>
      <c r="AU392" s="181" t="s">
        <v>86</v>
      </c>
      <c r="AY392" s="19" t="s">
        <v>134</v>
      </c>
      <c r="BE392" s="182">
        <f>IF(N392="základní",J392,0)</f>
        <v>0</v>
      </c>
      <c r="BF392" s="182">
        <f>IF(N392="snížená",J392,0)</f>
        <v>0</v>
      </c>
      <c r="BG392" s="182">
        <f>IF(N392="zákl. přenesená",J392,0)</f>
        <v>0</v>
      </c>
      <c r="BH392" s="182">
        <f>IF(N392="sníž. přenesená",J392,0)</f>
        <v>0</v>
      </c>
      <c r="BI392" s="182">
        <f>IF(N392="nulová",J392,0)</f>
        <v>0</v>
      </c>
      <c r="BJ392" s="19" t="s">
        <v>84</v>
      </c>
      <c r="BK392" s="182">
        <f>ROUND(I392*H392,2)</f>
        <v>0</v>
      </c>
      <c r="BL392" s="19" t="s">
        <v>141</v>
      </c>
      <c r="BM392" s="181" t="s">
        <v>496</v>
      </c>
    </row>
    <row r="393" spans="1:65" s="2" customFormat="1">
      <c r="A393" s="35"/>
      <c r="B393" s="36"/>
      <c r="C393" s="37"/>
      <c r="D393" s="183" t="s">
        <v>143</v>
      </c>
      <c r="E393" s="37"/>
      <c r="F393" s="184" t="s">
        <v>497</v>
      </c>
      <c r="G393" s="37"/>
      <c r="H393" s="37"/>
      <c r="I393" s="426"/>
      <c r="J393" s="408"/>
      <c r="K393" s="37"/>
      <c r="L393" s="40"/>
      <c r="M393" s="186"/>
      <c r="N393" s="187"/>
      <c r="O393" s="64"/>
      <c r="P393" s="64"/>
      <c r="Q393" s="64"/>
      <c r="R393" s="64"/>
      <c r="S393" s="64"/>
      <c r="T393" s="65"/>
      <c r="U393" s="35"/>
      <c r="V393" s="35"/>
      <c r="W393" s="35"/>
      <c r="X393" s="35"/>
      <c r="Y393" s="35"/>
      <c r="Z393" s="35"/>
      <c r="AA393" s="35"/>
      <c r="AB393" s="35"/>
      <c r="AC393" s="35"/>
      <c r="AD393" s="35"/>
      <c r="AE393" s="35"/>
      <c r="AT393" s="19" t="s">
        <v>143</v>
      </c>
      <c r="AU393" s="19" t="s">
        <v>86</v>
      </c>
    </row>
    <row r="394" spans="1:65" s="2" customFormat="1" ht="107.25">
      <c r="A394" s="35"/>
      <c r="B394" s="36"/>
      <c r="C394" s="37"/>
      <c r="D394" s="183" t="s">
        <v>145</v>
      </c>
      <c r="E394" s="37"/>
      <c r="F394" s="188" t="s">
        <v>498</v>
      </c>
      <c r="G394" s="37"/>
      <c r="H394" s="37"/>
      <c r="I394" s="426"/>
      <c r="J394" s="408"/>
      <c r="K394" s="37"/>
      <c r="L394" s="40"/>
      <c r="M394" s="186"/>
      <c r="N394" s="187"/>
      <c r="O394" s="64"/>
      <c r="P394" s="64"/>
      <c r="Q394" s="64"/>
      <c r="R394" s="64"/>
      <c r="S394" s="64"/>
      <c r="T394" s="65"/>
      <c r="U394" s="35"/>
      <c r="V394" s="35"/>
      <c r="W394" s="35"/>
      <c r="X394" s="35"/>
      <c r="Y394" s="35"/>
      <c r="Z394" s="35"/>
      <c r="AA394" s="35"/>
      <c r="AB394" s="35"/>
      <c r="AC394" s="35"/>
      <c r="AD394" s="35"/>
      <c r="AE394" s="35"/>
      <c r="AT394" s="19" t="s">
        <v>145</v>
      </c>
      <c r="AU394" s="19" t="s">
        <v>86</v>
      </c>
    </row>
    <row r="395" spans="1:65" s="13" customFormat="1">
      <c r="B395" s="189"/>
      <c r="C395" s="190"/>
      <c r="D395" s="183" t="s">
        <v>147</v>
      </c>
      <c r="E395" s="191" t="s">
        <v>19</v>
      </c>
      <c r="F395" s="192" t="s">
        <v>234</v>
      </c>
      <c r="G395" s="190"/>
      <c r="H395" s="191" t="s">
        <v>19</v>
      </c>
      <c r="I395" s="433"/>
      <c r="J395" s="434"/>
      <c r="K395" s="190"/>
      <c r="L395" s="193"/>
      <c r="M395" s="194"/>
      <c r="N395" s="195"/>
      <c r="O395" s="195"/>
      <c r="P395" s="195"/>
      <c r="Q395" s="195"/>
      <c r="R395" s="195"/>
      <c r="S395" s="195"/>
      <c r="T395" s="196"/>
      <c r="AT395" s="197" t="s">
        <v>147</v>
      </c>
      <c r="AU395" s="197" t="s">
        <v>86</v>
      </c>
      <c r="AV395" s="13" t="s">
        <v>84</v>
      </c>
      <c r="AW395" s="13" t="s">
        <v>35</v>
      </c>
      <c r="AX395" s="13" t="s">
        <v>76</v>
      </c>
      <c r="AY395" s="197" t="s">
        <v>134</v>
      </c>
    </row>
    <row r="396" spans="1:65" s="14" customFormat="1">
      <c r="B396" s="198"/>
      <c r="C396" s="199"/>
      <c r="D396" s="183" t="s">
        <v>147</v>
      </c>
      <c r="E396" s="200" t="s">
        <v>19</v>
      </c>
      <c r="F396" s="201" t="s">
        <v>499</v>
      </c>
      <c r="G396" s="199"/>
      <c r="H396" s="202">
        <v>14</v>
      </c>
      <c r="I396" s="429"/>
      <c r="J396" s="430"/>
      <c r="K396" s="199"/>
      <c r="L396" s="203"/>
      <c r="M396" s="204"/>
      <c r="N396" s="205"/>
      <c r="O396" s="205"/>
      <c r="P396" s="205"/>
      <c r="Q396" s="205"/>
      <c r="R396" s="205"/>
      <c r="S396" s="205"/>
      <c r="T396" s="206"/>
      <c r="AT396" s="207" t="s">
        <v>147</v>
      </c>
      <c r="AU396" s="207" t="s">
        <v>86</v>
      </c>
      <c r="AV396" s="14" t="s">
        <v>86</v>
      </c>
      <c r="AW396" s="14" t="s">
        <v>35</v>
      </c>
      <c r="AX396" s="14" t="s">
        <v>76</v>
      </c>
      <c r="AY396" s="207" t="s">
        <v>134</v>
      </c>
    </row>
    <row r="397" spans="1:65" s="13" customFormat="1">
      <c r="B397" s="189"/>
      <c r="C397" s="190"/>
      <c r="D397" s="183" t="s">
        <v>147</v>
      </c>
      <c r="E397" s="191" t="s">
        <v>19</v>
      </c>
      <c r="F397" s="192" t="s">
        <v>237</v>
      </c>
      <c r="G397" s="190"/>
      <c r="H397" s="191" t="s">
        <v>19</v>
      </c>
      <c r="I397" s="433"/>
      <c r="J397" s="434"/>
      <c r="K397" s="190"/>
      <c r="L397" s="193"/>
      <c r="M397" s="194"/>
      <c r="N397" s="195"/>
      <c r="O397" s="195"/>
      <c r="P397" s="195"/>
      <c r="Q397" s="195"/>
      <c r="R397" s="195"/>
      <c r="S397" s="195"/>
      <c r="T397" s="196"/>
      <c r="AT397" s="197" t="s">
        <v>147</v>
      </c>
      <c r="AU397" s="197" t="s">
        <v>86</v>
      </c>
      <c r="AV397" s="13" t="s">
        <v>84</v>
      </c>
      <c r="AW397" s="13" t="s">
        <v>35</v>
      </c>
      <c r="AX397" s="13" t="s">
        <v>76</v>
      </c>
      <c r="AY397" s="197" t="s">
        <v>134</v>
      </c>
    </row>
    <row r="398" spans="1:65" s="14" customFormat="1">
      <c r="B398" s="198"/>
      <c r="C398" s="199"/>
      <c r="D398" s="183" t="s">
        <v>147</v>
      </c>
      <c r="E398" s="200" t="s">
        <v>19</v>
      </c>
      <c r="F398" s="201" t="s">
        <v>500</v>
      </c>
      <c r="G398" s="199"/>
      <c r="H398" s="202">
        <v>14.3</v>
      </c>
      <c r="I398" s="429"/>
      <c r="J398" s="430"/>
      <c r="K398" s="199"/>
      <c r="L398" s="203"/>
      <c r="M398" s="204"/>
      <c r="N398" s="205"/>
      <c r="O398" s="205"/>
      <c r="P398" s="205"/>
      <c r="Q398" s="205"/>
      <c r="R398" s="205"/>
      <c r="S398" s="205"/>
      <c r="T398" s="206"/>
      <c r="AT398" s="207" t="s">
        <v>147</v>
      </c>
      <c r="AU398" s="207" t="s">
        <v>86</v>
      </c>
      <c r="AV398" s="14" t="s">
        <v>86</v>
      </c>
      <c r="AW398" s="14" t="s">
        <v>35</v>
      </c>
      <c r="AX398" s="14" t="s">
        <v>76</v>
      </c>
      <c r="AY398" s="207" t="s">
        <v>134</v>
      </c>
    </row>
    <row r="399" spans="1:65" s="15" customFormat="1">
      <c r="B399" s="208"/>
      <c r="C399" s="209"/>
      <c r="D399" s="183" t="s">
        <v>147</v>
      </c>
      <c r="E399" s="210" t="s">
        <v>19</v>
      </c>
      <c r="F399" s="211" t="s">
        <v>153</v>
      </c>
      <c r="G399" s="209"/>
      <c r="H399" s="212">
        <v>28.3</v>
      </c>
      <c r="I399" s="431"/>
      <c r="J399" s="432"/>
      <c r="K399" s="209"/>
      <c r="L399" s="213"/>
      <c r="M399" s="214"/>
      <c r="N399" s="215"/>
      <c r="O399" s="215"/>
      <c r="P399" s="215"/>
      <c r="Q399" s="215"/>
      <c r="R399" s="215"/>
      <c r="S399" s="215"/>
      <c r="T399" s="216"/>
      <c r="AT399" s="217" t="s">
        <v>147</v>
      </c>
      <c r="AU399" s="217" t="s">
        <v>86</v>
      </c>
      <c r="AV399" s="15" t="s">
        <v>141</v>
      </c>
      <c r="AW399" s="15" t="s">
        <v>35</v>
      </c>
      <c r="AX399" s="15" t="s">
        <v>84</v>
      </c>
      <c r="AY399" s="217" t="s">
        <v>134</v>
      </c>
    </row>
    <row r="400" spans="1:65" s="12" customFormat="1" ht="22.9" customHeight="1">
      <c r="B400" s="155"/>
      <c r="C400" s="156"/>
      <c r="D400" s="157" t="s">
        <v>75</v>
      </c>
      <c r="E400" s="169" t="s">
        <v>86</v>
      </c>
      <c r="F400" s="169" t="s">
        <v>501</v>
      </c>
      <c r="G400" s="156"/>
      <c r="H400" s="156"/>
      <c r="I400" s="421"/>
      <c r="J400" s="423">
        <f>BK400</f>
        <v>0</v>
      </c>
      <c r="K400" s="156"/>
      <c r="L400" s="161"/>
      <c r="M400" s="162"/>
      <c r="N400" s="163"/>
      <c r="O400" s="163"/>
      <c r="P400" s="164">
        <f>SUM(P401:P476)</f>
        <v>0</v>
      </c>
      <c r="Q400" s="163"/>
      <c r="R400" s="164">
        <f>SUM(R401:R476)</f>
        <v>28.789271439999997</v>
      </c>
      <c r="S400" s="163"/>
      <c r="T400" s="165">
        <f>SUM(T401:T476)</f>
        <v>0</v>
      </c>
      <c r="AR400" s="166" t="s">
        <v>84</v>
      </c>
      <c r="AT400" s="167" t="s">
        <v>75</v>
      </c>
      <c r="AU400" s="167" t="s">
        <v>84</v>
      </c>
      <c r="AY400" s="166" t="s">
        <v>134</v>
      </c>
      <c r="BK400" s="168">
        <f>SUM(BK401:BK476)</f>
        <v>0</v>
      </c>
    </row>
    <row r="401" spans="1:65" s="2" customFormat="1" ht="14.45" customHeight="1">
      <c r="A401" s="35"/>
      <c r="B401" s="36"/>
      <c r="C401" s="170" t="s">
        <v>502</v>
      </c>
      <c r="D401" s="170" t="s">
        <v>136</v>
      </c>
      <c r="E401" s="171" t="s">
        <v>503</v>
      </c>
      <c r="F401" s="172" t="s">
        <v>504</v>
      </c>
      <c r="G401" s="173" t="s">
        <v>181</v>
      </c>
      <c r="H401" s="174">
        <v>22</v>
      </c>
      <c r="I401" s="424"/>
      <c r="J401" s="425">
        <f>ROUND(I401*H401,2)</f>
        <v>0</v>
      </c>
      <c r="K401" s="172" t="s">
        <v>140</v>
      </c>
      <c r="L401" s="40"/>
      <c r="M401" s="177" t="s">
        <v>19</v>
      </c>
      <c r="N401" s="178" t="s">
        <v>47</v>
      </c>
      <c r="O401" s="64"/>
      <c r="P401" s="179">
        <f>O401*H401</f>
        <v>0</v>
      </c>
      <c r="Q401" s="179">
        <v>0.22656999999999999</v>
      </c>
      <c r="R401" s="179">
        <f>Q401*H401</f>
        <v>4.98454</v>
      </c>
      <c r="S401" s="179">
        <v>0</v>
      </c>
      <c r="T401" s="180">
        <f>S401*H401</f>
        <v>0</v>
      </c>
      <c r="U401" s="35"/>
      <c r="V401" s="35"/>
      <c r="W401" s="35"/>
      <c r="X401" s="35"/>
      <c r="Y401" s="35"/>
      <c r="Z401" s="35"/>
      <c r="AA401" s="35"/>
      <c r="AB401" s="35"/>
      <c r="AC401" s="35"/>
      <c r="AD401" s="35"/>
      <c r="AE401" s="35"/>
      <c r="AR401" s="181" t="s">
        <v>141</v>
      </c>
      <c r="AT401" s="181" t="s">
        <v>136</v>
      </c>
      <c r="AU401" s="181" t="s">
        <v>86</v>
      </c>
      <c r="AY401" s="19" t="s">
        <v>134</v>
      </c>
      <c r="BE401" s="182">
        <f>IF(N401="základní",J401,0)</f>
        <v>0</v>
      </c>
      <c r="BF401" s="182">
        <f>IF(N401="snížená",J401,0)</f>
        <v>0</v>
      </c>
      <c r="BG401" s="182">
        <f>IF(N401="zákl. přenesená",J401,0)</f>
        <v>0</v>
      </c>
      <c r="BH401" s="182">
        <f>IF(N401="sníž. přenesená",J401,0)</f>
        <v>0</v>
      </c>
      <c r="BI401" s="182">
        <f>IF(N401="nulová",J401,0)</f>
        <v>0</v>
      </c>
      <c r="BJ401" s="19" t="s">
        <v>84</v>
      </c>
      <c r="BK401" s="182">
        <f>ROUND(I401*H401,2)</f>
        <v>0</v>
      </c>
      <c r="BL401" s="19" t="s">
        <v>141</v>
      </c>
      <c r="BM401" s="181" t="s">
        <v>505</v>
      </c>
    </row>
    <row r="402" spans="1:65" s="2" customFormat="1" ht="19.5">
      <c r="A402" s="35"/>
      <c r="B402" s="36"/>
      <c r="C402" s="37"/>
      <c r="D402" s="183" t="s">
        <v>143</v>
      </c>
      <c r="E402" s="37"/>
      <c r="F402" s="184" t="s">
        <v>506</v>
      </c>
      <c r="G402" s="37"/>
      <c r="H402" s="37"/>
      <c r="I402" s="426"/>
      <c r="J402" s="408"/>
      <c r="K402" s="37"/>
      <c r="L402" s="40"/>
      <c r="M402" s="186"/>
      <c r="N402" s="187"/>
      <c r="O402" s="64"/>
      <c r="P402" s="64"/>
      <c r="Q402" s="64"/>
      <c r="R402" s="64"/>
      <c r="S402" s="64"/>
      <c r="T402" s="65"/>
      <c r="U402" s="35"/>
      <c r="V402" s="35"/>
      <c r="W402" s="35"/>
      <c r="X402" s="35"/>
      <c r="Y402" s="35"/>
      <c r="Z402" s="35"/>
      <c r="AA402" s="35"/>
      <c r="AB402" s="35"/>
      <c r="AC402" s="35"/>
      <c r="AD402" s="35"/>
      <c r="AE402" s="35"/>
      <c r="AT402" s="19" t="s">
        <v>143</v>
      </c>
      <c r="AU402" s="19" t="s">
        <v>86</v>
      </c>
    </row>
    <row r="403" spans="1:65" s="14" customFormat="1">
      <c r="B403" s="198"/>
      <c r="C403" s="199"/>
      <c r="D403" s="183" t="s">
        <v>147</v>
      </c>
      <c r="E403" s="200" t="s">
        <v>19</v>
      </c>
      <c r="F403" s="201" t="s">
        <v>507</v>
      </c>
      <c r="G403" s="199"/>
      <c r="H403" s="202">
        <v>22</v>
      </c>
      <c r="I403" s="429"/>
      <c r="J403" s="430"/>
      <c r="K403" s="199"/>
      <c r="L403" s="203"/>
      <c r="M403" s="204"/>
      <c r="N403" s="205"/>
      <c r="O403" s="205"/>
      <c r="P403" s="205"/>
      <c r="Q403" s="205"/>
      <c r="R403" s="205"/>
      <c r="S403" s="205"/>
      <c r="T403" s="206"/>
      <c r="AT403" s="207" t="s">
        <v>147</v>
      </c>
      <c r="AU403" s="207" t="s">
        <v>86</v>
      </c>
      <c r="AV403" s="14" t="s">
        <v>86</v>
      </c>
      <c r="AW403" s="14" t="s">
        <v>35</v>
      </c>
      <c r="AX403" s="14" t="s">
        <v>84</v>
      </c>
      <c r="AY403" s="207" t="s">
        <v>134</v>
      </c>
    </row>
    <row r="404" spans="1:65" s="2" customFormat="1" ht="14.45" customHeight="1">
      <c r="A404" s="35"/>
      <c r="B404" s="36"/>
      <c r="C404" s="170" t="s">
        <v>508</v>
      </c>
      <c r="D404" s="170" t="s">
        <v>136</v>
      </c>
      <c r="E404" s="171" t="s">
        <v>509</v>
      </c>
      <c r="F404" s="172" t="s">
        <v>510</v>
      </c>
      <c r="G404" s="173" t="s">
        <v>230</v>
      </c>
      <c r="H404" s="174">
        <v>1.5369999999999999</v>
      </c>
      <c r="I404" s="424"/>
      <c r="J404" s="425">
        <f>ROUND(I404*H404,2)</f>
        <v>0</v>
      </c>
      <c r="K404" s="172" t="s">
        <v>140</v>
      </c>
      <c r="L404" s="40"/>
      <c r="M404" s="177" t="s">
        <v>19</v>
      </c>
      <c r="N404" s="178" t="s">
        <v>47</v>
      </c>
      <c r="O404" s="64"/>
      <c r="P404" s="179">
        <f>O404*H404</f>
        <v>0</v>
      </c>
      <c r="Q404" s="179">
        <v>2.2563399999999998</v>
      </c>
      <c r="R404" s="179">
        <f>Q404*H404</f>
        <v>3.4679945799999996</v>
      </c>
      <c r="S404" s="179">
        <v>0</v>
      </c>
      <c r="T404" s="180">
        <f>S404*H404</f>
        <v>0</v>
      </c>
      <c r="U404" s="35"/>
      <c r="V404" s="35"/>
      <c r="W404" s="35"/>
      <c r="X404" s="35"/>
      <c r="Y404" s="35"/>
      <c r="Z404" s="35"/>
      <c r="AA404" s="35"/>
      <c r="AB404" s="35"/>
      <c r="AC404" s="35"/>
      <c r="AD404" s="35"/>
      <c r="AE404" s="35"/>
      <c r="AR404" s="181" t="s">
        <v>141</v>
      </c>
      <c r="AT404" s="181" t="s">
        <v>136</v>
      </c>
      <c r="AU404" s="181" t="s">
        <v>86</v>
      </c>
      <c r="AY404" s="19" t="s">
        <v>134</v>
      </c>
      <c r="BE404" s="182">
        <f>IF(N404="základní",J404,0)</f>
        <v>0</v>
      </c>
      <c r="BF404" s="182">
        <f>IF(N404="snížená",J404,0)</f>
        <v>0</v>
      </c>
      <c r="BG404" s="182">
        <f>IF(N404="zákl. přenesená",J404,0)</f>
        <v>0</v>
      </c>
      <c r="BH404" s="182">
        <f>IF(N404="sníž. přenesená",J404,0)</f>
        <v>0</v>
      </c>
      <c r="BI404" s="182">
        <f>IF(N404="nulová",J404,0)</f>
        <v>0</v>
      </c>
      <c r="BJ404" s="19" t="s">
        <v>84</v>
      </c>
      <c r="BK404" s="182">
        <f>ROUND(I404*H404,2)</f>
        <v>0</v>
      </c>
      <c r="BL404" s="19" t="s">
        <v>141</v>
      </c>
      <c r="BM404" s="181" t="s">
        <v>511</v>
      </c>
    </row>
    <row r="405" spans="1:65" s="2" customFormat="1">
      <c r="A405" s="35"/>
      <c r="B405" s="36"/>
      <c r="C405" s="37"/>
      <c r="D405" s="183" t="s">
        <v>143</v>
      </c>
      <c r="E405" s="37"/>
      <c r="F405" s="184" t="s">
        <v>512</v>
      </c>
      <c r="G405" s="37"/>
      <c r="H405" s="37"/>
      <c r="I405" s="426"/>
      <c r="J405" s="408"/>
      <c r="K405" s="37"/>
      <c r="L405" s="40"/>
      <c r="M405" s="186"/>
      <c r="N405" s="187"/>
      <c r="O405" s="64"/>
      <c r="P405" s="64"/>
      <c r="Q405" s="64"/>
      <c r="R405" s="64"/>
      <c r="S405" s="64"/>
      <c r="T405" s="65"/>
      <c r="U405" s="35"/>
      <c r="V405" s="35"/>
      <c r="W405" s="35"/>
      <c r="X405" s="35"/>
      <c r="Y405" s="35"/>
      <c r="Z405" s="35"/>
      <c r="AA405" s="35"/>
      <c r="AB405" s="35"/>
      <c r="AC405" s="35"/>
      <c r="AD405" s="35"/>
      <c r="AE405" s="35"/>
      <c r="AT405" s="19" t="s">
        <v>143</v>
      </c>
      <c r="AU405" s="19" t="s">
        <v>86</v>
      </c>
    </row>
    <row r="406" spans="1:65" s="2" customFormat="1" ht="58.5">
      <c r="A406" s="35"/>
      <c r="B406" s="36"/>
      <c r="C406" s="37"/>
      <c r="D406" s="183" t="s">
        <v>145</v>
      </c>
      <c r="E406" s="37"/>
      <c r="F406" s="188" t="s">
        <v>513</v>
      </c>
      <c r="G406" s="37"/>
      <c r="H406" s="37"/>
      <c r="I406" s="426"/>
      <c r="J406" s="408"/>
      <c r="K406" s="37"/>
      <c r="L406" s="40"/>
      <c r="M406" s="186"/>
      <c r="N406" s="187"/>
      <c r="O406" s="64"/>
      <c r="P406" s="64"/>
      <c r="Q406" s="64"/>
      <c r="R406" s="64"/>
      <c r="S406" s="64"/>
      <c r="T406" s="65"/>
      <c r="U406" s="35"/>
      <c r="V406" s="35"/>
      <c r="W406" s="35"/>
      <c r="X406" s="35"/>
      <c r="Y406" s="35"/>
      <c r="Z406" s="35"/>
      <c r="AA406" s="35"/>
      <c r="AB406" s="35"/>
      <c r="AC406" s="35"/>
      <c r="AD406" s="35"/>
      <c r="AE406" s="35"/>
      <c r="AT406" s="19" t="s">
        <v>145</v>
      </c>
      <c r="AU406" s="19" t="s">
        <v>86</v>
      </c>
    </row>
    <row r="407" spans="1:65" s="14" customFormat="1">
      <c r="B407" s="198"/>
      <c r="C407" s="199"/>
      <c r="D407" s="183" t="s">
        <v>147</v>
      </c>
      <c r="E407" s="200" t="s">
        <v>19</v>
      </c>
      <c r="F407" s="201" t="s">
        <v>514</v>
      </c>
      <c r="G407" s="199"/>
      <c r="H407" s="202">
        <v>0.28799999999999998</v>
      </c>
      <c r="I407" s="429"/>
      <c r="J407" s="430"/>
      <c r="K407" s="199"/>
      <c r="L407" s="203"/>
      <c r="M407" s="204"/>
      <c r="N407" s="205"/>
      <c r="O407" s="205"/>
      <c r="P407" s="205"/>
      <c r="Q407" s="205"/>
      <c r="R407" s="205"/>
      <c r="S407" s="205"/>
      <c r="T407" s="206"/>
      <c r="AT407" s="207" t="s">
        <v>147</v>
      </c>
      <c r="AU407" s="207" t="s">
        <v>86</v>
      </c>
      <c r="AV407" s="14" t="s">
        <v>86</v>
      </c>
      <c r="AW407" s="14" t="s">
        <v>35</v>
      </c>
      <c r="AX407" s="14" t="s">
        <v>76</v>
      </c>
      <c r="AY407" s="207" t="s">
        <v>134</v>
      </c>
    </row>
    <row r="408" spans="1:65" s="13" customFormat="1">
      <c r="B408" s="189"/>
      <c r="C408" s="190"/>
      <c r="D408" s="183" t="s">
        <v>147</v>
      </c>
      <c r="E408" s="191" t="s">
        <v>19</v>
      </c>
      <c r="F408" s="192" t="s">
        <v>515</v>
      </c>
      <c r="G408" s="190"/>
      <c r="H408" s="191" t="s">
        <v>19</v>
      </c>
      <c r="I408" s="433"/>
      <c r="J408" s="434"/>
      <c r="K408" s="190"/>
      <c r="L408" s="193"/>
      <c r="M408" s="194"/>
      <c r="N408" s="195"/>
      <c r="O408" s="195"/>
      <c r="P408" s="195"/>
      <c r="Q408" s="195"/>
      <c r="R408" s="195"/>
      <c r="S408" s="195"/>
      <c r="T408" s="196"/>
      <c r="AT408" s="197" t="s">
        <v>147</v>
      </c>
      <c r="AU408" s="197" t="s">
        <v>86</v>
      </c>
      <c r="AV408" s="13" t="s">
        <v>84</v>
      </c>
      <c r="AW408" s="13" t="s">
        <v>35</v>
      </c>
      <c r="AX408" s="13" t="s">
        <v>76</v>
      </c>
      <c r="AY408" s="197" t="s">
        <v>134</v>
      </c>
    </row>
    <row r="409" spans="1:65" s="14" customFormat="1">
      <c r="B409" s="198"/>
      <c r="C409" s="199"/>
      <c r="D409" s="183" t="s">
        <v>147</v>
      </c>
      <c r="E409" s="200" t="s">
        <v>19</v>
      </c>
      <c r="F409" s="201" t="s">
        <v>516</v>
      </c>
      <c r="G409" s="199"/>
      <c r="H409" s="202">
        <v>0.72799999999999998</v>
      </c>
      <c r="I409" s="429"/>
      <c r="J409" s="430"/>
      <c r="K409" s="199"/>
      <c r="L409" s="203"/>
      <c r="M409" s="204"/>
      <c r="N409" s="205"/>
      <c r="O409" s="205"/>
      <c r="P409" s="205"/>
      <c r="Q409" s="205"/>
      <c r="R409" s="205"/>
      <c r="S409" s="205"/>
      <c r="T409" s="206"/>
      <c r="AT409" s="207" t="s">
        <v>147</v>
      </c>
      <c r="AU409" s="207" t="s">
        <v>86</v>
      </c>
      <c r="AV409" s="14" t="s">
        <v>86</v>
      </c>
      <c r="AW409" s="14" t="s">
        <v>35</v>
      </c>
      <c r="AX409" s="14" t="s">
        <v>76</v>
      </c>
      <c r="AY409" s="207" t="s">
        <v>134</v>
      </c>
    </row>
    <row r="410" spans="1:65" s="13" customFormat="1">
      <c r="B410" s="189"/>
      <c r="C410" s="190"/>
      <c r="D410" s="183" t="s">
        <v>147</v>
      </c>
      <c r="E410" s="191" t="s">
        <v>19</v>
      </c>
      <c r="F410" s="192" t="s">
        <v>517</v>
      </c>
      <c r="G410" s="190"/>
      <c r="H410" s="191" t="s">
        <v>19</v>
      </c>
      <c r="I410" s="433"/>
      <c r="J410" s="434"/>
      <c r="K410" s="190"/>
      <c r="L410" s="193"/>
      <c r="M410" s="194"/>
      <c r="N410" s="195"/>
      <c r="O410" s="195"/>
      <c r="P410" s="195"/>
      <c r="Q410" s="195"/>
      <c r="R410" s="195"/>
      <c r="S410" s="195"/>
      <c r="T410" s="196"/>
      <c r="AT410" s="197" t="s">
        <v>147</v>
      </c>
      <c r="AU410" s="197" t="s">
        <v>86</v>
      </c>
      <c r="AV410" s="13" t="s">
        <v>84</v>
      </c>
      <c r="AW410" s="13" t="s">
        <v>35</v>
      </c>
      <c r="AX410" s="13" t="s">
        <v>76</v>
      </c>
      <c r="AY410" s="197" t="s">
        <v>134</v>
      </c>
    </row>
    <row r="411" spans="1:65" s="14" customFormat="1">
      <c r="B411" s="198"/>
      <c r="C411" s="199"/>
      <c r="D411" s="183" t="s">
        <v>147</v>
      </c>
      <c r="E411" s="200" t="s">
        <v>19</v>
      </c>
      <c r="F411" s="201" t="s">
        <v>518</v>
      </c>
      <c r="G411" s="199"/>
      <c r="H411" s="202">
        <v>0.22700000000000001</v>
      </c>
      <c r="I411" s="429"/>
      <c r="J411" s="430"/>
      <c r="K411" s="199"/>
      <c r="L411" s="203"/>
      <c r="M411" s="204"/>
      <c r="N411" s="205"/>
      <c r="O411" s="205"/>
      <c r="P411" s="205"/>
      <c r="Q411" s="205"/>
      <c r="R411" s="205"/>
      <c r="S411" s="205"/>
      <c r="T411" s="206"/>
      <c r="AT411" s="207" t="s">
        <v>147</v>
      </c>
      <c r="AU411" s="207" t="s">
        <v>86</v>
      </c>
      <c r="AV411" s="14" t="s">
        <v>86</v>
      </c>
      <c r="AW411" s="14" t="s">
        <v>35</v>
      </c>
      <c r="AX411" s="14" t="s">
        <v>76</v>
      </c>
      <c r="AY411" s="207" t="s">
        <v>134</v>
      </c>
    </row>
    <row r="412" spans="1:65" s="13" customFormat="1">
      <c r="B412" s="189"/>
      <c r="C412" s="190"/>
      <c r="D412" s="183" t="s">
        <v>147</v>
      </c>
      <c r="E412" s="191" t="s">
        <v>19</v>
      </c>
      <c r="F412" s="192" t="s">
        <v>241</v>
      </c>
      <c r="G412" s="190"/>
      <c r="H412" s="191" t="s">
        <v>19</v>
      </c>
      <c r="I412" s="433"/>
      <c r="J412" s="434"/>
      <c r="K412" s="190"/>
      <c r="L412" s="193"/>
      <c r="M412" s="194"/>
      <c r="N412" s="195"/>
      <c r="O412" s="195"/>
      <c r="P412" s="195"/>
      <c r="Q412" s="195"/>
      <c r="R412" s="195"/>
      <c r="S412" s="195"/>
      <c r="T412" s="196"/>
      <c r="AT412" s="197" t="s">
        <v>147</v>
      </c>
      <c r="AU412" s="197" t="s">
        <v>86</v>
      </c>
      <c r="AV412" s="13" t="s">
        <v>84</v>
      </c>
      <c r="AW412" s="13" t="s">
        <v>35</v>
      </c>
      <c r="AX412" s="13" t="s">
        <v>76</v>
      </c>
      <c r="AY412" s="197" t="s">
        <v>134</v>
      </c>
    </row>
    <row r="413" spans="1:65" s="14" customFormat="1">
      <c r="B413" s="198"/>
      <c r="C413" s="199"/>
      <c r="D413" s="183" t="s">
        <v>147</v>
      </c>
      <c r="E413" s="200" t="s">
        <v>19</v>
      </c>
      <c r="F413" s="201" t="s">
        <v>519</v>
      </c>
      <c r="G413" s="199"/>
      <c r="H413" s="202">
        <v>0.29399999999999998</v>
      </c>
      <c r="I413" s="429"/>
      <c r="J413" s="430"/>
      <c r="K413" s="199"/>
      <c r="L413" s="203"/>
      <c r="M413" s="204"/>
      <c r="N413" s="205"/>
      <c r="O413" s="205"/>
      <c r="P413" s="205"/>
      <c r="Q413" s="205"/>
      <c r="R413" s="205"/>
      <c r="S413" s="205"/>
      <c r="T413" s="206"/>
      <c r="AT413" s="207" t="s">
        <v>147</v>
      </c>
      <c r="AU413" s="207" t="s">
        <v>86</v>
      </c>
      <c r="AV413" s="14" t="s">
        <v>86</v>
      </c>
      <c r="AW413" s="14" t="s">
        <v>35</v>
      </c>
      <c r="AX413" s="14" t="s">
        <v>76</v>
      </c>
      <c r="AY413" s="207" t="s">
        <v>134</v>
      </c>
    </row>
    <row r="414" spans="1:65" s="15" customFormat="1">
      <c r="B414" s="208"/>
      <c r="C414" s="209"/>
      <c r="D414" s="183" t="s">
        <v>147</v>
      </c>
      <c r="E414" s="210" t="s">
        <v>19</v>
      </c>
      <c r="F414" s="211" t="s">
        <v>153</v>
      </c>
      <c r="G414" s="209"/>
      <c r="H414" s="212">
        <v>1.5370000000000001</v>
      </c>
      <c r="I414" s="431"/>
      <c r="J414" s="432"/>
      <c r="K414" s="209"/>
      <c r="L414" s="213"/>
      <c r="M414" s="214"/>
      <c r="N414" s="215"/>
      <c r="O414" s="215"/>
      <c r="P414" s="215"/>
      <c r="Q414" s="215"/>
      <c r="R414" s="215"/>
      <c r="S414" s="215"/>
      <c r="T414" s="216"/>
      <c r="AT414" s="217" t="s">
        <v>147</v>
      </c>
      <c r="AU414" s="217" t="s">
        <v>86</v>
      </c>
      <c r="AV414" s="15" t="s">
        <v>141</v>
      </c>
      <c r="AW414" s="15" t="s">
        <v>35</v>
      </c>
      <c r="AX414" s="15" t="s">
        <v>84</v>
      </c>
      <c r="AY414" s="217" t="s">
        <v>134</v>
      </c>
    </row>
    <row r="415" spans="1:65" s="2" customFormat="1" ht="14.45" customHeight="1">
      <c r="A415" s="35"/>
      <c r="B415" s="36"/>
      <c r="C415" s="170" t="s">
        <v>520</v>
      </c>
      <c r="D415" s="170" t="s">
        <v>136</v>
      </c>
      <c r="E415" s="171" t="s">
        <v>521</v>
      </c>
      <c r="F415" s="172" t="s">
        <v>522</v>
      </c>
      <c r="G415" s="173" t="s">
        <v>230</v>
      </c>
      <c r="H415" s="174">
        <v>5.1879999999999997</v>
      </c>
      <c r="I415" s="424"/>
      <c r="J415" s="425">
        <f>ROUND(I415*H415,2)</f>
        <v>0</v>
      </c>
      <c r="K415" s="172" t="s">
        <v>140</v>
      </c>
      <c r="L415" s="40"/>
      <c r="M415" s="177" t="s">
        <v>19</v>
      </c>
      <c r="N415" s="178" t="s">
        <v>47</v>
      </c>
      <c r="O415" s="64"/>
      <c r="P415" s="179">
        <f>O415*H415</f>
        <v>0</v>
      </c>
      <c r="Q415" s="179">
        <v>2.45329</v>
      </c>
      <c r="R415" s="179">
        <f>Q415*H415</f>
        <v>12.72766852</v>
      </c>
      <c r="S415" s="179">
        <v>0</v>
      </c>
      <c r="T415" s="180">
        <f>S415*H415</f>
        <v>0</v>
      </c>
      <c r="U415" s="35"/>
      <c r="V415" s="35"/>
      <c r="W415" s="35"/>
      <c r="X415" s="35"/>
      <c r="Y415" s="35"/>
      <c r="Z415" s="35"/>
      <c r="AA415" s="35"/>
      <c r="AB415" s="35"/>
      <c r="AC415" s="35"/>
      <c r="AD415" s="35"/>
      <c r="AE415" s="35"/>
      <c r="AR415" s="181" t="s">
        <v>141</v>
      </c>
      <c r="AT415" s="181" t="s">
        <v>136</v>
      </c>
      <c r="AU415" s="181" t="s">
        <v>86</v>
      </c>
      <c r="AY415" s="19" t="s">
        <v>134</v>
      </c>
      <c r="BE415" s="182">
        <f>IF(N415="základní",J415,0)</f>
        <v>0</v>
      </c>
      <c r="BF415" s="182">
        <f>IF(N415="snížená",J415,0)</f>
        <v>0</v>
      </c>
      <c r="BG415" s="182">
        <f>IF(N415="zákl. přenesená",J415,0)</f>
        <v>0</v>
      </c>
      <c r="BH415" s="182">
        <f>IF(N415="sníž. přenesená",J415,0)</f>
        <v>0</v>
      </c>
      <c r="BI415" s="182">
        <f>IF(N415="nulová",J415,0)</f>
        <v>0</v>
      </c>
      <c r="BJ415" s="19" t="s">
        <v>84</v>
      </c>
      <c r="BK415" s="182">
        <f>ROUND(I415*H415,2)</f>
        <v>0</v>
      </c>
      <c r="BL415" s="19" t="s">
        <v>141</v>
      </c>
      <c r="BM415" s="181" t="s">
        <v>523</v>
      </c>
    </row>
    <row r="416" spans="1:65" s="2" customFormat="1">
      <c r="A416" s="35"/>
      <c r="B416" s="36"/>
      <c r="C416" s="37"/>
      <c r="D416" s="183" t="s">
        <v>143</v>
      </c>
      <c r="E416" s="37"/>
      <c r="F416" s="184" t="s">
        <v>524</v>
      </c>
      <c r="G416" s="37"/>
      <c r="H416" s="37"/>
      <c r="I416" s="426"/>
      <c r="J416" s="408"/>
      <c r="K416" s="37"/>
      <c r="L416" s="40"/>
      <c r="M416" s="186"/>
      <c r="N416" s="187"/>
      <c r="O416" s="64"/>
      <c r="P416" s="64"/>
      <c r="Q416" s="64"/>
      <c r="R416" s="64"/>
      <c r="S416" s="64"/>
      <c r="T416" s="65"/>
      <c r="U416" s="35"/>
      <c r="V416" s="35"/>
      <c r="W416" s="35"/>
      <c r="X416" s="35"/>
      <c r="Y416" s="35"/>
      <c r="Z416" s="35"/>
      <c r="AA416" s="35"/>
      <c r="AB416" s="35"/>
      <c r="AC416" s="35"/>
      <c r="AD416" s="35"/>
      <c r="AE416" s="35"/>
      <c r="AT416" s="19" t="s">
        <v>143</v>
      </c>
      <c r="AU416" s="19" t="s">
        <v>86</v>
      </c>
    </row>
    <row r="417" spans="1:65" s="2" customFormat="1" ht="87.75">
      <c r="A417" s="35"/>
      <c r="B417" s="36"/>
      <c r="C417" s="37"/>
      <c r="D417" s="183" t="s">
        <v>145</v>
      </c>
      <c r="E417" s="37"/>
      <c r="F417" s="188" t="s">
        <v>525</v>
      </c>
      <c r="G417" s="37"/>
      <c r="H417" s="37"/>
      <c r="I417" s="426"/>
      <c r="J417" s="408"/>
      <c r="K417" s="37"/>
      <c r="L417" s="40"/>
      <c r="M417" s="186"/>
      <c r="N417" s="187"/>
      <c r="O417" s="64"/>
      <c r="P417" s="64"/>
      <c r="Q417" s="64"/>
      <c r="R417" s="64"/>
      <c r="S417" s="64"/>
      <c r="T417" s="65"/>
      <c r="U417" s="35"/>
      <c r="V417" s="35"/>
      <c r="W417" s="35"/>
      <c r="X417" s="35"/>
      <c r="Y417" s="35"/>
      <c r="Z417" s="35"/>
      <c r="AA417" s="35"/>
      <c r="AB417" s="35"/>
      <c r="AC417" s="35"/>
      <c r="AD417" s="35"/>
      <c r="AE417" s="35"/>
      <c r="AT417" s="19" t="s">
        <v>145</v>
      </c>
      <c r="AU417" s="19" t="s">
        <v>86</v>
      </c>
    </row>
    <row r="418" spans="1:65" s="13" customFormat="1">
      <c r="B418" s="189"/>
      <c r="C418" s="190"/>
      <c r="D418" s="183" t="s">
        <v>147</v>
      </c>
      <c r="E418" s="191" t="s">
        <v>19</v>
      </c>
      <c r="F418" s="192" t="s">
        <v>515</v>
      </c>
      <c r="G418" s="190"/>
      <c r="H418" s="191" t="s">
        <v>19</v>
      </c>
      <c r="I418" s="433"/>
      <c r="J418" s="434"/>
      <c r="K418" s="190"/>
      <c r="L418" s="193"/>
      <c r="M418" s="194"/>
      <c r="N418" s="195"/>
      <c r="O418" s="195"/>
      <c r="P418" s="195"/>
      <c r="Q418" s="195"/>
      <c r="R418" s="195"/>
      <c r="S418" s="195"/>
      <c r="T418" s="196"/>
      <c r="AT418" s="197" t="s">
        <v>147</v>
      </c>
      <c r="AU418" s="197" t="s">
        <v>86</v>
      </c>
      <c r="AV418" s="13" t="s">
        <v>84</v>
      </c>
      <c r="AW418" s="13" t="s">
        <v>35</v>
      </c>
      <c r="AX418" s="13" t="s">
        <v>76</v>
      </c>
      <c r="AY418" s="197" t="s">
        <v>134</v>
      </c>
    </row>
    <row r="419" spans="1:65" s="14" customFormat="1">
      <c r="B419" s="198"/>
      <c r="C419" s="199"/>
      <c r="D419" s="183" t="s">
        <v>147</v>
      </c>
      <c r="E419" s="200" t="s">
        <v>19</v>
      </c>
      <c r="F419" s="201" t="s">
        <v>526</v>
      </c>
      <c r="G419" s="199"/>
      <c r="H419" s="202">
        <v>4.4279999999999999</v>
      </c>
      <c r="I419" s="429"/>
      <c r="J419" s="430"/>
      <c r="K419" s="199"/>
      <c r="L419" s="203"/>
      <c r="M419" s="204"/>
      <c r="N419" s="205"/>
      <c r="O419" s="205"/>
      <c r="P419" s="205"/>
      <c r="Q419" s="205"/>
      <c r="R419" s="205"/>
      <c r="S419" s="205"/>
      <c r="T419" s="206"/>
      <c r="AT419" s="207" t="s">
        <v>147</v>
      </c>
      <c r="AU419" s="207" t="s">
        <v>86</v>
      </c>
      <c r="AV419" s="14" t="s">
        <v>86</v>
      </c>
      <c r="AW419" s="14" t="s">
        <v>35</v>
      </c>
      <c r="AX419" s="14" t="s">
        <v>76</v>
      </c>
      <c r="AY419" s="207" t="s">
        <v>134</v>
      </c>
    </row>
    <row r="420" spans="1:65" s="13" customFormat="1">
      <c r="B420" s="189"/>
      <c r="C420" s="190"/>
      <c r="D420" s="183" t="s">
        <v>147</v>
      </c>
      <c r="E420" s="191" t="s">
        <v>19</v>
      </c>
      <c r="F420" s="192" t="s">
        <v>527</v>
      </c>
      <c r="G420" s="190"/>
      <c r="H420" s="191" t="s">
        <v>19</v>
      </c>
      <c r="I420" s="433"/>
      <c r="J420" s="434"/>
      <c r="K420" s="190"/>
      <c r="L420" s="193"/>
      <c r="M420" s="194"/>
      <c r="N420" s="195"/>
      <c r="O420" s="195"/>
      <c r="P420" s="195"/>
      <c r="Q420" s="195"/>
      <c r="R420" s="195"/>
      <c r="S420" s="195"/>
      <c r="T420" s="196"/>
      <c r="AT420" s="197" t="s">
        <v>147</v>
      </c>
      <c r="AU420" s="197" t="s">
        <v>86</v>
      </c>
      <c r="AV420" s="13" t="s">
        <v>84</v>
      </c>
      <c r="AW420" s="13" t="s">
        <v>35</v>
      </c>
      <c r="AX420" s="13" t="s">
        <v>76</v>
      </c>
      <c r="AY420" s="197" t="s">
        <v>134</v>
      </c>
    </row>
    <row r="421" spans="1:65" s="14" customFormat="1">
      <c r="B421" s="198"/>
      <c r="C421" s="199"/>
      <c r="D421" s="183" t="s">
        <v>147</v>
      </c>
      <c r="E421" s="200" t="s">
        <v>19</v>
      </c>
      <c r="F421" s="201" t="s">
        <v>528</v>
      </c>
      <c r="G421" s="199"/>
      <c r="H421" s="202">
        <v>0.28799999999999998</v>
      </c>
      <c r="I421" s="429"/>
      <c r="J421" s="430"/>
      <c r="K421" s="199"/>
      <c r="L421" s="203"/>
      <c r="M421" s="204"/>
      <c r="N421" s="205"/>
      <c r="O421" s="205"/>
      <c r="P421" s="205"/>
      <c r="Q421" s="205"/>
      <c r="R421" s="205"/>
      <c r="S421" s="205"/>
      <c r="T421" s="206"/>
      <c r="AT421" s="207" t="s">
        <v>147</v>
      </c>
      <c r="AU421" s="207" t="s">
        <v>86</v>
      </c>
      <c r="AV421" s="14" t="s">
        <v>86</v>
      </c>
      <c r="AW421" s="14" t="s">
        <v>35</v>
      </c>
      <c r="AX421" s="14" t="s">
        <v>76</v>
      </c>
      <c r="AY421" s="207" t="s">
        <v>134</v>
      </c>
    </row>
    <row r="422" spans="1:65" s="14" customFormat="1">
      <c r="B422" s="198"/>
      <c r="C422" s="199"/>
      <c r="D422" s="183" t="s">
        <v>147</v>
      </c>
      <c r="E422" s="200" t="s">
        <v>19</v>
      </c>
      <c r="F422" s="201" t="s">
        <v>529</v>
      </c>
      <c r="G422" s="199"/>
      <c r="H422" s="202">
        <v>0.47199999999999998</v>
      </c>
      <c r="I422" s="429"/>
      <c r="J422" s="430"/>
      <c r="K422" s="199"/>
      <c r="L422" s="203"/>
      <c r="M422" s="204"/>
      <c r="N422" s="205"/>
      <c r="O422" s="205"/>
      <c r="P422" s="205"/>
      <c r="Q422" s="205"/>
      <c r="R422" s="205"/>
      <c r="S422" s="205"/>
      <c r="T422" s="206"/>
      <c r="AT422" s="207" t="s">
        <v>147</v>
      </c>
      <c r="AU422" s="207" t="s">
        <v>86</v>
      </c>
      <c r="AV422" s="14" t="s">
        <v>86</v>
      </c>
      <c r="AW422" s="14" t="s">
        <v>35</v>
      </c>
      <c r="AX422" s="14" t="s">
        <v>76</v>
      </c>
      <c r="AY422" s="207" t="s">
        <v>134</v>
      </c>
    </row>
    <row r="423" spans="1:65" s="15" customFormat="1">
      <c r="B423" s="208"/>
      <c r="C423" s="209"/>
      <c r="D423" s="183" t="s">
        <v>147</v>
      </c>
      <c r="E423" s="210" t="s">
        <v>19</v>
      </c>
      <c r="F423" s="211" t="s">
        <v>153</v>
      </c>
      <c r="G423" s="209"/>
      <c r="H423" s="212">
        <v>5.1880000000000006</v>
      </c>
      <c r="I423" s="431"/>
      <c r="J423" s="432"/>
      <c r="K423" s="209"/>
      <c r="L423" s="213"/>
      <c r="M423" s="214"/>
      <c r="N423" s="215"/>
      <c r="O423" s="215"/>
      <c r="P423" s="215"/>
      <c r="Q423" s="215"/>
      <c r="R423" s="215"/>
      <c r="S423" s="215"/>
      <c r="T423" s="216"/>
      <c r="AT423" s="217" t="s">
        <v>147</v>
      </c>
      <c r="AU423" s="217" t="s">
        <v>86</v>
      </c>
      <c r="AV423" s="15" t="s">
        <v>141</v>
      </c>
      <c r="AW423" s="15" t="s">
        <v>35</v>
      </c>
      <c r="AX423" s="15" t="s">
        <v>84</v>
      </c>
      <c r="AY423" s="217" t="s">
        <v>134</v>
      </c>
    </row>
    <row r="424" spans="1:65" s="2" customFormat="1" ht="14.45" customHeight="1">
      <c r="A424" s="35"/>
      <c r="B424" s="36"/>
      <c r="C424" s="170" t="s">
        <v>530</v>
      </c>
      <c r="D424" s="170" t="s">
        <v>136</v>
      </c>
      <c r="E424" s="171" t="s">
        <v>531</v>
      </c>
      <c r="F424" s="172" t="s">
        <v>532</v>
      </c>
      <c r="G424" s="173" t="s">
        <v>139</v>
      </c>
      <c r="H424" s="174">
        <v>14.474</v>
      </c>
      <c r="I424" s="424"/>
      <c r="J424" s="425">
        <f>ROUND(I424*H424,2)</f>
        <v>0</v>
      </c>
      <c r="K424" s="172" t="s">
        <v>140</v>
      </c>
      <c r="L424" s="40"/>
      <c r="M424" s="177" t="s">
        <v>19</v>
      </c>
      <c r="N424" s="178" t="s">
        <v>47</v>
      </c>
      <c r="O424" s="64"/>
      <c r="P424" s="179">
        <f>O424*H424</f>
        <v>0</v>
      </c>
      <c r="Q424" s="179">
        <v>2.47E-3</v>
      </c>
      <c r="R424" s="179">
        <f>Q424*H424</f>
        <v>3.5750780000000003E-2</v>
      </c>
      <c r="S424" s="179">
        <v>0</v>
      </c>
      <c r="T424" s="180">
        <f>S424*H424</f>
        <v>0</v>
      </c>
      <c r="U424" s="35"/>
      <c r="V424" s="35"/>
      <c r="W424" s="35"/>
      <c r="X424" s="35"/>
      <c r="Y424" s="35"/>
      <c r="Z424" s="35"/>
      <c r="AA424" s="35"/>
      <c r="AB424" s="35"/>
      <c r="AC424" s="35"/>
      <c r="AD424" s="35"/>
      <c r="AE424" s="35"/>
      <c r="AR424" s="181" t="s">
        <v>141</v>
      </c>
      <c r="AT424" s="181" t="s">
        <v>136</v>
      </c>
      <c r="AU424" s="181" t="s">
        <v>86</v>
      </c>
      <c r="AY424" s="19" t="s">
        <v>134</v>
      </c>
      <c r="BE424" s="182">
        <f>IF(N424="základní",J424,0)</f>
        <v>0</v>
      </c>
      <c r="BF424" s="182">
        <f>IF(N424="snížená",J424,0)</f>
        <v>0</v>
      </c>
      <c r="BG424" s="182">
        <f>IF(N424="zákl. přenesená",J424,0)</f>
        <v>0</v>
      </c>
      <c r="BH424" s="182">
        <f>IF(N424="sníž. přenesená",J424,0)</f>
        <v>0</v>
      </c>
      <c r="BI424" s="182">
        <f>IF(N424="nulová",J424,0)</f>
        <v>0</v>
      </c>
      <c r="BJ424" s="19" t="s">
        <v>84</v>
      </c>
      <c r="BK424" s="182">
        <f>ROUND(I424*H424,2)</f>
        <v>0</v>
      </c>
      <c r="BL424" s="19" t="s">
        <v>141</v>
      </c>
      <c r="BM424" s="181" t="s">
        <v>533</v>
      </c>
    </row>
    <row r="425" spans="1:65" s="2" customFormat="1">
      <c r="A425" s="35"/>
      <c r="B425" s="36"/>
      <c r="C425" s="37"/>
      <c r="D425" s="183" t="s">
        <v>143</v>
      </c>
      <c r="E425" s="37"/>
      <c r="F425" s="184" t="s">
        <v>534</v>
      </c>
      <c r="G425" s="37"/>
      <c r="H425" s="37"/>
      <c r="I425" s="426"/>
      <c r="J425" s="408"/>
      <c r="K425" s="37"/>
      <c r="L425" s="40"/>
      <c r="M425" s="186"/>
      <c r="N425" s="187"/>
      <c r="O425" s="64"/>
      <c r="P425" s="64"/>
      <c r="Q425" s="64"/>
      <c r="R425" s="64"/>
      <c r="S425" s="64"/>
      <c r="T425" s="65"/>
      <c r="U425" s="35"/>
      <c r="V425" s="35"/>
      <c r="W425" s="35"/>
      <c r="X425" s="35"/>
      <c r="Y425" s="35"/>
      <c r="Z425" s="35"/>
      <c r="AA425" s="35"/>
      <c r="AB425" s="35"/>
      <c r="AC425" s="35"/>
      <c r="AD425" s="35"/>
      <c r="AE425" s="35"/>
      <c r="AT425" s="19" t="s">
        <v>143</v>
      </c>
      <c r="AU425" s="19" t="s">
        <v>86</v>
      </c>
    </row>
    <row r="426" spans="1:65" s="2" customFormat="1" ht="39">
      <c r="A426" s="35"/>
      <c r="B426" s="36"/>
      <c r="C426" s="37"/>
      <c r="D426" s="183" t="s">
        <v>145</v>
      </c>
      <c r="E426" s="37"/>
      <c r="F426" s="188" t="s">
        <v>535</v>
      </c>
      <c r="G426" s="37"/>
      <c r="H426" s="37"/>
      <c r="I426" s="426"/>
      <c r="J426" s="408"/>
      <c r="K426" s="37"/>
      <c r="L426" s="40"/>
      <c r="M426" s="186"/>
      <c r="N426" s="187"/>
      <c r="O426" s="64"/>
      <c r="P426" s="64"/>
      <c r="Q426" s="64"/>
      <c r="R426" s="64"/>
      <c r="S426" s="64"/>
      <c r="T426" s="65"/>
      <c r="U426" s="35"/>
      <c r="V426" s="35"/>
      <c r="W426" s="35"/>
      <c r="X426" s="35"/>
      <c r="Y426" s="35"/>
      <c r="Z426" s="35"/>
      <c r="AA426" s="35"/>
      <c r="AB426" s="35"/>
      <c r="AC426" s="35"/>
      <c r="AD426" s="35"/>
      <c r="AE426" s="35"/>
      <c r="AT426" s="19" t="s">
        <v>145</v>
      </c>
      <c r="AU426" s="19" t="s">
        <v>86</v>
      </c>
    </row>
    <row r="427" spans="1:65" s="13" customFormat="1">
      <c r="B427" s="189"/>
      <c r="C427" s="190"/>
      <c r="D427" s="183" t="s">
        <v>147</v>
      </c>
      <c r="E427" s="191" t="s">
        <v>19</v>
      </c>
      <c r="F427" s="192" t="s">
        <v>515</v>
      </c>
      <c r="G427" s="190"/>
      <c r="H427" s="191" t="s">
        <v>19</v>
      </c>
      <c r="I427" s="433"/>
      <c r="J427" s="434"/>
      <c r="K427" s="190"/>
      <c r="L427" s="193"/>
      <c r="M427" s="194"/>
      <c r="N427" s="195"/>
      <c r="O427" s="195"/>
      <c r="P427" s="195"/>
      <c r="Q427" s="195"/>
      <c r="R427" s="195"/>
      <c r="S427" s="195"/>
      <c r="T427" s="196"/>
      <c r="AT427" s="197" t="s">
        <v>147</v>
      </c>
      <c r="AU427" s="197" t="s">
        <v>86</v>
      </c>
      <c r="AV427" s="13" t="s">
        <v>84</v>
      </c>
      <c r="AW427" s="13" t="s">
        <v>35</v>
      </c>
      <c r="AX427" s="13" t="s">
        <v>76</v>
      </c>
      <c r="AY427" s="197" t="s">
        <v>134</v>
      </c>
    </row>
    <row r="428" spans="1:65" s="14" customFormat="1">
      <c r="B428" s="198"/>
      <c r="C428" s="199"/>
      <c r="D428" s="183" t="s">
        <v>147</v>
      </c>
      <c r="E428" s="200" t="s">
        <v>19</v>
      </c>
      <c r="F428" s="201" t="s">
        <v>536</v>
      </c>
      <c r="G428" s="199"/>
      <c r="H428" s="202">
        <v>9.18</v>
      </c>
      <c r="I428" s="429"/>
      <c r="J428" s="430"/>
      <c r="K428" s="199"/>
      <c r="L428" s="203"/>
      <c r="M428" s="204"/>
      <c r="N428" s="205"/>
      <c r="O428" s="205"/>
      <c r="P428" s="205"/>
      <c r="Q428" s="205"/>
      <c r="R428" s="205"/>
      <c r="S428" s="205"/>
      <c r="T428" s="206"/>
      <c r="AT428" s="207" t="s">
        <v>147</v>
      </c>
      <c r="AU428" s="207" t="s">
        <v>86</v>
      </c>
      <c r="AV428" s="14" t="s">
        <v>86</v>
      </c>
      <c r="AW428" s="14" t="s">
        <v>35</v>
      </c>
      <c r="AX428" s="14" t="s">
        <v>76</v>
      </c>
      <c r="AY428" s="207" t="s">
        <v>134</v>
      </c>
    </row>
    <row r="429" spans="1:65" s="13" customFormat="1">
      <c r="B429" s="189"/>
      <c r="C429" s="190"/>
      <c r="D429" s="183" t="s">
        <v>147</v>
      </c>
      <c r="E429" s="191" t="s">
        <v>19</v>
      </c>
      <c r="F429" s="192" t="s">
        <v>527</v>
      </c>
      <c r="G429" s="190"/>
      <c r="H429" s="191" t="s">
        <v>19</v>
      </c>
      <c r="I429" s="433"/>
      <c r="J429" s="434"/>
      <c r="K429" s="190"/>
      <c r="L429" s="193"/>
      <c r="M429" s="194"/>
      <c r="N429" s="195"/>
      <c r="O429" s="195"/>
      <c r="P429" s="195"/>
      <c r="Q429" s="195"/>
      <c r="R429" s="195"/>
      <c r="S429" s="195"/>
      <c r="T429" s="196"/>
      <c r="AT429" s="197" t="s">
        <v>147</v>
      </c>
      <c r="AU429" s="197" t="s">
        <v>86</v>
      </c>
      <c r="AV429" s="13" t="s">
        <v>84</v>
      </c>
      <c r="AW429" s="13" t="s">
        <v>35</v>
      </c>
      <c r="AX429" s="13" t="s">
        <v>76</v>
      </c>
      <c r="AY429" s="197" t="s">
        <v>134</v>
      </c>
    </row>
    <row r="430" spans="1:65" s="14" customFormat="1">
      <c r="B430" s="198"/>
      <c r="C430" s="199"/>
      <c r="D430" s="183" t="s">
        <v>147</v>
      </c>
      <c r="E430" s="200" t="s">
        <v>19</v>
      </c>
      <c r="F430" s="201" t="s">
        <v>537</v>
      </c>
      <c r="G430" s="199"/>
      <c r="H430" s="202">
        <v>0.72</v>
      </c>
      <c r="I430" s="429"/>
      <c r="J430" s="430"/>
      <c r="K430" s="199"/>
      <c r="L430" s="203"/>
      <c r="M430" s="204"/>
      <c r="N430" s="205"/>
      <c r="O430" s="205"/>
      <c r="P430" s="205"/>
      <c r="Q430" s="205"/>
      <c r="R430" s="205"/>
      <c r="S430" s="205"/>
      <c r="T430" s="206"/>
      <c r="AT430" s="207" t="s">
        <v>147</v>
      </c>
      <c r="AU430" s="207" t="s">
        <v>86</v>
      </c>
      <c r="AV430" s="14" t="s">
        <v>86</v>
      </c>
      <c r="AW430" s="14" t="s">
        <v>35</v>
      </c>
      <c r="AX430" s="14" t="s">
        <v>76</v>
      </c>
      <c r="AY430" s="207" t="s">
        <v>134</v>
      </c>
    </row>
    <row r="431" spans="1:65" s="14" customFormat="1">
      <c r="B431" s="198"/>
      <c r="C431" s="199"/>
      <c r="D431" s="183" t="s">
        <v>147</v>
      </c>
      <c r="E431" s="200" t="s">
        <v>19</v>
      </c>
      <c r="F431" s="201" t="s">
        <v>538</v>
      </c>
      <c r="G431" s="199"/>
      <c r="H431" s="202">
        <v>0.72</v>
      </c>
      <c r="I431" s="429"/>
      <c r="J431" s="430"/>
      <c r="K431" s="199"/>
      <c r="L431" s="203"/>
      <c r="M431" s="204"/>
      <c r="N431" s="205"/>
      <c r="O431" s="205"/>
      <c r="P431" s="205"/>
      <c r="Q431" s="205"/>
      <c r="R431" s="205"/>
      <c r="S431" s="205"/>
      <c r="T431" s="206"/>
      <c r="AT431" s="207" t="s">
        <v>147</v>
      </c>
      <c r="AU431" s="207" t="s">
        <v>86</v>
      </c>
      <c r="AV431" s="14" t="s">
        <v>86</v>
      </c>
      <c r="AW431" s="14" t="s">
        <v>35</v>
      </c>
      <c r="AX431" s="14" t="s">
        <v>76</v>
      </c>
      <c r="AY431" s="207" t="s">
        <v>134</v>
      </c>
    </row>
    <row r="432" spans="1:65" s="13" customFormat="1">
      <c r="B432" s="189"/>
      <c r="C432" s="190"/>
      <c r="D432" s="183" t="s">
        <v>147</v>
      </c>
      <c r="E432" s="191" t="s">
        <v>19</v>
      </c>
      <c r="F432" s="192" t="s">
        <v>515</v>
      </c>
      <c r="G432" s="190"/>
      <c r="H432" s="191" t="s">
        <v>19</v>
      </c>
      <c r="I432" s="433"/>
      <c r="J432" s="434"/>
      <c r="K432" s="190"/>
      <c r="L432" s="193"/>
      <c r="M432" s="194"/>
      <c r="N432" s="195"/>
      <c r="O432" s="195"/>
      <c r="P432" s="195"/>
      <c r="Q432" s="195"/>
      <c r="R432" s="195"/>
      <c r="S432" s="195"/>
      <c r="T432" s="196"/>
      <c r="AT432" s="197" t="s">
        <v>147</v>
      </c>
      <c r="AU432" s="197" t="s">
        <v>86</v>
      </c>
      <c r="AV432" s="13" t="s">
        <v>84</v>
      </c>
      <c r="AW432" s="13" t="s">
        <v>35</v>
      </c>
      <c r="AX432" s="13" t="s">
        <v>76</v>
      </c>
      <c r="AY432" s="197" t="s">
        <v>134</v>
      </c>
    </row>
    <row r="433" spans="1:65" s="14" customFormat="1">
      <c r="B433" s="198"/>
      <c r="C433" s="199"/>
      <c r="D433" s="183" t="s">
        <v>147</v>
      </c>
      <c r="E433" s="200" t="s">
        <v>19</v>
      </c>
      <c r="F433" s="201" t="s">
        <v>539</v>
      </c>
      <c r="G433" s="199"/>
      <c r="H433" s="202">
        <v>1.64</v>
      </c>
      <c r="I433" s="429"/>
      <c r="J433" s="430"/>
      <c r="K433" s="199"/>
      <c r="L433" s="203"/>
      <c r="M433" s="204"/>
      <c r="N433" s="205"/>
      <c r="O433" s="205"/>
      <c r="P433" s="205"/>
      <c r="Q433" s="205"/>
      <c r="R433" s="205"/>
      <c r="S433" s="205"/>
      <c r="T433" s="206"/>
      <c r="AT433" s="207" t="s">
        <v>147</v>
      </c>
      <c r="AU433" s="207" t="s">
        <v>86</v>
      </c>
      <c r="AV433" s="14" t="s">
        <v>86</v>
      </c>
      <c r="AW433" s="14" t="s">
        <v>35</v>
      </c>
      <c r="AX433" s="14" t="s">
        <v>76</v>
      </c>
      <c r="AY433" s="207" t="s">
        <v>134</v>
      </c>
    </row>
    <row r="434" spans="1:65" s="13" customFormat="1">
      <c r="B434" s="189"/>
      <c r="C434" s="190"/>
      <c r="D434" s="183" t="s">
        <v>147</v>
      </c>
      <c r="E434" s="191" t="s">
        <v>19</v>
      </c>
      <c r="F434" s="192" t="s">
        <v>517</v>
      </c>
      <c r="G434" s="190"/>
      <c r="H434" s="191" t="s">
        <v>19</v>
      </c>
      <c r="I434" s="433"/>
      <c r="J434" s="434"/>
      <c r="K434" s="190"/>
      <c r="L434" s="193"/>
      <c r="M434" s="194"/>
      <c r="N434" s="195"/>
      <c r="O434" s="195"/>
      <c r="P434" s="195"/>
      <c r="Q434" s="195"/>
      <c r="R434" s="195"/>
      <c r="S434" s="195"/>
      <c r="T434" s="196"/>
      <c r="AT434" s="197" t="s">
        <v>147</v>
      </c>
      <c r="AU434" s="197" t="s">
        <v>86</v>
      </c>
      <c r="AV434" s="13" t="s">
        <v>84</v>
      </c>
      <c r="AW434" s="13" t="s">
        <v>35</v>
      </c>
      <c r="AX434" s="13" t="s">
        <v>76</v>
      </c>
      <c r="AY434" s="197" t="s">
        <v>134</v>
      </c>
    </row>
    <row r="435" spans="1:65" s="14" customFormat="1">
      <c r="B435" s="198"/>
      <c r="C435" s="199"/>
      <c r="D435" s="183" t="s">
        <v>147</v>
      </c>
      <c r="E435" s="200" t="s">
        <v>19</v>
      </c>
      <c r="F435" s="201" t="s">
        <v>540</v>
      </c>
      <c r="G435" s="199"/>
      <c r="H435" s="202">
        <v>0.53400000000000003</v>
      </c>
      <c r="I435" s="429"/>
      <c r="J435" s="430"/>
      <c r="K435" s="199"/>
      <c r="L435" s="203"/>
      <c r="M435" s="204"/>
      <c r="N435" s="205"/>
      <c r="O435" s="205"/>
      <c r="P435" s="205"/>
      <c r="Q435" s="205"/>
      <c r="R435" s="205"/>
      <c r="S435" s="205"/>
      <c r="T435" s="206"/>
      <c r="AT435" s="207" t="s">
        <v>147</v>
      </c>
      <c r="AU435" s="207" t="s">
        <v>86</v>
      </c>
      <c r="AV435" s="14" t="s">
        <v>86</v>
      </c>
      <c r="AW435" s="14" t="s">
        <v>35</v>
      </c>
      <c r="AX435" s="14" t="s">
        <v>76</v>
      </c>
      <c r="AY435" s="207" t="s">
        <v>134</v>
      </c>
    </row>
    <row r="436" spans="1:65" s="13" customFormat="1">
      <c r="B436" s="189"/>
      <c r="C436" s="190"/>
      <c r="D436" s="183" t="s">
        <v>147</v>
      </c>
      <c r="E436" s="191" t="s">
        <v>19</v>
      </c>
      <c r="F436" s="192" t="s">
        <v>541</v>
      </c>
      <c r="G436" s="190"/>
      <c r="H436" s="191" t="s">
        <v>19</v>
      </c>
      <c r="I436" s="433"/>
      <c r="J436" s="434"/>
      <c r="K436" s="190"/>
      <c r="L436" s="193"/>
      <c r="M436" s="194"/>
      <c r="N436" s="195"/>
      <c r="O436" s="195"/>
      <c r="P436" s="195"/>
      <c r="Q436" s="195"/>
      <c r="R436" s="195"/>
      <c r="S436" s="195"/>
      <c r="T436" s="196"/>
      <c r="AT436" s="197" t="s">
        <v>147</v>
      </c>
      <c r="AU436" s="197" t="s">
        <v>86</v>
      </c>
      <c r="AV436" s="13" t="s">
        <v>84</v>
      </c>
      <c r="AW436" s="13" t="s">
        <v>35</v>
      </c>
      <c r="AX436" s="13" t="s">
        <v>76</v>
      </c>
      <c r="AY436" s="197" t="s">
        <v>134</v>
      </c>
    </row>
    <row r="437" spans="1:65" s="14" customFormat="1">
      <c r="B437" s="198"/>
      <c r="C437" s="199"/>
      <c r="D437" s="183" t="s">
        <v>147</v>
      </c>
      <c r="E437" s="200" t="s">
        <v>19</v>
      </c>
      <c r="F437" s="201" t="s">
        <v>542</v>
      </c>
      <c r="G437" s="199"/>
      <c r="H437" s="202">
        <v>1.68</v>
      </c>
      <c r="I437" s="429"/>
      <c r="J437" s="430"/>
      <c r="K437" s="199"/>
      <c r="L437" s="203"/>
      <c r="M437" s="204"/>
      <c r="N437" s="205"/>
      <c r="O437" s="205"/>
      <c r="P437" s="205"/>
      <c r="Q437" s="205"/>
      <c r="R437" s="205"/>
      <c r="S437" s="205"/>
      <c r="T437" s="206"/>
      <c r="AT437" s="207" t="s">
        <v>147</v>
      </c>
      <c r="AU437" s="207" t="s">
        <v>86</v>
      </c>
      <c r="AV437" s="14" t="s">
        <v>86</v>
      </c>
      <c r="AW437" s="14" t="s">
        <v>35</v>
      </c>
      <c r="AX437" s="14" t="s">
        <v>76</v>
      </c>
      <c r="AY437" s="207" t="s">
        <v>134</v>
      </c>
    </row>
    <row r="438" spans="1:65" s="15" customFormat="1">
      <c r="B438" s="208"/>
      <c r="C438" s="209"/>
      <c r="D438" s="183" t="s">
        <v>147</v>
      </c>
      <c r="E438" s="210" t="s">
        <v>19</v>
      </c>
      <c r="F438" s="211" t="s">
        <v>153</v>
      </c>
      <c r="G438" s="209"/>
      <c r="H438" s="212">
        <v>14.474000000000002</v>
      </c>
      <c r="I438" s="431"/>
      <c r="J438" s="432"/>
      <c r="K438" s="209"/>
      <c r="L438" s="213"/>
      <c r="M438" s="214"/>
      <c r="N438" s="215"/>
      <c r="O438" s="215"/>
      <c r="P438" s="215"/>
      <c r="Q438" s="215"/>
      <c r="R438" s="215"/>
      <c r="S438" s="215"/>
      <c r="T438" s="216"/>
      <c r="AT438" s="217" t="s">
        <v>147</v>
      </c>
      <c r="AU438" s="217" t="s">
        <v>86</v>
      </c>
      <c r="AV438" s="15" t="s">
        <v>141</v>
      </c>
      <c r="AW438" s="15" t="s">
        <v>35</v>
      </c>
      <c r="AX438" s="15" t="s">
        <v>84</v>
      </c>
      <c r="AY438" s="217" t="s">
        <v>134</v>
      </c>
    </row>
    <row r="439" spans="1:65" s="2" customFormat="1" ht="14.45" customHeight="1">
      <c r="A439" s="35"/>
      <c r="B439" s="36"/>
      <c r="C439" s="170" t="s">
        <v>543</v>
      </c>
      <c r="D439" s="170" t="s">
        <v>136</v>
      </c>
      <c r="E439" s="171" t="s">
        <v>544</v>
      </c>
      <c r="F439" s="172" t="s">
        <v>545</v>
      </c>
      <c r="G439" s="173" t="s">
        <v>139</v>
      </c>
      <c r="H439" s="174">
        <v>14.474</v>
      </c>
      <c r="I439" s="424"/>
      <c r="J439" s="425">
        <f>ROUND(I439*H439,2)</f>
        <v>0</v>
      </c>
      <c r="K439" s="172" t="s">
        <v>140</v>
      </c>
      <c r="L439" s="40"/>
      <c r="M439" s="177" t="s">
        <v>19</v>
      </c>
      <c r="N439" s="178" t="s">
        <v>47</v>
      </c>
      <c r="O439" s="64"/>
      <c r="P439" s="179">
        <f>O439*H439</f>
        <v>0</v>
      </c>
      <c r="Q439" s="179">
        <v>0</v>
      </c>
      <c r="R439" s="179">
        <f>Q439*H439</f>
        <v>0</v>
      </c>
      <c r="S439" s="179">
        <v>0</v>
      </c>
      <c r="T439" s="180">
        <f>S439*H439</f>
        <v>0</v>
      </c>
      <c r="U439" s="35"/>
      <c r="V439" s="35"/>
      <c r="W439" s="35"/>
      <c r="X439" s="35"/>
      <c r="Y439" s="35"/>
      <c r="Z439" s="35"/>
      <c r="AA439" s="35"/>
      <c r="AB439" s="35"/>
      <c r="AC439" s="35"/>
      <c r="AD439" s="35"/>
      <c r="AE439" s="35"/>
      <c r="AR439" s="181" t="s">
        <v>141</v>
      </c>
      <c r="AT439" s="181" t="s">
        <v>136</v>
      </c>
      <c r="AU439" s="181" t="s">
        <v>86</v>
      </c>
      <c r="AY439" s="19" t="s">
        <v>134</v>
      </c>
      <c r="BE439" s="182">
        <f>IF(N439="základní",J439,0)</f>
        <v>0</v>
      </c>
      <c r="BF439" s="182">
        <f>IF(N439="snížená",J439,0)</f>
        <v>0</v>
      </c>
      <c r="BG439" s="182">
        <f>IF(N439="zákl. přenesená",J439,0)</f>
        <v>0</v>
      </c>
      <c r="BH439" s="182">
        <f>IF(N439="sníž. přenesená",J439,0)</f>
        <v>0</v>
      </c>
      <c r="BI439" s="182">
        <f>IF(N439="nulová",J439,0)</f>
        <v>0</v>
      </c>
      <c r="BJ439" s="19" t="s">
        <v>84</v>
      </c>
      <c r="BK439" s="182">
        <f>ROUND(I439*H439,2)</f>
        <v>0</v>
      </c>
      <c r="BL439" s="19" t="s">
        <v>141</v>
      </c>
      <c r="BM439" s="181" t="s">
        <v>546</v>
      </c>
    </row>
    <row r="440" spans="1:65" s="2" customFormat="1">
      <c r="A440" s="35"/>
      <c r="B440" s="36"/>
      <c r="C440" s="37"/>
      <c r="D440" s="183" t="s">
        <v>143</v>
      </c>
      <c r="E440" s="37"/>
      <c r="F440" s="184" t="s">
        <v>547</v>
      </c>
      <c r="G440" s="37"/>
      <c r="H440" s="37"/>
      <c r="I440" s="426"/>
      <c r="J440" s="408"/>
      <c r="K440" s="37"/>
      <c r="L440" s="40"/>
      <c r="M440" s="186"/>
      <c r="N440" s="187"/>
      <c r="O440" s="64"/>
      <c r="P440" s="64"/>
      <c r="Q440" s="64"/>
      <c r="R440" s="64"/>
      <c r="S440" s="64"/>
      <c r="T440" s="65"/>
      <c r="U440" s="35"/>
      <c r="V440" s="35"/>
      <c r="W440" s="35"/>
      <c r="X440" s="35"/>
      <c r="Y440" s="35"/>
      <c r="Z440" s="35"/>
      <c r="AA440" s="35"/>
      <c r="AB440" s="35"/>
      <c r="AC440" s="35"/>
      <c r="AD440" s="35"/>
      <c r="AE440" s="35"/>
      <c r="AT440" s="19" t="s">
        <v>143</v>
      </c>
      <c r="AU440" s="19" t="s">
        <v>86</v>
      </c>
    </row>
    <row r="441" spans="1:65" s="2" customFormat="1" ht="39">
      <c r="A441" s="35"/>
      <c r="B441" s="36"/>
      <c r="C441" s="37"/>
      <c r="D441" s="183" t="s">
        <v>145</v>
      </c>
      <c r="E441" s="37"/>
      <c r="F441" s="188" t="s">
        <v>535</v>
      </c>
      <c r="G441" s="37"/>
      <c r="H441" s="37"/>
      <c r="I441" s="426"/>
      <c r="J441" s="408"/>
      <c r="K441" s="37"/>
      <c r="L441" s="40"/>
      <c r="M441" s="186"/>
      <c r="N441" s="187"/>
      <c r="O441" s="64"/>
      <c r="P441" s="64"/>
      <c r="Q441" s="64"/>
      <c r="R441" s="64"/>
      <c r="S441" s="64"/>
      <c r="T441" s="65"/>
      <c r="U441" s="35"/>
      <c r="V441" s="35"/>
      <c r="W441" s="35"/>
      <c r="X441" s="35"/>
      <c r="Y441" s="35"/>
      <c r="Z441" s="35"/>
      <c r="AA441" s="35"/>
      <c r="AB441" s="35"/>
      <c r="AC441" s="35"/>
      <c r="AD441" s="35"/>
      <c r="AE441" s="35"/>
      <c r="AT441" s="19" t="s">
        <v>145</v>
      </c>
      <c r="AU441" s="19" t="s">
        <v>86</v>
      </c>
    </row>
    <row r="442" spans="1:65" s="2" customFormat="1" ht="14.45" customHeight="1">
      <c r="A442" s="35"/>
      <c r="B442" s="36"/>
      <c r="C442" s="170" t="s">
        <v>548</v>
      </c>
      <c r="D442" s="170" t="s">
        <v>136</v>
      </c>
      <c r="E442" s="171" t="s">
        <v>549</v>
      </c>
      <c r="F442" s="172" t="s">
        <v>550</v>
      </c>
      <c r="G442" s="173" t="s">
        <v>422</v>
      </c>
      <c r="H442" s="174">
        <v>0.39300000000000002</v>
      </c>
      <c r="I442" s="424"/>
      <c r="J442" s="425">
        <f>ROUND(I442*H442,2)</f>
        <v>0</v>
      </c>
      <c r="K442" s="172" t="s">
        <v>140</v>
      </c>
      <c r="L442" s="40"/>
      <c r="M442" s="177" t="s">
        <v>19</v>
      </c>
      <c r="N442" s="178" t="s">
        <v>47</v>
      </c>
      <c r="O442" s="64"/>
      <c r="P442" s="179">
        <f>O442*H442</f>
        <v>0</v>
      </c>
      <c r="Q442" s="179">
        <v>1.06277</v>
      </c>
      <c r="R442" s="179">
        <f>Q442*H442</f>
        <v>0.41766861</v>
      </c>
      <c r="S442" s="179">
        <v>0</v>
      </c>
      <c r="T442" s="180">
        <f>S442*H442</f>
        <v>0</v>
      </c>
      <c r="U442" s="35"/>
      <c r="V442" s="35"/>
      <c r="W442" s="35"/>
      <c r="X442" s="35"/>
      <c r="Y442" s="35"/>
      <c r="Z442" s="35"/>
      <c r="AA442" s="35"/>
      <c r="AB442" s="35"/>
      <c r="AC442" s="35"/>
      <c r="AD442" s="35"/>
      <c r="AE442" s="35"/>
      <c r="AR442" s="181" t="s">
        <v>141</v>
      </c>
      <c r="AT442" s="181" t="s">
        <v>136</v>
      </c>
      <c r="AU442" s="181" t="s">
        <v>86</v>
      </c>
      <c r="AY442" s="19" t="s">
        <v>134</v>
      </c>
      <c r="BE442" s="182">
        <f>IF(N442="základní",J442,0)</f>
        <v>0</v>
      </c>
      <c r="BF442" s="182">
        <f>IF(N442="snížená",J442,0)</f>
        <v>0</v>
      </c>
      <c r="BG442" s="182">
        <f>IF(N442="zákl. přenesená",J442,0)</f>
        <v>0</v>
      </c>
      <c r="BH442" s="182">
        <f>IF(N442="sníž. přenesená",J442,0)</f>
        <v>0</v>
      </c>
      <c r="BI442" s="182">
        <f>IF(N442="nulová",J442,0)</f>
        <v>0</v>
      </c>
      <c r="BJ442" s="19" t="s">
        <v>84</v>
      </c>
      <c r="BK442" s="182">
        <f>ROUND(I442*H442,2)</f>
        <v>0</v>
      </c>
      <c r="BL442" s="19" t="s">
        <v>141</v>
      </c>
      <c r="BM442" s="181" t="s">
        <v>551</v>
      </c>
    </row>
    <row r="443" spans="1:65" s="2" customFormat="1">
      <c r="A443" s="35"/>
      <c r="B443" s="36"/>
      <c r="C443" s="37"/>
      <c r="D443" s="183" t="s">
        <v>143</v>
      </c>
      <c r="E443" s="37"/>
      <c r="F443" s="184" t="s">
        <v>552</v>
      </c>
      <c r="G443" s="37"/>
      <c r="H443" s="37"/>
      <c r="I443" s="426"/>
      <c r="J443" s="408"/>
      <c r="K443" s="37"/>
      <c r="L443" s="40"/>
      <c r="M443" s="186"/>
      <c r="N443" s="187"/>
      <c r="O443" s="64"/>
      <c r="P443" s="64"/>
      <c r="Q443" s="64"/>
      <c r="R443" s="64"/>
      <c r="S443" s="64"/>
      <c r="T443" s="65"/>
      <c r="U443" s="35"/>
      <c r="V443" s="35"/>
      <c r="W443" s="35"/>
      <c r="X443" s="35"/>
      <c r="Y443" s="35"/>
      <c r="Z443" s="35"/>
      <c r="AA443" s="35"/>
      <c r="AB443" s="35"/>
      <c r="AC443" s="35"/>
      <c r="AD443" s="35"/>
      <c r="AE443" s="35"/>
      <c r="AT443" s="19" t="s">
        <v>143</v>
      </c>
      <c r="AU443" s="19" t="s">
        <v>86</v>
      </c>
    </row>
    <row r="444" spans="1:65" s="2" customFormat="1" ht="29.25">
      <c r="A444" s="35"/>
      <c r="B444" s="36"/>
      <c r="C444" s="37"/>
      <c r="D444" s="183" t="s">
        <v>145</v>
      </c>
      <c r="E444" s="37"/>
      <c r="F444" s="188" t="s">
        <v>553</v>
      </c>
      <c r="G444" s="37"/>
      <c r="H444" s="37"/>
      <c r="I444" s="426"/>
      <c r="J444" s="408"/>
      <c r="K444" s="37"/>
      <c r="L444" s="40"/>
      <c r="M444" s="186"/>
      <c r="N444" s="187"/>
      <c r="O444" s="64"/>
      <c r="P444" s="64"/>
      <c r="Q444" s="64"/>
      <c r="R444" s="64"/>
      <c r="S444" s="64"/>
      <c r="T444" s="65"/>
      <c r="U444" s="35"/>
      <c r="V444" s="35"/>
      <c r="W444" s="35"/>
      <c r="X444" s="35"/>
      <c r="Y444" s="35"/>
      <c r="Z444" s="35"/>
      <c r="AA444" s="35"/>
      <c r="AB444" s="35"/>
      <c r="AC444" s="35"/>
      <c r="AD444" s="35"/>
      <c r="AE444" s="35"/>
      <c r="AT444" s="19" t="s">
        <v>145</v>
      </c>
      <c r="AU444" s="19" t="s">
        <v>86</v>
      </c>
    </row>
    <row r="445" spans="1:65" s="13" customFormat="1">
      <c r="B445" s="189"/>
      <c r="C445" s="190"/>
      <c r="D445" s="183" t="s">
        <v>147</v>
      </c>
      <c r="E445" s="191" t="s">
        <v>19</v>
      </c>
      <c r="F445" s="192" t="s">
        <v>554</v>
      </c>
      <c r="G445" s="190"/>
      <c r="H445" s="191" t="s">
        <v>19</v>
      </c>
      <c r="I445" s="433"/>
      <c r="J445" s="434"/>
      <c r="K445" s="190"/>
      <c r="L445" s="193"/>
      <c r="M445" s="194"/>
      <c r="N445" s="195"/>
      <c r="O445" s="195"/>
      <c r="P445" s="195"/>
      <c r="Q445" s="195"/>
      <c r="R445" s="195"/>
      <c r="S445" s="195"/>
      <c r="T445" s="196"/>
      <c r="AT445" s="197" t="s">
        <v>147</v>
      </c>
      <c r="AU445" s="197" t="s">
        <v>86</v>
      </c>
      <c r="AV445" s="13" t="s">
        <v>84</v>
      </c>
      <c r="AW445" s="13" t="s">
        <v>35</v>
      </c>
      <c r="AX445" s="13" t="s">
        <v>76</v>
      </c>
      <c r="AY445" s="197" t="s">
        <v>134</v>
      </c>
    </row>
    <row r="446" spans="1:65" s="13" customFormat="1">
      <c r="B446" s="189"/>
      <c r="C446" s="190"/>
      <c r="D446" s="183" t="s">
        <v>147</v>
      </c>
      <c r="E446" s="191" t="s">
        <v>19</v>
      </c>
      <c r="F446" s="192" t="s">
        <v>515</v>
      </c>
      <c r="G446" s="190"/>
      <c r="H446" s="191" t="s">
        <v>19</v>
      </c>
      <c r="I446" s="433"/>
      <c r="J446" s="434"/>
      <c r="K446" s="190"/>
      <c r="L446" s="193"/>
      <c r="M446" s="194"/>
      <c r="N446" s="195"/>
      <c r="O446" s="195"/>
      <c r="P446" s="195"/>
      <c r="Q446" s="195"/>
      <c r="R446" s="195"/>
      <c r="S446" s="195"/>
      <c r="T446" s="196"/>
      <c r="AT446" s="197" t="s">
        <v>147</v>
      </c>
      <c r="AU446" s="197" t="s">
        <v>86</v>
      </c>
      <c r="AV446" s="13" t="s">
        <v>84</v>
      </c>
      <c r="AW446" s="13" t="s">
        <v>35</v>
      </c>
      <c r="AX446" s="13" t="s">
        <v>76</v>
      </c>
      <c r="AY446" s="197" t="s">
        <v>134</v>
      </c>
    </row>
    <row r="447" spans="1:65" s="14" customFormat="1">
      <c r="B447" s="198"/>
      <c r="C447" s="199"/>
      <c r="D447" s="183" t="s">
        <v>147</v>
      </c>
      <c r="E447" s="200" t="s">
        <v>19</v>
      </c>
      <c r="F447" s="201" t="s">
        <v>555</v>
      </c>
      <c r="G447" s="199"/>
      <c r="H447" s="202">
        <v>0.27900000000000003</v>
      </c>
      <c r="I447" s="429"/>
      <c r="J447" s="430"/>
      <c r="K447" s="199"/>
      <c r="L447" s="203"/>
      <c r="M447" s="204"/>
      <c r="N447" s="205"/>
      <c r="O447" s="205"/>
      <c r="P447" s="205"/>
      <c r="Q447" s="205"/>
      <c r="R447" s="205"/>
      <c r="S447" s="205"/>
      <c r="T447" s="206"/>
      <c r="AT447" s="207" t="s">
        <v>147</v>
      </c>
      <c r="AU447" s="207" t="s">
        <v>86</v>
      </c>
      <c r="AV447" s="14" t="s">
        <v>86</v>
      </c>
      <c r="AW447" s="14" t="s">
        <v>35</v>
      </c>
      <c r="AX447" s="14" t="s">
        <v>76</v>
      </c>
      <c r="AY447" s="207" t="s">
        <v>134</v>
      </c>
    </row>
    <row r="448" spans="1:65" s="13" customFormat="1">
      <c r="B448" s="189"/>
      <c r="C448" s="190"/>
      <c r="D448" s="183" t="s">
        <v>147</v>
      </c>
      <c r="E448" s="191" t="s">
        <v>19</v>
      </c>
      <c r="F448" s="192" t="s">
        <v>527</v>
      </c>
      <c r="G448" s="190"/>
      <c r="H448" s="191" t="s">
        <v>19</v>
      </c>
      <c r="I448" s="433"/>
      <c r="J448" s="434"/>
      <c r="K448" s="190"/>
      <c r="L448" s="193"/>
      <c r="M448" s="194"/>
      <c r="N448" s="195"/>
      <c r="O448" s="195"/>
      <c r="P448" s="195"/>
      <c r="Q448" s="195"/>
      <c r="R448" s="195"/>
      <c r="S448" s="195"/>
      <c r="T448" s="196"/>
      <c r="AT448" s="197" t="s">
        <v>147</v>
      </c>
      <c r="AU448" s="197" t="s">
        <v>86</v>
      </c>
      <c r="AV448" s="13" t="s">
        <v>84</v>
      </c>
      <c r="AW448" s="13" t="s">
        <v>35</v>
      </c>
      <c r="AX448" s="13" t="s">
        <v>76</v>
      </c>
      <c r="AY448" s="197" t="s">
        <v>134</v>
      </c>
    </row>
    <row r="449" spans="1:65" s="14" customFormat="1">
      <c r="B449" s="198"/>
      <c r="C449" s="199"/>
      <c r="D449" s="183" t="s">
        <v>147</v>
      </c>
      <c r="E449" s="200" t="s">
        <v>19</v>
      </c>
      <c r="F449" s="201" t="s">
        <v>556</v>
      </c>
      <c r="G449" s="199"/>
      <c r="H449" s="202">
        <v>2.5000000000000001E-2</v>
      </c>
      <c r="I449" s="429"/>
      <c r="J449" s="430"/>
      <c r="K449" s="199"/>
      <c r="L449" s="203"/>
      <c r="M449" s="204"/>
      <c r="N449" s="205"/>
      <c r="O449" s="205"/>
      <c r="P449" s="205"/>
      <c r="Q449" s="205"/>
      <c r="R449" s="205"/>
      <c r="S449" s="205"/>
      <c r="T449" s="206"/>
      <c r="AT449" s="207" t="s">
        <v>147</v>
      </c>
      <c r="AU449" s="207" t="s">
        <v>86</v>
      </c>
      <c r="AV449" s="14" t="s">
        <v>86</v>
      </c>
      <c r="AW449" s="14" t="s">
        <v>35</v>
      </c>
      <c r="AX449" s="14" t="s">
        <v>76</v>
      </c>
      <c r="AY449" s="207" t="s">
        <v>134</v>
      </c>
    </row>
    <row r="450" spans="1:65" s="13" customFormat="1">
      <c r="B450" s="189"/>
      <c r="C450" s="190"/>
      <c r="D450" s="183" t="s">
        <v>147</v>
      </c>
      <c r="E450" s="191" t="s">
        <v>19</v>
      </c>
      <c r="F450" s="192" t="s">
        <v>517</v>
      </c>
      <c r="G450" s="190"/>
      <c r="H450" s="191" t="s">
        <v>19</v>
      </c>
      <c r="I450" s="433"/>
      <c r="J450" s="434"/>
      <c r="K450" s="190"/>
      <c r="L450" s="193"/>
      <c r="M450" s="194"/>
      <c r="N450" s="195"/>
      <c r="O450" s="195"/>
      <c r="P450" s="195"/>
      <c r="Q450" s="195"/>
      <c r="R450" s="195"/>
      <c r="S450" s="195"/>
      <c r="T450" s="196"/>
      <c r="AT450" s="197" t="s">
        <v>147</v>
      </c>
      <c r="AU450" s="197" t="s">
        <v>86</v>
      </c>
      <c r="AV450" s="13" t="s">
        <v>84</v>
      </c>
      <c r="AW450" s="13" t="s">
        <v>35</v>
      </c>
      <c r="AX450" s="13" t="s">
        <v>76</v>
      </c>
      <c r="AY450" s="197" t="s">
        <v>134</v>
      </c>
    </row>
    <row r="451" spans="1:65" s="14" customFormat="1">
      <c r="B451" s="198"/>
      <c r="C451" s="199"/>
      <c r="D451" s="183" t="s">
        <v>147</v>
      </c>
      <c r="E451" s="200" t="s">
        <v>19</v>
      </c>
      <c r="F451" s="201" t="s">
        <v>557</v>
      </c>
      <c r="G451" s="199"/>
      <c r="H451" s="202">
        <v>3.9E-2</v>
      </c>
      <c r="I451" s="429"/>
      <c r="J451" s="430"/>
      <c r="K451" s="199"/>
      <c r="L451" s="203"/>
      <c r="M451" s="204"/>
      <c r="N451" s="205"/>
      <c r="O451" s="205"/>
      <c r="P451" s="205"/>
      <c r="Q451" s="205"/>
      <c r="R451" s="205"/>
      <c r="S451" s="205"/>
      <c r="T451" s="206"/>
      <c r="AT451" s="207" t="s">
        <v>147</v>
      </c>
      <c r="AU451" s="207" t="s">
        <v>86</v>
      </c>
      <c r="AV451" s="14" t="s">
        <v>86</v>
      </c>
      <c r="AW451" s="14" t="s">
        <v>35</v>
      </c>
      <c r="AX451" s="14" t="s">
        <v>76</v>
      </c>
      <c r="AY451" s="207" t="s">
        <v>134</v>
      </c>
    </row>
    <row r="452" spans="1:65" s="13" customFormat="1">
      <c r="B452" s="189"/>
      <c r="C452" s="190"/>
      <c r="D452" s="183" t="s">
        <v>147</v>
      </c>
      <c r="E452" s="191" t="s">
        <v>19</v>
      </c>
      <c r="F452" s="192" t="s">
        <v>241</v>
      </c>
      <c r="G452" s="190"/>
      <c r="H452" s="191" t="s">
        <v>19</v>
      </c>
      <c r="I452" s="433"/>
      <c r="J452" s="434"/>
      <c r="K452" s="190"/>
      <c r="L452" s="193"/>
      <c r="M452" s="194"/>
      <c r="N452" s="195"/>
      <c r="O452" s="195"/>
      <c r="P452" s="195"/>
      <c r="Q452" s="195"/>
      <c r="R452" s="195"/>
      <c r="S452" s="195"/>
      <c r="T452" s="196"/>
      <c r="AT452" s="197" t="s">
        <v>147</v>
      </c>
      <c r="AU452" s="197" t="s">
        <v>86</v>
      </c>
      <c r="AV452" s="13" t="s">
        <v>84</v>
      </c>
      <c r="AW452" s="13" t="s">
        <v>35</v>
      </c>
      <c r="AX452" s="13" t="s">
        <v>76</v>
      </c>
      <c r="AY452" s="197" t="s">
        <v>134</v>
      </c>
    </row>
    <row r="453" spans="1:65" s="14" customFormat="1">
      <c r="B453" s="198"/>
      <c r="C453" s="199"/>
      <c r="D453" s="183" t="s">
        <v>147</v>
      </c>
      <c r="E453" s="200" t="s">
        <v>19</v>
      </c>
      <c r="F453" s="201" t="s">
        <v>558</v>
      </c>
      <c r="G453" s="199"/>
      <c r="H453" s="202">
        <v>0.05</v>
      </c>
      <c r="I453" s="429"/>
      <c r="J453" s="430"/>
      <c r="K453" s="199"/>
      <c r="L453" s="203"/>
      <c r="M453" s="204"/>
      <c r="N453" s="205"/>
      <c r="O453" s="205"/>
      <c r="P453" s="205"/>
      <c r="Q453" s="205"/>
      <c r="R453" s="205"/>
      <c r="S453" s="205"/>
      <c r="T453" s="206"/>
      <c r="AT453" s="207" t="s">
        <v>147</v>
      </c>
      <c r="AU453" s="207" t="s">
        <v>86</v>
      </c>
      <c r="AV453" s="14" t="s">
        <v>86</v>
      </c>
      <c r="AW453" s="14" t="s">
        <v>35</v>
      </c>
      <c r="AX453" s="14" t="s">
        <v>76</v>
      </c>
      <c r="AY453" s="207" t="s">
        <v>134</v>
      </c>
    </row>
    <row r="454" spans="1:65" s="15" customFormat="1">
      <c r="B454" s="208"/>
      <c r="C454" s="209"/>
      <c r="D454" s="183" t="s">
        <v>147</v>
      </c>
      <c r="E454" s="210" t="s">
        <v>19</v>
      </c>
      <c r="F454" s="211" t="s">
        <v>153</v>
      </c>
      <c r="G454" s="209"/>
      <c r="H454" s="212">
        <v>0.39300000000000002</v>
      </c>
      <c r="I454" s="431"/>
      <c r="J454" s="432"/>
      <c r="K454" s="209"/>
      <c r="L454" s="213"/>
      <c r="M454" s="214"/>
      <c r="N454" s="215"/>
      <c r="O454" s="215"/>
      <c r="P454" s="215"/>
      <c r="Q454" s="215"/>
      <c r="R454" s="215"/>
      <c r="S454" s="215"/>
      <c r="T454" s="216"/>
      <c r="AT454" s="217" t="s">
        <v>147</v>
      </c>
      <c r="AU454" s="217" t="s">
        <v>86</v>
      </c>
      <c r="AV454" s="15" t="s">
        <v>141</v>
      </c>
      <c r="AW454" s="15" t="s">
        <v>35</v>
      </c>
      <c r="AX454" s="15" t="s">
        <v>84</v>
      </c>
      <c r="AY454" s="217" t="s">
        <v>134</v>
      </c>
    </row>
    <row r="455" spans="1:65" s="2" customFormat="1" ht="14.45" customHeight="1">
      <c r="A455" s="35"/>
      <c r="B455" s="36"/>
      <c r="C455" s="170" t="s">
        <v>559</v>
      </c>
      <c r="D455" s="170" t="s">
        <v>136</v>
      </c>
      <c r="E455" s="171" t="s">
        <v>560</v>
      </c>
      <c r="F455" s="172" t="s">
        <v>561</v>
      </c>
      <c r="G455" s="173" t="s">
        <v>230</v>
      </c>
      <c r="H455" s="174">
        <v>1.056</v>
      </c>
      <c r="I455" s="424"/>
      <c r="J455" s="425">
        <f>ROUND(I455*H455,2)</f>
        <v>0</v>
      </c>
      <c r="K455" s="172" t="s">
        <v>140</v>
      </c>
      <c r="L455" s="40"/>
      <c r="M455" s="177" t="s">
        <v>19</v>
      </c>
      <c r="N455" s="178" t="s">
        <v>47</v>
      </c>
      <c r="O455" s="64"/>
      <c r="P455" s="179">
        <f>O455*H455</f>
        <v>0</v>
      </c>
      <c r="Q455" s="179">
        <v>2.45329</v>
      </c>
      <c r="R455" s="179">
        <f>Q455*H455</f>
        <v>2.5906742400000002</v>
      </c>
      <c r="S455" s="179">
        <v>0</v>
      </c>
      <c r="T455" s="180">
        <f>S455*H455</f>
        <v>0</v>
      </c>
      <c r="U455" s="35"/>
      <c r="V455" s="35"/>
      <c r="W455" s="35"/>
      <c r="X455" s="35"/>
      <c r="Y455" s="35"/>
      <c r="Z455" s="35"/>
      <c r="AA455" s="35"/>
      <c r="AB455" s="35"/>
      <c r="AC455" s="35"/>
      <c r="AD455" s="35"/>
      <c r="AE455" s="35"/>
      <c r="AR455" s="181" t="s">
        <v>141</v>
      </c>
      <c r="AT455" s="181" t="s">
        <v>136</v>
      </c>
      <c r="AU455" s="181" t="s">
        <v>86</v>
      </c>
      <c r="AY455" s="19" t="s">
        <v>134</v>
      </c>
      <c r="BE455" s="182">
        <f>IF(N455="základní",J455,0)</f>
        <v>0</v>
      </c>
      <c r="BF455" s="182">
        <f>IF(N455="snížená",J455,0)</f>
        <v>0</v>
      </c>
      <c r="BG455" s="182">
        <f>IF(N455="zákl. přenesená",J455,0)</f>
        <v>0</v>
      </c>
      <c r="BH455" s="182">
        <f>IF(N455="sníž. přenesená",J455,0)</f>
        <v>0</v>
      </c>
      <c r="BI455" s="182">
        <f>IF(N455="nulová",J455,0)</f>
        <v>0</v>
      </c>
      <c r="BJ455" s="19" t="s">
        <v>84</v>
      </c>
      <c r="BK455" s="182">
        <f>ROUND(I455*H455,2)</f>
        <v>0</v>
      </c>
      <c r="BL455" s="19" t="s">
        <v>141</v>
      </c>
      <c r="BM455" s="181" t="s">
        <v>562</v>
      </c>
    </row>
    <row r="456" spans="1:65" s="2" customFormat="1">
      <c r="A456" s="35"/>
      <c r="B456" s="36"/>
      <c r="C456" s="37"/>
      <c r="D456" s="183" t="s">
        <v>143</v>
      </c>
      <c r="E456" s="37"/>
      <c r="F456" s="184" t="s">
        <v>563</v>
      </c>
      <c r="G456" s="37"/>
      <c r="H456" s="37"/>
      <c r="I456" s="426"/>
      <c r="J456" s="408"/>
      <c r="K456" s="37"/>
      <c r="L456" s="40"/>
      <c r="M456" s="186"/>
      <c r="N456" s="187"/>
      <c r="O456" s="64"/>
      <c r="P456" s="64"/>
      <c r="Q456" s="64"/>
      <c r="R456" s="64"/>
      <c r="S456" s="64"/>
      <c r="T456" s="65"/>
      <c r="U456" s="35"/>
      <c r="V456" s="35"/>
      <c r="W456" s="35"/>
      <c r="X456" s="35"/>
      <c r="Y456" s="35"/>
      <c r="Z456" s="35"/>
      <c r="AA456" s="35"/>
      <c r="AB456" s="35"/>
      <c r="AC456" s="35"/>
      <c r="AD456" s="35"/>
      <c r="AE456" s="35"/>
      <c r="AT456" s="19" t="s">
        <v>143</v>
      </c>
      <c r="AU456" s="19" t="s">
        <v>86</v>
      </c>
    </row>
    <row r="457" spans="1:65" s="2" customFormat="1" ht="87.75">
      <c r="A457" s="35"/>
      <c r="B457" s="36"/>
      <c r="C457" s="37"/>
      <c r="D457" s="183" t="s">
        <v>145</v>
      </c>
      <c r="E457" s="37"/>
      <c r="F457" s="188" t="s">
        <v>525</v>
      </c>
      <c r="G457" s="37"/>
      <c r="H457" s="37"/>
      <c r="I457" s="426"/>
      <c r="J457" s="408"/>
      <c r="K457" s="37"/>
      <c r="L457" s="40"/>
      <c r="M457" s="186"/>
      <c r="N457" s="187"/>
      <c r="O457" s="64"/>
      <c r="P457" s="64"/>
      <c r="Q457" s="64"/>
      <c r="R457" s="64"/>
      <c r="S457" s="64"/>
      <c r="T457" s="65"/>
      <c r="U457" s="35"/>
      <c r="V457" s="35"/>
      <c r="W457" s="35"/>
      <c r="X457" s="35"/>
      <c r="Y457" s="35"/>
      <c r="Z457" s="35"/>
      <c r="AA457" s="35"/>
      <c r="AB457" s="35"/>
      <c r="AC457" s="35"/>
      <c r="AD457" s="35"/>
      <c r="AE457" s="35"/>
      <c r="AT457" s="19" t="s">
        <v>145</v>
      </c>
      <c r="AU457" s="19" t="s">
        <v>86</v>
      </c>
    </row>
    <row r="458" spans="1:65" s="13" customFormat="1">
      <c r="B458" s="189"/>
      <c r="C458" s="190"/>
      <c r="D458" s="183" t="s">
        <v>147</v>
      </c>
      <c r="E458" s="191" t="s">
        <v>19</v>
      </c>
      <c r="F458" s="192" t="s">
        <v>515</v>
      </c>
      <c r="G458" s="190"/>
      <c r="H458" s="191" t="s">
        <v>19</v>
      </c>
      <c r="I458" s="433"/>
      <c r="J458" s="434"/>
      <c r="K458" s="190"/>
      <c r="L458" s="193"/>
      <c r="M458" s="194"/>
      <c r="N458" s="195"/>
      <c r="O458" s="195"/>
      <c r="P458" s="195"/>
      <c r="Q458" s="195"/>
      <c r="R458" s="195"/>
      <c r="S458" s="195"/>
      <c r="T458" s="196"/>
      <c r="AT458" s="197" t="s">
        <v>147</v>
      </c>
      <c r="AU458" s="197" t="s">
        <v>86</v>
      </c>
      <c r="AV458" s="13" t="s">
        <v>84</v>
      </c>
      <c r="AW458" s="13" t="s">
        <v>35</v>
      </c>
      <c r="AX458" s="13" t="s">
        <v>76</v>
      </c>
      <c r="AY458" s="197" t="s">
        <v>134</v>
      </c>
    </row>
    <row r="459" spans="1:65" s="14" customFormat="1">
      <c r="B459" s="198"/>
      <c r="C459" s="199"/>
      <c r="D459" s="183" t="s">
        <v>147</v>
      </c>
      <c r="E459" s="200" t="s">
        <v>19</v>
      </c>
      <c r="F459" s="201" t="s">
        <v>564</v>
      </c>
      <c r="G459" s="199"/>
      <c r="H459" s="202">
        <v>1.056</v>
      </c>
      <c r="I459" s="429"/>
      <c r="J459" s="430"/>
      <c r="K459" s="199"/>
      <c r="L459" s="203"/>
      <c r="M459" s="204"/>
      <c r="N459" s="205"/>
      <c r="O459" s="205"/>
      <c r="P459" s="205"/>
      <c r="Q459" s="205"/>
      <c r="R459" s="205"/>
      <c r="S459" s="205"/>
      <c r="T459" s="206"/>
      <c r="AT459" s="207" t="s">
        <v>147</v>
      </c>
      <c r="AU459" s="207" t="s">
        <v>86</v>
      </c>
      <c r="AV459" s="14" t="s">
        <v>86</v>
      </c>
      <c r="AW459" s="14" t="s">
        <v>35</v>
      </c>
      <c r="AX459" s="14" t="s">
        <v>84</v>
      </c>
      <c r="AY459" s="207" t="s">
        <v>134</v>
      </c>
    </row>
    <row r="460" spans="1:65" s="2" customFormat="1" ht="14.45" customHeight="1">
      <c r="A460" s="35"/>
      <c r="B460" s="36"/>
      <c r="C460" s="170" t="s">
        <v>565</v>
      </c>
      <c r="D460" s="170" t="s">
        <v>136</v>
      </c>
      <c r="E460" s="171" t="s">
        <v>566</v>
      </c>
      <c r="F460" s="172" t="s">
        <v>567</v>
      </c>
      <c r="G460" s="173" t="s">
        <v>139</v>
      </c>
      <c r="H460" s="174">
        <v>5.44</v>
      </c>
      <c r="I460" s="424"/>
      <c r="J460" s="425">
        <f>ROUND(I460*H460,2)</f>
        <v>0</v>
      </c>
      <c r="K460" s="172" t="s">
        <v>140</v>
      </c>
      <c r="L460" s="40"/>
      <c r="M460" s="177" t="s">
        <v>19</v>
      </c>
      <c r="N460" s="178" t="s">
        <v>47</v>
      </c>
      <c r="O460" s="64"/>
      <c r="P460" s="179">
        <f>O460*H460</f>
        <v>0</v>
      </c>
      <c r="Q460" s="179">
        <v>2.6900000000000001E-3</v>
      </c>
      <c r="R460" s="179">
        <f>Q460*H460</f>
        <v>1.4633600000000002E-2</v>
      </c>
      <c r="S460" s="179">
        <v>0</v>
      </c>
      <c r="T460" s="180">
        <f>S460*H460</f>
        <v>0</v>
      </c>
      <c r="U460" s="35"/>
      <c r="V460" s="35"/>
      <c r="W460" s="35"/>
      <c r="X460" s="35"/>
      <c r="Y460" s="35"/>
      <c r="Z460" s="35"/>
      <c r="AA460" s="35"/>
      <c r="AB460" s="35"/>
      <c r="AC460" s="35"/>
      <c r="AD460" s="35"/>
      <c r="AE460" s="35"/>
      <c r="AR460" s="181" t="s">
        <v>141</v>
      </c>
      <c r="AT460" s="181" t="s">
        <v>136</v>
      </c>
      <c r="AU460" s="181" t="s">
        <v>86</v>
      </c>
      <c r="AY460" s="19" t="s">
        <v>134</v>
      </c>
      <c r="BE460" s="182">
        <f>IF(N460="základní",J460,0)</f>
        <v>0</v>
      </c>
      <c r="BF460" s="182">
        <f>IF(N460="snížená",J460,0)</f>
        <v>0</v>
      </c>
      <c r="BG460" s="182">
        <f>IF(N460="zákl. přenesená",J460,0)</f>
        <v>0</v>
      </c>
      <c r="BH460" s="182">
        <f>IF(N460="sníž. přenesená",J460,0)</f>
        <v>0</v>
      </c>
      <c r="BI460" s="182">
        <f>IF(N460="nulová",J460,0)</f>
        <v>0</v>
      </c>
      <c r="BJ460" s="19" t="s">
        <v>84</v>
      </c>
      <c r="BK460" s="182">
        <f>ROUND(I460*H460,2)</f>
        <v>0</v>
      </c>
      <c r="BL460" s="19" t="s">
        <v>141</v>
      </c>
      <c r="BM460" s="181" t="s">
        <v>568</v>
      </c>
    </row>
    <row r="461" spans="1:65" s="2" customFormat="1">
      <c r="A461" s="35"/>
      <c r="B461" s="36"/>
      <c r="C461" s="37"/>
      <c r="D461" s="183" t="s">
        <v>143</v>
      </c>
      <c r="E461" s="37"/>
      <c r="F461" s="184" t="s">
        <v>569</v>
      </c>
      <c r="G461" s="37"/>
      <c r="H461" s="37"/>
      <c r="I461" s="426"/>
      <c r="J461" s="408"/>
      <c r="K461" s="37"/>
      <c r="L461" s="40"/>
      <c r="M461" s="186"/>
      <c r="N461" s="187"/>
      <c r="O461" s="64"/>
      <c r="P461" s="64"/>
      <c r="Q461" s="64"/>
      <c r="R461" s="64"/>
      <c r="S461" s="64"/>
      <c r="T461" s="65"/>
      <c r="U461" s="35"/>
      <c r="V461" s="35"/>
      <c r="W461" s="35"/>
      <c r="X461" s="35"/>
      <c r="Y461" s="35"/>
      <c r="Z461" s="35"/>
      <c r="AA461" s="35"/>
      <c r="AB461" s="35"/>
      <c r="AC461" s="35"/>
      <c r="AD461" s="35"/>
      <c r="AE461" s="35"/>
      <c r="AT461" s="19" t="s">
        <v>143</v>
      </c>
      <c r="AU461" s="19" t="s">
        <v>86</v>
      </c>
    </row>
    <row r="462" spans="1:65" s="2" customFormat="1" ht="39">
      <c r="A462" s="35"/>
      <c r="B462" s="36"/>
      <c r="C462" s="37"/>
      <c r="D462" s="183" t="s">
        <v>145</v>
      </c>
      <c r="E462" s="37"/>
      <c r="F462" s="188" t="s">
        <v>535</v>
      </c>
      <c r="G462" s="37"/>
      <c r="H462" s="37"/>
      <c r="I462" s="426"/>
      <c r="J462" s="408"/>
      <c r="K462" s="37"/>
      <c r="L462" s="40"/>
      <c r="M462" s="186"/>
      <c r="N462" s="187"/>
      <c r="O462" s="64"/>
      <c r="P462" s="64"/>
      <c r="Q462" s="64"/>
      <c r="R462" s="64"/>
      <c r="S462" s="64"/>
      <c r="T462" s="65"/>
      <c r="U462" s="35"/>
      <c r="V462" s="35"/>
      <c r="W462" s="35"/>
      <c r="X462" s="35"/>
      <c r="Y462" s="35"/>
      <c r="Z462" s="35"/>
      <c r="AA462" s="35"/>
      <c r="AB462" s="35"/>
      <c r="AC462" s="35"/>
      <c r="AD462" s="35"/>
      <c r="AE462" s="35"/>
      <c r="AT462" s="19" t="s">
        <v>145</v>
      </c>
      <c r="AU462" s="19" t="s">
        <v>86</v>
      </c>
    </row>
    <row r="463" spans="1:65" s="13" customFormat="1">
      <c r="B463" s="189"/>
      <c r="C463" s="190"/>
      <c r="D463" s="183" t="s">
        <v>147</v>
      </c>
      <c r="E463" s="191" t="s">
        <v>19</v>
      </c>
      <c r="F463" s="192" t="s">
        <v>515</v>
      </c>
      <c r="G463" s="190"/>
      <c r="H463" s="191" t="s">
        <v>19</v>
      </c>
      <c r="I463" s="433"/>
      <c r="J463" s="434"/>
      <c r="K463" s="190"/>
      <c r="L463" s="193"/>
      <c r="M463" s="194"/>
      <c r="N463" s="195"/>
      <c r="O463" s="195"/>
      <c r="P463" s="195"/>
      <c r="Q463" s="195"/>
      <c r="R463" s="195"/>
      <c r="S463" s="195"/>
      <c r="T463" s="196"/>
      <c r="AT463" s="197" t="s">
        <v>147</v>
      </c>
      <c r="AU463" s="197" t="s">
        <v>86</v>
      </c>
      <c r="AV463" s="13" t="s">
        <v>84</v>
      </c>
      <c r="AW463" s="13" t="s">
        <v>35</v>
      </c>
      <c r="AX463" s="13" t="s">
        <v>76</v>
      </c>
      <c r="AY463" s="197" t="s">
        <v>134</v>
      </c>
    </row>
    <row r="464" spans="1:65" s="14" customFormat="1">
      <c r="B464" s="198"/>
      <c r="C464" s="199"/>
      <c r="D464" s="183" t="s">
        <v>147</v>
      </c>
      <c r="E464" s="200" t="s">
        <v>19</v>
      </c>
      <c r="F464" s="201" t="s">
        <v>570</v>
      </c>
      <c r="G464" s="199"/>
      <c r="H464" s="202">
        <v>5.44</v>
      </c>
      <c r="I464" s="429"/>
      <c r="J464" s="430"/>
      <c r="K464" s="199"/>
      <c r="L464" s="203"/>
      <c r="M464" s="204"/>
      <c r="N464" s="205"/>
      <c r="O464" s="205"/>
      <c r="P464" s="205"/>
      <c r="Q464" s="205"/>
      <c r="R464" s="205"/>
      <c r="S464" s="205"/>
      <c r="T464" s="206"/>
      <c r="AT464" s="207" t="s">
        <v>147</v>
      </c>
      <c r="AU464" s="207" t="s">
        <v>86</v>
      </c>
      <c r="AV464" s="14" t="s">
        <v>86</v>
      </c>
      <c r="AW464" s="14" t="s">
        <v>35</v>
      </c>
      <c r="AX464" s="14" t="s">
        <v>84</v>
      </c>
      <c r="AY464" s="207" t="s">
        <v>134</v>
      </c>
    </row>
    <row r="465" spans="1:65" s="2" customFormat="1" ht="14.45" customHeight="1">
      <c r="A465" s="35"/>
      <c r="B465" s="36"/>
      <c r="C465" s="170" t="s">
        <v>571</v>
      </c>
      <c r="D465" s="170" t="s">
        <v>136</v>
      </c>
      <c r="E465" s="171" t="s">
        <v>572</v>
      </c>
      <c r="F465" s="172" t="s">
        <v>573</v>
      </c>
      <c r="G465" s="173" t="s">
        <v>139</v>
      </c>
      <c r="H465" s="174">
        <v>6.44</v>
      </c>
      <c r="I465" s="424"/>
      <c r="J465" s="425">
        <f>ROUND(I465*H465,2)</f>
        <v>0</v>
      </c>
      <c r="K465" s="172" t="s">
        <v>140</v>
      </c>
      <c r="L465" s="40"/>
      <c r="M465" s="177" t="s">
        <v>19</v>
      </c>
      <c r="N465" s="178" t="s">
        <v>47</v>
      </c>
      <c r="O465" s="64"/>
      <c r="P465" s="179">
        <f>O465*H465</f>
        <v>0</v>
      </c>
      <c r="Q465" s="179">
        <v>0</v>
      </c>
      <c r="R465" s="179">
        <f>Q465*H465</f>
        <v>0</v>
      </c>
      <c r="S465" s="179">
        <v>0</v>
      </c>
      <c r="T465" s="180">
        <f>S465*H465</f>
        <v>0</v>
      </c>
      <c r="U465" s="35"/>
      <c r="V465" s="35"/>
      <c r="W465" s="35"/>
      <c r="X465" s="35"/>
      <c r="Y465" s="35"/>
      <c r="Z465" s="35"/>
      <c r="AA465" s="35"/>
      <c r="AB465" s="35"/>
      <c r="AC465" s="35"/>
      <c r="AD465" s="35"/>
      <c r="AE465" s="35"/>
      <c r="AR465" s="181" t="s">
        <v>141</v>
      </c>
      <c r="AT465" s="181" t="s">
        <v>136</v>
      </c>
      <c r="AU465" s="181" t="s">
        <v>86</v>
      </c>
      <c r="AY465" s="19" t="s">
        <v>134</v>
      </c>
      <c r="BE465" s="182">
        <f>IF(N465="základní",J465,0)</f>
        <v>0</v>
      </c>
      <c r="BF465" s="182">
        <f>IF(N465="snížená",J465,0)</f>
        <v>0</v>
      </c>
      <c r="BG465" s="182">
        <f>IF(N465="zákl. přenesená",J465,0)</f>
        <v>0</v>
      </c>
      <c r="BH465" s="182">
        <f>IF(N465="sníž. přenesená",J465,0)</f>
        <v>0</v>
      </c>
      <c r="BI465" s="182">
        <f>IF(N465="nulová",J465,0)</f>
        <v>0</v>
      </c>
      <c r="BJ465" s="19" t="s">
        <v>84</v>
      </c>
      <c r="BK465" s="182">
        <f>ROUND(I465*H465,2)</f>
        <v>0</v>
      </c>
      <c r="BL465" s="19" t="s">
        <v>141</v>
      </c>
      <c r="BM465" s="181" t="s">
        <v>574</v>
      </c>
    </row>
    <row r="466" spans="1:65" s="2" customFormat="1">
      <c r="A466" s="35"/>
      <c r="B466" s="36"/>
      <c r="C466" s="37"/>
      <c r="D466" s="183" t="s">
        <v>143</v>
      </c>
      <c r="E466" s="37"/>
      <c r="F466" s="184" t="s">
        <v>575</v>
      </c>
      <c r="G466" s="37"/>
      <c r="H466" s="37"/>
      <c r="I466" s="426"/>
      <c r="J466" s="408"/>
      <c r="K466" s="37"/>
      <c r="L466" s="40"/>
      <c r="M466" s="186"/>
      <c r="N466" s="187"/>
      <c r="O466" s="64"/>
      <c r="P466" s="64"/>
      <c r="Q466" s="64"/>
      <c r="R466" s="64"/>
      <c r="S466" s="64"/>
      <c r="T466" s="65"/>
      <c r="U466" s="35"/>
      <c r="V466" s="35"/>
      <c r="W466" s="35"/>
      <c r="X466" s="35"/>
      <c r="Y466" s="35"/>
      <c r="Z466" s="35"/>
      <c r="AA466" s="35"/>
      <c r="AB466" s="35"/>
      <c r="AC466" s="35"/>
      <c r="AD466" s="35"/>
      <c r="AE466" s="35"/>
      <c r="AT466" s="19" t="s">
        <v>143</v>
      </c>
      <c r="AU466" s="19" t="s">
        <v>86</v>
      </c>
    </row>
    <row r="467" spans="1:65" s="2" customFormat="1" ht="39">
      <c r="A467" s="35"/>
      <c r="B467" s="36"/>
      <c r="C467" s="37"/>
      <c r="D467" s="183" t="s">
        <v>145</v>
      </c>
      <c r="E467" s="37"/>
      <c r="F467" s="188" t="s">
        <v>535</v>
      </c>
      <c r="G467" s="37"/>
      <c r="H467" s="37"/>
      <c r="I467" s="426"/>
      <c r="J467" s="408"/>
      <c r="K467" s="37"/>
      <c r="L467" s="40"/>
      <c r="M467" s="186"/>
      <c r="N467" s="187"/>
      <c r="O467" s="64"/>
      <c r="P467" s="64"/>
      <c r="Q467" s="64"/>
      <c r="R467" s="64"/>
      <c r="S467" s="64"/>
      <c r="T467" s="65"/>
      <c r="U467" s="35"/>
      <c r="V467" s="35"/>
      <c r="W467" s="35"/>
      <c r="X467" s="35"/>
      <c r="Y467" s="35"/>
      <c r="Z467" s="35"/>
      <c r="AA467" s="35"/>
      <c r="AB467" s="35"/>
      <c r="AC467" s="35"/>
      <c r="AD467" s="35"/>
      <c r="AE467" s="35"/>
      <c r="AT467" s="19" t="s">
        <v>145</v>
      </c>
      <c r="AU467" s="19" t="s">
        <v>86</v>
      </c>
    </row>
    <row r="468" spans="1:65" s="2" customFormat="1" ht="14.45" customHeight="1">
      <c r="A468" s="35"/>
      <c r="B468" s="36"/>
      <c r="C468" s="170" t="s">
        <v>576</v>
      </c>
      <c r="D468" s="170" t="s">
        <v>136</v>
      </c>
      <c r="E468" s="171" t="s">
        <v>577</v>
      </c>
      <c r="F468" s="172" t="s">
        <v>578</v>
      </c>
      <c r="G468" s="173" t="s">
        <v>422</v>
      </c>
      <c r="H468" s="174">
        <v>0.14699999999999999</v>
      </c>
      <c r="I468" s="424"/>
      <c r="J468" s="425">
        <f>ROUND(I468*H468,2)</f>
        <v>0</v>
      </c>
      <c r="K468" s="172" t="s">
        <v>140</v>
      </c>
      <c r="L468" s="40"/>
      <c r="M468" s="177" t="s">
        <v>19</v>
      </c>
      <c r="N468" s="178" t="s">
        <v>47</v>
      </c>
      <c r="O468" s="64"/>
      <c r="P468" s="179">
        <f>O468*H468</f>
        <v>0</v>
      </c>
      <c r="Q468" s="179">
        <v>1.06277</v>
      </c>
      <c r="R468" s="179">
        <f>Q468*H468</f>
        <v>0.15622718999999999</v>
      </c>
      <c r="S468" s="179">
        <v>0</v>
      </c>
      <c r="T468" s="180">
        <f>S468*H468</f>
        <v>0</v>
      </c>
      <c r="U468" s="35"/>
      <c r="V468" s="35"/>
      <c r="W468" s="35"/>
      <c r="X468" s="35"/>
      <c r="Y468" s="35"/>
      <c r="Z468" s="35"/>
      <c r="AA468" s="35"/>
      <c r="AB468" s="35"/>
      <c r="AC468" s="35"/>
      <c r="AD468" s="35"/>
      <c r="AE468" s="35"/>
      <c r="AR468" s="181" t="s">
        <v>141</v>
      </c>
      <c r="AT468" s="181" t="s">
        <v>136</v>
      </c>
      <c r="AU468" s="181" t="s">
        <v>86</v>
      </c>
      <c r="AY468" s="19" t="s">
        <v>134</v>
      </c>
      <c r="BE468" s="182">
        <f>IF(N468="základní",J468,0)</f>
        <v>0</v>
      </c>
      <c r="BF468" s="182">
        <f>IF(N468="snížená",J468,0)</f>
        <v>0</v>
      </c>
      <c r="BG468" s="182">
        <f>IF(N468="zákl. přenesená",J468,0)</f>
        <v>0</v>
      </c>
      <c r="BH468" s="182">
        <f>IF(N468="sníž. přenesená",J468,0)</f>
        <v>0</v>
      </c>
      <c r="BI468" s="182">
        <f>IF(N468="nulová",J468,0)</f>
        <v>0</v>
      </c>
      <c r="BJ468" s="19" t="s">
        <v>84</v>
      </c>
      <c r="BK468" s="182">
        <f>ROUND(I468*H468,2)</f>
        <v>0</v>
      </c>
      <c r="BL468" s="19" t="s">
        <v>141</v>
      </c>
      <c r="BM468" s="181" t="s">
        <v>579</v>
      </c>
    </row>
    <row r="469" spans="1:65" s="2" customFormat="1">
      <c r="A469" s="35"/>
      <c r="B469" s="36"/>
      <c r="C469" s="37"/>
      <c r="D469" s="183" t="s">
        <v>143</v>
      </c>
      <c r="E469" s="37"/>
      <c r="F469" s="184" t="s">
        <v>580</v>
      </c>
      <c r="G469" s="37"/>
      <c r="H469" s="37"/>
      <c r="I469" s="426"/>
      <c r="J469" s="408"/>
      <c r="K469" s="37"/>
      <c r="L469" s="40"/>
      <c r="M469" s="186"/>
      <c r="N469" s="187"/>
      <c r="O469" s="64"/>
      <c r="P469" s="64"/>
      <c r="Q469" s="64"/>
      <c r="R469" s="64"/>
      <c r="S469" s="64"/>
      <c r="T469" s="65"/>
      <c r="U469" s="35"/>
      <c r="V469" s="35"/>
      <c r="W469" s="35"/>
      <c r="X469" s="35"/>
      <c r="Y469" s="35"/>
      <c r="Z469" s="35"/>
      <c r="AA469" s="35"/>
      <c r="AB469" s="35"/>
      <c r="AC469" s="35"/>
      <c r="AD469" s="35"/>
      <c r="AE469" s="35"/>
      <c r="AT469" s="19" t="s">
        <v>143</v>
      </c>
      <c r="AU469" s="19" t="s">
        <v>86</v>
      </c>
    </row>
    <row r="470" spans="1:65" s="2" customFormat="1" ht="29.25">
      <c r="A470" s="35"/>
      <c r="B470" s="36"/>
      <c r="C470" s="37"/>
      <c r="D470" s="183" t="s">
        <v>145</v>
      </c>
      <c r="E470" s="37"/>
      <c r="F470" s="188" t="s">
        <v>553</v>
      </c>
      <c r="G470" s="37"/>
      <c r="H470" s="37"/>
      <c r="I470" s="426"/>
      <c r="J470" s="408"/>
      <c r="K470" s="37"/>
      <c r="L470" s="40"/>
      <c r="M470" s="186"/>
      <c r="N470" s="187"/>
      <c r="O470" s="64"/>
      <c r="P470" s="64"/>
      <c r="Q470" s="64"/>
      <c r="R470" s="64"/>
      <c r="S470" s="64"/>
      <c r="T470" s="65"/>
      <c r="U470" s="35"/>
      <c r="V470" s="35"/>
      <c r="W470" s="35"/>
      <c r="X470" s="35"/>
      <c r="Y470" s="35"/>
      <c r="Z470" s="35"/>
      <c r="AA470" s="35"/>
      <c r="AB470" s="35"/>
      <c r="AC470" s="35"/>
      <c r="AD470" s="35"/>
      <c r="AE470" s="35"/>
      <c r="AT470" s="19" t="s">
        <v>145</v>
      </c>
      <c r="AU470" s="19" t="s">
        <v>86</v>
      </c>
    </row>
    <row r="471" spans="1:65" s="13" customFormat="1">
      <c r="B471" s="189"/>
      <c r="C471" s="190"/>
      <c r="D471" s="183" t="s">
        <v>147</v>
      </c>
      <c r="E471" s="191" t="s">
        <v>19</v>
      </c>
      <c r="F471" s="192" t="s">
        <v>515</v>
      </c>
      <c r="G471" s="190"/>
      <c r="H471" s="191" t="s">
        <v>19</v>
      </c>
      <c r="I471" s="433"/>
      <c r="J471" s="434"/>
      <c r="K471" s="190"/>
      <c r="L471" s="193"/>
      <c r="M471" s="194"/>
      <c r="N471" s="195"/>
      <c r="O471" s="195"/>
      <c r="P471" s="195"/>
      <c r="Q471" s="195"/>
      <c r="R471" s="195"/>
      <c r="S471" s="195"/>
      <c r="T471" s="196"/>
      <c r="AT471" s="197" t="s">
        <v>147</v>
      </c>
      <c r="AU471" s="197" t="s">
        <v>86</v>
      </c>
      <c r="AV471" s="13" t="s">
        <v>84</v>
      </c>
      <c r="AW471" s="13" t="s">
        <v>35</v>
      </c>
      <c r="AX471" s="13" t="s">
        <v>76</v>
      </c>
      <c r="AY471" s="197" t="s">
        <v>134</v>
      </c>
    </row>
    <row r="472" spans="1:65" s="14" customFormat="1">
      <c r="B472" s="198"/>
      <c r="C472" s="199"/>
      <c r="D472" s="183" t="s">
        <v>147</v>
      </c>
      <c r="E472" s="200" t="s">
        <v>19</v>
      </c>
      <c r="F472" s="201" t="s">
        <v>581</v>
      </c>
      <c r="G472" s="199"/>
      <c r="H472" s="202">
        <v>0.14699999999999999</v>
      </c>
      <c r="I472" s="429"/>
      <c r="J472" s="430"/>
      <c r="K472" s="199"/>
      <c r="L472" s="203"/>
      <c r="M472" s="204"/>
      <c r="N472" s="205"/>
      <c r="O472" s="205"/>
      <c r="P472" s="205"/>
      <c r="Q472" s="205"/>
      <c r="R472" s="205"/>
      <c r="S472" s="205"/>
      <c r="T472" s="206"/>
      <c r="AT472" s="207" t="s">
        <v>147</v>
      </c>
      <c r="AU472" s="207" t="s">
        <v>86</v>
      </c>
      <c r="AV472" s="14" t="s">
        <v>86</v>
      </c>
      <c r="AW472" s="14" t="s">
        <v>35</v>
      </c>
      <c r="AX472" s="14" t="s">
        <v>84</v>
      </c>
      <c r="AY472" s="207" t="s">
        <v>134</v>
      </c>
    </row>
    <row r="473" spans="1:65" s="2" customFormat="1" ht="14.45" customHeight="1">
      <c r="A473" s="35"/>
      <c r="B473" s="36"/>
      <c r="C473" s="170" t="s">
        <v>582</v>
      </c>
      <c r="D473" s="170" t="s">
        <v>136</v>
      </c>
      <c r="E473" s="171" t="s">
        <v>583</v>
      </c>
      <c r="F473" s="172" t="s">
        <v>584</v>
      </c>
      <c r="G473" s="173" t="s">
        <v>230</v>
      </c>
      <c r="H473" s="174">
        <v>1.728</v>
      </c>
      <c r="I473" s="424"/>
      <c r="J473" s="425">
        <f>ROUND(I473*H473,2)</f>
        <v>0</v>
      </c>
      <c r="K473" s="172" t="s">
        <v>140</v>
      </c>
      <c r="L473" s="40"/>
      <c r="M473" s="177" t="s">
        <v>19</v>
      </c>
      <c r="N473" s="178" t="s">
        <v>47</v>
      </c>
      <c r="O473" s="64"/>
      <c r="P473" s="179">
        <f>O473*H473</f>
        <v>0</v>
      </c>
      <c r="Q473" s="179">
        <v>2.5428899999999999</v>
      </c>
      <c r="R473" s="179">
        <f>Q473*H473</f>
        <v>4.3941139199999997</v>
      </c>
      <c r="S473" s="179">
        <v>0</v>
      </c>
      <c r="T473" s="180">
        <f>S473*H473</f>
        <v>0</v>
      </c>
      <c r="U473" s="35"/>
      <c r="V473" s="35"/>
      <c r="W473" s="35"/>
      <c r="X473" s="35"/>
      <c r="Y473" s="35"/>
      <c r="Z473" s="35"/>
      <c r="AA473" s="35"/>
      <c r="AB473" s="35"/>
      <c r="AC473" s="35"/>
      <c r="AD473" s="35"/>
      <c r="AE473" s="35"/>
      <c r="AR473" s="181" t="s">
        <v>141</v>
      </c>
      <c r="AT473" s="181" t="s">
        <v>136</v>
      </c>
      <c r="AU473" s="181" t="s">
        <v>86</v>
      </c>
      <c r="AY473" s="19" t="s">
        <v>134</v>
      </c>
      <c r="BE473" s="182">
        <f>IF(N473="základní",J473,0)</f>
        <v>0</v>
      </c>
      <c r="BF473" s="182">
        <f>IF(N473="snížená",J473,0)</f>
        <v>0</v>
      </c>
      <c r="BG473" s="182">
        <f>IF(N473="zákl. přenesená",J473,0)</f>
        <v>0</v>
      </c>
      <c r="BH473" s="182">
        <f>IF(N473="sníž. přenesená",J473,0)</f>
        <v>0</v>
      </c>
      <c r="BI473" s="182">
        <f>IF(N473="nulová",J473,0)</f>
        <v>0</v>
      </c>
      <c r="BJ473" s="19" t="s">
        <v>84</v>
      </c>
      <c r="BK473" s="182">
        <f>ROUND(I473*H473,2)</f>
        <v>0</v>
      </c>
      <c r="BL473" s="19" t="s">
        <v>141</v>
      </c>
      <c r="BM473" s="181" t="s">
        <v>585</v>
      </c>
    </row>
    <row r="474" spans="1:65" s="2" customFormat="1" ht="19.5">
      <c r="A474" s="35"/>
      <c r="B474" s="36"/>
      <c r="C474" s="37"/>
      <c r="D474" s="183" t="s">
        <v>143</v>
      </c>
      <c r="E474" s="37"/>
      <c r="F474" s="184" t="s">
        <v>586</v>
      </c>
      <c r="G474" s="37"/>
      <c r="H474" s="37"/>
      <c r="I474" s="426"/>
      <c r="J474" s="408"/>
      <c r="K474" s="37"/>
      <c r="L474" s="40"/>
      <c r="M474" s="186"/>
      <c r="N474" s="187"/>
      <c r="O474" s="64"/>
      <c r="P474" s="64"/>
      <c r="Q474" s="64"/>
      <c r="R474" s="64"/>
      <c r="S474" s="64"/>
      <c r="T474" s="65"/>
      <c r="U474" s="35"/>
      <c r="V474" s="35"/>
      <c r="W474" s="35"/>
      <c r="X474" s="35"/>
      <c r="Y474" s="35"/>
      <c r="Z474" s="35"/>
      <c r="AA474" s="35"/>
      <c r="AB474" s="35"/>
      <c r="AC474" s="35"/>
      <c r="AD474" s="35"/>
      <c r="AE474" s="35"/>
      <c r="AT474" s="19" t="s">
        <v>143</v>
      </c>
      <c r="AU474" s="19" t="s">
        <v>86</v>
      </c>
    </row>
    <row r="475" spans="1:65" s="2" customFormat="1" ht="68.25">
      <c r="A475" s="35"/>
      <c r="B475" s="36"/>
      <c r="C475" s="37"/>
      <c r="D475" s="183" t="s">
        <v>145</v>
      </c>
      <c r="E475" s="37"/>
      <c r="F475" s="188" t="s">
        <v>587</v>
      </c>
      <c r="G475" s="37"/>
      <c r="H475" s="37"/>
      <c r="I475" s="426"/>
      <c r="J475" s="408"/>
      <c r="K475" s="37"/>
      <c r="L475" s="40"/>
      <c r="M475" s="186"/>
      <c r="N475" s="187"/>
      <c r="O475" s="64"/>
      <c r="P475" s="64"/>
      <c r="Q475" s="64"/>
      <c r="R475" s="64"/>
      <c r="S475" s="64"/>
      <c r="T475" s="65"/>
      <c r="U475" s="35"/>
      <c r="V475" s="35"/>
      <c r="W475" s="35"/>
      <c r="X475" s="35"/>
      <c r="Y475" s="35"/>
      <c r="Z475" s="35"/>
      <c r="AA475" s="35"/>
      <c r="AB475" s="35"/>
      <c r="AC475" s="35"/>
      <c r="AD475" s="35"/>
      <c r="AE475" s="35"/>
      <c r="AT475" s="19" t="s">
        <v>145</v>
      </c>
      <c r="AU475" s="19" t="s">
        <v>86</v>
      </c>
    </row>
    <row r="476" spans="1:65" s="14" customFormat="1">
      <c r="B476" s="198"/>
      <c r="C476" s="199"/>
      <c r="D476" s="183" t="s">
        <v>147</v>
      </c>
      <c r="E476" s="200" t="s">
        <v>19</v>
      </c>
      <c r="F476" s="201" t="s">
        <v>588</v>
      </c>
      <c r="G476" s="199"/>
      <c r="H476" s="202">
        <v>1.728</v>
      </c>
      <c r="I476" s="429"/>
      <c r="J476" s="430"/>
      <c r="K476" s="199"/>
      <c r="L476" s="203"/>
      <c r="M476" s="204"/>
      <c r="N476" s="205"/>
      <c r="O476" s="205"/>
      <c r="P476" s="205"/>
      <c r="Q476" s="205"/>
      <c r="R476" s="205"/>
      <c r="S476" s="205"/>
      <c r="T476" s="206"/>
      <c r="AT476" s="207" t="s">
        <v>147</v>
      </c>
      <c r="AU476" s="207" t="s">
        <v>86</v>
      </c>
      <c r="AV476" s="14" t="s">
        <v>86</v>
      </c>
      <c r="AW476" s="14" t="s">
        <v>35</v>
      </c>
      <c r="AX476" s="14" t="s">
        <v>84</v>
      </c>
      <c r="AY476" s="207" t="s">
        <v>134</v>
      </c>
    </row>
    <row r="477" spans="1:65" s="12" customFormat="1" ht="22.9" customHeight="1">
      <c r="B477" s="155"/>
      <c r="C477" s="156"/>
      <c r="D477" s="157" t="s">
        <v>75</v>
      </c>
      <c r="E477" s="169" t="s">
        <v>141</v>
      </c>
      <c r="F477" s="169" t="s">
        <v>589</v>
      </c>
      <c r="G477" s="156"/>
      <c r="H477" s="156"/>
      <c r="I477" s="421"/>
      <c r="J477" s="423">
        <f>BK477</f>
        <v>0</v>
      </c>
      <c r="K477" s="156"/>
      <c r="L477" s="161"/>
      <c r="M477" s="162"/>
      <c r="N477" s="163"/>
      <c r="O477" s="163"/>
      <c r="P477" s="164">
        <f>SUM(P478:P495)</f>
        <v>0</v>
      </c>
      <c r="Q477" s="163"/>
      <c r="R477" s="164">
        <f>SUM(R478:R495)</f>
        <v>14.852229860000001</v>
      </c>
      <c r="S477" s="163"/>
      <c r="T477" s="165">
        <f>SUM(T478:T495)</f>
        <v>0</v>
      </c>
      <c r="AR477" s="166" t="s">
        <v>84</v>
      </c>
      <c r="AT477" s="167" t="s">
        <v>75</v>
      </c>
      <c r="AU477" s="167" t="s">
        <v>84</v>
      </c>
      <c r="AY477" s="166" t="s">
        <v>134</v>
      </c>
      <c r="BK477" s="168">
        <f>SUM(BK478:BK495)</f>
        <v>0</v>
      </c>
    </row>
    <row r="478" spans="1:65" s="2" customFormat="1" ht="14.45" customHeight="1">
      <c r="A478" s="35"/>
      <c r="B478" s="36"/>
      <c r="C478" s="170" t="s">
        <v>590</v>
      </c>
      <c r="D478" s="170" t="s">
        <v>136</v>
      </c>
      <c r="E478" s="171" t="s">
        <v>591</v>
      </c>
      <c r="F478" s="172" t="s">
        <v>592</v>
      </c>
      <c r="G478" s="173" t="s">
        <v>230</v>
      </c>
      <c r="H478" s="174">
        <v>2.794</v>
      </c>
      <c r="I478" s="424"/>
      <c r="J478" s="425">
        <f>ROUND(I478*H478,2)</f>
        <v>0</v>
      </c>
      <c r="K478" s="172" t="s">
        <v>140</v>
      </c>
      <c r="L478" s="40"/>
      <c r="M478" s="177" t="s">
        <v>19</v>
      </c>
      <c r="N478" s="178" t="s">
        <v>47</v>
      </c>
      <c r="O478" s="64"/>
      <c r="P478" s="179">
        <f>O478*H478</f>
        <v>0</v>
      </c>
      <c r="Q478" s="179">
        <v>1.7034</v>
      </c>
      <c r="R478" s="179">
        <f>Q478*H478</f>
        <v>4.7592996000000003</v>
      </c>
      <c r="S478" s="179">
        <v>0</v>
      </c>
      <c r="T478" s="180">
        <f>S478*H478</f>
        <v>0</v>
      </c>
      <c r="U478" s="35"/>
      <c r="V478" s="35"/>
      <c r="W478" s="35"/>
      <c r="X478" s="35"/>
      <c r="Y478" s="35"/>
      <c r="Z478" s="35"/>
      <c r="AA478" s="35"/>
      <c r="AB478" s="35"/>
      <c r="AC478" s="35"/>
      <c r="AD478" s="35"/>
      <c r="AE478" s="35"/>
      <c r="AR478" s="181" t="s">
        <v>141</v>
      </c>
      <c r="AT478" s="181" t="s">
        <v>136</v>
      </c>
      <c r="AU478" s="181" t="s">
        <v>86</v>
      </c>
      <c r="AY478" s="19" t="s">
        <v>134</v>
      </c>
      <c r="BE478" s="182">
        <f>IF(N478="základní",J478,0)</f>
        <v>0</v>
      </c>
      <c r="BF478" s="182">
        <f>IF(N478="snížená",J478,0)</f>
        <v>0</v>
      </c>
      <c r="BG478" s="182">
        <f>IF(N478="zákl. přenesená",J478,0)</f>
        <v>0</v>
      </c>
      <c r="BH478" s="182">
        <f>IF(N478="sníž. přenesená",J478,0)</f>
        <v>0</v>
      </c>
      <c r="BI478" s="182">
        <f>IF(N478="nulová",J478,0)</f>
        <v>0</v>
      </c>
      <c r="BJ478" s="19" t="s">
        <v>84</v>
      </c>
      <c r="BK478" s="182">
        <f>ROUND(I478*H478,2)</f>
        <v>0</v>
      </c>
      <c r="BL478" s="19" t="s">
        <v>141</v>
      </c>
      <c r="BM478" s="181" t="s">
        <v>593</v>
      </c>
    </row>
    <row r="479" spans="1:65" s="2" customFormat="1">
      <c r="A479" s="35"/>
      <c r="B479" s="36"/>
      <c r="C479" s="37"/>
      <c r="D479" s="183" t="s">
        <v>143</v>
      </c>
      <c r="E479" s="37"/>
      <c r="F479" s="184" t="s">
        <v>594</v>
      </c>
      <c r="G479" s="37"/>
      <c r="H479" s="37"/>
      <c r="I479" s="426"/>
      <c r="J479" s="408"/>
      <c r="K479" s="37"/>
      <c r="L479" s="40"/>
      <c r="M479" s="186"/>
      <c r="N479" s="187"/>
      <c r="O479" s="64"/>
      <c r="P479" s="64"/>
      <c r="Q479" s="64"/>
      <c r="R479" s="64"/>
      <c r="S479" s="64"/>
      <c r="T479" s="65"/>
      <c r="U479" s="35"/>
      <c r="V479" s="35"/>
      <c r="W479" s="35"/>
      <c r="X479" s="35"/>
      <c r="Y479" s="35"/>
      <c r="Z479" s="35"/>
      <c r="AA479" s="35"/>
      <c r="AB479" s="35"/>
      <c r="AC479" s="35"/>
      <c r="AD479" s="35"/>
      <c r="AE479" s="35"/>
      <c r="AT479" s="19" t="s">
        <v>143</v>
      </c>
      <c r="AU479" s="19" t="s">
        <v>86</v>
      </c>
    </row>
    <row r="480" spans="1:65" s="2" customFormat="1" ht="39">
      <c r="A480" s="35"/>
      <c r="B480" s="36"/>
      <c r="C480" s="37"/>
      <c r="D480" s="183" t="s">
        <v>145</v>
      </c>
      <c r="E480" s="37"/>
      <c r="F480" s="188" t="s">
        <v>595</v>
      </c>
      <c r="G480" s="37"/>
      <c r="H480" s="37"/>
      <c r="I480" s="426"/>
      <c r="J480" s="408"/>
      <c r="K480" s="37"/>
      <c r="L480" s="40"/>
      <c r="M480" s="186"/>
      <c r="N480" s="187"/>
      <c r="O480" s="64"/>
      <c r="P480" s="64"/>
      <c r="Q480" s="64"/>
      <c r="R480" s="64"/>
      <c r="S480" s="64"/>
      <c r="T480" s="65"/>
      <c r="U480" s="35"/>
      <c r="V480" s="35"/>
      <c r="W480" s="35"/>
      <c r="X480" s="35"/>
      <c r="Y480" s="35"/>
      <c r="Z480" s="35"/>
      <c r="AA480" s="35"/>
      <c r="AB480" s="35"/>
      <c r="AC480" s="35"/>
      <c r="AD480" s="35"/>
      <c r="AE480" s="35"/>
      <c r="AT480" s="19" t="s">
        <v>145</v>
      </c>
      <c r="AU480" s="19" t="s">
        <v>86</v>
      </c>
    </row>
    <row r="481" spans="1:65" s="13" customFormat="1">
      <c r="B481" s="189"/>
      <c r="C481" s="190"/>
      <c r="D481" s="183" t="s">
        <v>147</v>
      </c>
      <c r="E481" s="191" t="s">
        <v>19</v>
      </c>
      <c r="F481" s="192" t="s">
        <v>517</v>
      </c>
      <c r="G481" s="190"/>
      <c r="H481" s="191" t="s">
        <v>19</v>
      </c>
      <c r="I481" s="433"/>
      <c r="J481" s="434"/>
      <c r="K481" s="190"/>
      <c r="L481" s="193"/>
      <c r="M481" s="194"/>
      <c r="N481" s="195"/>
      <c r="O481" s="195"/>
      <c r="P481" s="195"/>
      <c r="Q481" s="195"/>
      <c r="R481" s="195"/>
      <c r="S481" s="195"/>
      <c r="T481" s="196"/>
      <c r="AT481" s="197" t="s">
        <v>147</v>
      </c>
      <c r="AU481" s="197" t="s">
        <v>86</v>
      </c>
      <c r="AV481" s="13" t="s">
        <v>84</v>
      </c>
      <c r="AW481" s="13" t="s">
        <v>35</v>
      </c>
      <c r="AX481" s="13" t="s">
        <v>76</v>
      </c>
      <c r="AY481" s="197" t="s">
        <v>134</v>
      </c>
    </row>
    <row r="482" spans="1:65" s="14" customFormat="1">
      <c r="B482" s="198"/>
      <c r="C482" s="199"/>
      <c r="D482" s="183" t="s">
        <v>147</v>
      </c>
      <c r="E482" s="200" t="s">
        <v>19</v>
      </c>
      <c r="F482" s="201" t="s">
        <v>596</v>
      </c>
      <c r="G482" s="199"/>
      <c r="H482" s="202">
        <v>0.28399999999999997</v>
      </c>
      <c r="I482" s="429"/>
      <c r="J482" s="430"/>
      <c r="K482" s="199"/>
      <c r="L482" s="203"/>
      <c r="M482" s="204"/>
      <c r="N482" s="205"/>
      <c r="O482" s="205"/>
      <c r="P482" s="205"/>
      <c r="Q482" s="205"/>
      <c r="R482" s="205"/>
      <c r="S482" s="205"/>
      <c r="T482" s="206"/>
      <c r="AT482" s="207" t="s">
        <v>147</v>
      </c>
      <c r="AU482" s="207" t="s">
        <v>86</v>
      </c>
      <c r="AV482" s="14" t="s">
        <v>86</v>
      </c>
      <c r="AW482" s="14" t="s">
        <v>35</v>
      </c>
      <c r="AX482" s="14" t="s">
        <v>76</v>
      </c>
      <c r="AY482" s="207" t="s">
        <v>134</v>
      </c>
    </row>
    <row r="483" spans="1:65" s="13" customFormat="1">
      <c r="B483" s="189"/>
      <c r="C483" s="190"/>
      <c r="D483" s="183" t="s">
        <v>147</v>
      </c>
      <c r="E483" s="191" t="s">
        <v>19</v>
      </c>
      <c r="F483" s="192" t="s">
        <v>597</v>
      </c>
      <c r="G483" s="190"/>
      <c r="H483" s="191" t="s">
        <v>19</v>
      </c>
      <c r="I483" s="433"/>
      <c r="J483" s="434"/>
      <c r="K483" s="190"/>
      <c r="L483" s="193"/>
      <c r="M483" s="194"/>
      <c r="N483" s="195"/>
      <c r="O483" s="195"/>
      <c r="P483" s="195"/>
      <c r="Q483" s="195"/>
      <c r="R483" s="195"/>
      <c r="S483" s="195"/>
      <c r="T483" s="196"/>
      <c r="AT483" s="197" t="s">
        <v>147</v>
      </c>
      <c r="AU483" s="197" t="s">
        <v>86</v>
      </c>
      <c r="AV483" s="13" t="s">
        <v>84</v>
      </c>
      <c r="AW483" s="13" t="s">
        <v>35</v>
      </c>
      <c r="AX483" s="13" t="s">
        <v>76</v>
      </c>
      <c r="AY483" s="197" t="s">
        <v>134</v>
      </c>
    </row>
    <row r="484" spans="1:65" s="14" customFormat="1">
      <c r="B484" s="198"/>
      <c r="C484" s="199"/>
      <c r="D484" s="183" t="s">
        <v>147</v>
      </c>
      <c r="E484" s="200" t="s">
        <v>19</v>
      </c>
      <c r="F484" s="201" t="s">
        <v>598</v>
      </c>
      <c r="G484" s="199"/>
      <c r="H484" s="202">
        <v>2.024</v>
      </c>
      <c r="I484" s="429"/>
      <c r="J484" s="430"/>
      <c r="K484" s="199"/>
      <c r="L484" s="203"/>
      <c r="M484" s="204"/>
      <c r="N484" s="205"/>
      <c r="O484" s="205"/>
      <c r="P484" s="205"/>
      <c r="Q484" s="205"/>
      <c r="R484" s="205"/>
      <c r="S484" s="205"/>
      <c r="T484" s="206"/>
      <c r="AT484" s="207" t="s">
        <v>147</v>
      </c>
      <c r="AU484" s="207" t="s">
        <v>86</v>
      </c>
      <c r="AV484" s="14" t="s">
        <v>86</v>
      </c>
      <c r="AW484" s="14" t="s">
        <v>35</v>
      </c>
      <c r="AX484" s="14" t="s">
        <v>76</v>
      </c>
      <c r="AY484" s="207" t="s">
        <v>134</v>
      </c>
    </row>
    <row r="485" spans="1:65" s="14" customFormat="1">
      <c r="B485" s="198"/>
      <c r="C485" s="199"/>
      <c r="D485" s="183" t="s">
        <v>147</v>
      </c>
      <c r="E485" s="200" t="s">
        <v>19</v>
      </c>
      <c r="F485" s="201" t="s">
        <v>599</v>
      </c>
      <c r="G485" s="199"/>
      <c r="H485" s="202">
        <v>0.48599999999999999</v>
      </c>
      <c r="I485" s="429"/>
      <c r="J485" s="430"/>
      <c r="K485" s="199"/>
      <c r="L485" s="203"/>
      <c r="M485" s="204"/>
      <c r="N485" s="205"/>
      <c r="O485" s="205"/>
      <c r="P485" s="205"/>
      <c r="Q485" s="205"/>
      <c r="R485" s="205"/>
      <c r="S485" s="205"/>
      <c r="T485" s="206"/>
      <c r="AT485" s="207" t="s">
        <v>147</v>
      </c>
      <c r="AU485" s="207" t="s">
        <v>86</v>
      </c>
      <c r="AV485" s="14" t="s">
        <v>86</v>
      </c>
      <c r="AW485" s="14" t="s">
        <v>35</v>
      </c>
      <c r="AX485" s="14" t="s">
        <v>76</v>
      </c>
      <c r="AY485" s="207" t="s">
        <v>134</v>
      </c>
    </row>
    <row r="486" spans="1:65" s="15" customFormat="1">
      <c r="B486" s="208"/>
      <c r="C486" s="209"/>
      <c r="D486" s="183" t="s">
        <v>147</v>
      </c>
      <c r="E486" s="210" t="s">
        <v>19</v>
      </c>
      <c r="F486" s="211" t="s">
        <v>153</v>
      </c>
      <c r="G486" s="209"/>
      <c r="H486" s="212">
        <v>2.7939999999999996</v>
      </c>
      <c r="I486" s="431"/>
      <c r="J486" s="432"/>
      <c r="K486" s="209"/>
      <c r="L486" s="213"/>
      <c r="M486" s="214"/>
      <c r="N486" s="215"/>
      <c r="O486" s="215"/>
      <c r="P486" s="215"/>
      <c r="Q486" s="215"/>
      <c r="R486" s="215"/>
      <c r="S486" s="215"/>
      <c r="T486" s="216"/>
      <c r="AT486" s="217" t="s">
        <v>147</v>
      </c>
      <c r="AU486" s="217" t="s">
        <v>86</v>
      </c>
      <c r="AV486" s="15" t="s">
        <v>141</v>
      </c>
      <c r="AW486" s="15" t="s">
        <v>35</v>
      </c>
      <c r="AX486" s="15" t="s">
        <v>84</v>
      </c>
      <c r="AY486" s="217" t="s">
        <v>134</v>
      </c>
    </row>
    <row r="487" spans="1:65" s="2" customFormat="1" ht="14.45" customHeight="1">
      <c r="A487" s="35"/>
      <c r="B487" s="36"/>
      <c r="C487" s="170" t="s">
        <v>600</v>
      </c>
      <c r="D487" s="170" t="s">
        <v>136</v>
      </c>
      <c r="E487" s="171" t="s">
        <v>601</v>
      </c>
      <c r="F487" s="172" t="s">
        <v>602</v>
      </c>
      <c r="G487" s="173" t="s">
        <v>230</v>
      </c>
      <c r="H487" s="174">
        <v>5.3380000000000001</v>
      </c>
      <c r="I487" s="424"/>
      <c r="J487" s="425">
        <f>ROUND(I487*H487,2)</f>
        <v>0</v>
      </c>
      <c r="K487" s="172" t="s">
        <v>140</v>
      </c>
      <c r="L487" s="40"/>
      <c r="M487" s="177" t="s">
        <v>19</v>
      </c>
      <c r="N487" s="178" t="s">
        <v>47</v>
      </c>
      <c r="O487" s="64"/>
      <c r="P487" s="179">
        <f>O487*H487</f>
        <v>0</v>
      </c>
      <c r="Q487" s="179">
        <v>1.8907700000000001</v>
      </c>
      <c r="R487" s="179">
        <f>Q487*H487</f>
        <v>10.092930260000001</v>
      </c>
      <c r="S487" s="179">
        <v>0</v>
      </c>
      <c r="T487" s="180">
        <f>S487*H487</f>
        <v>0</v>
      </c>
      <c r="U487" s="35"/>
      <c r="V487" s="35"/>
      <c r="W487" s="35"/>
      <c r="X487" s="35"/>
      <c r="Y487" s="35"/>
      <c r="Z487" s="35"/>
      <c r="AA487" s="35"/>
      <c r="AB487" s="35"/>
      <c r="AC487" s="35"/>
      <c r="AD487" s="35"/>
      <c r="AE487" s="35"/>
      <c r="AR487" s="181" t="s">
        <v>141</v>
      </c>
      <c r="AT487" s="181" t="s">
        <v>136</v>
      </c>
      <c r="AU487" s="181" t="s">
        <v>86</v>
      </c>
      <c r="AY487" s="19" t="s">
        <v>134</v>
      </c>
      <c r="BE487" s="182">
        <f>IF(N487="základní",J487,0)</f>
        <v>0</v>
      </c>
      <c r="BF487" s="182">
        <f>IF(N487="snížená",J487,0)</f>
        <v>0</v>
      </c>
      <c r="BG487" s="182">
        <f>IF(N487="zákl. přenesená",J487,0)</f>
        <v>0</v>
      </c>
      <c r="BH487" s="182">
        <f>IF(N487="sníž. přenesená",J487,0)</f>
        <v>0</v>
      </c>
      <c r="BI487" s="182">
        <f>IF(N487="nulová",J487,0)</f>
        <v>0</v>
      </c>
      <c r="BJ487" s="19" t="s">
        <v>84</v>
      </c>
      <c r="BK487" s="182">
        <f>ROUND(I487*H487,2)</f>
        <v>0</v>
      </c>
      <c r="BL487" s="19" t="s">
        <v>141</v>
      </c>
      <c r="BM487" s="181" t="s">
        <v>603</v>
      </c>
    </row>
    <row r="488" spans="1:65" s="2" customFormat="1">
      <c r="A488" s="35"/>
      <c r="B488" s="36"/>
      <c r="C488" s="37"/>
      <c r="D488" s="183" t="s">
        <v>143</v>
      </c>
      <c r="E488" s="37"/>
      <c r="F488" s="184" t="s">
        <v>604</v>
      </c>
      <c r="G488" s="37"/>
      <c r="H488" s="37"/>
      <c r="I488" s="426"/>
      <c r="J488" s="408"/>
      <c r="K488" s="37"/>
      <c r="L488" s="40"/>
      <c r="M488" s="186"/>
      <c r="N488" s="187"/>
      <c r="O488" s="64"/>
      <c r="P488" s="64"/>
      <c r="Q488" s="64"/>
      <c r="R488" s="64"/>
      <c r="S488" s="64"/>
      <c r="T488" s="65"/>
      <c r="U488" s="35"/>
      <c r="V488" s="35"/>
      <c r="W488" s="35"/>
      <c r="X488" s="35"/>
      <c r="Y488" s="35"/>
      <c r="Z488" s="35"/>
      <c r="AA488" s="35"/>
      <c r="AB488" s="35"/>
      <c r="AC488" s="35"/>
      <c r="AD488" s="35"/>
      <c r="AE488" s="35"/>
      <c r="AT488" s="19" t="s">
        <v>143</v>
      </c>
      <c r="AU488" s="19" t="s">
        <v>86</v>
      </c>
    </row>
    <row r="489" spans="1:65" s="2" customFormat="1" ht="39">
      <c r="A489" s="35"/>
      <c r="B489" s="36"/>
      <c r="C489" s="37"/>
      <c r="D489" s="183" t="s">
        <v>145</v>
      </c>
      <c r="E489" s="37"/>
      <c r="F489" s="188" t="s">
        <v>595</v>
      </c>
      <c r="G489" s="37"/>
      <c r="H489" s="37"/>
      <c r="I489" s="426"/>
      <c r="J489" s="408"/>
      <c r="K489" s="37"/>
      <c r="L489" s="40"/>
      <c r="M489" s="186"/>
      <c r="N489" s="187"/>
      <c r="O489" s="64"/>
      <c r="P489" s="64"/>
      <c r="Q489" s="64"/>
      <c r="R489" s="64"/>
      <c r="S489" s="64"/>
      <c r="T489" s="65"/>
      <c r="U489" s="35"/>
      <c r="V489" s="35"/>
      <c r="W489" s="35"/>
      <c r="X489" s="35"/>
      <c r="Y489" s="35"/>
      <c r="Z489" s="35"/>
      <c r="AA489" s="35"/>
      <c r="AB489" s="35"/>
      <c r="AC489" s="35"/>
      <c r="AD489" s="35"/>
      <c r="AE489" s="35"/>
      <c r="AT489" s="19" t="s">
        <v>145</v>
      </c>
      <c r="AU489" s="19" t="s">
        <v>86</v>
      </c>
    </row>
    <row r="490" spans="1:65" s="13" customFormat="1">
      <c r="B490" s="189"/>
      <c r="C490" s="190"/>
      <c r="D490" s="183" t="s">
        <v>147</v>
      </c>
      <c r="E490" s="191" t="s">
        <v>19</v>
      </c>
      <c r="F490" s="192" t="s">
        <v>436</v>
      </c>
      <c r="G490" s="190"/>
      <c r="H490" s="191" t="s">
        <v>19</v>
      </c>
      <c r="I490" s="433"/>
      <c r="J490" s="434"/>
      <c r="K490" s="190"/>
      <c r="L490" s="193"/>
      <c r="M490" s="194"/>
      <c r="N490" s="195"/>
      <c r="O490" s="195"/>
      <c r="P490" s="195"/>
      <c r="Q490" s="195"/>
      <c r="R490" s="195"/>
      <c r="S490" s="195"/>
      <c r="T490" s="196"/>
      <c r="AT490" s="197" t="s">
        <v>147</v>
      </c>
      <c r="AU490" s="197" t="s">
        <v>86</v>
      </c>
      <c r="AV490" s="13" t="s">
        <v>84</v>
      </c>
      <c r="AW490" s="13" t="s">
        <v>35</v>
      </c>
      <c r="AX490" s="13" t="s">
        <v>76</v>
      </c>
      <c r="AY490" s="197" t="s">
        <v>134</v>
      </c>
    </row>
    <row r="491" spans="1:65" s="13" customFormat="1">
      <c r="B491" s="189"/>
      <c r="C491" s="190"/>
      <c r="D491" s="183" t="s">
        <v>147</v>
      </c>
      <c r="E491" s="191" t="s">
        <v>19</v>
      </c>
      <c r="F491" s="192" t="s">
        <v>301</v>
      </c>
      <c r="G491" s="190"/>
      <c r="H491" s="191" t="s">
        <v>19</v>
      </c>
      <c r="I491" s="433"/>
      <c r="J491" s="434"/>
      <c r="K491" s="190"/>
      <c r="L491" s="193"/>
      <c r="M491" s="194"/>
      <c r="N491" s="195"/>
      <c r="O491" s="195"/>
      <c r="P491" s="195"/>
      <c r="Q491" s="195"/>
      <c r="R491" s="195"/>
      <c r="S491" s="195"/>
      <c r="T491" s="196"/>
      <c r="AT491" s="197" t="s">
        <v>147</v>
      </c>
      <c r="AU491" s="197" t="s">
        <v>86</v>
      </c>
      <c r="AV491" s="13" t="s">
        <v>84</v>
      </c>
      <c r="AW491" s="13" t="s">
        <v>35</v>
      </c>
      <c r="AX491" s="13" t="s">
        <v>76</v>
      </c>
      <c r="AY491" s="197" t="s">
        <v>134</v>
      </c>
    </row>
    <row r="492" spans="1:65" s="14" customFormat="1">
      <c r="B492" s="198"/>
      <c r="C492" s="199"/>
      <c r="D492" s="183" t="s">
        <v>147</v>
      </c>
      <c r="E492" s="200" t="s">
        <v>19</v>
      </c>
      <c r="F492" s="201" t="s">
        <v>605</v>
      </c>
      <c r="G492" s="199"/>
      <c r="H492" s="202">
        <v>1.76</v>
      </c>
      <c r="I492" s="429"/>
      <c r="J492" s="430"/>
      <c r="K492" s="199"/>
      <c r="L492" s="203"/>
      <c r="M492" s="204"/>
      <c r="N492" s="205"/>
      <c r="O492" s="205"/>
      <c r="P492" s="205"/>
      <c r="Q492" s="205"/>
      <c r="R492" s="205"/>
      <c r="S492" s="205"/>
      <c r="T492" s="206"/>
      <c r="AT492" s="207" t="s">
        <v>147</v>
      </c>
      <c r="AU492" s="207" t="s">
        <v>86</v>
      </c>
      <c r="AV492" s="14" t="s">
        <v>86</v>
      </c>
      <c r="AW492" s="14" t="s">
        <v>35</v>
      </c>
      <c r="AX492" s="14" t="s">
        <v>76</v>
      </c>
      <c r="AY492" s="207" t="s">
        <v>134</v>
      </c>
    </row>
    <row r="493" spans="1:65" s="13" customFormat="1">
      <c r="B493" s="189"/>
      <c r="C493" s="190"/>
      <c r="D493" s="183" t="s">
        <v>147</v>
      </c>
      <c r="E493" s="191" t="s">
        <v>19</v>
      </c>
      <c r="F493" s="192" t="s">
        <v>264</v>
      </c>
      <c r="G493" s="190"/>
      <c r="H493" s="191" t="s">
        <v>19</v>
      </c>
      <c r="I493" s="433"/>
      <c r="J493" s="434"/>
      <c r="K493" s="190"/>
      <c r="L493" s="193"/>
      <c r="M493" s="194"/>
      <c r="N493" s="195"/>
      <c r="O493" s="195"/>
      <c r="P493" s="195"/>
      <c r="Q493" s="195"/>
      <c r="R493" s="195"/>
      <c r="S493" s="195"/>
      <c r="T493" s="196"/>
      <c r="AT493" s="197" t="s">
        <v>147</v>
      </c>
      <c r="AU493" s="197" t="s">
        <v>86</v>
      </c>
      <c r="AV493" s="13" t="s">
        <v>84</v>
      </c>
      <c r="AW493" s="13" t="s">
        <v>35</v>
      </c>
      <c r="AX493" s="13" t="s">
        <v>76</v>
      </c>
      <c r="AY493" s="197" t="s">
        <v>134</v>
      </c>
    </row>
    <row r="494" spans="1:65" s="14" customFormat="1">
      <c r="B494" s="198"/>
      <c r="C494" s="199"/>
      <c r="D494" s="183" t="s">
        <v>147</v>
      </c>
      <c r="E494" s="200" t="s">
        <v>19</v>
      </c>
      <c r="F494" s="201" t="s">
        <v>606</v>
      </c>
      <c r="G494" s="199"/>
      <c r="H494" s="202">
        <v>3.5779999999999998</v>
      </c>
      <c r="I494" s="429"/>
      <c r="J494" s="430"/>
      <c r="K494" s="199"/>
      <c r="L494" s="203"/>
      <c r="M494" s="204"/>
      <c r="N494" s="205"/>
      <c r="O494" s="205"/>
      <c r="P494" s="205"/>
      <c r="Q494" s="205"/>
      <c r="R494" s="205"/>
      <c r="S494" s="205"/>
      <c r="T494" s="206"/>
      <c r="AT494" s="207" t="s">
        <v>147</v>
      </c>
      <c r="AU494" s="207" t="s">
        <v>86</v>
      </c>
      <c r="AV494" s="14" t="s">
        <v>86</v>
      </c>
      <c r="AW494" s="14" t="s">
        <v>35</v>
      </c>
      <c r="AX494" s="14" t="s">
        <v>76</v>
      </c>
      <c r="AY494" s="207" t="s">
        <v>134</v>
      </c>
    </row>
    <row r="495" spans="1:65" s="15" customFormat="1">
      <c r="B495" s="208"/>
      <c r="C495" s="209"/>
      <c r="D495" s="183" t="s">
        <v>147</v>
      </c>
      <c r="E495" s="210" t="s">
        <v>19</v>
      </c>
      <c r="F495" s="211" t="s">
        <v>153</v>
      </c>
      <c r="G495" s="209"/>
      <c r="H495" s="212">
        <v>5.3380000000000001</v>
      </c>
      <c r="I495" s="431"/>
      <c r="J495" s="432"/>
      <c r="K495" s="209"/>
      <c r="L495" s="213"/>
      <c r="M495" s="214"/>
      <c r="N495" s="215"/>
      <c r="O495" s="215"/>
      <c r="P495" s="215"/>
      <c r="Q495" s="215"/>
      <c r="R495" s="215"/>
      <c r="S495" s="215"/>
      <c r="T495" s="216"/>
      <c r="AT495" s="217" t="s">
        <v>147</v>
      </c>
      <c r="AU495" s="217" t="s">
        <v>86</v>
      </c>
      <c r="AV495" s="15" t="s">
        <v>141</v>
      </c>
      <c r="AW495" s="15" t="s">
        <v>35</v>
      </c>
      <c r="AX495" s="15" t="s">
        <v>84</v>
      </c>
      <c r="AY495" s="217" t="s">
        <v>134</v>
      </c>
    </row>
    <row r="496" spans="1:65" s="12" customFormat="1" ht="22.9" customHeight="1">
      <c r="B496" s="155"/>
      <c r="C496" s="156"/>
      <c r="D496" s="157" t="s">
        <v>75</v>
      </c>
      <c r="E496" s="169" t="s">
        <v>175</v>
      </c>
      <c r="F496" s="169" t="s">
        <v>607</v>
      </c>
      <c r="G496" s="156"/>
      <c r="H496" s="156"/>
      <c r="I496" s="421"/>
      <c r="J496" s="423">
        <f>BK496</f>
        <v>0</v>
      </c>
      <c r="K496" s="156"/>
      <c r="L496" s="161"/>
      <c r="M496" s="162"/>
      <c r="N496" s="163"/>
      <c r="O496" s="163"/>
      <c r="P496" s="164">
        <f>SUM(P497:P523)</f>
        <v>0</v>
      </c>
      <c r="Q496" s="163"/>
      <c r="R496" s="164">
        <f>SUM(R497:R523)</f>
        <v>12.455743999999999</v>
      </c>
      <c r="S496" s="163"/>
      <c r="T496" s="165">
        <f>SUM(T497:T523)</f>
        <v>0</v>
      </c>
      <c r="AR496" s="166" t="s">
        <v>84</v>
      </c>
      <c r="AT496" s="167" t="s">
        <v>75</v>
      </c>
      <c r="AU496" s="167" t="s">
        <v>84</v>
      </c>
      <c r="AY496" s="166" t="s">
        <v>134</v>
      </c>
      <c r="BK496" s="168">
        <f>SUM(BK497:BK523)</f>
        <v>0</v>
      </c>
    </row>
    <row r="497" spans="1:65" s="2" customFormat="1" ht="14.45" customHeight="1">
      <c r="A497" s="35"/>
      <c r="B497" s="36"/>
      <c r="C497" s="170" t="s">
        <v>608</v>
      </c>
      <c r="D497" s="170" t="s">
        <v>136</v>
      </c>
      <c r="E497" s="171" t="s">
        <v>609</v>
      </c>
      <c r="F497" s="172" t="s">
        <v>610</v>
      </c>
      <c r="G497" s="173" t="s">
        <v>139</v>
      </c>
      <c r="H497" s="174">
        <v>17.149999999999999</v>
      </c>
      <c r="I497" s="424"/>
      <c r="J497" s="425">
        <f>ROUND(I497*H497,2)</f>
        <v>0</v>
      </c>
      <c r="K497" s="172" t="s">
        <v>140</v>
      </c>
      <c r="L497" s="40"/>
      <c r="M497" s="177" t="s">
        <v>19</v>
      </c>
      <c r="N497" s="178" t="s">
        <v>47</v>
      </c>
      <c r="O497" s="64"/>
      <c r="P497" s="179">
        <f>O497*H497</f>
        <v>0</v>
      </c>
      <c r="Q497" s="179">
        <v>0.27994000000000002</v>
      </c>
      <c r="R497" s="179">
        <f>Q497*H497</f>
        <v>4.8009709999999997</v>
      </c>
      <c r="S497" s="179">
        <v>0</v>
      </c>
      <c r="T497" s="180">
        <f>S497*H497</f>
        <v>0</v>
      </c>
      <c r="U497" s="35"/>
      <c r="V497" s="35"/>
      <c r="W497" s="35"/>
      <c r="X497" s="35"/>
      <c r="Y497" s="35"/>
      <c r="Z497" s="35"/>
      <c r="AA497" s="35"/>
      <c r="AB497" s="35"/>
      <c r="AC497" s="35"/>
      <c r="AD497" s="35"/>
      <c r="AE497" s="35"/>
      <c r="AR497" s="181" t="s">
        <v>141</v>
      </c>
      <c r="AT497" s="181" t="s">
        <v>136</v>
      </c>
      <c r="AU497" s="181" t="s">
        <v>86</v>
      </c>
      <c r="AY497" s="19" t="s">
        <v>134</v>
      </c>
      <c r="BE497" s="182">
        <f>IF(N497="základní",J497,0)</f>
        <v>0</v>
      </c>
      <c r="BF497" s="182">
        <f>IF(N497="snížená",J497,0)</f>
        <v>0</v>
      </c>
      <c r="BG497" s="182">
        <f>IF(N497="zákl. přenesená",J497,0)</f>
        <v>0</v>
      </c>
      <c r="BH497" s="182">
        <f>IF(N497="sníž. přenesená",J497,0)</f>
        <v>0</v>
      </c>
      <c r="BI497" s="182">
        <f>IF(N497="nulová",J497,0)</f>
        <v>0</v>
      </c>
      <c r="BJ497" s="19" t="s">
        <v>84</v>
      </c>
      <c r="BK497" s="182">
        <f>ROUND(I497*H497,2)</f>
        <v>0</v>
      </c>
      <c r="BL497" s="19" t="s">
        <v>141</v>
      </c>
      <c r="BM497" s="181" t="s">
        <v>611</v>
      </c>
    </row>
    <row r="498" spans="1:65" s="2" customFormat="1">
      <c r="A498" s="35"/>
      <c r="B498" s="36"/>
      <c r="C498" s="37"/>
      <c r="D498" s="183" t="s">
        <v>143</v>
      </c>
      <c r="E498" s="37"/>
      <c r="F498" s="184" t="s">
        <v>612</v>
      </c>
      <c r="G498" s="37"/>
      <c r="H498" s="37"/>
      <c r="I498" s="426"/>
      <c r="J498" s="408"/>
      <c r="K498" s="37"/>
      <c r="L498" s="40"/>
      <c r="M498" s="186"/>
      <c r="N498" s="187"/>
      <c r="O498" s="64"/>
      <c r="P498" s="64"/>
      <c r="Q498" s="64"/>
      <c r="R498" s="64"/>
      <c r="S498" s="64"/>
      <c r="T498" s="65"/>
      <c r="U498" s="35"/>
      <c r="V498" s="35"/>
      <c r="W498" s="35"/>
      <c r="X498" s="35"/>
      <c r="Y498" s="35"/>
      <c r="Z498" s="35"/>
      <c r="AA498" s="35"/>
      <c r="AB498" s="35"/>
      <c r="AC498" s="35"/>
      <c r="AD498" s="35"/>
      <c r="AE498" s="35"/>
      <c r="AT498" s="19" t="s">
        <v>143</v>
      </c>
      <c r="AU498" s="19" t="s">
        <v>86</v>
      </c>
    </row>
    <row r="499" spans="1:65" s="2" customFormat="1" ht="68.25">
      <c r="A499" s="35"/>
      <c r="B499" s="36"/>
      <c r="C499" s="37"/>
      <c r="D499" s="183" t="s">
        <v>145</v>
      </c>
      <c r="E499" s="37"/>
      <c r="F499" s="188" t="s">
        <v>613</v>
      </c>
      <c r="G499" s="37"/>
      <c r="H499" s="37"/>
      <c r="I499" s="426"/>
      <c r="J499" s="408"/>
      <c r="K499" s="37"/>
      <c r="L499" s="40"/>
      <c r="M499" s="186"/>
      <c r="N499" s="187"/>
      <c r="O499" s="64"/>
      <c r="P499" s="64"/>
      <c r="Q499" s="64"/>
      <c r="R499" s="64"/>
      <c r="S499" s="64"/>
      <c r="T499" s="65"/>
      <c r="U499" s="35"/>
      <c r="V499" s="35"/>
      <c r="W499" s="35"/>
      <c r="X499" s="35"/>
      <c r="Y499" s="35"/>
      <c r="Z499" s="35"/>
      <c r="AA499" s="35"/>
      <c r="AB499" s="35"/>
      <c r="AC499" s="35"/>
      <c r="AD499" s="35"/>
      <c r="AE499" s="35"/>
      <c r="AT499" s="19" t="s">
        <v>145</v>
      </c>
      <c r="AU499" s="19" t="s">
        <v>86</v>
      </c>
    </row>
    <row r="500" spans="1:65" s="13" customFormat="1">
      <c r="B500" s="189"/>
      <c r="C500" s="190"/>
      <c r="D500" s="183" t="s">
        <v>147</v>
      </c>
      <c r="E500" s="191" t="s">
        <v>19</v>
      </c>
      <c r="F500" s="192" t="s">
        <v>148</v>
      </c>
      <c r="G500" s="190"/>
      <c r="H500" s="191" t="s">
        <v>19</v>
      </c>
      <c r="I500" s="433"/>
      <c r="J500" s="434"/>
      <c r="K500" s="190"/>
      <c r="L500" s="193"/>
      <c r="M500" s="194"/>
      <c r="N500" s="195"/>
      <c r="O500" s="195"/>
      <c r="P500" s="195"/>
      <c r="Q500" s="195"/>
      <c r="R500" s="195"/>
      <c r="S500" s="195"/>
      <c r="T500" s="196"/>
      <c r="AT500" s="197" t="s">
        <v>147</v>
      </c>
      <c r="AU500" s="197" t="s">
        <v>86</v>
      </c>
      <c r="AV500" s="13" t="s">
        <v>84</v>
      </c>
      <c r="AW500" s="13" t="s">
        <v>35</v>
      </c>
      <c r="AX500" s="13" t="s">
        <v>76</v>
      </c>
      <c r="AY500" s="197" t="s">
        <v>134</v>
      </c>
    </row>
    <row r="501" spans="1:65" s="13" customFormat="1">
      <c r="B501" s="189"/>
      <c r="C501" s="190"/>
      <c r="D501" s="183" t="s">
        <v>147</v>
      </c>
      <c r="E501" s="191" t="s">
        <v>19</v>
      </c>
      <c r="F501" s="192" t="s">
        <v>149</v>
      </c>
      <c r="G501" s="190"/>
      <c r="H501" s="191" t="s">
        <v>19</v>
      </c>
      <c r="I501" s="433"/>
      <c r="J501" s="434"/>
      <c r="K501" s="190"/>
      <c r="L501" s="193"/>
      <c r="M501" s="194"/>
      <c r="N501" s="195"/>
      <c r="O501" s="195"/>
      <c r="P501" s="195"/>
      <c r="Q501" s="195"/>
      <c r="R501" s="195"/>
      <c r="S501" s="195"/>
      <c r="T501" s="196"/>
      <c r="AT501" s="197" t="s">
        <v>147</v>
      </c>
      <c r="AU501" s="197" t="s">
        <v>86</v>
      </c>
      <c r="AV501" s="13" t="s">
        <v>84</v>
      </c>
      <c r="AW501" s="13" t="s">
        <v>35</v>
      </c>
      <c r="AX501" s="13" t="s">
        <v>76</v>
      </c>
      <c r="AY501" s="197" t="s">
        <v>134</v>
      </c>
    </row>
    <row r="502" spans="1:65" s="14" customFormat="1">
      <c r="B502" s="198"/>
      <c r="C502" s="199"/>
      <c r="D502" s="183" t="s">
        <v>147</v>
      </c>
      <c r="E502" s="200" t="s">
        <v>19</v>
      </c>
      <c r="F502" s="201" t="s">
        <v>150</v>
      </c>
      <c r="G502" s="199"/>
      <c r="H502" s="202">
        <v>2.8</v>
      </c>
      <c r="I502" s="429"/>
      <c r="J502" s="430"/>
      <c r="K502" s="199"/>
      <c r="L502" s="203"/>
      <c r="M502" s="204"/>
      <c r="N502" s="205"/>
      <c r="O502" s="205"/>
      <c r="P502" s="205"/>
      <c r="Q502" s="205"/>
      <c r="R502" s="205"/>
      <c r="S502" s="205"/>
      <c r="T502" s="206"/>
      <c r="AT502" s="207" t="s">
        <v>147</v>
      </c>
      <c r="AU502" s="207" t="s">
        <v>86</v>
      </c>
      <c r="AV502" s="14" t="s">
        <v>86</v>
      </c>
      <c r="AW502" s="14" t="s">
        <v>35</v>
      </c>
      <c r="AX502" s="14" t="s">
        <v>76</v>
      </c>
      <c r="AY502" s="207" t="s">
        <v>134</v>
      </c>
    </row>
    <row r="503" spans="1:65" s="13" customFormat="1">
      <c r="B503" s="189"/>
      <c r="C503" s="190"/>
      <c r="D503" s="183" t="s">
        <v>147</v>
      </c>
      <c r="E503" s="191" t="s">
        <v>19</v>
      </c>
      <c r="F503" s="192" t="s">
        <v>151</v>
      </c>
      <c r="G503" s="190"/>
      <c r="H503" s="191" t="s">
        <v>19</v>
      </c>
      <c r="I503" s="433"/>
      <c r="J503" s="434"/>
      <c r="K503" s="190"/>
      <c r="L503" s="193"/>
      <c r="M503" s="194"/>
      <c r="N503" s="195"/>
      <c r="O503" s="195"/>
      <c r="P503" s="195"/>
      <c r="Q503" s="195"/>
      <c r="R503" s="195"/>
      <c r="S503" s="195"/>
      <c r="T503" s="196"/>
      <c r="AT503" s="197" t="s">
        <v>147</v>
      </c>
      <c r="AU503" s="197" t="s">
        <v>86</v>
      </c>
      <c r="AV503" s="13" t="s">
        <v>84</v>
      </c>
      <c r="AW503" s="13" t="s">
        <v>35</v>
      </c>
      <c r="AX503" s="13" t="s">
        <v>76</v>
      </c>
      <c r="AY503" s="197" t="s">
        <v>134</v>
      </c>
    </row>
    <row r="504" spans="1:65" s="14" customFormat="1">
      <c r="B504" s="198"/>
      <c r="C504" s="199"/>
      <c r="D504" s="183" t="s">
        <v>147</v>
      </c>
      <c r="E504" s="200" t="s">
        <v>19</v>
      </c>
      <c r="F504" s="201" t="s">
        <v>152</v>
      </c>
      <c r="G504" s="199"/>
      <c r="H504" s="202">
        <v>14.35</v>
      </c>
      <c r="I504" s="429"/>
      <c r="J504" s="430"/>
      <c r="K504" s="199"/>
      <c r="L504" s="203"/>
      <c r="M504" s="204"/>
      <c r="N504" s="205"/>
      <c r="O504" s="205"/>
      <c r="P504" s="205"/>
      <c r="Q504" s="205"/>
      <c r="R504" s="205"/>
      <c r="S504" s="205"/>
      <c r="T504" s="206"/>
      <c r="AT504" s="207" t="s">
        <v>147</v>
      </c>
      <c r="AU504" s="207" t="s">
        <v>86</v>
      </c>
      <c r="AV504" s="14" t="s">
        <v>86</v>
      </c>
      <c r="AW504" s="14" t="s">
        <v>35</v>
      </c>
      <c r="AX504" s="14" t="s">
        <v>76</v>
      </c>
      <c r="AY504" s="207" t="s">
        <v>134</v>
      </c>
    </row>
    <row r="505" spans="1:65" s="15" customFormat="1">
      <c r="B505" s="208"/>
      <c r="C505" s="209"/>
      <c r="D505" s="183" t="s">
        <v>147</v>
      </c>
      <c r="E505" s="210" t="s">
        <v>19</v>
      </c>
      <c r="F505" s="211" t="s">
        <v>153</v>
      </c>
      <c r="G505" s="209"/>
      <c r="H505" s="212">
        <v>17.149999999999999</v>
      </c>
      <c r="I505" s="431"/>
      <c r="J505" s="432"/>
      <c r="K505" s="209"/>
      <c r="L505" s="213"/>
      <c r="M505" s="214"/>
      <c r="N505" s="215"/>
      <c r="O505" s="215"/>
      <c r="P505" s="215"/>
      <c r="Q505" s="215"/>
      <c r="R505" s="215"/>
      <c r="S505" s="215"/>
      <c r="T505" s="216"/>
      <c r="AT505" s="217" t="s">
        <v>147</v>
      </c>
      <c r="AU505" s="217" t="s">
        <v>86</v>
      </c>
      <c r="AV505" s="15" t="s">
        <v>141</v>
      </c>
      <c r="AW505" s="15" t="s">
        <v>35</v>
      </c>
      <c r="AX505" s="15" t="s">
        <v>84</v>
      </c>
      <c r="AY505" s="217" t="s">
        <v>134</v>
      </c>
    </row>
    <row r="506" spans="1:65" s="2" customFormat="1" ht="14.45" customHeight="1">
      <c r="A506" s="35"/>
      <c r="B506" s="36"/>
      <c r="C506" s="170" t="s">
        <v>614</v>
      </c>
      <c r="D506" s="170" t="s">
        <v>136</v>
      </c>
      <c r="E506" s="171" t="s">
        <v>615</v>
      </c>
      <c r="F506" s="172" t="s">
        <v>616</v>
      </c>
      <c r="G506" s="173" t="s">
        <v>139</v>
      </c>
      <c r="H506" s="174">
        <v>17.149999999999999</v>
      </c>
      <c r="I506" s="424"/>
      <c r="J506" s="425">
        <f>ROUND(I506*H506,2)</f>
        <v>0</v>
      </c>
      <c r="K506" s="172" t="s">
        <v>140</v>
      </c>
      <c r="L506" s="40"/>
      <c r="M506" s="177" t="s">
        <v>19</v>
      </c>
      <c r="N506" s="178" t="s">
        <v>47</v>
      </c>
      <c r="O506" s="64"/>
      <c r="P506" s="179">
        <f>O506*H506</f>
        <v>0</v>
      </c>
      <c r="Q506" s="179">
        <v>0.26375999999999999</v>
      </c>
      <c r="R506" s="179">
        <f>Q506*H506</f>
        <v>4.5234839999999998</v>
      </c>
      <c r="S506" s="179">
        <v>0</v>
      </c>
      <c r="T506" s="180">
        <f>S506*H506</f>
        <v>0</v>
      </c>
      <c r="U506" s="35"/>
      <c r="V506" s="35"/>
      <c r="W506" s="35"/>
      <c r="X506" s="35"/>
      <c r="Y506" s="35"/>
      <c r="Z506" s="35"/>
      <c r="AA506" s="35"/>
      <c r="AB506" s="35"/>
      <c r="AC506" s="35"/>
      <c r="AD506" s="35"/>
      <c r="AE506" s="35"/>
      <c r="AR506" s="181" t="s">
        <v>141</v>
      </c>
      <c r="AT506" s="181" t="s">
        <v>136</v>
      </c>
      <c r="AU506" s="181" t="s">
        <v>86</v>
      </c>
      <c r="AY506" s="19" t="s">
        <v>134</v>
      </c>
      <c r="BE506" s="182">
        <f>IF(N506="základní",J506,0)</f>
        <v>0</v>
      </c>
      <c r="BF506" s="182">
        <f>IF(N506="snížená",J506,0)</f>
        <v>0</v>
      </c>
      <c r="BG506" s="182">
        <f>IF(N506="zákl. přenesená",J506,0)</f>
        <v>0</v>
      </c>
      <c r="BH506" s="182">
        <f>IF(N506="sníž. přenesená",J506,0)</f>
        <v>0</v>
      </c>
      <c r="BI506" s="182">
        <f>IF(N506="nulová",J506,0)</f>
        <v>0</v>
      </c>
      <c r="BJ506" s="19" t="s">
        <v>84</v>
      </c>
      <c r="BK506" s="182">
        <f>ROUND(I506*H506,2)</f>
        <v>0</v>
      </c>
      <c r="BL506" s="19" t="s">
        <v>141</v>
      </c>
      <c r="BM506" s="181" t="s">
        <v>617</v>
      </c>
    </row>
    <row r="507" spans="1:65" s="2" customFormat="1" ht="19.5">
      <c r="A507" s="35"/>
      <c r="B507" s="36"/>
      <c r="C507" s="37"/>
      <c r="D507" s="183" t="s">
        <v>143</v>
      </c>
      <c r="E507" s="37"/>
      <c r="F507" s="184" t="s">
        <v>618</v>
      </c>
      <c r="G507" s="37"/>
      <c r="H507" s="37"/>
      <c r="I507" s="426"/>
      <c r="J507" s="408"/>
      <c r="K507" s="37"/>
      <c r="L507" s="40"/>
      <c r="M507" s="186"/>
      <c r="N507" s="187"/>
      <c r="O507" s="64"/>
      <c r="P507" s="64"/>
      <c r="Q507" s="64"/>
      <c r="R507" s="64"/>
      <c r="S507" s="64"/>
      <c r="T507" s="65"/>
      <c r="U507" s="35"/>
      <c r="V507" s="35"/>
      <c r="W507" s="35"/>
      <c r="X507" s="35"/>
      <c r="Y507" s="35"/>
      <c r="Z507" s="35"/>
      <c r="AA507" s="35"/>
      <c r="AB507" s="35"/>
      <c r="AC507" s="35"/>
      <c r="AD507" s="35"/>
      <c r="AE507" s="35"/>
      <c r="AT507" s="19" t="s">
        <v>143</v>
      </c>
      <c r="AU507" s="19" t="s">
        <v>86</v>
      </c>
    </row>
    <row r="508" spans="1:65" s="2" customFormat="1" ht="68.25">
      <c r="A508" s="35"/>
      <c r="B508" s="36"/>
      <c r="C508" s="37"/>
      <c r="D508" s="183" t="s">
        <v>145</v>
      </c>
      <c r="E508" s="37"/>
      <c r="F508" s="188" t="s">
        <v>613</v>
      </c>
      <c r="G508" s="37"/>
      <c r="H508" s="37"/>
      <c r="I508" s="426"/>
      <c r="J508" s="408"/>
      <c r="K508" s="37"/>
      <c r="L508" s="40"/>
      <c r="M508" s="186"/>
      <c r="N508" s="187"/>
      <c r="O508" s="64"/>
      <c r="P508" s="64"/>
      <c r="Q508" s="64"/>
      <c r="R508" s="64"/>
      <c r="S508" s="64"/>
      <c r="T508" s="65"/>
      <c r="U508" s="35"/>
      <c r="V508" s="35"/>
      <c r="W508" s="35"/>
      <c r="X508" s="35"/>
      <c r="Y508" s="35"/>
      <c r="Z508" s="35"/>
      <c r="AA508" s="35"/>
      <c r="AB508" s="35"/>
      <c r="AC508" s="35"/>
      <c r="AD508" s="35"/>
      <c r="AE508" s="35"/>
      <c r="AT508" s="19" t="s">
        <v>145</v>
      </c>
      <c r="AU508" s="19" t="s">
        <v>86</v>
      </c>
    </row>
    <row r="509" spans="1:65" s="13" customFormat="1">
      <c r="B509" s="189"/>
      <c r="C509" s="190"/>
      <c r="D509" s="183" t="s">
        <v>147</v>
      </c>
      <c r="E509" s="191" t="s">
        <v>19</v>
      </c>
      <c r="F509" s="192" t="s">
        <v>148</v>
      </c>
      <c r="G509" s="190"/>
      <c r="H509" s="191" t="s">
        <v>19</v>
      </c>
      <c r="I509" s="433"/>
      <c r="J509" s="434"/>
      <c r="K509" s="190"/>
      <c r="L509" s="193"/>
      <c r="M509" s="194"/>
      <c r="N509" s="195"/>
      <c r="O509" s="195"/>
      <c r="P509" s="195"/>
      <c r="Q509" s="195"/>
      <c r="R509" s="195"/>
      <c r="S509" s="195"/>
      <c r="T509" s="196"/>
      <c r="AT509" s="197" t="s">
        <v>147</v>
      </c>
      <c r="AU509" s="197" t="s">
        <v>86</v>
      </c>
      <c r="AV509" s="13" t="s">
        <v>84</v>
      </c>
      <c r="AW509" s="13" t="s">
        <v>35</v>
      </c>
      <c r="AX509" s="13" t="s">
        <v>76</v>
      </c>
      <c r="AY509" s="197" t="s">
        <v>134</v>
      </c>
    </row>
    <row r="510" spans="1:65" s="13" customFormat="1">
      <c r="B510" s="189"/>
      <c r="C510" s="190"/>
      <c r="D510" s="183" t="s">
        <v>147</v>
      </c>
      <c r="E510" s="191" t="s">
        <v>19</v>
      </c>
      <c r="F510" s="192" t="s">
        <v>149</v>
      </c>
      <c r="G510" s="190"/>
      <c r="H510" s="191" t="s">
        <v>19</v>
      </c>
      <c r="I510" s="433"/>
      <c r="J510" s="434"/>
      <c r="K510" s="190"/>
      <c r="L510" s="193"/>
      <c r="M510" s="194"/>
      <c r="N510" s="195"/>
      <c r="O510" s="195"/>
      <c r="P510" s="195"/>
      <c r="Q510" s="195"/>
      <c r="R510" s="195"/>
      <c r="S510" s="195"/>
      <c r="T510" s="196"/>
      <c r="AT510" s="197" t="s">
        <v>147</v>
      </c>
      <c r="AU510" s="197" t="s">
        <v>86</v>
      </c>
      <c r="AV510" s="13" t="s">
        <v>84</v>
      </c>
      <c r="AW510" s="13" t="s">
        <v>35</v>
      </c>
      <c r="AX510" s="13" t="s">
        <v>76</v>
      </c>
      <c r="AY510" s="197" t="s">
        <v>134</v>
      </c>
    </row>
    <row r="511" spans="1:65" s="14" customFormat="1">
      <c r="B511" s="198"/>
      <c r="C511" s="199"/>
      <c r="D511" s="183" t="s">
        <v>147</v>
      </c>
      <c r="E511" s="200" t="s">
        <v>19</v>
      </c>
      <c r="F511" s="201" t="s">
        <v>158</v>
      </c>
      <c r="G511" s="199"/>
      <c r="H511" s="202">
        <v>2.8</v>
      </c>
      <c r="I511" s="429"/>
      <c r="J511" s="430"/>
      <c r="K511" s="199"/>
      <c r="L511" s="203"/>
      <c r="M511" s="204"/>
      <c r="N511" s="205"/>
      <c r="O511" s="205"/>
      <c r="P511" s="205"/>
      <c r="Q511" s="205"/>
      <c r="R511" s="205"/>
      <c r="S511" s="205"/>
      <c r="T511" s="206"/>
      <c r="AT511" s="207" t="s">
        <v>147</v>
      </c>
      <c r="AU511" s="207" t="s">
        <v>86</v>
      </c>
      <c r="AV511" s="14" t="s">
        <v>86</v>
      </c>
      <c r="AW511" s="14" t="s">
        <v>35</v>
      </c>
      <c r="AX511" s="14" t="s">
        <v>76</v>
      </c>
      <c r="AY511" s="207" t="s">
        <v>134</v>
      </c>
    </row>
    <row r="512" spans="1:65" s="13" customFormat="1">
      <c r="B512" s="189"/>
      <c r="C512" s="190"/>
      <c r="D512" s="183" t="s">
        <v>147</v>
      </c>
      <c r="E512" s="191" t="s">
        <v>19</v>
      </c>
      <c r="F512" s="192" t="s">
        <v>151</v>
      </c>
      <c r="G512" s="190"/>
      <c r="H512" s="191" t="s">
        <v>19</v>
      </c>
      <c r="I512" s="433"/>
      <c r="J512" s="434"/>
      <c r="K512" s="190"/>
      <c r="L512" s="193"/>
      <c r="M512" s="194"/>
      <c r="N512" s="195"/>
      <c r="O512" s="195"/>
      <c r="P512" s="195"/>
      <c r="Q512" s="195"/>
      <c r="R512" s="195"/>
      <c r="S512" s="195"/>
      <c r="T512" s="196"/>
      <c r="AT512" s="197" t="s">
        <v>147</v>
      </c>
      <c r="AU512" s="197" t="s">
        <v>86</v>
      </c>
      <c r="AV512" s="13" t="s">
        <v>84</v>
      </c>
      <c r="AW512" s="13" t="s">
        <v>35</v>
      </c>
      <c r="AX512" s="13" t="s">
        <v>76</v>
      </c>
      <c r="AY512" s="197" t="s">
        <v>134</v>
      </c>
    </row>
    <row r="513" spans="1:65" s="14" customFormat="1">
      <c r="B513" s="198"/>
      <c r="C513" s="199"/>
      <c r="D513" s="183" t="s">
        <v>147</v>
      </c>
      <c r="E513" s="200" t="s">
        <v>19</v>
      </c>
      <c r="F513" s="201" t="s">
        <v>152</v>
      </c>
      <c r="G513" s="199"/>
      <c r="H513" s="202">
        <v>14.35</v>
      </c>
      <c r="I513" s="429"/>
      <c r="J513" s="430"/>
      <c r="K513" s="199"/>
      <c r="L513" s="203"/>
      <c r="M513" s="204"/>
      <c r="N513" s="205"/>
      <c r="O513" s="205"/>
      <c r="P513" s="205"/>
      <c r="Q513" s="205"/>
      <c r="R513" s="205"/>
      <c r="S513" s="205"/>
      <c r="T513" s="206"/>
      <c r="AT513" s="207" t="s">
        <v>147</v>
      </c>
      <c r="AU513" s="207" t="s">
        <v>86</v>
      </c>
      <c r="AV513" s="14" t="s">
        <v>86</v>
      </c>
      <c r="AW513" s="14" t="s">
        <v>35</v>
      </c>
      <c r="AX513" s="14" t="s">
        <v>76</v>
      </c>
      <c r="AY513" s="207" t="s">
        <v>134</v>
      </c>
    </row>
    <row r="514" spans="1:65" s="15" customFormat="1">
      <c r="B514" s="208"/>
      <c r="C514" s="209"/>
      <c r="D514" s="183" t="s">
        <v>147</v>
      </c>
      <c r="E514" s="210" t="s">
        <v>19</v>
      </c>
      <c r="F514" s="211" t="s">
        <v>153</v>
      </c>
      <c r="G514" s="209"/>
      <c r="H514" s="212">
        <v>17.149999999999999</v>
      </c>
      <c r="I514" s="431"/>
      <c r="J514" s="432"/>
      <c r="K514" s="209"/>
      <c r="L514" s="213"/>
      <c r="M514" s="214"/>
      <c r="N514" s="215"/>
      <c r="O514" s="215"/>
      <c r="P514" s="215"/>
      <c r="Q514" s="215"/>
      <c r="R514" s="215"/>
      <c r="S514" s="215"/>
      <c r="T514" s="216"/>
      <c r="AT514" s="217" t="s">
        <v>147</v>
      </c>
      <c r="AU514" s="217" t="s">
        <v>86</v>
      </c>
      <c r="AV514" s="15" t="s">
        <v>141</v>
      </c>
      <c r="AW514" s="15" t="s">
        <v>35</v>
      </c>
      <c r="AX514" s="15" t="s">
        <v>84</v>
      </c>
      <c r="AY514" s="217" t="s">
        <v>134</v>
      </c>
    </row>
    <row r="515" spans="1:65" s="2" customFormat="1" ht="14.45" customHeight="1">
      <c r="A515" s="35"/>
      <c r="B515" s="36"/>
      <c r="C515" s="170" t="s">
        <v>619</v>
      </c>
      <c r="D515" s="170" t="s">
        <v>136</v>
      </c>
      <c r="E515" s="171" t="s">
        <v>620</v>
      </c>
      <c r="F515" s="172" t="s">
        <v>621</v>
      </c>
      <c r="G515" s="173" t="s">
        <v>139</v>
      </c>
      <c r="H515" s="174">
        <v>24.15</v>
      </c>
      <c r="I515" s="424"/>
      <c r="J515" s="425">
        <f>ROUND(I515*H515,2)</f>
        <v>0</v>
      </c>
      <c r="K515" s="172" t="s">
        <v>140</v>
      </c>
      <c r="L515" s="40"/>
      <c r="M515" s="177" t="s">
        <v>19</v>
      </c>
      <c r="N515" s="178" t="s">
        <v>47</v>
      </c>
      <c r="O515" s="64"/>
      <c r="P515" s="179">
        <f>O515*H515</f>
        <v>0</v>
      </c>
      <c r="Q515" s="179">
        <v>0.12966</v>
      </c>
      <c r="R515" s="179">
        <f>Q515*H515</f>
        <v>3.1312889999999998</v>
      </c>
      <c r="S515" s="179">
        <v>0</v>
      </c>
      <c r="T515" s="180">
        <f>S515*H515</f>
        <v>0</v>
      </c>
      <c r="U515" s="35"/>
      <c r="V515" s="35"/>
      <c r="W515" s="35"/>
      <c r="X515" s="35"/>
      <c r="Y515" s="35"/>
      <c r="Z515" s="35"/>
      <c r="AA515" s="35"/>
      <c r="AB515" s="35"/>
      <c r="AC515" s="35"/>
      <c r="AD515" s="35"/>
      <c r="AE515" s="35"/>
      <c r="AR515" s="181" t="s">
        <v>141</v>
      </c>
      <c r="AT515" s="181" t="s">
        <v>136</v>
      </c>
      <c r="AU515" s="181" t="s">
        <v>86</v>
      </c>
      <c r="AY515" s="19" t="s">
        <v>134</v>
      </c>
      <c r="BE515" s="182">
        <f>IF(N515="základní",J515,0)</f>
        <v>0</v>
      </c>
      <c r="BF515" s="182">
        <f>IF(N515="snížená",J515,0)</f>
        <v>0</v>
      </c>
      <c r="BG515" s="182">
        <f>IF(N515="zákl. přenesená",J515,0)</f>
        <v>0</v>
      </c>
      <c r="BH515" s="182">
        <f>IF(N515="sníž. přenesená",J515,0)</f>
        <v>0</v>
      </c>
      <c r="BI515" s="182">
        <f>IF(N515="nulová",J515,0)</f>
        <v>0</v>
      </c>
      <c r="BJ515" s="19" t="s">
        <v>84</v>
      </c>
      <c r="BK515" s="182">
        <f>ROUND(I515*H515,2)</f>
        <v>0</v>
      </c>
      <c r="BL515" s="19" t="s">
        <v>141</v>
      </c>
      <c r="BM515" s="181" t="s">
        <v>622</v>
      </c>
    </row>
    <row r="516" spans="1:65" s="2" customFormat="1" ht="19.5">
      <c r="A516" s="35"/>
      <c r="B516" s="36"/>
      <c r="C516" s="37"/>
      <c r="D516" s="183" t="s">
        <v>143</v>
      </c>
      <c r="E516" s="37"/>
      <c r="F516" s="184" t="s">
        <v>623</v>
      </c>
      <c r="G516" s="37"/>
      <c r="H516" s="37"/>
      <c r="I516" s="426"/>
      <c r="J516" s="408"/>
      <c r="K516" s="37"/>
      <c r="L516" s="40"/>
      <c r="M516" s="186"/>
      <c r="N516" s="187"/>
      <c r="O516" s="64"/>
      <c r="P516" s="64"/>
      <c r="Q516" s="64"/>
      <c r="R516" s="64"/>
      <c r="S516" s="64"/>
      <c r="T516" s="65"/>
      <c r="U516" s="35"/>
      <c r="V516" s="35"/>
      <c r="W516" s="35"/>
      <c r="X516" s="35"/>
      <c r="Y516" s="35"/>
      <c r="Z516" s="35"/>
      <c r="AA516" s="35"/>
      <c r="AB516" s="35"/>
      <c r="AC516" s="35"/>
      <c r="AD516" s="35"/>
      <c r="AE516" s="35"/>
      <c r="AT516" s="19" t="s">
        <v>143</v>
      </c>
      <c r="AU516" s="19" t="s">
        <v>86</v>
      </c>
    </row>
    <row r="517" spans="1:65" s="2" customFormat="1" ht="87.75">
      <c r="A517" s="35"/>
      <c r="B517" s="36"/>
      <c r="C517" s="37"/>
      <c r="D517" s="183" t="s">
        <v>145</v>
      </c>
      <c r="E517" s="37"/>
      <c r="F517" s="188" t="s">
        <v>624</v>
      </c>
      <c r="G517" s="37"/>
      <c r="H517" s="37"/>
      <c r="I517" s="426"/>
      <c r="J517" s="408"/>
      <c r="K517" s="37"/>
      <c r="L517" s="40"/>
      <c r="M517" s="186"/>
      <c r="N517" s="187"/>
      <c r="O517" s="64"/>
      <c r="P517" s="64"/>
      <c r="Q517" s="64"/>
      <c r="R517" s="64"/>
      <c r="S517" s="64"/>
      <c r="T517" s="65"/>
      <c r="U517" s="35"/>
      <c r="V517" s="35"/>
      <c r="W517" s="35"/>
      <c r="X517" s="35"/>
      <c r="Y517" s="35"/>
      <c r="Z517" s="35"/>
      <c r="AA517" s="35"/>
      <c r="AB517" s="35"/>
      <c r="AC517" s="35"/>
      <c r="AD517" s="35"/>
      <c r="AE517" s="35"/>
      <c r="AT517" s="19" t="s">
        <v>145</v>
      </c>
      <c r="AU517" s="19" t="s">
        <v>86</v>
      </c>
    </row>
    <row r="518" spans="1:65" s="13" customFormat="1">
      <c r="B518" s="189"/>
      <c r="C518" s="190"/>
      <c r="D518" s="183" t="s">
        <v>147</v>
      </c>
      <c r="E518" s="191" t="s">
        <v>19</v>
      </c>
      <c r="F518" s="192" t="s">
        <v>148</v>
      </c>
      <c r="G518" s="190"/>
      <c r="H518" s="191" t="s">
        <v>19</v>
      </c>
      <c r="I518" s="433"/>
      <c r="J518" s="434"/>
      <c r="K518" s="190"/>
      <c r="L518" s="193"/>
      <c r="M518" s="194"/>
      <c r="N518" s="195"/>
      <c r="O518" s="195"/>
      <c r="P518" s="195"/>
      <c r="Q518" s="195"/>
      <c r="R518" s="195"/>
      <c r="S518" s="195"/>
      <c r="T518" s="196"/>
      <c r="AT518" s="197" t="s">
        <v>147</v>
      </c>
      <c r="AU518" s="197" t="s">
        <v>86</v>
      </c>
      <c r="AV518" s="13" t="s">
        <v>84</v>
      </c>
      <c r="AW518" s="13" t="s">
        <v>35</v>
      </c>
      <c r="AX518" s="13" t="s">
        <v>76</v>
      </c>
      <c r="AY518" s="197" t="s">
        <v>134</v>
      </c>
    </row>
    <row r="519" spans="1:65" s="13" customFormat="1">
      <c r="B519" s="189"/>
      <c r="C519" s="190"/>
      <c r="D519" s="183" t="s">
        <v>147</v>
      </c>
      <c r="E519" s="191" t="s">
        <v>19</v>
      </c>
      <c r="F519" s="192" t="s">
        <v>149</v>
      </c>
      <c r="G519" s="190"/>
      <c r="H519" s="191" t="s">
        <v>19</v>
      </c>
      <c r="I519" s="433"/>
      <c r="J519" s="434"/>
      <c r="K519" s="190"/>
      <c r="L519" s="193"/>
      <c r="M519" s="194"/>
      <c r="N519" s="195"/>
      <c r="O519" s="195"/>
      <c r="P519" s="195"/>
      <c r="Q519" s="195"/>
      <c r="R519" s="195"/>
      <c r="S519" s="195"/>
      <c r="T519" s="196"/>
      <c r="AT519" s="197" t="s">
        <v>147</v>
      </c>
      <c r="AU519" s="197" t="s">
        <v>86</v>
      </c>
      <c r="AV519" s="13" t="s">
        <v>84</v>
      </c>
      <c r="AW519" s="13" t="s">
        <v>35</v>
      </c>
      <c r="AX519" s="13" t="s">
        <v>76</v>
      </c>
      <c r="AY519" s="197" t="s">
        <v>134</v>
      </c>
    </row>
    <row r="520" spans="1:65" s="14" customFormat="1">
      <c r="B520" s="198"/>
      <c r="C520" s="199"/>
      <c r="D520" s="183" t="s">
        <v>147</v>
      </c>
      <c r="E520" s="200" t="s">
        <v>19</v>
      </c>
      <c r="F520" s="201" t="s">
        <v>165</v>
      </c>
      <c r="G520" s="199"/>
      <c r="H520" s="202">
        <v>6.3</v>
      </c>
      <c r="I520" s="429"/>
      <c r="J520" s="430"/>
      <c r="K520" s="199"/>
      <c r="L520" s="203"/>
      <c r="M520" s="204"/>
      <c r="N520" s="205"/>
      <c r="O520" s="205"/>
      <c r="P520" s="205"/>
      <c r="Q520" s="205"/>
      <c r="R520" s="205"/>
      <c r="S520" s="205"/>
      <c r="T520" s="206"/>
      <c r="AT520" s="207" t="s">
        <v>147</v>
      </c>
      <c r="AU520" s="207" t="s">
        <v>86</v>
      </c>
      <c r="AV520" s="14" t="s">
        <v>86</v>
      </c>
      <c r="AW520" s="14" t="s">
        <v>35</v>
      </c>
      <c r="AX520" s="14" t="s">
        <v>76</v>
      </c>
      <c r="AY520" s="207" t="s">
        <v>134</v>
      </c>
    </row>
    <row r="521" spans="1:65" s="13" customFormat="1">
      <c r="B521" s="189"/>
      <c r="C521" s="190"/>
      <c r="D521" s="183" t="s">
        <v>147</v>
      </c>
      <c r="E521" s="191" t="s">
        <v>19</v>
      </c>
      <c r="F521" s="192" t="s">
        <v>151</v>
      </c>
      <c r="G521" s="190"/>
      <c r="H521" s="191" t="s">
        <v>19</v>
      </c>
      <c r="I521" s="433"/>
      <c r="J521" s="434"/>
      <c r="K521" s="190"/>
      <c r="L521" s="193"/>
      <c r="M521" s="194"/>
      <c r="N521" s="195"/>
      <c r="O521" s="195"/>
      <c r="P521" s="195"/>
      <c r="Q521" s="195"/>
      <c r="R521" s="195"/>
      <c r="S521" s="195"/>
      <c r="T521" s="196"/>
      <c r="AT521" s="197" t="s">
        <v>147</v>
      </c>
      <c r="AU521" s="197" t="s">
        <v>86</v>
      </c>
      <c r="AV521" s="13" t="s">
        <v>84</v>
      </c>
      <c r="AW521" s="13" t="s">
        <v>35</v>
      </c>
      <c r="AX521" s="13" t="s">
        <v>76</v>
      </c>
      <c r="AY521" s="197" t="s">
        <v>134</v>
      </c>
    </row>
    <row r="522" spans="1:65" s="14" customFormat="1">
      <c r="B522" s="198"/>
      <c r="C522" s="199"/>
      <c r="D522" s="183" t="s">
        <v>147</v>
      </c>
      <c r="E522" s="200" t="s">
        <v>19</v>
      </c>
      <c r="F522" s="201" t="s">
        <v>166</v>
      </c>
      <c r="G522" s="199"/>
      <c r="H522" s="202">
        <v>17.850000000000001</v>
      </c>
      <c r="I522" s="429"/>
      <c r="J522" s="430"/>
      <c r="K522" s="199"/>
      <c r="L522" s="203"/>
      <c r="M522" s="204"/>
      <c r="N522" s="205"/>
      <c r="O522" s="205"/>
      <c r="P522" s="205"/>
      <c r="Q522" s="205"/>
      <c r="R522" s="205"/>
      <c r="S522" s="205"/>
      <c r="T522" s="206"/>
      <c r="AT522" s="207" t="s">
        <v>147</v>
      </c>
      <c r="AU522" s="207" t="s">
        <v>86</v>
      </c>
      <c r="AV522" s="14" t="s">
        <v>86</v>
      </c>
      <c r="AW522" s="14" t="s">
        <v>35</v>
      </c>
      <c r="AX522" s="14" t="s">
        <v>76</v>
      </c>
      <c r="AY522" s="207" t="s">
        <v>134</v>
      </c>
    </row>
    <row r="523" spans="1:65" s="15" customFormat="1">
      <c r="B523" s="208"/>
      <c r="C523" s="209"/>
      <c r="D523" s="183" t="s">
        <v>147</v>
      </c>
      <c r="E523" s="210" t="s">
        <v>19</v>
      </c>
      <c r="F523" s="211" t="s">
        <v>153</v>
      </c>
      <c r="G523" s="209"/>
      <c r="H523" s="212">
        <v>24.150000000000002</v>
      </c>
      <c r="I523" s="431"/>
      <c r="J523" s="432"/>
      <c r="K523" s="209"/>
      <c r="L523" s="213"/>
      <c r="M523" s="214"/>
      <c r="N523" s="215"/>
      <c r="O523" s="215"/>
      <c r="P523" s="215"/>
      <c r="Q523" s="215"/>
      <c r="R523" s="215"/>
      <c r="S523" s="215"/>
      <c r="T523" s="216"/>
      <c r="AT523" s="217" t="s">
        <v>147</v>
      </c>
      <c r="AU523" s="217" t="s">
        <v>86</v>
      </c>
      <c r="AV523" s="15" t="s">
        <v>141</v>
      </c>
      <c r="AW523" s="15" t="s">
        <v>35</v>
      </c>
      <c r="AX523" s="15" t="s">
        <v>84</v>
      </c>
      <c r="AY523" s="217" t="s">
        <v>134</v>
      </c>
    </row>
    <row r="524" spans="1:65" s="12" customFormat="1" ht="22.9" customHeight="1">
      <c r="B524" s="155"/>
      <c r="C524" s="156"/>
      <c r="D524" s="157" t="s">
        <v>75</v>
      </c>
      <c r="E524" s="169" t="s">
        <v>178</v>
      </c>
      <c r="F524" s="169" t="s">
        <v>625</v>
      </c>
      <c r="G524" s="156"/>
      <c r="H524" s="156"/>
      <c r="I524" s="421"/>
      <c r="J524" s="423">
        <f>BK524</f>
        <v>0</v>
      </c>
      <c r="K524" s="156"/>
      <c r="L524" s="161"/>
      <c r="M524" s="162"/>
      <c r="N524" s="163"/>
      <c r="O524" s="163"/>
      <c r="P524" s="164">
        <f>SUM(P525:P529)</f>
        <v>0</v>
      </c>
      <c r="Q524" s="163"/>
      <c r="R524" s="164">
        <f>SUM(R525:R529)</f>
        <v>0.73628110000000002</v>
      </c>
      <c r="S524" s="163"/>
      <c r="T524" s="165">
        <f>SUM(T525:T529)</f>
        <v>0</v>
      </c>
      <c r="AR524" s="166" t="s">
        <v>84</v>
      </c>
      <c r="AT524" s="167" t="s">
        <v>75</v>
      </c>
      <c r="AU524" s="167" t="s">
        <v>84</v>
      </c>
      <c r="AY524" s="166" t="s">
        <v>134</v>
      </c>
      <c r="BK524" s="168">
        <f>SUM(BK525:BK529)</f>
        <v>0</v>
      </c>
    </row>
    <row r="525" spans="1:65" s="2" customFormat="1" ht="14.45" customHeight="1">
      <c r="A525" s="35"/>
      <c r="B525" s="36"/>
      <c r="C525" s="170" t="s">
        <v>626</v>
      </c>
      <c r="D525" s="170" t="s">
        <v>136</v>
      </c>
      <c r="E525" s="171" t="s">
        <v>627</v>
      </c>
      <c r="F525" s="172" t="s">
        <v>628</v>
      </c>
      <c r="G525" s="173" t="s">
        <v>230</v>
      </c>
      <c r="H525" s="174">
        <v>0.28299999999999997</v>
      </c>
      <c r="I525" s="424"/>
      <c r="J525" s="425">
        <f>ROUND(I525*H525,2)</f>
        <v>0</v>
      </c>
      <c r="K525" s="172" t="s">
        <v>140</v>
      </c>
      <c r="L525" s="40"/>
      <c r="M525" s="177" t="s">
        <v>19</v>
      </c>
      <c r="N525" s="178" t="s">
        <v>47</v>
      </c>
      <c r="O525" s="64"/>
      <c r="P525" s="179">
        <f>O525*H525</f>
        <v>0</v>
      </c>
      <c r="Q525" s="179">
        <v>2.6017000000000001</v>
      </c>
      <c r="R525" s="179">
        <f>Q525*H525</f>
        <v>0.73628110000000002</v>
      </c>
      <c r="S525" s="179">
        <v>0</v>
      </c>
      <c r="T525" s="180">
        <f>S525*H525</f>
        <v>0</v>
      </c>
      <c r="U525" s="35"/>
      <c r="V525" s="35"/>
      <c r="W525" s="35"/>
      <c r="X525" s="35"/>
      <c r="Y525" s="35"/>
      <c r="Z525" s="35"/>
      <c r="AA525" s="35"/>
      <c r="AB525" s="35"/>
      <c r="AC525" s="35"/>
      <c r="AD525" s="35"/>
      <c r="AE525" s="35"/>
      <c r="AR525" s="181" t="s">
        <v>141</v>
      </c>
      <c r="AT525" s="181" t="s">
        <v>136</v>
      </c>
      <c r="AU525" s="181" t="s">
        <v>86</v>
      </c>
      <c r="AY525" s="19" t="s">
        <v>134</v>
      </c>
      <c r="BE525" s="182">
        <f>IF(N525="základní",J525,0)</f>
        <v>0</v>
      </c>
      <c r="BF525" s="182">
        <f>IF(N525="snížená",J525,0)</f>
        <v>0</v>
      </c>
      <c r="BG525" s="182">
        <f>IF(N525="zákl. přenesená",J525,0)</f>
        <v>0</v>
      </c>
      <c r="BH525" s="182">
        <f>IF(N525="sníž. přenesená",J525,0)</f>
        <v>0</v>
      </c>
      <c r="BI525" s="182">
        <f>IF(N525="nulová",J525,0)</f>
        <v>0</v>
      </c>
      <c r="BJ525" s="19" t="s">
        <v>84</v>
      </c>
      <c r="BK525" s="182">
        <f>ROUND(I525*H525,2)</f>
        <v>0</v>
      </c>
      <c r="BL525" s="19" t="s">
        <v>141</v>
      </c>
      <c r="BM525" s="181" t="s">
        <v>629</v>
      </c>
    </row>
    <row r="526" spans="1:65" s="2" customFormat="1" ht="19.5">
      <c r="A526" s="35"/>
      <c r="B526" s="36"/>
      <c r="C526" s="37"/>
      <c r="D526" s="183" t="s">
        <v>143</v>
      </c>
      <c r="E526" s="37"/>
      <c r="F526" s="184" t="s">
        <v>630</v>
      </c>
      <c r="G526" s="37"/>
      <c r="H526" s="37"/>
      <c r="I526" s="426"/>
      <c r="J526" s="408"/>
      <c r="K526" s="37"/>
      <c r="L526" s="40"/>
      <c r="M526" s="186"/>
      <c r="N526" s="187"/>
      <c r="O526" s="64"/>
      <c r="P526" s="64"/>
      <c r="Q526" s="64"/>
      <c r="R526" s="64"/>
      <c r="S526" s="64"/>
      <c r="T526" s="65"/>
      <c r="U526" s="35"/>
      <c r="V526" s="35"/>
      <c r="W526" s="35"/>
      <c r="X526" s="35"/>
      <c r="Y526" s="35"/>
      <c r="Z526" s="35"/>
      <c r="AA526" s="35"/>
      <c r="AB526" s="35"/>
      <c r="AC526" s="35"/>
      <c r="AD526" s="35"/>
      <c r="AE526" s="35"/>
      <c r="AT526" s="19" t="s">
        <v>143</v>
      </c>
      <c r="AU526" s="19" t="s">
        <v>86</v>
      </c>
    </row>
    <row r="527" spans="1:65" s="2" customFormat="1" ht="107.25">
      <c r="A527" s="35"/>
      <c r="B527" s="36"/>
      <c r="C527" s="37"/>
      <c r="D527" s="183" t="s">
        <v>145</v>
      </c>
      <c r="E527" s="37"/>
      <c r="F527" s="188" t="s">
        <v>631</v>
      </c>
      <c r="G527" s="37"/>
      <c r="H527" s="37"/>
      <c r="I527" s="426"/>
      <c r="J527" s="408"/>
      <c r="K527" s="37"/>
      <c r="L527" s="40"/>
      <c r="M527" s="186"/>
      <c r="N527" s="187"/>
      <c r="O527" s="64"/>
      <c r="P527" s="64"/>
      <c r="Q527" s="64"/>
      <c r="R527" s="64"/>
      <c r="S527" s="64"/>
      <c r="T527" s="65"/>
      <c r="U527" s="35"/>
      <c r="V527" s="35"/>
      <c r="W527" s="35"/>
      <c r="X527" s="35"/>
      <c r="Y527" s="35"/>
      <c r="Z527" s="35"/>
      <c r="AA527" s="35"/>
      <c r="AB527" s="35"/>
      <c r="AC527" s="35"/>
      <c r="AD527" s="35"/>
      <c r="AE527" s="35"/>
      <c r="AT527" s="19" t="s">
        <v>145</v>
      </c>
      <c r="AU527" s="19" t="s">
        <v>86</v>
      </c>
    </row>
    <row r="528" spans="1:65" s="13" customFormat="1">
      <c r="B528" s="189"/>
      <c r="C528" s="190"/>
      <c r="D528" s="183" t="s">
        <v>147</v>
      </c>
      <c r="E528" s="191" t="s">
        <v>19</v>
      </c>
      <c r="F528" s="192" t="s">
        <v>632</v>
      </c>
      <c r="G528" s="190"/>
      <c r="H528" s="191" t="s">
        <v>19</v>
      </c>
      <c r="I528" s="433"/>
      <c r="J528" s="434"/>
      <c r="K528" s="190"/>
      <c r="L528" s="193"/>
      <c r="M528" s="194"/>
      <c r="N528" s="195"/>
      <c r="O528" s="195"/>
      <c r="P528" s="195"/>
      <c r="Q528" s="195"/>
      <c r="R528" s="195"/>
      <c r="S528" s="195"/>
      <c r="T528" s="196"/>
      <c r="AT528" s="197" t="s">
        <v>147</v>
      </c>
      <c r="AU528" s="197" t="s">
        <v>86</v>
      </c>
      <c r="AV528" s="13" t="s">
        <v>84</v>
      </c>
      <c r="AW528" s="13" t="s">
        <v>35</v>
      </c>
      <c r="AX528" s="13" t="s">
        <v>76</v>
      </c>
      <c r="AY528" s="197" t="s">
        <v>134</v>
      </c>
    </row>
    <row r="529" spans="1:65" s="14" customFormat="1">
      <c r="B529" s="198"/>
      <c r="C529" s="199"/>
      <c r="D529" s="183" t="s">
        <v>147</v>
      </c>
      <c r="E529" s="200" t="s">
        <v>19</v>
      </c>
      <c r="F529" s="201" t="s">
        <v>633</v>
      </c>
      <c r="G529" s="199"/>
      <c r="H529" s="202">
        <v>0.28299999999999997</v>
      </c>
      <c r="I529" s="429"/>
      <c r="J529" s="430"/>
      <c r="K529" s="199"/>
      <c r="L529" s="203"/>
      <c r="M529" s="204"/>
      <c r="N529" s="205"/>
      <c r="O529" s="205"/>
      <c r="P529" s="205"/>
      <c r="Q529" s="205"/>
      <c r="R529" s="205"/>
      <c r="S529" s="205"/>
      <c r="T529" s="206"/>
      <c r="AT529" s="207" t="s">
        <v>147</v>
      </c>
      <c r="AU529" s="207" t="s">
        <v>86</v>
      </c>
      <c r="AV529" s="14" t="s">
        <v>86</v>
      </c>
      <c r="AW529" s="14" t="s">
        <v>35</v>
      </c>
      <c r="AX529" s="14" t="s">
        <v>84</v>
      </c>
      <c r="AY529" s="207" t="s">
        <v>134</v>
      </c>
    </row>
    <row r="530" spans="1:65" s="12" customFormat="1" ht="22.9" customHeight="1">
      <c r="B530" s="155"/>
      <c r="C530" s="156"/>
      <c r="D530" s="157" t="s">
        <v>75</v>
      </c>
      <c r="E530" s="169" t="s">
        <v>191</v>
      </c>
      <c r="F530" s="169" t="s">
        <v>634</v>
      </c>
      <c r="G530" s="156"/>
      <c r="H530" s="156"/>
      <c r="I530" s="421"/>
      <c r="J530" s="423">
        <f>BK530</f>
        <v>0</v>
      </c>
      <c r="K530" s="156"/>
      <c r="L530" s="161"/>
      <c r="M530" s="162"/>
      <c r="N530" s="163"/>
      <c r="O530" s="163"/>
      <c r="P530" s="164">
        <f>SUM(P531:P589)</f>
        <v>0</v>
      </c>
      <c r="Q530" s="163"/>
      <c r="R530" s="164">
        <f>SUM(R531:R589)</f>
        <v>8.6817525000000018</v>
      </c>
      <c r="S530" s="163"/>
      <c r="T530" s="165">
        <f>SUM(T531:T589)</f>
        <v>10.8576</v>
      </c>
      <c r="AR530" s="166" t="s">
        <v>84</v>
      </c>
      <c r="AT530" s="167" t="s">
        <v>75</v>
      </c>
      <c r="AU530" s="167" t="s">
        <v>84</v>
      </c>
      <c r="AY530" s="166" t="s">
        <v>134</v>
      </c>
      <c r="BK530" s="168">
        <f>SUM(BK531:BK589)</f>
        <v>0</v>
      </c>
    </row>
    <row r="531" spans="1:65" s="2" customFormat="1" ht="14.45" customHeight="1">
      <c r="A531" s="35"/>
      <c r="B531" s="36"/>
      <c r="C531" s="170" t="s">
        <v>635</v>
      </c>
      <c r="D531" s="170" t="s">
        <v>136</v>
      </c>
      <c r="E531" s="171" t="s">
        <v>636</v>
      </c>
      <c r="F531" s="172" t="s">
        <v>637</v>
      </c>
      <c r="G531" s="173" t="s">
        <v>181</v>
      </c>
      <c r="H531" s="174">
        <v>22.5</v>
      </c>
      <c r="I531" s="424"/>
      <c r="J531" s="425">
        <f>ROUND(I531*H531,2)</f>
        <v>0</v>
      </c>
      <c r="K531" s="172" t="s">
        <v>140</v>
      </c>
      <c r="L531" s="40"/>
      <c r="M531" s="177" t="s">
        <v>19</v>
      </c>
      <c r="N531" s="178" t="s">
        <v>47</v>
      </c>
      <c r="O531" s="64"/>
      <c r="P531" s="179">
        <f>O531*H531</f>
        <v>0</v>
      </c>
      <c r="Q531" s="179">
        <v>0</v>
      </c>
      <c r="R531" s="179">
        <f>Q531*H531</f>
        <v>0</v>
      </c>
      <c r="S531" s="179">
        <v>0</v>
      </c>
      <c r="T531" s="180">
        <f>S531*H531</f>
        <v>0</v>
      </c>
      <c r="U531" s="35"/>
      <c r="V531" s="35"/>
      <c r="W531" s="35"/>
      <c r="X531" s="35"/>
      <c r="Y531" s="35"/>
      <c r="Z531" s="35"/>
      <c r="AA531" s="35"/>
      <c r="AB531" s="35"/>
      <c r="AC531" s="35"/>
      <c r="AD531" s="35"/>
      <c r="AE531" s="35"/>
      <c r="AR531" s="181" t="s">
        <v>141</v>
      </c>
      <c r="AT531" s="181" t="s">
        <v>136</v>
      </c>
      <c r="AU531" s="181" t="s">
        <v>86</v>
      </c>
      <c r="AY531" s="19" t="s">
        <v>134</v>
      </c>
      <c r="BE531" s="182">
        <f>IF(N531="základní",J531,0)</f>
        <v>0</v>
      </c>
      <c r="BF531" s="182">
        <f>IF(N531="snížená",J531,0)</f>
        <v>0</v>
      </c>
      <c r="BG531" s="182">
        <f>IF(N531="zákl. přenesená",J531,0)</f>
        <v>0</v>
      </c>
      <c r="BH531" s="182">
        <f>IF(N531="sníž. přenesená",J531,0)</f>
        <v>0</v>
      </c>
      <c r="BI531" s="182">
        <f>IF(N531="nulová",J531,0)</f>
        <v>0</v>
      </c>
      <c r="BJ531" s="19" t="s">
        <v>84</v>
      </c>
      <c r="BK531" s="182">
        <f>ROUND(I531*H531,2)</f>
        <v>0</v>
      </c>
      <c r="BL531" s="19" t="s">
        <v>141</v>
      </c>
      <c r="BM531" s="181" t="s">
        <v>638</v>
      </c>
    </row>
    <row r="532" spans="1:65" s="2" customFormat="1" ht="19.5">
      <c r="A532" s="35"/>
      <c r="B532" s="36"/>
      <c r="C532" s="37"/>
      <c r="D532" s="183" t="s">
        <v>143</v>
      </c>
      <c r="E532" s="37"/>
      <c r="F532" s="184" t="s">
        <v>639</v>
      </c>
      <c r="G532" s="37"/>
      <c r="H532" s="37"/>
      <c r="I532" s="426"/>
      <c r="J532" s="408"/>
      <c r="K532" s="37"/>
      <c r="L532" s="40"/>
      <c r="M532" s="186"/>
      <c r="N532" s="187"/>
      <c r="O532" s="64"/>
      <c r="P532" s="64"/>
      <c r="Q532" s="64"/>
      <c r="R532" s="64"/>
      <c r="S532" s="64"/>
      <c r="T532" s="65"/>
      <c r="U532" s="35"/>
      <c r="V532" s="35"/>
      <c r="W532" s="35"/>
      <c r="X532" s="35"/>
      <c r="Y532" s="35"/>
      <c r="Z532" s="35"/>
      <c r="AA532" s="35"/>
      <c r="AB532" s="35"/>
      <c r="AC532" s="35"/>
      <c r="AD532" s="35"/>
      <c r="AE532" s="35"/>
      <c r="AT532" s="19" t="s">
        <v>143</v>
      </c>
      <c r="AU532" s="19" t="s">
        <v>86</v>
      </c>
    </row>
    <row r="533" spans="1:65" s="2" customFormat="1" ht="87.75">
      <c r="A533" s="35"/>
      <c r="B533" s="36"/>
      <c r="C533" s="37"/>
      <c r="D533" s="183" t="s">
        <v>145</v>
      </c>
      <c r="E533" s="37"/>
      <c r="F533" s="188" t="s">
        <v>640</v>
      </c>
      <c r="G533" s="37"/>
      <c r="H533" s="37"/>
      <c r="I533" s="426"/>
      <c r="J533" s="408"/>
      <c r="K533" s="37"/>
      <c r="L533" s="40"/>
      <c r="M533" s="186"/>
      <c r="N533" s="187"/>
      <c r="O533" s="64"/>
      <c r="P533" s="64"/>
      <c r="Q533" s="64"/>
      <c r="R533" s="64"/>
      <c r="S533" s="64"/>
      <c r="T533" s="65"/>
      <c r="U533" s="35"/>
      <c r="V533" s="35"/>
      <c r="W533" s="35"/>
      <c r="X533" s="35"/>
      <c r="Y533" s="35"/>
      <c r="Z533" s="35"/>
      <c r="AA533" s="35"/>
      <c r="AB533" s="35"/>
      <c r="AC533" s="35"/>
      <c r="AD533" s="35"/>
      <c r="AE533" s="35"/>
      <c r="AT533" s="19" t="s">
        <v>145</v>
      </c>
      <c r="AU533" s="19" t="s">
        <v>86</v>
      </c>
    </row>
    <row r="534" spans="1:65" s="13" customFormat="1">
      <c r="B534" s="189"/>
      <c r="C534" s="190"/>
      <c r="D534" s="183" t="s">
        <v>147</v>
      </c>
      <c r="E534" s="191" t="s">
        <v>19</v>
      </c>
      <c r="F534" s="192" t="s">
        <v>641</v>
      </c>
      <c r="G534" s="190"/>
      <c r="H534" s="191" t="s">
        <v>19</v>
      </c>
      <c r="I534" s="433"/>
      <c r="J534" s="434"/>
      <c r="K534" s="190"/>
      <c r="L534" s="193"/>
      <c r="M534" s="194"/>
      <c r="N534" s="195"/>
      <c r="O534" s="195"/>
      <c r="P534" s="195"/>
      <c r="Q534" s="195"/>
      <c r="R534" s="195"/>
      <c r="S534" s="195"/>
      <c r="T534" s="196"/>
      <c r="AT534" s="197" t="s">
        <v>147</v>
      </c>
      <c r="AU534" s="197" t="s">
        <v>86</v>
      </c>
      <c r="AV534" s="13" t="s">
        <v>84</v>
      </c>
      <c r="AW534" s="13" t="s">
        <v>35</v>
      </c>
      <c r="AX534" s="13" t="s">
        <v>76</v>
      </c>
      <c r="AY534" s="197" t="s">
        <v>134</v>
      </c>
    </row>
    <row r="535" spans="1:65" s="14" customFormat="1">
      <c r="B535" s="198"/>
      <c r="C535" s="199"/>
      <c r="D535" s="183" t="s">
        <v>147</v>
      </c>
      <c r="E535" s="200" t="s">
        <v>19</v>
      </c>
      <c r="F535" s="201" t="s">
        <v>642</v>
      </c>
      <c r="G535" s="199"/>
      <c r="H535" s="202">
        <v>22.5</v>
      </c>
      <c r="I535" s="429"/>
      <c r="J535" s="430"/>
      <c r="K535" s="199"/>
      <c r="L535" s="203"/>
      <c r="M535" s="204"/>
      <c r="N535" s="205"/>
      <c r="O535" s="205"/>
      <c r="P535" s="205"/>
      <c r="Q535" s="205"/>
      <c r="R535" s="205"/>
      <c r="S535" s="205"/>
      <c r="T535" s="206"/>
      <c r="AT535" s="207" t="s">
        <v>147</v>
      </c>
      <c r="AU535" s="207" t="s">
        <v>86</v>
      </c>
      <c r="AV535" s="14" t="s">
        <v>86</v>
      </c>
      <c r="AW535" s="14" t="s">
        <v>35</v>
      </c>
      <c r="AX535" s="14" t="s">
        <v>84</v>
      </c>
      <c r="AY535" s="207" t="s">
        <v>134</v>
      </c>
    </row>
    <row r="536" spans="1:65" s="2" customFormat="1" ht="14.45" customHeight="1">
      <c r="A536" s="35"/>
      <c r="B536" s="36"/>
      <c r="C536" s="218" t="s">
        <v>643</v>
      </c>
      <c r="D536" s="218" t="s">
        <v>192</v>
      </c>
      <c r="E536" s="219" t="s">
        <v>644</v>
      </c>
      <c r="F536" s="220" t="s">
        <v>645</v>
      </c>
      <c r="G536" s="221" t="s">
        <v>181</v>
      </c>
      <c r="H536" s="222">
        <v>30</v>
      </c>
      <c r="I536" s="427"/>
      <c r="J536" s="428">
        <f>ROUND(I536*H536,2)</f>
        <v>0</v>
      </c>
      <c r="K536" s="220" t="s">
        <v>140</v>
      </c>
      <c r="L536" s="223"/>
      <c r="M536" s="224" t="s">
        <v>19</v>
      </c>
      <c r="N536" s="225" t="s">
        <v>47</v>
      </c>
      <c r="O536" s="64"/>
      <c r="P536" s="179">
        <f>O536*H536</f>
        <v>0</v>
      </c>
      <c r="Q536" s="179">
        <v>2.14E-3</v>
      </c>
      <c r="R536" s="179">
        <f>Q536*H536</f>
        <v>6.4199999999999993E-2</v>
      </c>
      <c r="S536" s="179">
        <v>0</v>
      </c>
      <c r="T536" s="180">
        <f>S536*H536</f>
        <v>0</v>
      </c>
      <c r="U536" s="35"/>
      <c r="V536" s="35"/>
      <c r="W536" s="35"/>
      <c r="X536" s="35"/>
      <c r="Y536" s="35"/>
      <c r="Z536" s="35"/>
      <c r="AA536" s="35"/>
      <c r="AB536" s="35"/>
      <c r="AC536" s="35"/>
      <c r="AD536" s="35"/>
      <c r="AE536" s="35"/>
      <c r="AR536" s="181" t="s">
        <v>646</v>
      </c>
      <c r="AT536" s="181" t="s">
        <v>192</v>
      </c>
      <c r="AU536" s="181" t="s">
        <v>86</v>
      </c>
      <c r="AY536" s="19" t="s">
        <v>134</v>
      </c>
      <c r="BE536" s="182">
        <f>IF(N536="základní",J536,0)</f>
        <v>0</v>
      </c>
      <c r="BF536" s="182">
        <f>IF(N536="snížená",J536,0)</f>
        <v>0</v>
      </c>
      <c r="BG536" s="182">
        <f>IF(N536="zákl. přenesená",J536,0)</f>
        <v>0</v>
      </c>
      <c r="BH536" s="182">
        <f>IF(N536="sníž. přenesená",J536,0)</f>
        <v>0</v>
      </c>
      <c r="BI536" s="182">
        <f>IF(N536="nulová",J536,0)</f>
        <v>0</v>
      </c>
      <c r="BJ536" s="19" t="s">
        <v>84</v>
      </c>
      <c r="BK536" s="182">
        <f>ROUND(I536*H536,2)</f>
        <v>0</v>
      </c>
      <c r="BL536" s="19" t="s">
        <v>646</v>
      </c>
      <c r="BM536" s="181" t="s">
        <v>647</v>
      </c>
    </row>
    <row r="537" spans="1:65" s="2" customFormat="1">
      <c r="A537" s="35"/>
      <c r="B537" s="36"/>
      <c r="C537" s="37"/>
      <c r="D537" s="183" t="s">
        <v>143</v>
      </c>
      <c r="E537" s="37"/>
      <c r="F537" s="184" t="s">
        <v>645</v>
      </c>
      <c r="G537" s="37"/>
      <c r="H537" s="37"/>
      <c r="I537" s="426"/>
      <c r="J537" s="408"/>
      <c r="K537" s="37"/>
      <c r="L537" s="40"/>
      <c r="M537" s="186"/>
      <c r="N537" s="187"/>
      <c r="O537" s="64"/>
      <c r="P537" s="64"/>
      <c r="Q537" s="64"/>
      <c r="R537" s="64"/>
      <c r="S537" s="64"/>
      <c r="T537" s="65"/>
      <c r="U537" s="35"/>
      <c r="V537" s="35"/>
      <c r="W537" s="35"/>
      <c r="X537" s="35"/>
      <c r="Y537" s="35"/>
      <c r="Z537" s="35"/>
      <c r="AA537" s="35"/>
      <c r="AB537" s="35"/>
      <c r="AC537" s="35"/>
      <c r="AD537" s="35"/>
      <c r="AE537" s="35"/>
      <c r="AT537" s="19" t="s">
        <v>143</v>
      </c>
      <c r="AU537" s="19" t="s">
        <v>86</v>
      </c>
    </row>
    <row r="538" spans="1:65" s="14" customFormat="1">
      <c r="B538" s="198"/>
      <c r="C538" s="199"/>
      <c r="D538" s="183" t="s">
        <v>147</v>
      </c>
      <c r="E538" s="199"/>
      <c r="F538" s="201" t="s">
        <v>648</v>
      </c>
      <c r="G538" s="199"/>
      <c r="H538" s="202">
        <v>30</v>
      </c>
      <c r="I538" s="429"/>
      <c r="J538" s="430"/>
      <c r="K538" s="199"/>
      <c r="L538" s="203"/>
      <c r="M538" s="204"/>
      <c r="N538" s="205"/>
      <c r="O538" s="205"/>
      <c r="P538" s="205"/>
      <c r="Q538" s="205"/>
      <c r="R538" s="205"/>
      <c r="S538" s="205"/>
      <c r="T538" s="206"/>
      <c r="AT538" s="207" t="s">
        <v>147</v>
      </c>
      <c r="AU538" s="207" t="s">
        <v>86</v>
      </c>
      <c r="AV538" s="14" t="s">
        <v>86</v>
      </c>
      <c r="AW538" s="14" t="s">
        <v>4</v>
      </c>
      <c r="AX538" s="14" t="s">
        <v>84</v>
      </c>
      <c r="AY538" s="207" t="s">
        <v>134</v>
      </c>
    </row>
    <row r="539" spans="1:65" s="2" customFormat="1" ht="14.45" customHeight="1">
      <c r="A539" s="35"/>
      <c r="B539" s="36"/>
      <c r="C539" s="170" t="s">
        <v>649</v>
      </c>
      <c r="D539" s="170" t="s">
        <v>136</v>
      </c>
      <c r="E539" s="171" t="s">
        <v>650</v>
      </c>
      <c r="F539" s="172" t="s">
        <v>651</v>
      </c>
      <c r="G539" s="173" t="s">
        <v>181</v>
      </c>
      <c r="H539" s="174">
        <v>27</v>
      </c>
      <c r="I539" s="424"/>
      <c r="J539" s="425">
        <f>ROUND(I539*H539,2)</f>
        <v>0</v>
      </c>
      <c r="K539" s="172" t="s">
        <v>140</v>
      </c>
      <c r="L539" s="40"/>
      <c r="M539" s="177" t="s">
        <v>19</v>
      </c>
      <c r="N539" s="178" t="s">
        <v>47</v>
      </c>
      <c r="O539" s="64"/>
      <c r="P539" s="179">
        <f>O539*H539</f>
        <v>0</v>
      </c>
      <c r="Q539" s="179">
        <v>0</v>
      </c>
      <c r="R539" s="179">
        <f>Q539*H539</f>
        <v>0</v>
      </c>
      <c r="S539" s="179">
        <v>0</v>
      </c>
      <c r="T539" s="180">
        <f>S539*H539</f>
        <v>0</v>
      </c>
      <c r="U539" s="35"/>
      <c r="V539" s="35"/>
      <c r="W539" s="35"/>
      <c r="X539" s="35"/>
      <c r="Y539" s="35"/>
      <c r="Z539" s="35"/>
      <c r="AA539" s="35"/>
      <c r="AB539" s="35"/>
      <c r="AC539" s="35"/>
      <c r="AD539" s="35"/>
      <c r="AE539" s="35"/>
      <c r="AR539" s="181" t="s">
        <v>141</v>
      </c>
      <c r="AT539" s="181" t="s">
        <v>136</v>
      </c>
      <c r="AU539" s="181" t="s">
        <v>86</v>
      </c>
      <c r="AY539" s="19" t="s">
        <v>134</v>
      </c>
      <c r="BE539" s="182">
        <f>IF(N539="základní",J539,0)</f>
        <v>0</v>
      </c>
      <c r="BF539" s="182">
        <f>IF(N539="snížená",J539,0)</f>
        <v>0</v>
      </c>
      <c r="BG539" s="182">
        <f>IF(N539="zákl. přenesená",J539,0)</f>
        <v>0</v>
      </c>
      <c r="BH539" s="182">
        <f>IF(N539="sníž. přenesená",J539,0)</f>
        <v>0</v>
      </c>
      <c r="BI539" s="182">
        <f>IF(N539="nulová",J539,0)</f>
        <v>0</v>
      </c>
      <c r="BJ539" s="19" t="s">
        <v>84</v>
      </c>
      <c r="BK539" s="182">
        <f>ROUND(I539*H539,2)</f>
        <v>0</v>
      </c>
      <c r="BL539" s="19" t="s">
        <v>141</v>
      </c>
      <c r="BM539" s="181" t="s">
        <v>652</v>
      </c>
    </row>
    <row r="540" spans="1:65" s="2" customFormat="1" ht="19.5">
      <c r="A540" s="35"/>
      <c r="B540" s="36"/>
      <c r="C540" s="37"/>
      <c r="D540" s="183" t="s">
        <v>143</v>
      </c>
      <c r="E540" s="37"/>
      <c r="F540" s="184" t="s">
        <v>653</v>
      </c>
      <c r="G540" s="37"/>
      <c r="H540" s="37"/>
      <c r="I540" s="426"/>
      <c r="J540" s="408"/>
      <c r="K540" s="37"/>
      <c r="L540" s="40"/>
      <c r="M540" s="186"/>
      <c r="N540" s="187"/>
      <c r="O540" s="64"/>
      <c r="P540" s="64"/>
      <c r="Q540" s="64"/>
      <c r="R540" s="64"/>
      <c r="S540" s="64"/>
      <c r="T540" s="65"/>
      <c r="U540" s="35"/>
      <c r="V540" s="35"/>
      <c r="W540" s="35"/>
      <c r="X540" s="35"/>
      <c r="Y540" s="35"/>
      <c r="Z540" s="35"/>
      <c r="AA540" s="35"/>
      <c r="AB540" s="35"/>
      <c r="AC540" s="35"/>
      <c r="AD540" s="35"/>
      <c r="AE540" s="35"/>
      <c r="AT540" s="19" t="s">
        <v>143</v>
      </c>
      <c r="AU540" s="19" t="s">
        <v>86</v>
      </c>
    </row>
    <row r="541" spans="1:65" s="2" customFormat="1" ht="87.75">
      <c r="A541" s="35"/>
      <c r="B541" s="36"/>
      <c r="C541" s="37"/>
      <c r="D541" s="183" t="s">
        <v>145</v>
      </c>
      <c r="E541" s="37"/>
      <c r="F541" s="188" t="s">
        <v>640</v>
      </c>
      <c r="G541" s="37"/>
      <c r="H541" s="37"/>
      <c r="I541" s="426"/>
      <c r="J541" s="408"/>
      <c r="K541" s="37"/>
      <c r="L541" s="40"/>
      <c r="M541" s="186"/>
      <c r="N541" s="187"/>
      <c r="O541" s="64"/>
      <c r="P541" s="64"/>
      <c r="Q541" s="64"/>
      <c r="R541" s="64"/>
      <c r="S541" s="64"/>
      <c r="T541" s="65"/>
      <c r="U541" s="35"/>
      <c r="V541" s="35"/>
      <c r="W541" s="35"/>
      <c r="X541" s="35"/>
      <c r="Y541" s="35"/>
      <c r="Z541" s="35"/>
      <c r="AA541" s="35"/>
      <c r="AB541" s="35"/>
      <c r="AC541" s="35"/>
      <c r="AD541" s="35"/>
      <c r="AE541" s="35"/>
      <c r="AT541" s="19" t="s">
        <v>145</v>
      </c>
      <c r="AU541" s="19" t="s">
        <v>86</v>
      </c>
    </row>
    <row r="542" spans="1:65" s="14" customFormat="1">
      <c r="B542" s="198"/>
      <c r="C542" s="199"/>
      <c r="D542" s="183" t="s">
        <v>147</v>
      </c>
      <c r="E542" s="200" t="s">
        <v>19</v>
      </c>
      <c r="F542" s="201" t="s">
        <v>654</v>
      </c>
      <c r="G542" s="199"/>
      <c r="H542" s="202">
        <v>27</v>
      </c>
      <c r="I542" s="429"/>
      <c r="J542" s="430"/>
      <c r="K542" s="199"/>
      <c r="L542" s="203"/>
      <c r="M542" s="204"/>
      <c r="N542" s="205"/>
      <c r="O542" s="205"/>
      <c r="P542" s="205"/>
      <c r="Q542" s="205"/>
      <c r="R542" s="205"/>
      <c r="S542" s="205"/>
      <c r="T542" s="206"/>
      <c r="AT542" s="207" t="s">
        <v>147</v>
      </c>
      <c r="AU542" s="207" t="s">
        <v>86</v>
      </c>
      <c r="AV542" s="14" t="s">
        <v>86</v>
      </c>
      <c r="AW542" s="14" t="s">
        <v>35</v>
      </c>
      <c r="AX542" s="14" t="s">
        <v>84</v>
      </c>
      <c r="AY542" s="207" t="s">
        <v>134</v>
      </c>
    </row>
    <row r="543" spans="1:65" s="2" customFormat="1" ht="14.45" customHeight="1">
      <c r="A543" s="35"/>
      <c r="B543" s="36"/>
      <c r="C543" s="218" t="s">
        <v>655</v>
      </c>
      <c r="D543" s="218" t="s">
        <v>192</v>
      </c>
      <c r="E543" s="219" t="s">
        <v>656</v>
      </c>
      <c r="F543" s="220" t="s">
        <v>657</v>
      </c>
      <c r="G543" s="221" t="s">
        <v>181</v>
      </c>
      <c r="H543" s="222">
        <v>30</v>
      </c>
      <c r="I543" s="427"/>
      <c r="J543" s="428">
        <f>ROUND(I543*H543,2)</f>
        <v>0</v>
      </c>
      <c r="K543" s="220" t="s">
        <v>140</v>
      </c>
      <c r="L543" s="223"/>
      <c r="M543" s="224" t="s">
        <v>19</v>
      </c>
      <c r="N543" s="225" t="s">
        <v>47</v>
      </c>
      <c r="O543" s="64"/>
      <c r="P543" s="179">
        <f>O543*H543</f>
        <v>0</v>
      </c>
      <c r="Q543" s="179">
        <v>3.2870000000000003E-2</v>
      </c>
      <c r="R543" s="179">
        <f>Q543*H543</f>
        <v>0.98610000000000009</v>
      </c>
      <c r="S543" s="179">
        <v>0</v>
      </c>
      <c r="T543" s="180">
        <f>S543*H543</f>
        <v>0</v>
      </c>
      <c r="U543" s="35"/>
      <c r="V543" s="35"/>
      <c r="W543" s="35"/>
      <c r="X543" s="35"/>
      <c r="Y543" s="35"/>
      <c r="Z543" s="35"/>
      <c r="AA543" s="35"/>
      <c r="AB543" s="35"/>
      <c r="AC543" s="35"/>
      <c r="AD543" s="35"/>
      <c r="AE543" s="35"/>
      <c r="AR543" s="181" t="s">
        <v>646</v>
      </c>
      <c r="AT543" s="181" t="s">
        <v>192</v>
      </c>
      <c r="AU543" s="181" t="s">
        <v>86</v>
      </c>
      <c r="AY543" s="19" t="s">
        <v>134</v>
      </c>
      <c r="BE543" s="182">
        <f>IF(N543="základní",J543,0)</f>
        <v>0</v>
      </c>
      <c r="BF543" s="182">
        <f>IF(N543="snížená",J543,0)</f>
        <v>0</v>
      </c>
      <c r="BG543" s="182">
        <f>IF(N543="zákl. přenesená",J543,0)</f>
        <v>0</v>
      </c>
      <c r="BH543" s="182">
        <f>IF(N543="sníž. přenesená",J543,0)</f>
        <v>0</v>
      </c>
      <c r="BI543" s="182">
        <f>IF(N543="nulová",J543,0)</f>
        <v>0</v>
      </c>
      <c r="BJ543" s="19" t="s">
        <v>84</v>
      </c>
      <c r="BK543" s="182">
        <f>ROUND(I543*H543,2)</f>
        <v>0</v>
      </c>
      <c r="BL543" s="19" t="s">
        <v>646</v>
      </c>
      <c r="BM543" s="181" t="s">
        <v>658</v>
      </c>
    </row>
    <row r="544" spans="1:65" s="2" customFormat="1">
      <c r="A544" s="35"/>
      <c r="B544" s="36"/>
      <c r="C544" s="37"/>
      <c r="D544" s="183" t="s">
        <v>143</v>
      </c>
      <c r="E544" s="37"/>
      <c r="F544" s="184" t="s">
        <v>657</v>
      </c>
      <c r="G544" s="37"/>
      <c r="H544" s="37"/>
      <c r="I544" s="426"/>
      <c r="J544" s="408"/>
      <c r="K544" s="37"/>
      <c r="L544" s="40"/>
      <c r="M544" s="186"/>
      <c r="N544" s="187"/>
      <c r="O544" s="64"/>
      <c r="P544" s="64"/>
      <c r="Q544" s="64"/>
      <c r="R544" s="64"/>
      <c r="S544" s="64"/>
      <c r="T544" s="65"/>
      <c r="U544" s="35"/>
      <c r="V544" s="35"/>
      <c r="W544" s="35"/>
      <c r="X544" s="35"/>
      <c r="Y544" s="35"/>
      <c r="Z544" s="35"/>
      <c r="AA544" s="35"/>
      <c r="AB544" s="35"/>
      <c r="AC544" s="35"/>
      <c r="AD544" s="35"/>
      <c r="AE544" s="35"/>
      <c r="AT544" s="19" t="s">
        <v>143</v>
      </c>
      <c r="AU544" s="19" t="s">
        <v>86</v>
      </c>
    </row>
    <row r="545" spans="1:65" s="14" customFormat="1">
      <c r="B545" s="198"/>
      <c r="C545" s="199"/>
      <c r="D545" s="183" t="s">
        <v>147</v>
      </c>
      <c r="E545" s="199"/>
      <c r="F545" s="201" t="s">
        <v>648</v>
      </c>
      <c r="G545" s="199"/>
      <c r="H545" s="202">
        <v>30</v>
      </c>
      <c r="I545" s="429"/>
      <c r="J545" s="430"/>
      <c r="K545" s="199"/>
      <c r="L545" s="203"/>
      <c r="M545" s="204"/>
      <c r="N545" s="205"/>
      <c r="O545" s="205"/>
      <c r="P545" s="205"/>
      <c r="Q545" s="205"/>
      <c r="R545" s="205"/>
      <c r="S545" s="205"/>
      <c r="T545" s="206"/>
      <c r="AT545" s="207" t="s">
        <v>147</v>
      </c>
      <c r="AU545" s="207" t="s">
        <v>86</v>
      </c>
      <c r="AV545" s="14" t="s">
        <v>86</v>
      </c>
      <c r="AW545" s="14" t="s">
        <v>4</v>
      </c>
      <c r="AX545" s="14" t="s">
        <v>84</v>
      </c>
      <c r="AY545" s="207" t="s">
        <v>134</v>
      </c>
    </row>
    <row r="546" spans="1:65" s="2" customFormat="1" ht="14.45" customHeight="1">
      <c r="A546" s="35"/>
      <c r="B546" s="36"/>
      <c r="C546" s="170" t="s">
        <v>659</v>
      </c>
      <c r="D546" s="170" t="s">
        <v>136</v>
      </c>
      <c r="E546" s="171" t="s">
        <v>660</v>
      </c>
      <c r="F546" s="172" t="s">
        <v>661</v>
      </c>
      <c r="G546" s="173" t="s">
        <v>181</v>
      </c>
      <c r="H546" s="174">
        <v>37.200000000000003</v>
      </c>
      <c r="I546" s="424"/>
      <c r="J546" s="425">
        <f>ROUND(I546*H546,2)</f>
        <v>0</v>
      </c>
      <c r="K546" s="172" t="s">
        <v>19</v>
      </c>
      <c r="L546" s="40"/>
      <c r="M546" s="177" t="s">
        <v>19</v>
      </c>
      <c r="N546" s="178" t="s">
        <v>47</v>
      </c>
      <c r="O546" s="64"/>
      <c r="P546" s="179">
        <f>O546*H546</f>
        <v>0</v>
      </c>
      <c r="Q546" s="179">
        <v>0</v>
      </c>
      <c r="R546" s="179">
        <f>Q546*H546</f>
        <v>0</v>
      </c>
      <c r="S546" s="179">
        <v>0</v>
      </c>
      <c r="T546" s="180">
        <f>S546*H546</f>
        <v>0</v>
      </c>
      <c r="U546" s="35"/>
      <c r="V546" s="35"/>
      <c r="W546" s="35"/>
      <c r="X546" s="35"/>
      <c r="Y546" s="35"/>
      <c r="Z546" s="35"/>
      <c r="AA546" s="35"/>
      <c r="AB546" s="35"/>
      <c r="AC546" s="35"/>
      <c r="AD546" s="35"/>
      <c r="AE546" s="35"/>
      <c r="AR546" s="181" t="s">
        <v>141</v>
      </c>
      <c r="AT546" s="181" t="s">
        <v>136</v>
      </c>
      <c r="AU546" s="181" t="s">
        <v>86</v>
      </c>
      <c r="AY546" s="19" t="s">
        <v>134</v>
      </c>
      <c r="BE546" s="182">
        <f>IF(N546="základní",J546,0)</f>
        <v>0</v>
      </c>
      <c r="BF546" s="182">
        <f>IF(N546="snížená",J546,0)</f>
        <v>0</v>
      </c>
      <c r="BG546" s="182">
        <f>IF(N546="zákl. přenesená",J546,0)</f>
        <v>0</v>
      </c>
      <c r="BH546" s="182">
        <f>IF(N546="sníž. přenesená",J546,0)</f>
        <v>0</v>
      </c>
      <c r="BI546" s="182">
        <f>IF(N546="nulová",J546,0)</f>
        <v>0</v>
      </c>
      <c r="BJ546" s="19" t="s">
        <v>84</v>
      </c>
      <c r="BK546" s="182">
        <f>ROUND(I546*H546,2)</f>
        <v>0</v>
      </c>
      <c r="BL546" s="19" t="s">
        <v>141</v>
      </c>
      <c r="BM546" s="181" t="s">
        <v>662</v>
      </c>
    </row>
    <row r="547" spans="1:65" s="2" customFormat="1" ht="87.75">
      <c r="A547" s="35"/>
      <c r="B547" s="36"/>
      <c r="C547" s="37"/>
      <c r="D547" s="183" t="s">
        <v>145</v>
      </c>
      <c r="E547" s="37"/>
      <c r="F547" s="188" t="s">
        <v>640</v>
      </c>
      <c r="G547" s="37"/>
      <c r="H547" s="37"/>
      <c r="I547" s="426"/>
      <c r="J547" s="408"/>
      <c r="K547" s="37"/>
      <c r="L547" s="40"/>
      <c r="M547" s="186"/>
      <c r="N547" s="187"/>
      <c r="O547" s="64"/>
      <c r="P547" s="64"/>
      <c r="Q547" s="64"/>
      <c r="R547" s="64"/>
      <c r="S547" s="64"/>
      <c r="T547" s="65"/>
      <c r="U547" s="35"/>
      <c r="V547" s="35"/>
      <c r="W547" s="35"/>
      <c r="X547" s="35"/>
      <c r="Y547" s="35"/>
      <c r="Z547" s="35"/>
      <c r="AA547" s="35"/>
      <c r="AB547" s="35"/>
      <c r="AC547" s="35"/>
      <c r="AD547" s="35"/>
      <c r="AE547" s="35"/>
      <c r="AT547" s="19" t="s">
        <v>145</v>
      </c>
      <c r="AU547" s="19" t="s">
        <v>86</v>
      </c>
    </row>
    <row r="548" spans="1:65" s="14" customFormat="1">
      <c r="B548" s="198"/>
      <c r="C548" s="199"/>
      <c r="D548" s="183" t="s">
        <v>147</v>
      </c>
      <c r="E548" s="200" t="s">
        <v>19</v>
      </c>
      <c r="F548" s="201" t="s">
        <v>663</v>
      </c>
      <c r="G548" s="199"/>
      <c r="H548" s="202">
        <v>37.200000000000003</v>
      </c>
      <c r="I548" s="429"/>
      <c r="J548" s="430"/>
      <c r="K548" s="199"/>
      <c r="L548" s="203"/>
      <c r="M548" s="204"/>
      <c r="N548" s="205"/>
      <c r="O548" s="205"/>
      <c r="P548" s="205"/>
      <c r="Q548" s="205"/>
      <c r="R548" s="205"/>
      <c r="S548" s="205"/>
      <c r="T548" s="206"/>
      <c r="AT548" s="207" t="s">
        <v>147</v>
      </c>
      <c r="AU548" s="207" t="s">
        <v>86</v>
      </c>
      <c r="AV548" s="14" t="s">
        <v>86</v>
      </c>
      <c r="AW548" s="14" t="s">
        <v>35</v>
      </c>
      <c r="AX548" s="14" t="s">
        <v>84</v>
      </c>
      <c r="AY548" s="207" t="s">
        <v>134</v>
      </c>
    </row>
    <row r="549" spans="1:65" s="2" customFormat="1" ht="14.45" customHeight="1">
      <c r="A549" s="35"/>
      <c r="B549" s="36"/>
      <c r="C549" s="218" t="s">
        <v>664</v>
      </c>
      <c r="D549" s="218" t="s">
        <v>192</v>
      </c>
      <c r="E549" s="219" t="s">
        <v>665</v>
      </c>
      <c r="F549" s="220" t="s">
        <v>666</v>
      </c>
      <c r="G549" s="221" t="s">
        <v>181</v>
      </c>
      <c r="H549" s="222">
        <v>40</v>
      </c>
      <c r="I549" s="427"/>
      <c r="J549" s="428">
        <f>ROUND(I549*H549,2)</f>
        <v>0</v>
      </c>
      <c r="K549" s="220" t="s">
        <v>19</v>
      </c>
      <c r="L549" s="223"/>
      <c r="M549" s="224" t="s">
        <v>19</v>
      </c>
      <c r="N549" s="225" t="s">
        <v>47</v>
      </c>
      <c r="O549" s="64"/>
      <c r="P549" s="179">
        <f>O549*H549</f>
        <v>0</v>
      </c>
      <c r="Q549" s="179">
        <v>0</v>
      </c>
      <c r="R549" s="179">
        <f>Q549*H549</f>
        <v>0</v>
      </c>
      <c r="S549" s="179">
        <v>0</v>
      </c>
      <c r="T549" s="180">
        <f>S549*H549</f>
        <v>0</v>
      </c>
      <c r="U549" s="35"/>
      <c r="V549" s="35"/>
      <c r="W549" s="35"/>
      <c r="X549" s="35"/>
      <c r="Y549" s="35"/>
      <c r="Z549" s="35"/>
      <c r="AA549" s="35"/>
      <c r="AB549" s="35"/>
      <c r="AC549" s="35"/>
      <c r="AD549" s="35"/>
      <c r="AE549" s="35"/>
      <c r="AR549" s="181" t="s">
        <v>191</v>
      </c>
      <c r="AT549" s="181" t="s">
        <v>192</v>
      </c>
      <c r="AU549" s="181" t="s">
        <v>86</v>
      </c>
      <c r="AY549" s="19" t="s">
        <v>134</v>
      </c>
      <c r="BE549" s="182">
        <f>IF(N549="základní",J549,0)</f>
        <v>0</v>
      </c>
      <c r="BF549" s="182">
        <f>IF(N549="snížená",J549,0)</f>
        <v>0</v>
      </c>
      <c r="BG549" s="182">
        <f>IF(N549="zákl. přenesená",J549,0)</f>
        <v>0</v>
      </c>
      <c r="BH549" s="182">
        <f>IF(N549="sníž. přenesená",J549,0)</f>
        <v>0</v>
      </c>
      <c r="BI549" s="182">
        <f>IF(N549="nulová",J549,0)</f>
        <v>0</v>
      </c>
      <c r="BJ549" s="19" t="s">
        <v>84</v>
      </c>
      <c r="BK549" s="182">
        <f>ROUND(I549*H549,2)</f>
        <v>0</v>
      </c>
      <c r="BL549" s="19" t="s">
        <v>141</v>
      </c>
      <c r="BM549" s="181" t="s">
        <v>667</v>
      </c>
    </row>
    <row r="550" spans="1:65" s="14" customFormat="1">
      <c r="B550" s="198"/>
      <c r="C550" s="199"/>
      <c r="D550" s="183" t="s">
        <v>147</v>
      </c>
      <c r="E550" s="199"/>
      <c r="F550" s="201" t="s">
        <v>668</v>
      </c>
      <c r="G550" s="199"/>
      <c r="H550" s="202">
        <v>40</v>
      </c>
      <c r="I550" s="429"/>
      <c r="J550" s="430"/>
      <c r="K550" s="199"/>
      <c r="L550" s="203"/>
      <c r="M550" s="204"/>
      <c r="N550" s="205"/>
      <c r="O550" s="205"/>
      <c r="P550" s="205"/>
      <c r="Q550" s="205"/>
      <c r="R550" s="205"/>
      <c r="S550" s="205"/>
      <c r="T550" s="206"/>
      <c r="AT550" s="207" t="s">
        <v>147</v>
      </c>
      <c r="AU550" s="207" t="s">
        <v>86</v>
      </c>
      <c r="AV550" s="14" t="s">
        <v>86</v>
      </c>
      <c r="AW550" s="14" t="s">
        <v>4</v>
      </c>
      <c r="AX550" s="14" t="s">
        <v>84</v>
      </c>
      <c r="AY550" s="207" t="s">
        <v>134</v>
      </c>
    </row>
    <row r="551" spans="1:65" s="2" customFormat="1" ht="14.45" customHeight="1">
      <c r="A551" s="35"/>
      <c r="B551" s="36"/>
      <c r="C551" s="170" t="s">
        <v>669</v>
      </c>
      <c r="D551" s="170" t="s">
        <v>136</v>
      </c>
      <c r="E551" s="171" t="s">
        <v>670</v>
      </c>
      <c r="F551" s="172" t="s">
        <v>671</v>
      </c>
      <c r="G551" s="173" t="s">
        <v>187</v>
      </c>
      <c r="H551" s="174">
        <v>2</v>
      </c>
      <c r="I551" s="424"/>
      <c r="J551" s="425">
        <f>ROUND(I551*H551,2)</f>
        <v>0</v>
      </c>
      <c r="K551" s="172" t="s">
        <v>140</v>
      </c>
      <c r="L551" s="40"/>
      <c r="M551" s="177" t="s">
        <v>19</v>
      </c>
      <c r="N551" s="178" t="s">
        <v>47</v>
      </c>
      <c r="O551" s="64"/>
      <c r="P551" s="179">
        <f>O551*H551</f>
        <v>0</v>
      </c>
      <c r="Q551" s="179">
        <v>0</v>
      </c>
      <c r="R551" s="179">
        <f>Q551*H551</f>
        <v>0</v>
      </c>
      <c r="S551" s="179">
        <v>0</v>
      </c>
      <c r="T551" s="180">
        <f>S551*H551</f>
        <v>0</v>
      </c>
      <c r="U551" s="35"/>
      <c r="V551" s="35"/>
      <c r="W551" s="35"/>
      <c r="X551" s="35"/>
      <c r="Y551" s="35"/>
      <c r="Z551" s="35"/>
      <c r="AA551" s="35"/>
      <c r="AB551" s="35"/>
      <c r="AC551" s="35"/>
      <c r="AD551" s="35"/>
      <c r="AE551" s="35"/>
      <c r="AR551" s="181" t="s">
        <v>141</v>
      </c>
      <c r="AT551" s="181" t="s">
        <v>136</v>
      </c>
      <c r="AU551" s="181" t="s">
        <v>86</v>
      </c>
      <c r="AY551" s="19" t="s">
        <v>134</v>
      </c>
      <c r="BE551" s="182">
        <f>IF(N551="základní",J551,0)</f>
        <v>0</v>
      </c>
      <c r="BF551" s="182">
        <f>IF(N551="snížená",J551,0)</f>
        <v>0</v>
      </c>
      <c r="BG551" s="182">
        <f>IF(N551="zákl. přenesená",J551,0)</f>
        <v>0</v>
      </c>
      <c r="BH551" s="182">
        <f>IF(N551="sníž. přenesená",J551,0)</f>
        <v>0</v>
      </c>
      <c r="BI551" s="182">
        <f>IF(N551="nulová",J551,0)</f>
        <v>0</v>
      </c>
      <c r="BJ551" s="19" t="s">
        <v>84</v>
      </c>
      <c r="BK551" s="182">
        <f>ROUND(I551*H551,2)</f>
        <v>0</v>
      </c>
      <c r="BL551" s="19" t="s">
        <v>141</v>
      </c>
      <c r="BM551" s="181" t="s">
        <v>672</v>
      </c>
    </row>
    <row r="552" spans="1:65" s="2" customFormat="1">
      <c r="A552" s="35"/>
      <c r="B552" s="36"/>
      <c r="C552" s="37"/>
      <c r="D552" s="183" t="s">
        <v>143</v>
      </c>
      <c r="E552" s="37"/>
      <c r="F552" s="184" t="s">
        <v>673</v>
      </c>
      <c r="G552" s="37"/>
      <c r="H552" s="37"/>
      <c r="I552" s="426"/>
      <c r="J552" s="408"/>
      <c r="K552" s="37"/>
      <c r="L552" s="40"/>
      <c r="M552" s="186"/>
      <c r="N552" s="187"/>
      <c r="O552" s="64"/>
      <c r="P552" s="64"/>
      <c r="Q552" s="64"/>
      <c r="R552" s="64"/>
      <c r="S552" s="64"/>
      <c r="T552" s="65"/>
      <c r="U552" s="35"/>
      <c r="V552" s="35"/>
      <c r="W552" s="35"/>
      <c r="X552" s="35"/>
      <c r="Y552" s="35"/>
      <c r="Z552" s="35"/>
      <c r="AA552" s="35"/>
      <c r="AB552" s="35"/>
      <c r="AC552" s="35"/>
      <c r="AD552" s="35"/>
      <c r="AE552" s="35"/>
      <c r="AT552" s="19" t="s">
        <v>143</v>
      </c>
      <c r="AU552" s="19" t="s">
        <v>86</v>
      </c>
    </row>
    <row r="553" spans="1:65" s="2" customFormat="1" ht="39">
      <c r="A553" s="35"/>
      <c r="B553" s="36"/>
      <c r="C553" s="37"/>
      <c r="D553" s="183" t="s">
        <v>145</v>
      </c>
      <c r="E553" s="37"/>
      <c r="F553" s="188" t="s">
        <v>674</v>
      </c>
      <c r="G553" s="37"/>
      <c r="H553" s="37"/>
      <c r="I553" s="426"/>
      <c r="J553" s="408"/>
      <c r="K553" s="37"/>
      <c r="L553" s="40"/>
      <c r="M553" s="186"/>
      <c r="N553" s="187"/>
      <c r="O553" s="64"/>
      <c r="P553" s="64"/>
      <c r="Q553" s="64"/>
      <c r="R553" s="64"/>
      <c r="S553" s="64"/>
      <c r="T553" s="65"/>
      <c r="U553" s="35"/>
      <c r="V553" s="35"/>
      <c r="W553" s="35"/>
      <c r="X553" s="35"/>
      <c r="Y553" s="35"/>
      <c r="Z553" s="35"/>
      <c r="AA553" s="35"/>
      <c r="AB553" s="35"/>
      <c r="AC553" s="35"/>
      <c r="AD553" s="35"/>
      <c r="AE553" s="35"/>
      <c r="AT553" s="19" t="s">
        <v>145</v>
      </c>
      <c r="AU553" s="19" t="s">
        <v>86</v>
      </c>
    </row>
    <row r="554" spans="1:65" s="2" customFormat="1" ht="14.45" customHeight="1">
      <c r="A554" s="35"/>
      <c r="B554" s="36"/>
      <c r="C554" s="218" t="s">
        <v>675</v>
      </c>
      <c r="D554" s="218" t="s">
        <v>192</v>
      </c>
      <c r="E554" s="219" t="s">
        <v>676</v>
      </c>
      <c r="F554" s="220" t="s">
        <v>677</v>
      </c>
      <c r="G554" s="221" t="s">
        <v>187</v>
      </c>
      <c r="H554" s="222">
        <v>2</v>
      </c>
      <c r="I554" s="427"/>
      <c r="J554" s="428">
        <f>ROUND(I554*H554,2)</f>
        <v>0</v>
      </c>
      <c r="K554" s="220" t="s">
        <v>140</v>
      </c>
      <c r="L554" s="223"/>
      <c r="M554" s="224" t="s">
        <v>19</v>
      </c>
      <c r="N554" s="225" t="s">
        <v>47</v>
      </c>
      <c r="O554" s="64"/>
      <c r="P554" s="179">
        <f>O554*H554</f>
        <v>0</v>
      </c>
      <c r="Q554" s="179">
        <v>3.8999999999999999E-4</v>
      </c>
      <c r="R554" s="179">
        <f>Q554*H554</f>
        <v>7.7999999999999999E-4</v>
      </c>
      <c r="S554" s="179">
        <v>0</v>
      </c>
      <c r="T554" s="180">
        <f>S554*H554</f>
        <v>0</v>
      </c>
      <c r="U554" s="35"/>
      <c r="V554" s="35"/>
      <c r="W554" s="35"/>
      <c r="X554" s="35"/>
      <c r="Y554" s="35"/>
      <c r="Z554" s="35"/>
      <c r="AA554" s="35"/>
      <c r="AB554" s="35"/>
      <c r="AC554" s="35"/>
      <c r="AD554" s="35"/>
      <c r="AE554" s="35"/>
      <c r="AR554" s="181" t="s">
        <v>191</v>
      </c>
      <c r="AT554" s="181" t="s">
        <v>192</v>
      </c>
      <c r="AU554" s="181" t="s">
        <v>86</v>
      </c>
      <c r="AY554" s="19" t="s">
        <v>134</v>
      </c>
      <c r="BE554" s="182">
        <f>IF(N554="základní",J554,0)</f>
        <v>0</v>
      </c>
      <c r="BF554" s="182">
        <f>IF(N554="snížená",J554,0)</f>
        <v>0</v>
      </c>
      <c r="BG554" s="182">
        <f>IF(N554="zákl. přenesená",J554,0)</f>
        <v>0</v>
      </c>
      <c r="BH554" s="182">
        <f>IF(N554="sníž. přenesená",J554,0)</f>
        <v>0</v>
      </c>
      <c r="BI554" s="182">
        <f>IF(N554="nulová",J554,0)</f>
        <v>0</v>
      </c>
      <c r="BJ554" s="19" t="s">
        <v>84</v>
      </c>
      <c r="BK554" s="182">
        <f>ROUND(I554*H554,2)</f>
        <v>0</v>
      </c>
      <c r="BL554" s="19" t="s">
        <v>141</v>
      </c>
      <c r="BM554" s="181" t="s">
        <v>678</v>
      </c>
    </row>
    <row r="555" spans="1:65" s="2" customFormat="1">
      <c r="A555" s="35"/>
      <c r="B555" s="36"/>
      <c r="C555" s="37"/>
      <c r="D555" s="183" t="s">
        <v>143</v>
      </c>
      <c r="E555" s="37"/>
      <c r="F555" s="184" t="s">
        <v>677</v>
      </c>
      <c r="G555" s="37"/>
      <c r="H555" s="37"/>
      <c r="I555" s="426"/>
      <c r="J555" s="408"/>
      <c r="K555" s="37"/>
      <c r="L555" s="40"/>
      <c r="M555" s="186"/>
      <c r="N555" s="187"/>
      <c r="O555" s="64"/>
      <c r="P555" s="64"/>
      <c r="Q555" s="64"/>
      <c r="R555" s="64"/>
      <c r="S555" s="64"/>
      <c r="T555" s="65"/>
      <c r="U555" s="35"/>
      <c r="V555" s="35"/>
      <c r="W555" s="35"/>
      <c r="X555" s="35"/>
      <c r="Y555" s="35"/>
      <c r="Z555" s="35"/>
      <c r="AA555" s="35"/>
      <c r="AB555" s="35"/>
      <c r="AC555" s="35"/>
      <c r="AD555" s="35"/>
      <c r="AE555" s="35"/>
      <c r="AT555" s="19" t="s">
        <v>143</v>
      </c>
      <c r="AU555" s="19" t="s">
        <v>86</v>
      </c>
    </row>
    <row r="556" spans="1:65" s="2" customFormat="1" ht="14.45" customHeight="1">
      <c r="A556" s="35"/>
      <c r="B556" s="36"/>
      <c r="C556" s="170" t="s">
        <v>679</v>
      </c>
      <c r="D556" s="170" t="s">
        <v>136</v>
      </c>
      <c r="E556" s="171" t="s">
        <v>680</v>
      </c>
      <c r="F556" s="172" t="s">
        <v>681</v>
      </c>
      <c r="G556" s="173" t="s">
        <v>187</v>
      </c>
      <c r="H556" s="174">
        <v>2</v>
      </c>
      <c r="I556" s="424"/>
      <c r="J556" s="425">
        <f>ROUND(I556*H556,2)</f>
        <v>0</v>
      </c>
      <c r="K556" s="172" t="s">
        <v>140</v>
      </c>
      <c r="L556" s="40"/>
      <c r="M556" s="177" t="s">
        <v>19</v>
      </c>
      <c r="N556" s="178" t="s">
        <v>47</v>
      </c>
      <c r="O556" s="64"/>
      <c r="P556" s="179">
        <f>O556*H556</f>
        <v>0</v>
      </c>
      <c r="Q556" s="179">
        <v>0</v>
      </c>
      <c r="R556" s="179">
        <f>Q556*H556</f>
        <v>0</v>
      </c>
      <c r="S556" s="179">
        <v>0</v>
      </c>
      <c r="T556" s="180">
        <f>S556*H556</f>
        <v>0</v>
      </c>
      <c r="U556" s="35"/>
      <c r="V556" s="35"/>
      <c r="W556" s="35"/>
      <c r="X556" s="35"/>
      <c r="Y556" s="35"/>
      <c r="Z556" s="35"/>
      <c r="AA556" s="35"/>
      <c r="AB556" s="35"/>
      <c r="AC556" s="35"/>
      <c r="AD556" s="35"/>
      <c r="AE556" s="35"/>
      <c r="AR556" s="181" t="s">
        <v>141</v>
      </c>
      <c r="AT556" s="181" t="s">
        <v>136</v>
      </c>
      <c r="AU556" s="181" t="s">
        <v>86</v>
      </c>
      <c r="AY556" s="19" t="s">
        <v>134</v>
      </c>
      <c r="BE556" s="182">
        <f>IF(N556="základní",J556,0)</f>
        <v>0</v>
      </c>
      <c r="BF556" s="182">
        <f>IF(N556="snížená",J556,0)</f>
        <v>0</v>
      </c>
      <c r="BG556" s="182">
        <f>IF(N556="zákl. přenesená",J556,0)</f>
        <v>0</v>
      </c>
      <c r="BH556" s="182">
        <f>IF(N556="sníž. přenesená",J556,0)</f>
        <v>0</v>
      </c>
      <c r="BI556" s="182">
        <f>IF(N556="nulová",J556,0)</f>
        <v>0</v>
      </c>
      <c r="BJ556" s="19" t="s">
        <v>84</v>
      </c>
      <c r="BK556" s="182">
        <f>ROUND(I556*H556,2)</f>
        <v>0</v>
      </c>
      <c r="BL556" s="19" t="s">
        <v>141</v>
      </c>
      <c r="BM556" s="181" t="s">
        <v>682</v>
      </c>
    </row>
    <row r="557" spans="1:65" s="2" customFormat="1">
      <c r="A557" s="35"/>
      <c r="B557" s="36"/>
      <c r="C557" s="37"/>
      <c r="D557" s="183" t="s">
        <v>143</v>
      </c>
      <c r="E557" s="37"/>
      <c r="F557" s="184" t="s">
        <v>683</v>
      </c>
      <c r="G557" s="37"/>
      <c r="H557" s="37"/>
      <c r="I557" s="426"/>
      <c r="J557" s="408"/>
      <c r="K557" s="37"/>
      <c r="L557" s="40"/>
      <c r="M557" s="186"/>
      <c r="N557" s="187"/>
      <c r="O557" s="64"/>
      <c r="P557" s="64"/>
      <c r="Q557" s="64"/>
      <c r="R557" s="64"/>
      <c r="S557" s="64"/>
      <c r="T557" s="65"/>
      <c r="U557" s="35"/>
      <c r="V557" s="35"/>
      <c r="W557" s="35"/>
      <c r="X557" s="35"/>
      <c r="Y557" s="35"/>
      <c r="Z557" s="35"/>
      <c r="AA557" s="35"/>
      <c r="AB557" s="35"/>
      <c r="AC557" s="35"/>
      <c r="AD557" s="35"/>
      <c r="AE557" s="35"/>
      <c r="AT557" s="19" t="s">
        <v>143</v>
      </c>
      <c r="AU557" s="19" t="s">
        <v>86</v>
      </c>
    </row>
    <row r="558" spans="1:65" s="2" customFormat="1" ht="39">
      <c r="A558" s="35"/>
      <c r="B558" s="36"/>
      <c r="C558" s="37"/>
      <c r="D558" s="183" t="s">
        <v>145</v>
      </c>
      <c r="E558" s="37"/>
      <c r="F558" s="188" t="s">
        <v>674</v>
      </c>
      <c r="G558" s="37"/>
      <c r="H558" s="37"/>
      <c r="I558" s="426"/>
      <c r="J558" s="408"/>
      <c r="K558" s="37"/>
      <c r="L558" s="40"/>
      <c r="M558" s="186"/>
      <c r="N558" s="187"/>
      <c r="O558" s="64"/>
      <c r="P558" s="64"/>
      <c r="Q558" s="64"/>
      <c r="R558" s="64"/>
      <c r="S558" s="64"/>
      <c r="T558" s="65"/>
      <c r="U558" s="35"/>
      <c r="V558" s="35"/>
      <c r="W558" s="35"/>
      <c r="X558" s="35"/>
      <c r="Y558" s="35"/>
      <c r="Z558" s="35"/>
      <c r="AA558" s="35"/>
      <c r="AB558" s="35"/>
      <c r="AC558" s="35"/>
      <c r="AD558" s="35"/>
      <c r="AE558" s="35"/>
      <c r="AT558" s="19" t="s">
        <v>145</v>
      </c>
      <c r="AU558" s="19" t="s">
        <v>86</v>
      </c>
    </row>
    <row r="559" spans="1:65" s="2" customFormat="1" ht="14.45" customHeight="1">
      <c r="A559" s="35"/>
      <c r="B559" s="36"/>
      <c r="C559" s="218" t="s">
        <v>684</v>
      </c>
      <c r="D559" s="218" t="s">
        <v>192</v>
      </c>
      <c r="E559" s="219" t="s">
        <v>685</v>
      </c>
      <c r="F559" s="220" t="s">
        <v>686</v>
      </c>
      <c r="G559" s="221" t="s">
        <v>187</v>
      </c>
      <c r="H559" s="222">
        <v>2</v>
      </c>
      <c r="I559" s="427"/>
      <c r="J559" s="428">
        <f>ROUND(I559*H559,2)</f>
        <v>0</v>
      </c>
      <c r="K559" s="220" t="s">
        <v>140</v>
      </c>
      <c r="L559" s="223"/>
      <c r="M559" s="224" t="s">
        <v>19</v>
      </c>
      <c r="N559" s="225" t="s">
        <v>47</v>
      </c>
      <c r="O559" s="64"/>
      <c r="P559" s="179">
        <f>O559*H559</f>
        <v>0</v>
      </c>
      <c r="Q559" s="179">
        <v>9.1999999999999998E-3</v>
      </c>
      <c r="R559" s="179">
        <f>Q559*H559</f>
        <v>1.84E-2</v>
      </c>
      <c r="S559" s="179">
        <v>0</v>
      </c>
      <c r="T559" s="180">
        <f>S559*H559</f>
        <v>0</v>
      </c>
      <c r="U559" s="35"/>
      <c r="V559" s="35"/>
      <c r="W559" s="35"/>
      <c r="X559" s="35"/>
      <c r="Y559" s="35"/>
      <c r="Z559" s="35"/>
      <c r="AA559" s="35"/>
      <c r="AB559" s="35"/>
      <c r="AC559" s="35"/>
      <c r="AD559" s="35"/>
      <c r="AE559" s="35"/>
      <c r="AR559" s="181" t="s">
        <v>191</v>
      </c>
      <c r="AT559" s="181" t="s">
        <v>192</v>
      </c>
      <c r="AU559" s="181" t="s">
        <v>86</v>
      </c>
      <c r="AY559" s="19" t="s">
        <v>134</v>
      </c>
      <c r="BE559" s="182">
        <f>IF(N559="základní",J559,0)</f>
        <v>0</v>
      </c>
      <c r="BF559" s="182">
        <f>IF(N559="snížená",J559,0)</f>
        <v>0</v>
      </c>
      <c r="BG559" s="182">
        <f>IF(N559="zákl. přenesená",J559,0)</f>
        <v>0</v>
      </c>
      <c r="BH559" s="182">
        <f>IF(N559="sníž. přenesená",J559,0)</f>
        <v>0</v>
      </c>
      <c r="BI559" s="182">
        <f>IF(N559="nulová",J559,0)</f>
        <v>0</v>
      </c>
      <c r="BJ559" s="19" t="s">
        <v>84</v>
      </c>
      <c r="BK559" s="182">
        <f>ROUND(I559*H559,2)</f>
        <v>0</v>
      </c>
      <c r="BL559" s="19" t="s">
        <v>141</v>
      </c>
      <c r="BM559" s="181" t="s">
        <v>687</v>
      </c>
    </row>
    <row r="560" spans="1:65" s="2" customFormat="1">
      <c r="A560" s="35"/>
      <c r="B560" s="36"/>
      <c r="C560" s="37"/>
      <c r="D560" s="183" t="s">
        <v>143</v>
      </c>
      <c r="E560" s="37"/>
      <c r="F560" s="184" t="s">
        <v>686</v>
      </c>
      <c r="G560" s="37"/>
      <c r="H560" s="37"/>
      <c r="I560" s="426"/>
      <c r="J560" s="408"/>
      <c r="K560" s="37"/>
      <c r="L560" s="40"/>
      <c r="M560" s="186"/>
      <c r="N560" s="187"/>
      <c r="O560" s="64"/>
      <c r="P560" s="64"/>
      <c r="Q560" s="64"/>
      <c r="R560" s="64"/>
      <c r="S560" s="64"/>
      <c r="T560" s="65"/>
      <c r="U560" s="35"/>
      <c r="V560" s="35"/>
      <c r="W560" s="35"/>
      <c r="X560" s="35"/>
      <c r="Y560" s="35"/>
      <c r="Z560" s="35"/>
      <c r="AA560" s="35"/>
      <c r="AB560" s="35"/>
      <c r="AC560" s="35"/>
      <c r="AD560" s="35"/>
      <c r="AE560" s="35"/>
      <c r="AT560" s="19" t="s">
        <v>143</v>
      </c>
      <c r="AU560" s="19" t="s">
        <v>86</v>
      </c>
    </row>
    <row r="561" spans="1:65" s="2" customFormat="1" ht="14.45" customHeight="1">
      <c r="A561" s="35"/>
      <c r="B561" s="36"/>
      <c r="C561" s="170" t="s">
        <v>688</v>
      </c>
      <c r="D561" s="170" t="s">
        <v>136</v>
      </c>
      <c r="E561" s="171" t="s">
        <v>689</v>
      </c>
      <c r="F561" s="172" t="s">
        <v>690</v>
      </c>
      <c r="G561" s="173" t="s">
        <v>187</v>
      </c>
      <c r="H561" s="174">
        <v>2</v>
      </c>
      <c r="I561" s="424"/>
      <c r="J561" s="425">
        <f>ROUND(I561*H561,2)</f>
        <v>0</v>
      </c>
      <c r="K561" s="172" t="s">
        <v>19</v>
      </c>
      <c r="L561" s="40"/>
      <c r="M561" s="177" t="s">
        <v>19</v>
      </c>
      <c r="N561" s="178" t="s">
        <v>47</v>
      </c>
      <c r="O561" s="64"/>
      <c r="P561" s="179">
        <f>O561*H561</f>
        <v>0</v>
      </c>
      <c r="Q561" s="179">
        <v>0</v>
      </c>
      <c r="R561" s="179">
        <f>Q561*H561</f>
        <v>0</v>
      </c>
      <c r="S561" s="179">
        <v>0</v>
      </c>
      <c r="T561" s="180">
        <f>S561*H561</f>
        <v>0</v>
      </c>
      <c r="U561" s="35"/>
      <c r="V561" s="35"/>
      <c r="W561" s="35"/>
      <c r="X561" s="35"/>
      <c r="Y561" s="35"/>
      <c r="Z561" s="35"/>
      <c r="AA561" s="35"/>
      <c r="AB561" s="35"/>
      <c r="AC561" s="35"/>
      <c r="AD561" s="35"/>
      <c r="AE561" s="35"/>
      <c r="AR561" s="181" t="s">
        <v>141</v>
      </c>
      <c r="AT561" s="181" t="s">
        <v>136</v>
      </c>
      <c r="AU561" s="181" t="s">
        <v>86</v>
      </c>
      <c r="AY561" s="19" t="s">
        <v>134</v>
      </c>
      <c r="BE561" s="182">
        <f>IF(N561="základní",J561,0)</f>
        <v>0</v>
      </c>
      <c r="BF561" s="182">
        <f>IF(N561="snížená",J561,0)</f>
        <v>0</v>
      </c>
      <c r="BG561" s="182">
        <f>IF(N561="zákl. přenesená",J561,0)</f>
        <v>0</v>
      </c>
      <c r="BH561" s="182">
        <f>IF(N561="sníž. přenesená",J561,0)</f>
        <v>0</v>
      </c>
      <c r="BI561" s="182">
        <f>IF(N561="nulová",J561,0)</f>
        <v>0</v>
      </c>
      <c r="BJ561" s="19" t="s">
        <v>84</v>
      </c>
      <c r="BK561" s="182">
        <f>ROUND(I561*H561,2)</f>
        <v>0</v>
      </c>
      <c r="BL561" s="19" t="s">
        <v>141</v>
      </c>
      <c r="BM561" s="181" t="s">
        <v>691</v>
      </c>
    </row>
    <row r="562" spans="1:65" s="2" customFormat="1">
      <c r="A562" s="35"/>
      <c r="B562" s="36"/>
      <c r="C562" s="37"/>
      <c r="D562" s="183" t="s">
        <v>143</v>
      </c>
      <c r="E562" s="37"/>
      <c r="F562" s="184" t="s">
        <v>690</v>
      </c>
      <c r="G562" s="37"/>
      <c r="H562" s="37"/>
      <c r="I562" s="426"/>
      <c r="J562" s="408"/>
      <c r="K562" s="37"/>
      <c r="L562" s="40"/>
      <c r="M562" s="186"/>
      <c r="N562" s="187"/>
      <c r="O562" s="64"/>
      <c r="P562" s="64"/>
      <c r="Q562" s="64"/>
      <c r="R562" s="64"/>
      <c r="S562" s="64"/>
      <c r="T562" s="65"/>
      <c r="U562" s="35"/>
      <c r="V562" s="35"/>
      <c r="W562" s="35"/>
      <c r="X562" s="35"/>
      <c r="Y562" s="35"/>
      <c r="Z562" s="35"/>
      <c r="AA562" s="35"/>
      <c r="AB562" s="35"/>
      <c r="AC562" s="35"/>
      <c r="AD562" s="35"/>
      <c r="AE562" s="35"/>
      <c r="AT562" s="19" t="s">
        <v>143</v>
      </c>
      <c r="AU562" s="19" t="s">
        <v>86</v>
      </c>
    </row>
    <row r="563" spans="1:65" s="2" customFormat="1" ht="39">
      <c r="A563" s="35"/>
      <c r="B563" s="36"/>
      <c r="C563" s="37"/>
      <c r="D563" s="183" t="s">
        <v>145</v>
      </c>
      <c r="E563" s="37"/>
      <c r="F563" s="188" t="s">
        <v>674</v>
      </c>
      <c r="G563" s="37"/>
      <c r="H563" s="37"/>
      <c r="I563" s="426"/>
      <c r="J563" s="408"/>
      <c r="K563" s="37"/>
      <c r="L563" s="40"/>
      <c r="M563" s="186"/>
      <c r="N563" s="187"/>
      <c r="O563" s="64"/>
      <c r="P563" s="64"/>
      <c r="Q563" s="64"/>
      <c r="R563" s="64"/>
      <c r="S563" s="64"/>
      <c r="T563" s="65"/>
      <c r="U563" s="35"/>
      <c r="V563" s="35"/>
      <c r="W563" s="35"/>
      <c r="X563" s="35"/>
      <c r="Y563" s="35"/>
      <c r="Z563" s="35"/>
      <c r="AA563" s="35"/>
      <c r="AB563" s="35"/>
      <c r="AC563" s="35"/>
      <c r="AD563" s="35"/>
      <c r="AE563" s="35"/>
      <c r="AT563" s="19" t="s">
        <v>145</v>
      </c>
      <c r="AU563" s="19" t="s">
        <v>86</v>
      </c>
    </row>
    <row r="564" spans="1:65" s="2" customFormat="1" ht="14.45" customHeight="1">
      <c r="A564" s="35"/>
      <c r="B564" s="36"/>
      <c r="C564" s="218" t="s">
        <v>692</v>
      </c>
      <c r="D564" s="218" t="s">
        <v>192</v>
      </c>
      <c r="E564" s="219" t="s">
        <v>693</v>
      </c>
      <c r="F564" s="220" t="s">
        <v>694</v>
      </c>
      <c r="G564" s="221" t="s">
        <v>187</v>
      </c>
      <c r="H564" s="222">
        <v>2</v>
      </c>
      <c r="I564" s="427"/>
      <c r="J564" s="428">
        <f>ROUND(I564*H564,2)</f>
        <v>0</v>
      </c>
      <c r="K564" s="220" t="s">
        <v>19</v>
      </c>
      <c r="L564" s="223"/>
      <c r="M564" s="224" t="s">
        <v>19</v>
      </c>
      <c r="N564" s="225" t="s">
        <v>47</v>
      </c>
      <c r="O564" s="64"/>
      <c r="P564" s="179">
        <f>O564*H564</f>
        <v>0</v>
      </c>
      <c r="Q564" s="179">
        <v>1.3299999999999999E-2</v>
      </c>
      <c r="R564" s="179">
        <f>Q564*H564</f>
        <v>2.6599999999999999E-2</v>
      </c>
      <c r="S564" s="179">
        <v>0</v>
      </c>
      <c r="T564" s="180">
        <f>S564*H564</f>
        <v>0</v>
      </c>
      <c r="U564" s="35"/>
      <c r="V564" s="35"/>
      <c r="W564" s="35"/>
      <c r="X564" s="35"/>
      <c r="Y564" s="35"/>
      <c r="Z564" s="35"/>
      <c r="AA564" s="35"/>
      <c r="AB564" s="35"/>
      <c r="AC564" s="35"/>
      <c r="AD564" s="35"/>
      <c r="AE564" s="35"/>
      <c r="AR564" s="181" t="s">
        <v>191</v>
      </c>
      <c r="AT564" s="181" t="s">
        <v>192</v>
      </c>
      <c r="AU564" s="181" t="s">
        <v>86</v>
      </c>
      <c r="AY564" s="19" t="s">
        <v>134</v>
      </c>
      <c r="BE564" s="182">
        <f>IF(N564="základní",J564,0)</f>
        <v>0</v>
      </c>
      <c r="BF564" s="182">
        <f>IF(N564="snížená",J564,0)</f>
        <v>0</v>
      </c>
      <c r="BG564" s="182">
        <f>IF(N564="zákl. přenesená",J564,0)</f>
        <v>0</v>
      </c>
      <c r="BH564" s="182">
        <f>IF(N564="sníž. přenesená",J564,0)</f>
        <v>0</v>
      </c>
      <c r="BI564" s="182">
        <f>IF(N564="nulová",J564,0)</f>
        <v>0</v>
      </c>
      <c r="BJ564" s="19" t="s">
        <v>84</v>
      </c>
      <c r="BK564" s="182">
        <f>ROUND(I564*H564,2)</f>
        <v>0</v>
      </c>
      <c r="BL564" s="19" t="s">
        <v>141</v>
      </c>
      <c r="BM564" s="181" t="s">
        <v>695</v>
      </c>
    </row>
    <row r="565" spans="1:65" s="2" customFormat="1" ht="14.45" customHeight="1">
      <c r="A565" s="35"/>
      <c r="B565" s="36"/>
      <c r="C565" s="170" t="s">
        <v>696</v>
      </c>
      <c r="D565" s="170" t="s">
        <v>136</v>
      </c>
      <c r="E565" s="171" t="s">
        <v>697</v>
      </c>
      <c r="F565" s="172" t="s">
        <v>698</v>
      </c>
      <c r="G565" s="173" t="s">
        <v>230</v>
      </c>
      <c r="H565" s="174">
        <v>5.6550000000000002</v>
      </c>
      <c r="I565" s="424"/>
      <c r="J565" s="425">
        <f>ROUND(I565*H565,2)</f>
        <v>0</v>
      </c>
      <c r="K565" s="172" t="s">
        <v>140</v>
      </c>
      <c r="L565" s="40"/>
      <c r="M565" s="177" t="s">
        <v>19</v>
      </c>
      <c r="N565" s="178" t="s">
        <v>47</v>
      </c>
      <c r="O565" s="64"/>
      <c r="P565" s="179">
        <f>O565*H565</f>
        <v>0</v>
      </c>
      <c r="Q565" s="179">
        <v>0</v>
      </c>
      <c r="R565" s="179">
        <f>Q565*H565</f>
        <v>0</v>
      </c>
      <c r="S565" s="179">
        <v>1.92</v>
      </c>
      <c r="T565" s="180">
        <f>S565*H565</f>
        <v>10.8576</v>
      </c>
      <c r="U565" s="35"/>
      <c r="V565" s="35"/>
      <c r="W565" s="35"/>
      <c r="X565" s="35"/>
      <c r="Y565" s="35"/>
      <c r="Z565" s="35"/>
      <c r="AA565" s="35"/>
      <c r="AB565" s="35"/>
      <c r="AC565" s="35"/>
      <c r="AD565" s="35"/>
      <c r="AE565" s="35"/>
      <c r="AR565" s="181" t="s">
        <v>141</v>
      </c>
      <c r="AT565" s="181" t="s">
        <v>136</v>
      </c>
      <c r="AU565" s="181" t="s">
        <v>86</v>
      </c>
      <c r="AY565" s="19" t="s">
        <v>134</v>
      </c>
      <c r="BE565" s="182">
        <f>IF(N565="základní",J565,0)</f>
        <v>0</v>
      </c>
      <c r="BF565" s="182">
        <f>IF(N565="snížená",J565,0)</f>
        <v>0</v>
      </c>
      <c r="BG565" s="182">
        <f>IF(N565="zákl. přenesená",J565,0)</f>
        <v>0</v>
      </c>
      <c r="BH565" s="182">
        <f>IF(N565="sníž. přenesená",J565,0)</f>
        <v>0</v>
      </c>
      <c r="BI565" s="182">
        <f>IF(N565="nulová",J565,0)</f>
        <v>0</v>
      </c>
      <c r="BJ565" s="19" t="s">
        <v>84</v>
      </c>
      <c r="BK565" s="182">
        <f>ROUND(I565*H565,2)</f>
        <v>0</v>
      </c>
      <c r="BL565" s="19" t="s">
        <v>141</v>
      </c>
      <c r="BM565" s="181" t="s">
        <v>699</v>
      </c>
    </row>
    <row r="566" spans="1:65" s="2" customFormat="1">
      <c r="A566" s="35"/>
      <c r="B566" s="36"/>
      <c r="C566" s="37"/>
      <c r="D566" s="183" t="s">
        <v>143</v>
      </c>
      <c r="E566" s="37"/>
      <c r="F566" s="184" t="s">
        <v>700</v>
      </c>
      <c r="G566" s="37"/>
      <c r="H566" s="37"/>
      <c r="I566" s="426"/>
      <c r="J566" s="408"/>
      <c r="K566" s="37"/>
      <c r="L566" s="40"/>
      <c r="M566" s="186"/>
      <c r="N566" s="187"/>
      <c r="O566" s="64"/>
      <c r="P566" s="64"/>
      <c r="Q566" s="64"/>
      <c r="R566" s="64"/>
      <c r="S566" s="64"/>
      <c r="T566" s="65"/>
      <c r="U566" s="35"/>
      <c r="V566" s="35"/>
      <c r="W566" s="35"/>
      <c r="X566" s="35"/>
      <c r="Y566" s="35"/>
      <c r="Z566" s="35"/>
      <c r="AA566" s="35"/>
      <c r="AB566" s="35"/>
      <c r="AC566" s="35"/>
      <c r="AD566" s="35"/>
      <c r="AE566" s="35"/>
      <c r="AT566" s="19" t="s">
        <v>143</v>
      </c>
      <c r="AU566" s="19" t="s">
        <v>86</v>
      </c>
    </row>
    <row r="567" spans="1:65" s="2" customFormat="1" ht="39">
      <c r="A567" s="35"/>
      <c r="B567" s="36"/>
      <c r="C567" s="37"/>
      <c r="D567" s="183" t="s">
        <v>145</v>
      </c>
      <c r="E567" s="37"/>
      <c r="F567" s="188" t="s">
        <v>701</v>
      </c>
      <c r="G567" s="37"/>
      <c r="H567" s="37"/>
      <c r="I567" s="426"/>
      <c r="J567" s="408"/>
      <c r="K567" s="37"/>
      <c r="L567" s="40"/>
      <c r="M567" s="186"/>
      <c r="N567" s="187"/>
      <c r="O567" s="64"/>
      <c r="P567" s="64"/>
      <c r="Q567" s="64"/>
      <c r="R567" s="64"/>
      <c r="S567" s="64"/>
      <c r="T567" s="65"/>
      <c r="U567" s="35"/>
      <c r="V567" s="35"/>
      <c r="W567" s="35"/>
      <c r="X567" s="35"/>
      <c r="Y567" s="35"/>
      <c r="Z567" s="35"/>
      <c r="AA567" s="35"/>
      <c r="AB567" s="35"/>
      <c r="AC567" s="35"/>
      <c r="AD567" s="35"/>
      <c r="AE567" s="35"/>
      <c r="AT567" s="19" t="s">
        <v>145</v>
      </c>
      <c r="AU567" s="19" t="s">
        <v>86</v>
      </c>
    </row>
    <row r="568" spans="1:65" s="14" customFormat="1">
      <c r="B568" s="198"/>
      <c r="C568" s="199"/>
      <c r="D568" s="183" t="s">
        <v>147</v>
      </c>
      <c r="E568" s="200" t="s">
        <v>19</v>
      </c>
      <c r="F568" s="201" t="s">
        <v>702</v>
      </c>
      <c r="G568" s="199"/>
      <c r="H568" s="202">
        <v>5.6550000000000002</v>
      </c>
      <c r="I568" s="429"/>
      <c r="J568" s="430"/>
      <c r="K568" s="199"/>
      <c r="L568" s="203"/>
      <c r="M568" s="204"/>
      <c r="N568" s="205"/>
      <c r="O568" s="205"/>
      <c r="P568" s="205"/>
      <c r="Q568" s="205"/>
      <c r="R568" s="205"/>
      <c r="S568" s="205"/>
      <c r="T568" s="206"/>
      <c r="AT568" s="207" t="s">
        <v>147</v>
      </c>
      <c r="AU568" s="207" t="s">
        <v>86</v>
      </c>
      <c r="AV568" s="14" t="s">
        <v>86</v>
      </c>
      <c r="AW568" s="14" t="s">
        <v>35</v>
      </c>
      <c r="AX568" s="14" t="s">
        <v>84</v>
      </c>
      <c r="AY568" s="207" t="s">
        <v>134</v>
      </c>
    </row>
    <row r="569" spans="1:65" s="2" customFormat="1" ht="14.45" customHeight="1">
      <c r="A569" s="35"/>
      <c r="B569" s="36"/>
      <c r="C569" s="170" t="s">
        <v>703</v>
      </c>
      <c r="D569" s="170" t="s">
        <v>136</v>
      </c>
      <c r="E569" s="171" t="s">
        <v>185</v>
      </c>
      <c r="F569" s="172" t="s">
        <v>186</v>
      </c>
      <c r="G569" s="173" t="s">
        <v>187</v>
      </c>
      <c r="H569" s="174">
        <v>1</v>
      </c>
      <c r="I569" s="424"/>
      <c r="J569" s="425">
        <f>ROUND(I569*H569,2)</f>
        <v>0</v>
      </c>
      <c r="K569" s="172" t="s">
        <v>140</v>
      </c>
      <c r="L569" s="40"/>
      <c r="M569" s="177" t="s">
        <v>19</v>
      </c>
      <c r="N569" s="178" t="s">
        <v>47</v>
      </c>
      <c r="O569" s="64"/>
      <c r="P569" s="179">
        <f>O569*H569</f>
        <v>0</v>
      </c>
      <c r="Q569" s="179">
        <v>1.0189999999999999E-2</v>
      </c>
      <c r="R569" s="179">
        <f>Q569*H569</f>
        <v>1.0189999999999999E-2</v>
      </c>
      <c r="S569" s="179">
        <v>0</v>
      </c>
      <c r="T569" s="180">
        <f>S569*H569</f>
        <v>0</v>
      </c>
      <c r="U569" s="35"/>
      <c r="V569" s="35"/>
      <c r="W569" s="35"/>
      <c r="X569" s="35"/>
      <c r="Y569" s="35"/>
      <c r="Z569" s="35"/>
      <c r="AA569" s="35"/>
      <c r="AB569" s="35"/>
      <c r="AC569" s="35"/>
      <c r="AD569" s="35"/>
      <c r="AE569" s="35"/>
      <c r="AR569" s="181" t="s">
        <v>141</v>
      </c>
      <c r="AT569" s="181" t="s">
        <v>136</v>
      </c>
      <c r="AU569" s="181" t="s">
        <v>86</v>
      </c>
      <c r="AY569" s="19" t="s">
        <v>134</v>
      </c>
      <c r="BE569" s="182">
        <f>IF(N569="základní",J569,0)</f>
        <v>0</v>
      </c>
      <c r="BF569" s="182">
        <f>IF(N569="snížená",J569,0)</f>
        <v>0</v>
      </c>
      <c r="BG569" s="182">
        <f>IF(N569="zákl. přenesená",J569,0)</f>
        <v>0</v>
      </c>
      <c r="BH569" s="182">
        <f>IF(N569="sníž. přenesená",J569,0)</f>
        <v>0</v>
      </c>
      <c r="BI569" s="182">
        <f>IF(N569="nulová",J569,0)</f>
        <v>0</v>
      </c>
      <c r="BJ569" s="19" t="s">
        <v>84</v>
      </c>
      <c r="BK569" s="182">
        <f>ROUND(I569*H569,2)</f>
        <v>0</v>
      </c>
      <c r="BL569" s="19" t="s">
        <v>141</v>
      </c>
      <c r="BM569" s="181" t="s">
        <v>704</v>
      </c>
    </row>
    <row r="570" spans="1:65" s="2" customFormat="1">
      <c r="A570" s="35"/>
      <c r="B570" s="36"/>
      <c r="C570" s="37"/>
      <c r="D570" s="183" t="s">
        <v>143</v>
      </c>
      <c r="E570" s="37"/>
      <c r="F570" s="184" t="s">
        <v>186</v>
      </c>
      <c r="G570" s="37"/>
      <c r="H570" s="37"/>
      <c r="I570" s="426"/>
      <c r="J570" s="408"/>
      <c r="K570" s="37"/>
      <c r="L570" s="40"/>
      <c r="M570" s="186"/>
      <c r="N570" s="187"/>
      <c r="O570" s="64"/>
      <c r="P570" s="64"/>
      <c r="Q570" s="64"/>
      <c r="R570" s="64"/>
      <c r="S570" s="64"/>
      <c r="T570" s="65"/>
      <c r="U570" s="35"/>
      <c r="V570" s="35"/>
      <c r="W570" s="35"/>
      <c r="X570" s="35"/>
      <c r="Y570" s="35"/>
      <c r="Z570" s="35"/>
      <c r="AA570" s="35"/>
      <c r="AB570" s="35"/>
      <c r="AC570" s="35"/>
      <c r="AD570" s="35"/>
      <c r="AE570" s="35"/>
      <c r="AT570" s="19" t="s">
        <v>143</v>
      </c>
      <c r="AU570" s="19" t="s">
        <v>86</v>
      </c>
    </row>
    <row r="571" spans="1:65" s="2" customFormat="1" ht="39">
      <c r="A571" s="35"/>
      <c r="B571" s="36"/>
      <c r="C571" s="37"/>
      <c r="D571" s="183" t="s">
        <v>145</v>
      </c>
      <c r="E571" s="37"/>
      <c r="F571" s="188" t="s">
        <v>189</v>
      </c>
      <c r="G571" s="37"/>
      <c r="H571" s="37"/>
      <c r="I571" s="426"/>
      <c r="J571" s="408"/>
      <c r="K571" s="37"/>
      <c r="L571" s="40"/>
      <c r="M571" s="186"/>
      <c r="N571" s="187"/>
      <c r="O571" s="64"/>
      <c r="P571" s="64"/>
      <c r="Q571" s="64"/>
      <c r="R571" s="64"/>
      <c r="S571" s="64"/>
      <c r="T571" s="65"/>
      <c r="U571" s="35"/>
      <c r="V571" s="35"/>
      <c r="W571" s="35"/>
      <c r="X571" s="35"/>
      <c r="Y571" s="35"/>
      <c r="Z571" s="35"/>
      <c r="AA571" s="35"/>
      <c r="AB571" s="35"/>
      <c r="AC571" s="35"/>
      <c r="AD571" s="35"/>
      <c r="AE571" s="35"/>
      <c r="AT571" s="19" t="s">
        <v>145</v>
      </c>
      <c r="AU571" s="19" t="s">
        <v>86</v>
      </c>
    </row>
    <row r="572" spans="1:65" s="14" customFormat="1">
      <c r="B572" s="198"/>
      <c r="C572" s="199"/>
      <c r="D572" s="183" t="s">
        <v>147</v>
      </c>
      <c r="E572" s="200" t="s">
        <v>19</v>
      </c>
      <c r="F572" s="201" t="s">
        <v>190</v>
      </c>
      <c r="G572" s="199"/>
      <c r="H572" s="202">
        <v>1</v>
      </c>
      <c r="I572" s="429"/>
      <c r="J572" s="430"/>
      <c r="K572" s="199"/>
      <c r="L572" s="203"/>
      <c r="M572" s="204"/>
      <c r="N572" s="205"/>
      <c r="O572" s="205"/>
      <c r="P572" s="205"/>
      <c r="Q572" s="205"/>
      <c r="R572" s="205"/>
      <c r="S572" s="205"/>
      <c r="T572" s="206"/>
      <c r="AT572" s="207" t="s">
        <v>147</v>
      </c>
      <c r="AU572" s="207" t="s">
        <v>86</v>
      </c>
      <c r="AV572" s="14" t="s">
        <v>86</v>
      </c>
      <c r="AW572" s="14" t="s">
        <v>35</v>
      </c>
      <c r="AX572" s="14" t="s">
        <v>84</v>
      </c>
      <c r="AY572" s="207" t="s">
        <v>134</v>
      </c>
    </row>
    <row r="573" spans="1:65" s="2" customFormat="1" ht="14.45" customHeight="1">
      <c r="A573" s="35"/>
      <c r="B573" s="36"/>
      <c r="C573" s="218" t="s">
        <v>705</v>
      </c>
      <c r="D573" s="218" t="s">
        <v>192</v>
      </c>
      <c r="E573" s="219" t="s">
        <v>193</v>
      </c>
      <c r="F573" s="220" t="s">
        <v>194</v>
      </c>
      <c r="G573" s="221" t="s">
        <v>187</v>
      </c>
      <c r="H573" s="222">
        <v>1</v>
      </c>
      <c r="I573" s="427"/>
      <c r="J573" s="428">
        <f>ROUND(I573*H573,2)</f>
        <v>0</v>
      </c>
      <c r="K573" s="220" t="s">
        <v>19</v>
      </c>
      <c r="L573" s="223"/>
      <c r="M573" s="224" t="s">
        <v>19</v>
      </c>
      <c r="N573" s="225" t="s">
        <v>47</v>
      </c>
      <c r="O573" s="64"/>
      <c r="P573" s="179">
        <f>O573*H573</f>
        <v>0</v>
      </c>
      <c r="Q573" s="179">
        <v>1.74</v>
      </c>
      <c r="R573" s="179">
        <f>Q573*H573</f>
        <v>1.74</v>
      </c>
      <c r="S573" s="179">
        <v>0</v>
      </c>
      <c r="T573" s="180">
        <f>S573*H573</f>
        <v>0</v>
      </c>
      <c r="U573" s="35"/>
      <c r="V573" s="35"/>
      <c r="W573" s="35"/>
      <c r="X573" s="35"/>
      <c r="Y573" s="35"/>
      <c r="Z573" s="35"/>
      <c r="AA573" s="35"/>
      <c r="AB573" s="35"/>
      <c r="AC573" s="35"/>
      <c r="AD573" s="35"/>
      <c r="AE573" s="35"/>
      <c r="AR573" s="181" t="s">
        <v>191</v>
      </c>
      <c r="AT573" s="181" t="s">
        <v>192</v>
      </c>
      <c r="AU573" s="181" t="s">
        <v>86</v>
      </c>
      <c r="AY573" s="19" t="s">
        <v>134</v>
      </c>
      <c r="BE573" s="182">
        <f>IF(N573="základní",J573,0)</f>
        <v>0</v>
      </c>
      <c r="BF573" s="182">
        <f>IF(N573="snížená",J573,0)</f>
        <v>0</v>
      </c>
      <c r="BG573" s="182">
        <f>IF(N573="zákl. přenesená",J573,0)</f>
        <v>0</v>
      </c>
      <c r="BH573" s="182">
        <f>IF(N573="sníž. přenesená",J573,0)</f>
        <v>0</v>
      </c>
      <c r="BI573" s="182">
        <f>IF(N573="nulová",J573,0)</f>
        <v>0</v>
      </c>
      <c r="BJ573" s="19" t="s">
        <v>84</v>
      </c>
      <c r="BK573" s="182">
        <f>ROUND(I573*H573,2)</f>
        <v>0</v>
      </c>
      <c r="BL573" s="19" t="s">
        <v>141</v>
      </c>
      <c r="BM573" s="181" t="s">
        <v>706</v>
      </c>
    </row>
    <row r="574" spans="1:65" s="2" customFormat="1" ht="14.45" customHeight="1">
      <c r="A574" s="35"/>
      <c r="B574" s="36"/>
      <c r="C574" s="170" t="s">
        <v>707</v>
      </c>
      <c r="D574" s="170" t="s">
        <v>136</v>
      </c>
      <c r="E574" s="171" t="s">
        <v>198</v>
      </c>
      <c r="F574" s="172" t="s">
        <v>199</v>
      </c>
      <c r="G574" s="173" t="s">
        <v>187</v>
      </c>
      <c r="H574" s="174">
        <v>1</v>
      </c>
      <c r="I574" s="424"/>
      <c r="J574" s="425">
        <f>ROUND(I574*H574,2)</f>
        <v>0</v>
      </c>
      <c r="K574" s="172" t="s">
        <v>140</v>
      </c>
      <c r="L574" s="40"/>
      <c r="M574" s="177" t="s">
        <v>19</v>
      </c>
      <c r="N574" s="178" t="s">
        <v>47</v>
      </c>
      <c r="O574" s="64"/>
      <c r="P574" s="179">
        <f>O574*H574</f>
        <v>0</v>
      </c>
      <c r="Q574" s="179">
        <v>2.8539999999999999E-2</v>
      </c>
      <c r="R574" s="179">
        <f>Q574*H574</f>
        <v>2.8539999999999999E-2</v>
      </c>
      <c r="S574" s="179">
        <v>0</v>
      </c>
      <c r="T574" s="180">
        <f>S574*H574</f>
        <v>0</v>
      </c>
      <c r="U574" s="35"/>
      <c r="V574" s="35"/>
      <c r="W574" s="35"/>
      <c r="X574" s="35"/>
      <c r="Y574" s="35"/>
      <c r="Z574" s="35"/>
      <c r="AA574" s="35"/>
      <c r="AB574" s="35"/>
      <c r="AC574" s="35"/>
      <c r="AD574" s="35"/>
      <c r="AE574" s="35"/>
      <c r="AR574" s="181" t="s">
        <v>141</v>
      </c>
      <c r="AT574" s="181" t="s">
        <v>136</v>
      </c>
      <c r="AU574" s="181" t="s">
        <v>86</v>
      </c>
      <c r="AY574" s="19" t="s">
        <v>134</v>
      </c>
      <c r="BE574" s="182">
        <f>IF(N574="základní",J574,0)</f>
        <v>0</v>
      </c>
      <c r="BF574" s="182">
        <f>IF(N574="snížená",J574,0)</f>
        <v>0</v>
      </c>
      <c r="BG574" s="182">
        <f>IF(N574="zákl. přenesená",J574,0)</f>
        <v>0</v>
      </c>
      <c r="BH574" s="182">
        <f>IF(N574="sníž. přenesená",J574,0)</f>
        <v>0</v>
      </c>
      <c r="BI574" s="182">
        <f>IF(N574="nulová",J574,0)</f>
        <v>0</v>
      </c>
      <c r="BJ574" s="19" t="s">
        <v>84</v>
      </c>
      <c r="BK574" s="182">
        <f>ROUND(I574*H574,2)</f>
        <v>0</v>
      </c>
      <c r="BL574" s="19" t="s">
        <v>141</v>
      </c>
      <c r="BM574" s="181" t="s">
        <v>708</v>
      </c>
    </row>
    <row r="575" spans="1:65" s="2" customFormat="1">
      <c r="A575" s="35"/>
      <c r="B575" s="36"/>
      <c r="C575" s="37"/>
      <c r="D575" s="183" t="s">
        <v>143</v>
      </c>
      <c r="E575" s="37"/>
      <c r="F575" s="184" t="s">
        <v>199</v>
      </c>
      <c r="G575" s="37"/>
      <c r="H575" s="37"/>
      <c r="I575" s="426"/>
      <c r="J575" s="408"/>
      <c r="K575" s="37"/>
      <c r="L575" s="40"/>
      <c r="M575" s="186"/>
      <c r="N575" s="187"/>
      <c r="O575" s="64"/>
      <c r="P575" s="64"/>
      <c r="Q575" s="64"/>
      <c r="R575" s="64"/>
      <c r="S575" s="64"/>
      <c r="T575" s="65"/>
      <c r="U575" s="35"/>
      <c r="V575" s="35"/>
      <c r="W575" s="35"/>
      <c r="X575" s="35"/>
      <c r="Y575" s="35"/>
      <c r="Z575" s="35"/>
      <c r="AA575" s="35"/>
      <c r="AB575" s="35"/>
      <c r="AC575" s="35"/>
      <c r="AD575" s="35"/>
      <c r="AE575" s="35"/>
      <c r="AT575" s="19" t="s">
        <v>143</v>
      </c>
      <c r="AU575" s="19" t="s">
        <v>86</v>
      </c>
    </row>
    <row r="576" spans="1:65" s="2" customFormat="1" ht="39">
      <c r="A576" s="35"/>
      <c r="B576" s="36"/>
      <c r="C576" s="37"/>
      <c r="D576" s="183" t="s">
        <v>145</v>
      </c>
      <c r="E576" s="37"/>
      <c r="F576" s="188" t="s">
        <v>189</v>
      </c>
      <c r="G576" s="37"/>
      <c r="H576" s="37"/>
      <c r="I576" s="426"/>
      <c r="J576" s="408"/>
      <c r="K576" s="37"/>
      <c r="L576" s="40"/>
      <c r="M576" s="186"/>
      <c r="N576" s="187"/>
      <c r="O576" s="64"/>
      <c r="P576" s="64"/>
      <c r="Q576" s="64"/>
      <c r="R576" s="64"/>
      <c r="S576" s="64"/>
      <c r="T576" s="65"/>
      <c r="U576" s="35"/>
      <c r="V576" s="35"/>
      <c r="W576" s="35"/>
      <c r="X576" s="35"/>
      <c r="Y576" s="35"/>
      <c r="Z576" s="35"/>
      <c r="AA576" s="35"/>
      <c r="AB576" s="35"/>
      <c r="AC576" s="35"/>
      <c r="AD576" s="35"/>
      <c r="AE576" s="35"/>
      <c r="AT576" s="19" t="s">
        <v>145</v>
      </c>
      <c r="AU576" s="19" t="s">
        <v>86</v>
      </c>
    </row>
    <row r="577" spans="1:65" s="14" customFormat="1">
      <c r="B577" s="198"/>
      <c r="C577" s="199"/>
      <c r="D577" s="183" t="s">
        <v>147</v>
      </c>
      <c r="E577" s="200" t="s">
        <v>19</v>
      </c>
      <c r="F577" s="201" t="s">
        <v>190</v>
      </c>
      <c r="G577" s="199"/>
      <c r="H577" s="202">
        <v>1</v>
      </c>
      <c r="I577" s="429"/>
      <c r="J577" s="430"/>
      <c r="K577" s="199"/>
      <c r="L577" s="203"/>
      <c r="M577" s="204"/>
      <c r="N577" s="205"/>
      <c r="O577" s="205"/>
      <c r="P577" s="205"/>
      <c r="Q577" s="205"/>
      <c r="R577" s="205"/>
      <c r="S577" s="205"/>
      <c r="T577" s="206"/>
      <c r="AT577" s="207" t="s">
        <v>147</v>
      </c>
      <c r="AU577" s="207" t="s">
        <v>86</v>
      </c>
      <c r="AV577" s="14" t="s">
        <v>86</v>
      </c>
      <c r="AW577" s="14" t="s">
        <v>35</v>
      </c>
      <c r="AX577" s="14" t="s">
        <v>84</v>
      </c>
      <c r="AY577" s="207" t="s">
        <v>134</v>
      </c>
    </row>
    <row r="578" spans="1:65" s="2" customFormat="1" ht="14.45" customHeight="1">
      <c r="A578" s="35"/>
      <c r="B578" s="36"/>
      <c r="C578" s="218" t="s">
        <v>709</v>
      </c>
      <c r="D578" s="218" t="s">
        <v>192</v>
      </c>
      <c r="E578" s="219" t="s">
        <v>202</v>
      </c>
      <c r="F578" s="220" t="s">
        <v>203</v>
      </c>
      <c r="G578" s="221" t="s">
        <v>187</v>
      </c>
      <c r="H578" s="222">
        <v>1</v>
      </c>
      <c r="I578" s="427"/>
      <c r="J578" s="428">
        <f>ROUND(I578*H578,2)</f>
        <v>0</v>
      </c>
      <c r="K578" s="220" t="s">
        <v>19</v>
      </c>
      <c r="L578" s="223"/>
      <c r="M578" s="224" t="s">
        <v>19</v>
      </c>
      <c r="N578" s="225" t="s">
        <v>47</v>
      </c>
      <c r="O578" s="64"/>
      <c r="P578" s="179">
        <f>O578*H578</f>
        <v>0</v>
      </c>
      <c r="Q578" s="179">
        <v>4.58</v>
      </c>
      <c r="R578" s="179">
        <f>Q578*H578</f>
        <v>4.58</v>
      </c>
      <c r="S578" s="179">
        <v>0</v>
      </c>
      <c r="T578" s="180">
        <f>S578*H578</f>
        <v>0</v>
      </c>
      <c r="U578" s="35"/>
      <c r="V578" s="35"/>
      <c r="W578" s="35"/>
      <c r="X578" s="35"/>
      <c r="Y578" s="35"/>
      <c r="Z578" s="35"/>
      <c r="AA578" s="35"/>
      <c r="AB578" s="35"/>
      <c r="AC578" s="35"/>
      <c r="AD578" s="35"/>
      <c r="AE578" s="35"/>
      <c r="AR578" s="181" t="s">
        <v>191</v>
      </c>
      <c r="AT578" s="181" t="s">
        <v>192</v>
      </c>
      <c r="AU578" s="181" t="s">
        <v>86</v>
      </c>
      <c r="AY578" s="19" t="s">
        <v>134</v>
      </c>
      <c r="BE578" s="182">
        <f>IF(N578="základní",J578,0)</f>
        <v>0</v>
      </c>
      <c r="BF578" s="182">
        <f>IF(N578="snížená",J578,0)</f>
        <v>0</v>
      </c>
      <c r="BG578" s="182">
        <f>IF(N578="zákl. přenesená",J578,0)</f>
        <v>0</v>
      </c>
      <c r="BH578" s="182">
        <f>IF(N578="sníž. přenesená",J578,0)</f>
        <v>0</v>
      </c>
      <c r="BI578" s="182">
        <f>IF(N578="nulová",J578,0)</f>
        <v>0</v>
      </c>
      <c r="BJ578" s="19" t="s">
        <v>84</v>
      </c>
      <c r="BK578" s="182">
        <f>ROUND(I578*H578,2)</f>
        <v>0</v>
      </c>
      <c r="BL578" s="19" t="s">
        <v>141</v>
      </c>
      <c r="BM578" s="181" t="s">
        <v>710</v>
      </c>
    </row>
    <row r="579" spans="1:65" s="2" customFormat="1" ht="14.45" customHeight="1">
      <c r="A579" s="35"/>
      <c r="B579" s="36"/>
      <c r="C579" s="170" t="s">
        <v>711</v>
      </c>
      <c r="D579" s="170" t="s">
        <v>136</v>
      </c>
      <c r="E579" s="171" t="s">
        <v>712</v>
      </c>
      <c r="F579" s="172" t="s">
        <v>713</v>
      </c>
      <c r="G579" s="173" t="s">
        <v>187</v>
      </c>
      <c r="H579" s="174">
        <v>1</v>
      </c>
      <c r="I579" s="424"/>
      <c r="J579" s="425">
        <f>ROUND(I579*H579,2)</f>
        <v>0</v>
      </c>
      <c r="K579" s="172" t="s">
        <v>140</v>
      </c>
      <c r="L579" s="40"/>
      <c r="M579" s="177" t="s">
        <v>19</v>
      </c>
      <c r="N579" s="178" t="s">
        <v>47</v>
      </c>
      <c r="O579" s="64"/>
      <c r="P579" s="179">
        <f>O579*H579</f>
        <v>0</v>
      </c>
      <c r="Q579" s="179">
        <v>3.9269999999999999E-2</v>
      </c>
      <c r="R579" s="179">
        <f>Q579*H579</f>
        <v>3.9269999999999999E-2</v>
      </c>
      <c r="S579" s="179">
        <v>0</v>
      </c>
      <c r="T579" s="180">
        <f>S579*H579</f>
        <v>0</v>
      </c>
      <c r="U579" s="35"/>
      <c r="V579" s="35"/>
      <c r="W579" s="35"/>
      <c r="X579" s="35"/>
      <c r="Y579" s="35"/>
      <c r="Z579" s="35"/>
      <c r="AA579" s="35"/>
      <c r="AB579" s="35"/>
      <c r="AC579" s="35"/>
      <c r="AD579" s="35"/>
      <c r="AE579" s="35"/>
      <c r="AR579" s="181" t="s">
        <v>141</v>
      </c>
      <c r="AT579" s="181" t="s">
        <v>136</v>
      </c>
      <c r="AU579" s="181" t="s">
        <v>86</v>
      </c>
      <c r="AY579" s="19" t="s">
        <v>134</v>
      </c>
      <c r="BE579" s="182">
        <f>IF(N579="základní",J579,0)</f>
        <v>0</v>
      </c>
      <c r="BF579" s="182">
        <f>IF(N579="snížená",J579,0)</f>
        <v>0</v>
      </c>
      <c r="BG579" s="182">
        <f>IF(N579="zákl. přenesená",J579,0)</f>
        <v>0</v>
      </c>
      <c r="BH579" s="182">
        <f>IF(N579="sníž. přenesená",J579,0)</f>
        <v>0</v>
      </c>
      <c r="BI579" s="182">
        <f>IF(N579="nulová",J579,0)</f>
        <v>0</v>
      </c>
      <c r="BJ579" s="19" t="s">
        <v>84</v>
      </c>
      <c r="BK579" s="182">
        <f>ROUND(I579*H579,2)</f>
        <v>0</v>
      </c>
      <c r="BL579" s="19" t="s">
        <v>141</v>
      </c>
      <c r="BM579" s="181" t="s">
        <v>714</v>
      </c>
    </row>
    <row r="580" spans="1:65" s="2" customFormat="1">
      <c r="A580" s="35"/>
      <c r="B580" s="36"/>
      <c r="C580" s="37"/>
      <c r="D580" s="183" t="s">
        <v>143</v>
      </c>
      <c r="E580" s="37"/>
      <c r="F580" s="184" t="s">
        <v>713</v>
      </c>
      <c r="G580" s="37"/>
      <c r="H580" s="37"/>
      <c r="I580" s="426"/>
      <c r="J580" s="408"/>
      <c r="K580" s="37"/>
      <c r="L580" s="40"/>
      <c r="M580" s="186"/>
      <c r="N580" s="187"/>
      <c r="O580" s="64"/>
      <c r="P580" s="64"/>
      <c r="Q580" s="64"/>
      <c r="R580" s="64"/>
      <c r="S580" s="64"/>
      <c r="T580" s="65"/>
      <c r="U580" s="35"/>
      <c r="V580" s="35"/>
      <c r="W580" s="35"/>
      <c r="X580" s="35"/>
      <c r="Y580" s="35"/>
      <c r="Z580" s="35"/>
      <c r="AA580" s="35"/>
      <c r="AB580" s="35"/>
      <c r="AC580" s="35"/>
      <c r="AD580" s="35"/>
      <c r="AE580" s="35"/>
      <c r="AT580" s="19" t="s">
        <v>143</v>
      </c>
      <c r="AU580" s="19" t="s">
        <v>86</v>
      </c>
    </row>
    <row r="581" spans="1:65" s="2" customFormat="1" ht="39">
      <c r="A581" s="35"/>
      <c r="B581" s="36"/>
      <c r="C581" s="37"/>
      <c r="D581" s="183" t="s">
        <v>145</v>
      </c>
      <c r="E581" s="37"/>
      <c r="F581" s="188" t="s">
        <v>189</v>
      </c>
      <c r="G581" s="37"/>
      <c r="H581" s="37"/>
      <c r="I581" s="426"/>
      <c r="J581" s="408"/>
      <c r="K581" s="37"/>
      <c r="L581" s="40"/>
      <c r="M581" s="186"/>
      <c r="N581" s="187"/>
      <c r="O581" s="64"/>
      <c r="P581" s="64"/>
      <c r="Q581" s="64"/>
      <c r="R581" s="64"/>
      <c r="S581" s="64"/>
      <c r="T581" s="65"/>
      <c r="U581" s="35"/>
      <c r="V581" s="35"/>
      <c r="W581" s="35"/>
      <c r="X581" s="35"/>
      <c r="Y581" s="35"/>
      <c r="Z581" s="35"/>
      <c r="AA581" s="35"/>
      <c r="AB581" s="35"/>
      <c r="AC581" s="35"/>
      <c r="AD581" s="35"/>
      <c r="AE581" s="35"/>
      <c r="AT581" s="19" t="s">
        <v>145</v>
      </c>
      <c r="AU581" s="19" t="s">
        <v>86</v>
      </c>
    </row>
    <row r="582" spans="1:65" s="14" customFormat="1">
      <c r="B582" s="198"/>
      <c r="C582" s="199"/>
      <c r="D582" s="183" t="s">
        <v>147</v>
      </c>
      <c r="E582" s="200" t="s">
        <v>19</v>
      </c>
      <c r="F582" s="201" t="s">
        <v>190</v>
      </c>
      <c r="G582" s="199"/>
      <c r="H582" s="202">
        <v>1</v>
      </c>
      <c r="I582" s="429"/>
      <c r="J582" s="430"/>
      <c r="K582" s="199"/>
      <c r="L582" s="203"/>
      <c r="M582" s="204"/>
      <c r="N582" s="205"/>
      <c r="O582" s="205"/>
      <c r="P582" s="205"/>
      <c r="Q582" s="205"/>
      <c r="R582" s="205"/>
      <c r="S582" s="205"/>
      <c r="T582" s="206"/>
      <c r="AT582" s="207" t="s">
        <v>147</v>
      </c>
      <c r="AU582" s="207" t="s">
        <v>86</v>
      </c>
      <c r="AV582" s="14" t="s">
        <v>86</v>
      </c>
      <c r="AW582" s="14" t="s">
        <v>35</v>
      </c>
      <c r="AX582" s="14" t="s">
        <v>84</v>
      </c>
      <c r="AY582" s="207" t="s">
        <v>134</v>
      </c>
    </row>
    <row r="583" spans="1:65" s="2" customFormat="1" ht="14.45" customHeight="1">
      <c r="A583" s="35"/>
      <c r="B583" s="36"/>
      <c r="C583" s="218" t="s">
        <v>715</v>
      </c>
      <c r="D583" s="218" t="s">
        <v>192</v>
      </c>
      <c r="E583" s="219" t="s">
        <v>716</v>
      </c>
      <c r="F583" s="220" t="s">
        <v>717</v>
      </c>
      <c r="G583" s="221" t="s">
        <v>187</v>
      </c>
      <c r="H583" s="222">
        <v>1</v>
      </c>
      <c r="I583" s="427"/>
      <c r="J583" s="428">
        <f>ROUND(I583*H583,2)</f>
        <v>0</v>
      </c>
      <c r="K583" s="220" t="s">
        <v>19</v>
      </c>
      <c r="L583" s="223"/>
      <c r="M583" s="224" t="s">
        <v>19</v>
      </c>
      <c r="N583" s="225" t="s">
        <v>47</v>
      </c>
      <c r="O583" s="64"/>
      <c r="P583" s="179">
        <f>O583*H583</f>
        <v>0</v>
      </c>
      <c r="Q583" s="179">
        <v>1.1200000000000001</v>
      </c>
      <c r="R583" s="179">
        <f>Q583*H583</f>
        <v>1.1200000000000001</v>
      </c>
      <c r="S583" s="179">
        <v>0</v>
      </c>
      <c r="T583" s="180">
        <f>S583*H583</f>
        <v>0</v>
      </c>
      <c r="U583" s="35"/>
      <c r="V583" s="35"/>
      <c r="W583" s="35"/>
      <c r="X583" s="35"/>
      <c r="Y583" s="35"/>
      <c r="Z583" s="35"/>
      <c r="AA583" s="35"/>
      <c r="AB583" s="35"/>
      <c r="AC583" s="35"/>
      <c r="AD583" s="35"/>
      <c r="AE583" s="35"/>
      <c r="AR583" s="181" t="s">
        <v>191</v>
      </c>
      <c r="AT583" s="181" t="s">
        <v>192</v>
      </c>
      <c r="AU583" s="181" t="s">
        <v>86</v>
      </c>
      <c r="AY583" s="19" t="s">
        <v>134</v>
      </c>
      <c r="BE583" s="182">
        <f>IF(N583="základní",J583,0)</f>
        <v>0</v>
      </c>
      <c r="BF583" s="182">
        <f>IF(N583="snížená",J583,0)</f>
        <v>0</v>
      </c>
      <c r="BG583" s="182">
        <f>IF(N583="zákl. přenesená",J583,0)</f>
        <v>0</v>
      </c>
      <c r="BH583" s="182">
        <f>IF(N583="sníž. přenesená",J583,0)</f>
        <v>0</v>
      </c>
      <c r="BI583" s="182">
        <f>IF(N583="nulová",J583,0)</f>
        <v>0</v>
      </c>
      <c r="BJ583" s="19" t="s">
        <v>84</v>
      </c>
      <c r="BK583" s="182">
        <f>ROUND(I583*H583,2)</f>
        <v>0</v>
      </c>
      <c r="BL583" s="19" t="s">
        <v>141</v>
      </c>
      <c r="BM583" s="181" t="s">
        <v>718</v>
      </c>
    </row>
    <row r="584" spans="1:65" s="2" customFormat="1">
      <c r="A584" s="35"/>
      <c r="B584" s="36"/>
      <c r="C584" s="37"/>
      <c r="D584" s="183" t="s">
        <v>143</v>
      </c>
      <c r="E584" s="37"/>
      <c r="F584" s="184" t="s">
        <v>717</v>
      </c>
      <c r="G584" s="37"/>
      <c r="H584" s="37"/>
      <c r="I584" s="426"/>
      <c r="J584" s="408"/>
      <c r="K584" s="37"/>
      <c r="L584" s="40"/>
      <c r="M584" s="186"/>
      <c r="N584" s="187"/>
      <c r="O584" s="64"/>
      <c r="P584" s="64"/>
      <c r="Q584" s="64"/>
      <c r="R584" s="64"/>
      <c r="S584" s="64"/>
      <c r="T584" s="65"/>
      <c r="U584" s="35"/>
      <c r="V584" s="35"/>
      <c r="W584" s="35"/>
      <c r="X584" s="35"/>
      <c r="Y584" s="35"/>
      <c r="Z584" s="35"/>
      <c r="AA584" s="35"/>
      <c r="AB584" s="35"/>
      <c r="AC584" s="35"/>
      <c r="AD584" s="35"/>
      <c r="AE584" s="35"/>
      <c r="AT584" s="19" t="s">
        <v>143</v>
      </c>
      <c r="AU584" s="19" t="s">
        <v>86</v>
      </c>
    </row>
    <row r="585" spans="1:65" s="2" customFormat="1" ht="14.45" customHeight="1">
      <c r="A585" s="35"/>
      <c r="B585" s="36"/>
      <c r="C585" s="170" t="s">
        <v>719</v>
      </c>
      <c r="D585" s="170" t="s">
        <v>136</v>
      </c>
      <c r="E585" s="171" t="s">
        <v>720</v>
      </c>
      <c r="F585" s="172" t="s">
        <v>721</v>
      </c>
      <c r="G585" s="173" t="s">
        <v>181</v>
      </c>
      <c r="H585" s="174">
        <v>3.5</v>
      </c>
      <c r="I585" s="424"/>
      <c r="J585" s="425">
        <f>ROUND(I585*H585,2)</f>
        <v>0</v>
      </c>
      <c r="K585" s="172" t="s">
        <v>140</v>
      </c>
      <c r="L585" s="40"/>
      <c r="M585" s="177" t="s">
        <v>19</v>
      </c>
      <c r="N585" s="178" t="s">
        <v>47</v>
      </c>
      <c r="O585" s="64"/>
      <c r="P585" s="179">
        <f>O585*H585</f>
        <v>0</v>
      </c>
      <c r="Q585" s="179">
        <v>4.6999999999999999E-4</v>
      </c>
      <c r="R585" s="179">
        <f>Q585*H585</f>
        <v>1.645E-3</v>
      </c>
      <c r="S585" s="179">
        <v>0</v>
      </c>
      <c r="T585" s="180">
        <f>S585*H585</f>
        <v>0</v>
      </c>
      <c r="U585" s="35"/>
      <c r="V585" s="35"/>
      <c r="W585" s="35"/>
      <c r="X585" s="35"/>
      <c r="Y585" s="35"/>
      <c r="Z585" s="35"/>
      <c r="AA585" s="35"/>
      <c r="AB585" s="35"/>
      <c r="AC585" s="35"/>
      <c r="AD585" s="35"/>
      <c r="AE585" s="35"/>
      <c r="AR585" s="181" t="s">
        <v>141</v>
      </c>
      <c r="AT585" s="181" t="s">
        <v>136</v>
      </c>
      <c r="AU585" s="181" t="s">
        <v>86</v>
      </c>
      <c r="AY585" s="19" t="s">
        <v>134</v>
      </c>
      <c r="BE585" s="182">
        <f>IF(N585="základní",J585,0)</f>
        <v>0</v>
      </c>
      <c r="BF585" s="182">
        <f>IF(N585="snížená",J585,0)</f>
        <v>0</v>
      </c>
      <c r="BG585" s="182">
        <f>IF(N585="zákl. přenesená",J585,0)</f>
        <v>0</v>
      </c>
      <c r="BH585" s="182">
        <f>IF(N585="sníž. přenesená",J585,0)</f>
        <v>0</v>
      </c>
      <c r="BI585" s="182">
        <f>IF(N585="nulová",J585,0)</f>
        <v>0</v>
      </c>
      <c r="BJ585" s="19" t="s">
        <v>84</v>
      </c>
      <c r="BK585" s="182">
        <f>ROUND(I585*H585,2)</f>
        <v>0</v>
      </c>
      <c r="BL585" s="19" t="s">
        <v>141</v>
      </c>
      <c r="BM585" s="181" t="s">
        <v>722</v>
      </c>
    </row>
    <row r="586" spans="1:65" s="2" customFormat="1">
      <c r="A586" s="35"/>
      <c r="B586" s="36"/>
      <c r="C586" s="37"/>
      <c r="D586" s="183" t="s">
        <v>143</v>
      </c>
      <c r="E586" s="37"/>
      <c r="F586" s="184" t="s">
        <v>723</v>
      </c>
      <c r="G586" s="37"/>
      <c r="H586" s="37"/>
      <c r="I586" s="426"/>
      <c r="J586" s="408"/>
      <c r="K586" s="37"/>
      <c r="L586" s="40"/>
      <c r="M586" s="186"/>
      <c r="N586" s="187"/>
      <c r="O586" s="64"/>
      <c r="P586" s="64"/>
      <c r="Q586" s="64"/>
      <c r="R586" s="64"/>
      <c r="S586" s="64"/>
      <c r="T586" s="65"/>
      <c r="U586" s="35"/>
      <c r="V586" s="35"/>
      <c r="W586" s="35"/>
      <c r="X586" s="35"/>
      <c r="Y586" s="35"/>
      <c r="Z586" s="35"/>
      <c r="AA586" s="35"/>
      <c r="AB586" s="35"/>
      <c r="AC586" s="35"/>
      <c r="AD586" s="35"/>
      <c r="AE586" s="35"/>
      <c r="AT586" s="19" t="s">
        <v>143</v>
      </c>
      <c r="AU586" s="19" t="s">
        <v>86</v>
      </c>
    </row>
    <row r="587" spans="1:65" s="2" customFormat="1" ht="14.45" customHeight="1">
      <c r="A587" s="35"/>
      <c r="B587" s="36"/>
      <c r="C587" s="218" t="s">
        <v>724</v>
      </c>
      <c r="D587" s="218" t="s">
        <v>192</v>
      </c>
      <c r="E587" s="219" t="s">
        <v>725</v>
      </c>
      <c r="F587" s="220" t="s">
        <v>726</v>
      </c>
      <c r="G587" s="221" t="s">
        <v>181</v>
      </c>
      <c r="H587" s="222">
        <v>3.85</v>
      </c>
      <c r="I587" s="427"/>
      <c r="J587" s="428">
        <f>ROUND(I587*H587,2)</f>
        <v>0</v>
      </c>
      <c r="K587" s="220" t="s">
        <v>140</v>
      </c>
      <c r="L587" s="223"/>
      <c r="M587" s="224" t="s">
        <v>19</v>
      </c>
      <c r="N587" s="225" t="s">
        <v>47</v>
      </c>
      <c r="O587" s="64"/>
      <c r="P587" s="179">
        <f>O587*H587</f>
        <v>0</v>
      </c>
      <c r="Q587" s="179">
        <v>1.7149999999999999E-2</v>
      </c>
      <c r="R587" s="179">
        <f>Q587*H587</f>
        <v>6.6027500000000003E-2</v>
      </c>
      <c r="S587" s="179">
        <v>0</v>
      </c>
      <c r="T587" s="180">
        <f>S587*H587</f>
        <v>0</v>
      </c>
      <c r="U587" s="35"/>
      <c r="V587" s="35"/>
      <c r="W587" s="35"/>
      <c r="X587" s="35"/>
      <c r="Y587" s="35"/>
      <c r="Z587" s="35"/>
      <c r="AA587" s="35"/>
      <c r="AB587" s="35"/>
      <c r="AC587" s="35"/>
      <c r="AD587" s="35"/>
      <c r="AE587" s="35"/>
      <c r="AR587" s="181" t="s">
        <v>191</v>
      </c>
      <c r="AT587" s="181" t="s">
        <v>192</v>
      </c>
      <c r="AU587" s="181" t="s">
        <v>86</v>
      </c>
      <c r="AY587" s="19" t="s">
        <v>134</v>
      </c>
      <c r="BE587" s="182">
        <f>IF(N587="základní",J587,0)</f>
        <v>0</v>
      </c>
      <c r="BF587" s="182">
        <f>IF(N587="snížená",J587,0)</f>
        <v>0</v>
      </c>
      <c r="BG587" s="182">
        <f>IF(N587="zákl. přenesená",J587,0)</f>
        <v>0</v>
      </c>
      <c r="BH587" s="182">
        <f>IF(N587="sníž. přenesená",J587,0)</f>
        <v>0</v>
      </c>
      <c r="BI587" s="182">
        <f>IF(N587="nulová",J587,0)</f>
        <v>0</v>
      </c>
      <c r="BJ587" s="19" t="s">
        <v>84</v>
      </c>
      <c r="BK587" s="182">
        <f>ROUND(I587*H587,2)</f>
        <v>0</v>
      </c>
      <c r="BL587" s="19" t="s">
        <v>141</v>
      </c>
      <c r="BM587" s="181" t="s">
        <v>727</v>
      </c>
    </row>
    <row r="588" spans="1:65" s="2" customFormat="1">
      <c r="A588" s="35"/>
      <c r="B588" s="36"/>
      <c r="C588" s="37"/>
      <c r="D588" s="183" t="s">
        <v>143</v>
      </c>
      <c r="E588" s="37"/>
      <c r="F588" s="184" t="s">
        <v>726</v>
      </c>
      <c r="G588" s="37"/>
      <c r="H588" s="37"/>
      <c r="I588" s="426"/>
      <c r="J588" s="408"/>
      <c r="K588" s="37"/>
      <c r="L588" s="40"/>
      <c r="M588" s="186"/>
      <c r="N588" s="187"/>
      <c r="O588" s="64"/>
      <c r="P588" s="64"/>
      <c r="Q588" s="64"/>
      <c r="R588" s="64"/>
      <c r="S588" s="64"/>
      <c r="T588" s="65"/>
      <c r="U588" s="35"/>
      <c r="V588" s="35"/>
      <c r="W588" s="35"/>
      <c r="X588" s="35"/>
      <c r="Y588" s="35"/>
      <c r="Z588" s="35"/>
      <c r="AA588" s="35"/>
      <c r="AB588" s="35"/>
      <c r="AC588" s="35"/>
      <c r="AD588" s="35"/>
      <c r="AE588" s="35"/>
      <c r="AT588" s="19" t="s">
        <v>143</v>
      </c>
      <c r="AU588" s="19" t="s">
        <v>86</v>
      </c>
    </row>
    <row r="589" spans="1:65" s="14" customFormat="1">
      <c r="B589" s="198"/>
      <c r="C589" s="199"/>
      <c r="D589" s="183" t="s">
        <v>147</v>
      </c>
      <c r="E589" s="199"/>
      <c r="F589" s="201" t="s">
        <v>728</v>
      </c>
      <c r="G589" s="199"/>
      <c r="H589" s="202">
        <v>3.85</v>
      </c>
      <c r="I589" s="429"/>
      <c r="J589" s="430"/>
      <c r="K589" s="199"/>
      <c r="L589" s="203"/>
      <c r="M589" s="204"/>
      <c r="N589" s="205"/>
      <c r="O589" s="205"/>
      <c r="P589" s="205"/>
      <c r="Q589" s="205"/>
      <c r="R589" s="205"/>
      <c r="S589" s="205"/>
      <c r="T589" s="206"/>
      <c r="AT589" s="207" t="s">
        <v>147</v>
      </c>
      <c r="AU589" s="207" t="s">
        <v>86</v>
      </c>
      <c r="AV589" s="14" t="s">
        <v>86</v>
      </c>
      <c r="AW589" s="14" t="s">
        <v>4</v>
      </c>
      <c r="AX589" s="14" t="s">
        <v>84</v>
      </c>
      <c r="AY589" s="207" t="s">
        <v>134</v>
      </c>
    </row>
    <row r="590" spans="1:65" s="12" customFormat="1" ht="22.9" customHeight="1">
      <c r="B590" s="155"/>
      <c r="C590" s="156"/>
      <c r="D590" s="157" t="s">
        <v>75</v>
      </c>
      <c r="E590" s="169" t="s">
        <v>197</v>
      </c>
      <c r="F590" s="169" t="s">
        <v>729</v>
      </c>
      <c r="G590" s="156"/>
      <c r="H590" s="156"/>
      <c r="I590" s="421"/>
      <c r="J590" s="423">
        <f>BK590</f>
        <v>0</v>
      </c>
      <c r="K590" s="156"/>
      <c r="L590" s="161"/>
      <c r="M590" s="162"/>
      <c r="N590" s="163"/>
      <c r="O590" s="163"/>
      <c r="P590" s="164">
        <f>SUM(P591:P700)</f>
        <v>0</v>
      </c>
      <c r="Q590" s="163"/>
      <c r="R590" s="164">
        <f>SUM(R591:R700)</f>
        <v>3.4395426700000007</v>
      </c>
      <c r="S590" s="163"/>
      <c r="T590" s="165">
        <f>SUM(T591:T700)</f>
        <v>2.7945500000000001</v>
      </c>
      <c r="AR590" s="166" t="s">
        <v>84</v>
      </c>
      <c r="AT590" s="167" t="s">
        <v>75</v>
      </c>
      <c r="AU590" s="167" t="s">
        <v>84</v>
      </c>
      <c r="AY590" s="166" t="s">
        <v>134</v>
      </c>
      <c r="BK590" s="168">
        <f>SUM(BK591:BK700)</f>
        <v>0</v>
      </c>
    </row>
    <row r="591" spans="1:65" s="2" customFormat="1" ht="14.45" customHeight="1">
      <c r="A591" s="35"/>
      <c r="B591" s="36"/>
      <c r="C591" s="170" t="s">
        <v>730</v>
      </c>
      <c r="D591" s="170" t="s">
        <v>136</v>
      </c>
      <c r="E591" s="171" t="s">
        <v>731</v>
      </c>
      <c r="F591" s="172" t="s">
        <v>732</v>
      </c>
      <c r="G591" s="173" t="s">
        <v>181</v>
      </c>
      <c r="H591" s="174">
        <v>7</v>
      </c>
      <c r="I591" s="424"/>
      <c r="J591" s="425">
        <f>ROUND(I591*H591,2)</f>
        <v>0</v>
      </c>
      <c r="K591" s="172" t="s">
        <v>140</v>
      </c>
      <c r="L591" s="40"/>
      <c r="M591" s="177" t="s">
        <v>19</v>
      </c>
      <c r="N591" s="178" t="s">
        <v>47</v>
      </c>
      <c r="O591" s="64"/>
      <c r="P591" s="179">
        <f>O591*H591</f>
        <v>0</v>
      </c>
      <c r="Q591" s="179">
        <v>1.8000000000000001E-4</v>
      </c>
      <c r="R591" s="179">
        <f>Q591*H591</f>
        <v>1.2600000000000001E-3</v>
      </c>
      <c r="S591" s="179">
        <v>0</v>
      </c>
      <c r="T591" s="180">
        <f>S591*H591</f>
        <v>0</v>
      </c>
      <c r="U591" s="35"/>
      <c r="V591" s="35"/>
      <c r="W591" s="35"/>
      <c r="X591" s="35"/>
      <c r="Y591" s="35"/>
      <c r="Z591" s="35"/>
      <c r="AA591" s="35"/>
      <c r="AB591" s="35"/>
      <c r="AC591" s="35"/>
      <c r="AD591" s="35"/>
      <c r="AE591" s="35"/>
      <c r="AR591" s="181" t="s">
        <v>141</v>
      </c>
      <c r="AT591" s="181" t="s">
        <v>136</v>
      </c>
      <c r="AU591" s="181" t="s">
        <v>86</v>
      </c>
      <c r="AY591" s="19" t="s">
        <v>134</v>
      </c>
      <c r="BE591" s="182">
        <f>IF(N591="základní",J591,0)</f>
        <v>0</v>
      </c>
      <c r="BF591" s="182">
        <f>IF(N591="snížená",J591,0)</f>
        <v>0</v>
      </c>
      <c r="BG591" s="182">
        <f>IF(N591="zákl. přenesená",J591,0)</f>
        <v>0</v>
      </c>
      <c r="BH591" s="182">
        <f>IF(N591="sníž. přenesená",J591,0)</f>
        <v>0</v>
      </c>
      <c r="BI591" s="182">
        <f>IF(N591="nulová",J591,0)</f>
        <v>0</v>
      </c>
      <c r="BJ591" s="19" t="s">
        <v>84</v>
      </c>
      <c r="BK591" s="182">
        <f>ROUND(I591*H591,2)</f>
        <v>0</v>
      </c>
      <c r="BL591" s="19" t="s">
        <v>141</v>
      </c>
      <c r="BM591" s="181" t="s">
        <v>733</v>
      </c>
    </row>
    <row r="592" spans="1:65" s="2" customFormat="1" ht="19.5">
      <c r="A592" s="35"/>
      <c r="B592" s="36"/>
      <c r="C592" s="37"/>
      <c r="D592" s="183" t="s">
        <v>143</v>
      </c>
      <c r="E592" s="37"/>
      <c r="F592" s="184" t="s">
        <v>734</v>
      </c>
      <c r="G592" s="37"/>
      <c r="H592" s="37"/>
      <c r="I592" s="426"/>
      <c r="J592" s="408"/>
      <c r="K592" s="37"/>
      <c r="L592" s="40"/>
      <c r="M592" s="186"/>
      <c r="N592" s="187"/>
      <c r="O592" s="64"/>
      <c r="P592" s="64"/>
      <c r="Q592" s="64"/>
      <c r="R592" s="64"/>
      <c r="S592" s="64"/>
      <c r="T592" s="65"/>
      <c r="U592" s="35"/>
      <c r="V592" s="35"/>
      <c r="W592" s="35"/>
      <c r="X592" s="35"/>
      <c r="Y592" s="35"/>
      <c r="Z592" s="35"/>
      <c r="AA592" s="35"/>
      <c r="AB592" s="35"/>
      <c r="AC592" s="35"/>
      <c r="AD592" s="35"/>
      <c r="AE592" s="35"/>
      <c r="AT592" s="19" t="s">
        <v>143</v>
      </c>
      <c r="AU592" s="19" t="s">
        <v>86</v>
      </c>
    </row>
    <row r="593" spans="1:65" s="2" customFormat="1" ht="39">
      <c r="A593" s="35"/>
      <c r="B593" s="36"/>
      <c r="C593" s="37"/>
      <c r="D593" s="183" t="s">
        <v>145</v>
      </c>
      <c r="E593" s="37"/>
      <c r="F593" s="188" t="s">
        <v>735</v>
      </c>
      <c r="G593" s="37"/>
      <c r="H593" s="37"/>
      <c r="I593" s="426"/>
      <c r="J593" s="408"/>
      <c r="K593" s="37"/>
      <c r="L593" s="40"/>
      <c r="M593" s="186"/>
      <c r="N593" s="187"/>
      <c r="O593" s="64"/>
      <c r="P593" s="64"/>
      <c r="Q593" s="64"/>
      <c r="R593" s="64"/>
      <c r="S593" s="64"/>
      <c r="T593" s="65"/>
      <c r="U593" s="35"/>
      <c r="V593" s="35"/>
      <c r="W593" s="35"/>
      <c r="X593" s="35"/>
      <c r="Y593" s="35"/>
      <c r="Z593" s="35"/>
      <c r="AA593" s="35"/>
      <c r="AB593" s="35"/>
      <c r="AC593" s="35"/>
      <c r="AD593" s="35"/>
      <c r="AE593" s="35"/>
      <c r="AT593" s="19" t="s">
        <v>145</v>
      </c>
      <c r="AU593" s="19" t="s">
        <v>86</v>
      </c>
    </row>
    <row r="594" spans="1:65" s="13" customFormat="1">
      <c r="B594" s="189"/>
      <c r="C594" s="190"/>
      <c r="D594" s="183" t="s">
        <v>147</v>
      </c>
      <c r="E594" s="191" t="s">
        <v>19</v>
      </c>
      <c r="F594" s="192" t="s">
        <v>301</v>
      </c>
      <c r="G594" s="190"/>
      <c r="H594" s="191" t="s">
        <v>19</v>
      </c>
      <c r="I594" s="433"/>
      <c r="J594" s="434"/>
      <c r="K594" s="190"/>
      <c r="L594" s="193"/>
      <c r="M594" s="194"/>
      <c r="N594" s="195"/>
      <c r="O594" s="195"/>
      <c r="P594" s="195"/>
      <c r="Q594" s="195"/>
      <c r="R594" s="195"/>
      <c r="S594" s="195"/>
      <c r="T594" s="196"/>
      <c r="AT594" s="197" t="s">
        <v>147</v>
      </c>
      <c r="AU594" s="197" t="s">
        <v>86</v>
      </c>
      <c r="AV594" s="13" t="s">
        <v>84</v>
      </c>
      <c r="AW594" s="13" t="s">
        <v>35</v>
      </c>
      <c r="AX594" s="13" t="s">
        <v>76</v>
      </c>
      <c r="AY594" s="197" t="s">
        <v>134</v>
      </c>
    </row>
    <row r="595" spans="1:65" s="14" customFormat="1">
      <c r="B595" s="198"/>
      <c r="C595" s="199"/>
      <c r="D595" s="183" t="s">
        <v>147</v>
      </c>
      <c r="E595" s="200" t="s">
        <v>19</v>
      </c>
      <c r="F595" s="201" t="s">
        <v>736</v>
      </c>
      <c r="G595" s="199"/>
      <c r="H595" s="202">
        <v>7</v>
      </c>
      <c r="I595" s="429"/>
      <c r="J595" s="430"/>
      <c r="K595" s="199"/>
      <c r="L595" s="203"/>
      <c r="M595" s="204"/>
      <c r="N595" s="205"/>
      <c r="O595" s="205"/>
      <c r="P595" s="205"/>
      <c r="Q595" s="205"/>
      <c r="R595" s="205"/>
      <c r="S595" s="205"/>
      <c r="T595" s="206"/>
      <c r="AT595" s="207" t="s">
        <v>147</v>
      </c>
      <c r="AU595" s="207" t="s">
        <v>86</v>
      </c>
      <c r="AV595" s="14" t="s">
        <v>86</v>
      </c>
      <c r="AW595" s="14" t="s">
        <v>35</v>
      </c>
      <c r="AX595" s="14" t="s">
        <v>84</v>
      </c>
      <c r="AY595" s="207" t="s">
        <v>134</v>
      </c>
    </row>
    <row r="596" spans="1:65" s="2" customFormat="1" ht="14.45" customHeight="1">
      <c r="A596" s="35"/>
      <c r="B596" s="36"/>
      <c r="C596" s="170" t="s">
        <v>737</v>
      </c>
      <c r="D596" s="170" t="s">
        <v>136</v>
      </c>
      <c r="E596" s="171" t="s">
        <v>738</v>
      </c>
      <c r="F596" s="172" t="s">
        <v>739</v>
      </c>
      <c r="G596" s="173" t="s">
        <v>181</v>
      </c>
      <c r="H596" s="174">
        <v>7</v>
      </c>
      <c r="I596" s="424"/>
      <c r="J596" s="425">
        <f>ROUND(I596*H596,2)</f>
        <v>0</v>
      </c>
      <c r="K596" s="172" t="s">
        <v>140</v>
      </c>
      <c r="L596" s="40"/>
      <c r="M596" s="177" t="s">
        <v>19</v>
      </c>
      <c r="N596" s="178" t="s">
        <v>47</v>
      </c>
      <c r="O596" s="64"/>
      <c r="P596" s="179">
        <f>O596*H596</f>
        <v>0</v>
      </c>
      <c r="Q596" s="179">
        <v>0</v>
      </c>
      <c r="R596" s="179">
        <f>Q596*H596</f>
        <v>0</v>
      </c>
      <c r="S596" s="179">
        <v>0</v>
      </c>
      <c r="T596" s="180">
        <f>S596*H596</f>
        <v>0</v>
      </c>
      <c r="U596" s="35"/>
      <c r="V596" s="35"/>
      <c r="W596" s="35"/>
      <c r="X596" s="35"/>
      <c r="Y596" s="35"/>
      <c r="Z596" s="35"/>
      <c r="AA596" s="35"/>
      <c r="AB596" s="35"/>
      <c r="AC596" s="35"/>
      <c r="AD596" s="35"/>
      <c r="AE596" s="35"/>
      <c r="AR596" s="181" t="s">
        <v>141</v>
      </c>
      <c r="AT596" s="181" t="s">
        <v>136</v>
      </c>
      <c r="AU596" s="181" t="s">
        <v>86</v>
      </c>
      <c r="AY596" s="19" t="s">
        <v>134</v>
      </c>
      <c r="BE596" s="182">
        <f>IF(N596="základní",J596,0)</f>
        <v>0</v>
      </c>
      <c r="BF596" s="182">
        <f>IF(N596="snížená",J596,0)</f>
        <v>0</v>
      </c>
      <c r="BG596" s="182">
        <f>IF(N596="zákl. přenesená",J596,0)</f>
        <v>0</v>
      </c>
      <c r="BH596" s="182">
        <f>IF(N596="sníž. přenesená",J596,0)</f>
        <v>0</v>
      </c>
      <c r="BI596" s="182">
        <f>IF(N596="nulová",J596,0)</f>
        <v>0</v>
      </c>
      <c r="BJ596" s="19" t="s">
        <v>84</v>
      </c>
      <c r="BK596" s="182">
        <f>ROUND(I596*H596,2)</f>
        <v>0</v>
      </c>
      <c r="BL596" s="19" t="s">
        <v>141</v>
      </c>
      <c r="BM596" s="181" t="s">
        <v>740</v>
      </c>
    </row>
    <row r="597" spans="1:65" s="2" customFormat="1">
      <c r="A597" s="35"/>
      <c r="B597" s="36"/>
      <c r="C597" s="37"/>
      <c r="D597" s="183" t="s">
        <v>143</v>
      </c>
      <c r="E597" s="37"/>
      <c r="F597" s="184" t="s">
        <v>741</v>
      </c>
      <c r="G597" s="37"/>
      <c r="H597" s="37"/>
      <c r="I597" s="426"/>
      <c r="J597" s="408"/>
      <c r="K597" s="37"/>
      <c r="L597" s="40"/>
      <c r="M597" s="186"/>
      <c r="N597" s="187"/>
      <c r="O597" s="64"/>
      <c r="P597" s="64"/>
      <c r="Q597" s="64"/>
      <c r="R597" s="64"/>
      <c r="S597" s="64"/>
      <c r="T597" s="65"/>
      <c r="U597" s="35"/>
      <c r="V597" s="35"/>
      <c r="W597" s="35"/>
      <c r="X597" s="35"/>
      <c r="Y597" s="35"/>
      <c r="Z597" s="35"/>
      <c r="AA597" s="35"/>
      <c r="AB597" s="35"/>
      <c r="AC597" s="35"/>
      <c r="AD597" s="35"/>
      <c r="AE597" s="35"/>
      <c r="AT597" s="19" t="s">
        <v>143</v>
      </c>
      <c r="AU597" s="19" t="s">
        <v>86</v>
      </c>
    </row>
    <row r="598" spans="1:65" s="2" customFormat="1" ht="29.25">
      <c r="A598" s="35"/>
      <c r="B598" s="36"/>
      <c r="C598" s="37"/>
      <c r="D598" s="183" t="s">
        <v>145</v>
      </c>
      <c r="E598" s="37"/>
      <c r="F598" s="188" t="s">
        <v>742</v>
      </c>
      <c r="G598" s="37"/>
      <c r="H598" s="37"/>
      <c r="I598" s="426"/>
      <c r="J598" s="408"/>
      <c r="K598" s="37"/>
      <c r="L598" s="40"/>
      <c r="M598" s="186"/>
      <c r="N598" s="187"/>
      <c r="O598" s="64"/>
      <c r="P598" s="64"/>
      <c r="Q598" s="64"/>
      <c r="R598" s="64"/>
      <c r="S598" s="64"/>
      <c r="T598" s="65"/>
      <c r="U598" s="35"/>
      <c r="V598" s="35"/>
      <c r="W598" s="35"/>
      <c r="X598" s="35"/>
      <c r="Y598" s="35"/>
      <c r="Z598" s="35"/>
      <c r="AA598" s="35"/>
      <c r="AB598" s="35"/>
      <c r="AC598" s="35"/>
      <c r="AD598" s="35"/>
      <c r="AE598" s="35"/>
      <c r="AT598" s="19" t="s">
        <v>145</v>
      </c>
      <c r="AU598" s="19" t="s">
        <v>86</v>
      </c>
    </row>
    <row r="599" spans="1:65" s="13" customFormat="1">
      <c r="B599" s="189"/>
      <c r="C599" s="190"/>
      <c r="D599" s="183" t="s">
        <v>147</v>
      </c>
      <c r="E599" s="191" t="s">
        <v>19</v>
      </c>
      <c r="F599" s="192" t="s">
        <v>301</v>
      </c>
      <c r="G599" s="190"/>
      <c r="H599" s="191" t="s">
        <v>19</v>
      </c>
      <c r="I599" s="433"/>
      <c r="J599" s="434"/>
      <c r="K599" s="190"/>
      <c r="L599" s="193"/>
      <c r="M599" s="194"/>
      <c r="N599" s="195"/>
      <c r="O599" s="195"/>
      <c r="P599" s="195"/>
      <c r="Q599" s="195"/>
      <c r="R599" s="195"/>
      <c r="S599" s="195"/>
      <c r="T599" s="196"/>
      <c r="AT599" s="197" t="s">
        <v>147</v>
      </c>
      <c r="AU599" s="197" t="s">
        <v>86</v>
      </c>
      <c r="AV599" s="13" t="s">
        <v>84</v>
      </c>
      <c r="AW599" s="13" t="s">
        <v>35</v>
      </c>
      <c r="AX599" s="13" t="s">
        <v>76</v>
      </c>
      <c r="AY599" s="197" t="s">
        <v>134</v>
      </c>
    </row>
    <row r="600" spans="1:65" s="14" customFormat="1">
      <c r="B600" s="198"/>
      <c r="C600" s="199"/>
      <c r="D600" s="183" t="s">
        <v>147</v>
      </c>
      <c r="E600" s="200" t="s">
        <v>19</v>
      </c>
      <c r="F600" s="201" t="s">
        <v>736</v>
      </c>
      <c r="G600" s="199"/>
      <c r="H600" s="202">
        <v>7</v>
      </c>
      <c r="I600" s="429"/>
      <c r="J600" s="430"/>
      <c r="K600" s="199"/>
      <c r="L600" s="203"/>
      <c r="M600" s="204"/>
      <c r="N600" s="205"/>
      <c r="O600" s="205"/>
      <c r="P600" s="205"/>
      <c r="Q600" s="205"/>
      <c r="R600" s="205"/>
      <c r="S600" s="205"/>
      <c r="T600" s="206"/>
      <c r="AT600" s="207" t="s">
        <v>147</v>
      </c>
      <c r="AU600" s="207" t="s">
        <v>86</v>
      </c>
      <c r="AV600" s="14" t="s">
        <v>86</v>
      </c>
      <c r="AW600" s="14" t="s">
        <v>35</v>
      </c>
      <c r="AX600" s="14" t="s">
        <v>84</v>
      </c>
      <c r="AY600" s="207" t="s">
        <v>134</v>
      </c>
    </row>
    <row r="601" spans="1:65" s="2" customFormat="1" ht="14.45" customHeight="1">
      <c r="A601" s="35"/>
      <c r="B601" s="36"/>
      <c r="C601" s="170" t="s">
        <v>743</v>
      </c>
      <c r="D601" s="170" t="s">
        <v>136</v>
      </c>
      <c r="E601" s="171" t="s">
        <v>744</v>
      </c>
      <c r="F601" s="172" t="s">
        <v>745</v>
      </c>
      <c r="G601" s="173" t="s">
        <v>230</v>
      </c>
      <c r="H601" s="174">
        <v>2854.6010000000001</v>
      </c>
      <c r="I601" s="424"/>
      <c r="J601" s="425">
        <f>ROUND(I601*H601,2)</f>
        <v>0</v>
      </c>
      <c r="K601" s="172" t="s">
        <v>140</v>
      </c>
      <c r="L601" s="40"/>
      <c r="M601" s="177" t="s">
        <v>19</v>
      </c>
      <c r="N601" s="178" t="s">
        <v>47</v>
      </c>
      <c r="O601" s="64"/>
      <c r="P601" s="179">
        <f>O601*H601</f>
        <v>0</v>
      </c>
      <c r="Q601" s="179">
        <v>1.0000000000000001E-5</v>
      </c>
      <c r="R601" s="179">
        <f>Q601*H601</f>
        <v>2.8546010000000004E-2</v>
      </c>
      <c r="S601" s="179">
        <v>0</v>
      </c>
      <c r="T601" s="180">
        <f>S601*H601</f>
        <v>0</v>
      </c>
      <c r="U601" s="35"/>
      <c r="V601" s="35"/>
      <c r="W601" s="35"/>
      <c r="X601" s="35"/>
      <c r="Y601" s="35"/>
      <c r="Z601" s="35"/>
      <c r="AA601" s="35"/>
      <c r="AB601" s="35"/>
      <c r="AC601" s="35"/>
      <c r="AD601" s="35"/>
      <c r="AE601" s="35"/>
      <c r="AR601" s="181" t="s">
        <v>141</v>
      </c>
      <c r="AT601" s="181" t="s">
        <v>136</v>
      </c>
      <c r="AU601" s="181" t="s">
        <v>86</v>
      </c>
      <c r="AY601" s="19" t="s">
        <v>134</v>
      </c>
      <c r="BE601" s="182">
        <f>IF(N601="základní",J601,0)</f>
        <v>0</v>
      </c>
      <c r="BF601" s="182">
        <f>IF(N601="snížená",J601,0)</f>
        <v>0</v>
      </c>
      <c r="BG601" s="182">
        <f>IF(N601="zákl. přenesená",J601,0)</f>
        <v>0</v>
      </c>
      <c r="BH601" s="182">
        <f>IF(N601="sníž. přenesená",J601,0)</f>
        <v>0</v>
      </c>
      <c r="BI601" s="182">
        <f>IF(N601="nulová",J601,0)</f>
        <v>0</v>
      </c>
      <c r="BJ601" s="19" t="s">
        <v>84</v>
      </c>
      <c r="BK601" s="182">
        <f>ROUND(I601*H601,2)</f>
        <v>0</v>
      </c>
      <c r="BL601" s="19" t="s">
        <v>141</v>
      </c>
      <c r="BM601" s="181" t="s">
        <v>746</v>
      </c>
    </row>
    <row r="602" spans="1:65" s="2" customFormat="1">
      <c r="A602" s="35"/>
      <c r="B602" s="36"/>
      <c r="C602" s="37"/>
      <c r="D602" s="183" t="s">
        <v>143</v>
      </c>
      <c r="E602" s="37"/>
      <c r="F602" s="184" t="s">
        <v>745</v>
      </c>
      <c r="G602" s="37"/>
      <c r="H602" s="37"/>
      <c r="I602" s="426"/>
      <c r="J602" s="408"/>
      <c r="K602" s="37"/>
      <c r="L602" s="40"/>
      <c r="M602" s="186"/>
      <c r="N602" s="187"/>
      <c r="O602" s="64"/>
      <c r="P602" s="64"/>
      <c r="Q602" s="64"/>
      <c r="R602" s="64"/>
      <c r="S602" s="64"/>
      <c r="T602" s="65"/>
      <c r="U602" s="35"/>
      <c r="V602" s="35"/>
      <c r="W602" s="35"/>
      <c r="X602" s="35"/>
      <c r="Y602" s="35"/>
      <c r="Z602" s="35"/>
      <c r="AA602" s="35"/>
      <c r="AB602" s="35"/>
      <c r="AC602" s="35"/>
      <c r="AD602" s="35"/>
      <c r="AE602" s="35"/>
      <c r="AT602" s="19" t="s">
        <v>143</v>
      </c>
      <c r="AU602" s="19" t="s">
        <v>86</v>
      </c>
    </row>
    <row r="603" spans="1:65" s="2" customFormat="1" ht="48.75">
      <c r="A603" s="35"/>
      <c r="B603" s="36"/>
      <c r="C603" s="37"/>
      <c r="D603" s="183" t="s">
        <v>145</v>
      </c>
      <c r="E603" s="37"/>
      <c r="F603" s="188" t="s">
        <v>747</v>
      </c>
      <c r="G603" s="37"/>
      <c r="H603" s="37"/>
      <c r="I603" s="426"/>
      <c r="J603" s="408"/>
      <c r="K603" s="37"/>
      <c r="L603" s="40"/>
      <c r="M603" s="186"/>
      <c r="N603" s="187"/>
      <c r="O603" s="64"/>
      <c r="P603" s="64"/>
      <c r="Q603" s="64"/>
      <c r="R603" s="64"/>
      <c r="S603" s="64"/>
      <c r="T603" s="65"/>
      <c r="U603" s="35"/>
      <c r="V603" s="35"/>
      <c r="W603" s="35"/>
      <c r="X603" s="35"/>
      <c r="Y603" s="35"/>
      <c r="Z603" s="35"/>
      <c r="AA603" s="35"/>
      <c r="AB603" s="35"/>
      <c r="AC603" s="35"/>
      <c r="AD603" s="35"/>
      <c r="AE603" s="35"/>
      <c r="AT603" s="19" t="s">
        <v>145</v>
      </c>
      <c r="AU603" s="19" t="s">
        <v>86</v>
      </c>
    </row>
    <row r="604" spans="1:65" s="14" customFormat="1">
      <c r="B604" s="198"/>
      <c r="C604" s="199"/>
      <c r="D604" s="183" t="s">
        <v>147</v>
      </c>
      <c r="E604" s="200" t="s">
        <v>19</v>
      </c>
      <c r="F604" s="201" t="s">
        <v>748</v>
      </c>
      <c r="G604" s="199"/>
      <c r="H604" s="202">
        <v>2854.6010000000001</v>
      </c>
      <c r="I604" s="429"/>
      <c r="J604" s="430"/>
      <c r="K604" s="199"/>
      <c r="L604" s="203"/>
      <c r="M604" s="204"/>
      <c r="N604" s="205"/>
      <c r="O604" s="205"/>
      <c r="P604" s="205"/>
      <c r="Q604" s="205"/>
      <c r="R604" s="205"/>
      <c r="S604" s="205"/>
      <c r="T604" s="206"/>
      <c r="AT604" s="207" t="s">
        <v>147</v>
      </c>
      <c r="AU604" s="207" t="s">
        <v>86</v>
      </c>
      <c r="AV604" s="14" t="s">
        <v>86</v>
      </c>
      <c r="AW604" s="14" t="s">
        <v>35</v>
      </c>
      <c r="AX604" s="14" t="s">
        <v>84</v>
      </c>
      <c r="AY604" s="207" t="s">
        <v>134</v>
      </c>
    </row>
    <row r="605" spans="1:65" s="2" customFormat="1" ht="14.45" customHeight="1">
      <c r="A605" s="35"/>
      <c r="B605" s="36"/>
      <c r="C605" s="170" t="s">
        <v>749</v>
      </c>
      <c r="D605" s="170" t="s">
        <v>136</v>
      </c>
      <c r="E605" s="171" t="s">
        <v>750</v>
      </c>
      <c r="F605" s="172" t="s">
        <v>751</v>
      </c>
      <c r="G605" s="173" t="s">
        <v>139</v>
      </c>
      <c r="H605" s="174">
        <v>88.8</v>
      </c>
      <c r="I605" s="424"/>
      <c r="J605" s="425">
        <f>ROUND(I605*H605,2)</f>
        <v>0</v>
      </c>
      <c r="K605" s="172" t="s">
        <v>140</v>
      </c>
      <c r="L605" s="40"/>
      <c r="M605" s="177" t="s">
        <v>19</v>
      </c>
      <c r="N605" s="178" t="s">
        <v>47</v>
      </c>
      <c r="O605" s="64"/>
      <c r="P605" s="179">
        <f>O605*H605</f>
        <v>0</v>
      </c>
      <c r="Q605" s="179">
        <v>0</v>
      </c>
      <c r="R605" s="179">
        <f>Q605*H605</f>
        <v>0</v>
      </c>
      <c r="S605" s="179">
        <v>0</v>
      </c>
      <c r="T605" s="180">
        <f>S605*H605</f>
        <v>0</v>
      </c>
      <c r="U605" s="35"/>
      <c r="V605" s="35"/>
      <c r="W605" s="35"/>
      <c r="X605" s="35"/>
      <c r="Y605" s="35"/>
      <c r="Z605" s="35"/>
      <c r="AA605" s="35"/>
      <c r="AB605" s="35"/>
      <c r="AC605" s="35"/>
      <c r="AD605" s="35"/>
      <c r="AE605" s="35"/>
      <c r="AR605" s="181" t="s">
        <v>141</v>
      </c>
      <c r="AT605" s="181" t="s">
        <v>136</v>
      </c>
      <c r="AU605" s="181" t="s">
        <v>86</v>
      </c>
      <c r="AY605" s="19" t="s">
        <v>134</v>
      </c>
      <c r="BE605" s="182">
        <f>IF(N605="základní",J605,0)</f>
        <v>0</v>
      </c>
      <c r="BF605" s="182">
        <f>IF(N605="snížená",J605,0)</f>
        <v>0</v>
      </c>
      <c r="BG605" s="182">
        <f>IF(N605="zákl. přenesená",J605,0)</f>
        <v>0</v>
      </c>
      <c r="BH605" s="182">
        <f>IF(N605="sníž. přenesená",J605,0)</f>
        <v>0</v>
      </c>
      <c r="BI605" s="182">
        <f>IF(N605="nulová",J605,0)</f>
        <v>0</v>
      </c>
      <c r="BJ605" s="19" t="s">
        <v>84</v>
      </c>
      <c r="BK605" s="182">
        <f>ROUND(I605*H605,2)</f>
        <v>0</v>
      </c>
      <c r="BL605" s="19" t="s">
        <v>141</v>
      </c>
      <c r="BM605" s="181" t="s">
        <v>752</v>
      </c>
    </row>
    <row r="606" spans="1:65" s="2" customFormat="1" ht="19.5">
      <c r="A606" s="35"/>
      <c r="B606" s="36"/>
      <c r="C606" s="37"/>
      <c r="D606" s="183" t="s">
        <v>143</v>
      </c>
      <c r="E606" s="37"/>
      <c r="F606" s="184" t="s">
        <v>753</v>
      </c>
      <c r="G606" s="37"/>
      <c r="H606" s="37"/>
      <c r="I606" s="426"/>
      <c r="J606" s="408"/>
      <c r="K606" s="37"/>
      <c r="L606" s="40"/>
      <c r="M606" s="186"/>
      <c r="N606" s="187"/>
      <c r="O606" s="64"/>
      <c r="P606" s="64"/>
      <c r="Q606" s="64"/>
      <c r="R606" s="64"/>
      <c r="S606" s="64"/>
      <c r="T606" s="65"/>
      <c r="U606" s="35"/>
      <c r="V606" s="35"/>
      <c r="W606" s="35"/>
      <c r="X606" s="35"/>
      <c r="Y606" s="35"/>
      <c r="Z606" s="35"/>
      <c r="AA606" s="35"/>
      <c r="AB606" s="35"/>
      <c r="AC606" s="35"/>
      <c r="AD606" s="35"/>
      <c r="AE606" s="35"/>
      <c r="AT606" s="19" t="s">
        <v>143</v>
      </c>
      <c r="AU606" s="19" t="s">
        <v>86</v>
      </c>
    </row>
    <row r="607" spans="1:65" s="2" customFormat="1" ht="58.5">
      <c r="A607" s="35"/>
      <c r="B607" s="36"/>
      <c r="C607" s="37"/>
      <c r="D607" s="183" t="s">
        <v>145</v>
      </c>
      <c r="E607" s="37"/>
      <c r="F607" s="188" t="s">
        <v>754</v>
      </c>
      <c r="G607" s="37"/>
      <c r="H607" s="37"/>
      <c r="I607" s="426"/>
      <c r="J607" s="408"/>
      <c r="K607" s="37"/>
      <c r="L607" s="40"/>
      <c r="M607" s="186"/>
      <c r="N607" s="187"/>
      <c r="O607" s="64"/>
      <c r="P607" s="64"/>
      <c r="Q607" s="64"/>
      <c r="R607" s="64"/>
      <c r="S607" s="64"/>
      <c r="T607" s="65"/>
      <c r="U607" s="35"/>
      <c r="V607" s="35"/>
      <c r="W607" s="35"/>
      <c r="X607" s="35"/>
      <c r="Y607" s="35"/>
      <c r="Z607" s="35"/>
      <c r="AA607" s="35"/>
      <c r="AB607" s="35"/>
      <c r="AC607" s="35"/>
      <c r="AD607" s="35"/>
      <c r="AE607" s="35"/>
      <c r="AT607" s="19" t="s">
        <v>145</v>
      </c>
      <c r="AU607" s="19" t="s">
        <v>86</v>
      </c>
    </row>
    <row r="608" spans="1:65" s="13" customFormat="1">
      <c r="B608" s="189"/>
      <c r="C608" s="190"/>
      <c r="D608" s="183" t="s">
        <v>147</v>
      </c>
      <c r="E608" s="191" t="s">
        <v>19</v>
      </c>
      <c r="F608" s="192" t="s">
        <v>755</v>
      </c>
      <c r="G608" s="190"/>
      <c r="H608" s="191" t="s">
        <v>19</v>
      </c>
      <c r="I608" s="433"/>
      <c r="J608" s="434"/>
      <c r="K608" s="190"/>
      <c r="L608" s="193"/>
      <c r="M608" s="194"/>
      <c r="N608" s="195"/>
      <c r="O608" s="195"/>
      <c r="P608" s="195"/>
      <c r="Q608" s="195"/>
      <c r="R608" s="195"/>
      <c r="S608" s="195"/>
      <c r="T608" s="196"/>
      <c r="AT608" s="197" t="s">
        <v>147</v>
      </c>
      <c r="AU608" s="197" t="s">
        <v>86</v>
      </c>
      <c r="AV608" s="13" t="s">
        <v>84</v>
      </c>
      <c r="AW608" s="13" t="s">
        <v>35</v>
      </c>
      <c r="AX608" s="13" t="s">
        <v>76</v>
      </c>
      <c r="AY608" s="197" t="s">
        <v>134</v>
      </c>
    </row>
    <row r="609" spans="1:65" s="14" customFormat="1">
      <c r="B609" s="198"/>
      <c r="C609" s="199"/>
      <c r="D609" s="183" t="s">
        <v>147</v>
      </c>
      <c r="E609" s="200" t="s">
        <v>19</v>
      </c>
      <c r="F609" s="201" t="s">
        <v>756</v>
      </c>
      <c r="G609" s="199"/>
      <c r="H609" s="202">
        <v>88.8</v>
      </c>
      <c r="I609" s="429"/>
      <c r="J609" s="430"/>
      <c r="K609" s="199"/>
      <c r="L609" s="203"/>
      <c r="M609" s="204"/>
      <c r="N609" s="205"/>
      <c r="O609" s="205"/>
      <c r="P609" s="205"/>
      <c r="Q609" s="205"/>
      <c r="R609" s="205"/>
      <c r="S609" s="205"/>
      <c r="T609" s="206"/>
      <c r="AT609" s="207" t="s">
        <v>147</v>
      </c>
      <c r="AU609" s="207" t="s">
        <v>86</v>
      </c>
      <c r="AV609" s="14" t="s">
        <v>86</v>
      </c>
      <c r="AW609" s="14" t="s">
        <v>35</v>
      </c>
      <c r="AX609" s="14" t="s">
        <v>84</v>
      </c>
      <c r="AY609" s="207" t="s">
        <v>134</v>
      </c>
    </row>
    <row r="610" spans="1:65" s="2" customFormat="1" ht="14.45" customHeight="1">
      <c r="A610" s="35"/>
      <c r="B610" s="36"/>
      <c r="C610" s="170" t="s">
        <v>757</v>
      </c>
      <c r="D610" s="170" t="s">
        <v>136</v>
      </c>
      <c r="E610" s="171" t="s">
        <v>758</v>
      </c>
      <c r="F610" s="172" t="s">
        <v>759</v>
      </c>
      <c r="G610" s="173" t="s">
        <v>139</v>
      </c>
      <c r="H610" s="174">
        <v>2664</v>
      </c>
      <c r="I610" s="424"/>
      <c r="J610" s="425">
        <f>ROUND(I610*H610,2)</f>
        <v>0</v>
      </c>
      <c r="K610" s="172" t="s">
        <v>140</v>
      </c>
      <c r="L610" s="40"/>
      <c r="M610" s="177" t="s">
        <v>19</v>
      </c>
      <c r="N610" s="178" t="s">
        <v>47</v>
      </c>
      <c r="O610" s="64"/>
      <c r="P610" s="179">
        <f>O610*H610</f>
        <v>0</v>
      </c>
      <c r="Q610" s="179">
        <v>0</v>
      </c>
      <c r="R610" s="179">
        <f>Q610*H610</f>
        <v>0</v>
      </c>
      <c r="S610" s="179">
        <v>0</v>
      </c>
      <c r="T610" s="180">
        <f>S610*H610</f>
        <v>0</v>
      </c>
      <c r="U610" s="35"/>
      <c r="V610" s="35"/>
      <c r="W610" s="35"/>
      <c r="X610" s="35"/>
      <c r="Y610" s="35"/>
      <c r="Z610" s="35"/>
      <c r="AA610" s="35"/>
      <c r="AB610" s="35"/>
      <c r="AC610" s="35"/>
      <c r="AD610" s="35"/>
      <c r="AE610" s="35"/>
      <c r="AR610" s="181" t="s">
        <v>141</v>
      </c>
      <c r="AT610" s="181" t="s">
        <v>136</v>
      </c>
      <c r="AU610" s="181" t="s">
        <v>86</v>
      </c>
      <c r="AY610" s="19" t="s">
        <v>134</v>
      </c>
      <c r="BE610" s="182">
        <f>IF(N610="základní",J610,0)</f>
        <v>0</v>
      </c>
      <c r="BF610" s="182">
        <f>IF(N610="snížená",J610,0)</f>
        <v>0</v>
      </c>
      <c r="BG610" s="182">
        <f>IF(N610="zákl. přenesená",J610,0)</f>
        <v>0</v>
      </c>
      <c r="BH610" s="182">
        <f>IF(N610="sníž. přenesená",J610,0)</f>
        <v>0</v>
      </c>
      <c r="BI610" s="182">
        <f>IF(N610="nulová",J610,0)</f>
        <v>0</v>
      </c>
      <c r="BJ610" s="19" t="s">
        <v>84</v>
      </c>
      <c r="BK610" s="182">
        <f>ROUND(I610*H610,2)</f>
        <v>0</v>
      </c>
      <c r="BL610" s="19" t="s">
        <v>141</v>
      </c>
      <c r="BM610" s="181" t="s">
        <v>760</v>
      </c>
    </row>
    <row r="611" spans="1:65" s="2" customFormat="1">
      <c r="A611" s="35"/>
      <c r="B611" s="36"/>
      <c r="C611" s="37"/>
      <c r="D611" s="183" t="s">
        <v>143</v>
      </c>
      <c r="E611" s="37"/>
      <c r="F611" s="184" t="s">
        <v>761</v>
      </c>
      <c r="G611" s="37"/>
      <c r="H611" s="37"/>
      <c r="I611" s="426"/>
      <c r="J611" s="408"/>
      <c r="K611" s="37"/>
      <c r="L611" s="40"/>
      <c r="M611" s="186"/>
      <c r="N611" s="187"/>
      <c r="O611" s="64"/>
      <c r="P611" s="64"/>
      <c r="Q611" s="64"/>
      <c r="R611" s="64"/>
      <c r="S611" s="64"/>
      <c r="T611" s="65"/>
      <c r="U611" s="35"/>
      <c r="V611" s="35"/>
      <c r="W611" s="35"/>
      <c r="X611" s="35"/>
      <c r="Y611" s="35"/>
      <c r="Z611" s="35"/>
      <c r="AA611" s="35"/>
      <c r="AB611" s="35"/>
      <c r="AC611" s="35"/>
      <c r="AD611" s="35"/>
      <c r="AE611" s="35"/>
      <c r="AT611" s="19" t="s">
        <v>143</v>
      </c>
      <c r="AU611" s="19" t="s">
        <v>86</v>
      </c>
    </row>
    <row r="612" spans="1:65" s="2" customFormat="1" ht="58.5">
      <c r="A612" s="35"/>
      <c r="B612" s="36"/>
      <c r="C612" s="37"/>
      <c r="D612" s="183" t="s">
        <v>145</v>
      </c>
      <c r="E612" s="37"/>
      <c r="F612" s="188" t="s">
        <v>754</v>
      </c>
      <c r="G612" s="37"/>
      <c r="H612" s="37"/>
      <c r="I612" s="426"/>
      <c r="J612" s="408"/>
      <c r="K612" s="37"/>
      <c r="L612" s="40"/>
      <c r="M612" s="186"/>
      <c r="N612" s="187"/>
      <c r="O612" s="64"/>
      <c r="P612" s="64"/>
      <c r="Q612" s="64"/>
      <c r="R612" s="64"/>
      <c r="S612" s="64"/>
      <c r="T612" s="65"/>
      <c r="U612" s="35"/>
      <c r="V612" s="35"/>
      <c r="W612" s="35"/>
      <c r="X612" s="35"/>
      <c r="Y612" s="35"/>
      <c r="Z612" s="35"/>
      <c r="AA612" s="35"/>
      <c r="AB612" s="35"/>
      <c r="AC612" s="35"/>
      <c r="AD612" s="35"/>
      <c r="AE612" s="35"/>
      <c r="AT612" s="19" t="s">
        <v>145</v>
      </c>
      <c r="AU612" s="19" t="s">
        <v>86</v>
      </c>
    </row>
    <row r="613" spans="1:65" s="14" customFormat="1">
      <c r="B613" s="198"/>
      <c r="C613" s="199"/>
      <c r="D613" s="183" t="s">
        <v>147</v>
      </c>
      <c r="E613" s="199"/>
      <c r="F613" s="201" t="s">
        <v>762</v>
      </c>
      <c r="G613" s="199"/>
      <c r="H613" s="202">
        <v>2664</v>
      </c>
      <c r="I613" s="429"/>
      <c r="J613" s="430"/>
      <c r="K613" s="199"/>
      <c r="L613" s="203"/>
      <c r="M613" s="204"/>
      <c r="N613" s="205"/>
      <c r="O613" s="205"/>
      <c r="P613" s="205"/>
      <c r="Q613" s="205"/>
      <c r="R613" s="205"/>
      <c r="S613" s="205"/>
      <c r="T613" s="206"/>
      <c r="AT613" s="207" t="s">
        <v>147</v>
      </c>
      <c r="AU613" s="207" t="s">
        <v>86</v>
      </c>
      <c r="AV613" s="14" t="s">
        <v>86</v>
      </c>
      <c r="AW613" s="14" t="s">
        <v>4</v>
      </c>
      <c r="AX613" s="14" t="s">
        <v>84</v>
      </c>
      <c r="AY613" s="207" t="s">
        <v>134</v>
      </c>
    </row>
    <row r="614" spans="1:65" s="2" customFormat="1" ht="14.45" customHeight="1">
      <c r="A614" s="35"/>
      <c r="B614" s="36"/>
      <c r="C614" s="170" t="s">
        <v>763</v>
      </c>
      <c r="D614" s="170" t="s">
        <v>136</v>
      </c>
      <c r="E614" s="171" t="s">
        <v>764</v>
      </c>
      <c r="F614" s="172" t="s">
        <v>765</v>
      </c>
      <c r="G614" s="173" t="s">
        <v>139</v>
      </c>
      <c r="H614" s="174">
        <v>88.8</v>
      </c>
      <c r="I614" s="424"/>
      <c r="J614" s="425">
        <f>ROUND(I614*H614,2)</f>
        <v>0</v>
      </c>
      <c r="K614" s="172" t="s">
        <v>140</v>
      </c>
      <c r="L614" s="40"/>
      <c r="M614" s="177" t="s">
        <v>19</v>
      </c>
      <c r="N614" s="178" t="s">
        <v>47</v>
      </c>
      <c r="O614" s="64"/>
      <c r="P614" s="179">
        <f>O614*H614</f>
        <v>0</v>
      </c>
      <c r="Q614" s="179">
        <v>0</v>
      </c>
      <c r="R614" s="179">
        <f>Q614*H614</f>
        <v>0</v>
      </c>
      <c r="S614" s="179">
        <v>0</v>
      </c>
      <c r="T614" s="180">
        <f>S614*H614</f>
        <v>0</v>
      </c>
      <c r="U614" s="35"/>
      <c r="V614" s="35"/>
      <c r="W614" s="35"/>
      <c r="X614" s="35"/>
      <c r="Y614" s="35"/>
      <c r="Z614" s="35"/>
      <c r="AA614" s="35"/>
      <c r="AB614" s="35"/>
      <c r="AC614" s="35"/>
      <c r="AD614" s="35"/>
      <c r="AE614" s="35"/>
      <c r="AR614" s="181" t="s">
        <v>141</v>
      </c>
      <c r="AT614" s="181" t="s">
        <v>136</v>
      </c>
      <c r="AU614" s="181" t="s">
        <v>86</v>
      </c>
      <c r="AY614" s="19" t="s">
        <v>134</v>
      </c>
      <c r="BE614" s="182">
        <f>IF(N614="základní",J614,0)</f>
        <v>0</v>
      </c>
      <c r="BF614" s="182">
        <f>IF(N614="snížená",J614,0)</f>
        <v>0</v>
      </c>
      <c r="BG614" s="182">
        <f>IF(N614="zákl. přenesená",J614,0)</f>
        <v>0</v>
      </c>
      <c r="BH614" s="182">
        <f>IF(N614="sníž. přenesená",J614,0)</f>
        <v>0</v>
      </c>
      <c r="BI614" s="182">
        <f>IF(N614="nulová",J614,0)</f>
        <v>0</v>
      </c>
      <c r="BJ614" s="19" t="s">
        <v>84</v>
      </c>
      <c r="BK614" s="182">
        <f>ROUND(I614*H614,2)</f>
        <v>0</v>
      </c>
      <c r="BL614" s="19" t="s">
        <v>141</v>
      </c>
      <c r="BM614" s="181" t="s">
        <v>766</v>
      </c>
    </row>
    <row r="615" spans="1:65" s="2" customFormat="1" ht="19.5">
      <c r="A615" s="35"/>
      <c r="B615" s="36"/>
      <c r="C615" s="37"/>
      <c r="D615" s="183" t="s">
        <v>143</v>
      </c>
      <c r="E615" s="37"/>
      <c r="F615" s="184" t="s">
        <v>767</v>
      </c>
      <c r="G615" s="37"/>
      <c r="H615" s="37"/>
      <c r="I615" s="426"/>
      <c r="J615" s="408"/>
      <c r="K615" s="37"/>
      <c r="L615" s="40"/>
      <c r="M615" s="186"/>
      <c r="N615" s="187"/>
      <c r="O615" s="64"/>
      <c r="P615" s="64"/>
      <c r="Q615" s="64"/>
      <c r="R615" s="64"/>
      <c r="S615" s="64"/>
      <c r="T615" s="65"/>
      <c r="U615" s="35"/>
      <c r="V615" s="35"/>
      <c r="W615" s="35"/>
      <c r="X615" s="35"/>
      <c r="Y615" s="35"/>
      <c r="Z615" s="35"/>
      <c r="AA615" s="35"/>
      <c r="AB615" s="35"/>
      <c r="AC615" s="35"/>
      <c r="AD615" s="35"/>
      <c r="AE615" s="35"/>
      <c r="AT615" s="19" t="s">
        <v>143</v>
      </c>
      <c r="AU615" s="19" t="s">
        <v>86</v>
      </c>
    </row>
    <row r="616" spans="1:65" s="2" customFormat="1" ht="29.25">
      <c r="A616" s="35"/>
      <c r="B616" s="36"/>
      <c r="C616" s="37"/>
      <c r="D616" s="183" t="s">
        <v>145</v>
      </c>
      <c r="E616" s="37"/>
      <c r="F616" s="188" t="s">
        <v>768</v>
      </c>
      <c r="G616" s="37"/>
      <c r="H616" s="37"/>
      <c r="I616" s="426"/>
      <c r="J616" s="408"/>
      <c r="K616" s="37"/>
      <c r="L616" s="40"/>
      <c r="M616" s="186"/>
      <c r="N616" s="187"/>
      <c r="O616" s="64"/>
      <c r="P616" s="64"/>
      <c r="Q616" s="64"/>
      <c r="R616" s="64"/>
      <c r="S616" s="64"/>
      <c r="T616" s="65"/>
      <c r="U616" s="35"/>
      <c r="V616" s="35"/>
      <c r="W616" s="35"/>
      <c r="X616" s="35"/>
      <c r="Y616" s="35"/>
      <c r="Z616" s="35"/>
      <c r="AA616" s="35"/>
      <c r="AB616" s="35"/>
      <c r="AC616" s="35"/>
      <c r="AD616" s="35"/>
      <c r="AE616" s="35"/>
      <c r="AT616" s="19" t="s">
        <v>145</v>
      </c>
      <c r="AU616" s="19" t="s">
        <v>86</v>
      </c>
    </row>
    <row r="617" spans="1:65" s="2" customFormat="1" ht="14.45" customHeight="1">
      <c r="A617" s="35"/>
      <c r="B617" s="36"/>
      <c r="C617" s="170" t="s">
        <v>769</v>
      </c>
      <c r="D617" s="170" t="s">
        <v>136</v>
      </c>
      <c r="E617" s="171" t="s">
        <v>770</v>
      </c>
      <c r="F617" s="172" t="s">
        <v>771</v>
      </c>
      <c r="G617" s="173" t="s">
        <v>230</v>
      </c>
      <c r="H617" s="174">
        <v>311.85000000000002</v>
      </c>
      <c r="I617" s="424"/>
      <c r="J617" s="425">
        <f>ROUND(I617*H617,2)</f>
        <v>0</v>
      </c>
      <c r="K617" s="172" t="s">
        <v>140</v>
      </c>
      <c r="L617" s="40"/>
      <c r="M617" s="177" t="s">
        <v>19</v>
      </c>
      <c r="N617" s="178" t="s">
        <v>47</v>
      </c>
      <c r="O617" s="64"/>
      <c r="P617" s="179">
        <f>O617*H617</f>
        <v>0</v>
      </c>
      <c r="Q617" s="179">
        <v>0</v>
      </c>
      <c r="R617" s="179">
        <f>Q617*H617</f>
        <v>0</v>
      </c>
      <c r="S617" s="179">
        <v>0</v>
      </c>
      <c r="T617" s="180">
        <f>S617*H617</f>
        <v>0</v>
      </c>
      <c r="U617" s="35"/>
      <c r="V617" s="35"/>
      <c r="W617" s="35"/>
      <c r="X617" s="35"/>
      <c r="Y617" s="35"/>
      <c r="Z617" s="35"/>
      <c r="AA617" s="35"/>
      <c r="AB617" s="35"/>
      <c r="AC617" s="35"/>
      <c r="AD617" s="35"/>
      <c r="AE617" s="35"/>
      <c r="AR617" s="181" t="s">
        <v>141</v>
      </c>
      <c r="AT617" s="181" t="s">
        <v>136</v>
      </c>
      <c r="AU617" s="181" t="s">
        <v>86</v>
      </c>
      <c r="AY617" s="19" t="s">
        <v>134</v>
      </c>
      <c r="BE617" s="182">
        <f>IF(N617="základní",J617,0)</f>
        <v>0</v>
      </c>
      <c r="BF617" s="182">
        <f>IF(N617="snížená",J617,0)</f>
        <v>0</v>
      </c>
      <c r="BG617" s="182">
        <f>IF(N617="zákl. přenesená",J617,0)</f>
        <v>0</v>
      </c>
      <c r="BH617" s="182">
        <f>IF(N617="sníž. přenesená",J617,0)</f>
        <v>0</v>
      </c>
      <c r="BI617" s="182">
        <f>IF(N617="nulová",J617,0)</f>
        <v>0</v>
      </c>
      <c r="BJ617" s="19" t="s">
        <v>84</v>
      </c>
      <c r="BK617" s="182">
        <f>ROUND(I617*H617,2)</f>
        <v>0</v>
      </c>
      <c r="BL617" s="19" t="s">
        <v>141</v>
      </c>
      <c r="BM617" s="181" t="s">
        <v>772</v>
      </c>
    </row>
    <row r="618" spans="1:65" s="2" customFormat="1">
      <c r="A618" s="35"/>
      <c r="B618" s="36"/>
      <c r="C618" s="37"/>
      <c r="D618" s="183" t="s">
        <v>143</v>
      </c>
      <c r="E618" s="37"/>
      <c r="F618" s="184" t="s">
        <v>773</v>
      </c>
      <c r="G618" s="37"/>
      <c r="H618" s="37"/>
      <c r="I618" s="426"/>
      <c r="J618" s="408"/>
      <c r="K618" s="37"/>
      <c r="L618" s="40"/>
      <c r="M618" s="186"/>
      <c r="N618" s="187"/>
      <c r="O618" s="64"/>
      <c r="P618" s="64"/>
      <c r="Q618" s="64"/>
      <c r="R618" s="64"/>
      <c r="S618" s="64"/>
      <c r="T618" s="65"/>
      <c r="U618" s="35"/>
      <c r="V618" s="35"/>
      <c r="W618" s="35"/>
      <c r="X618" s="35"/>
      <c r="Y618" s="35"/>
      <c r="Z618" s="35"/>
      <c r="AA618" s="35"/>
      <c r="AB618" s="35"/>
      <c r="AC618" s="35"/>
      <c r="AD618" s="35"/>
      <c r="AE618" s="35"/>
      <c r="AT618" s="19" t="s">
        <v>143</v>
      </c>
      <c r="AU618" s="19" t="s">
        <v>86</v>
      </c>
    </row>
    <row r="619" spans="1:65" s="2" customFormat="1" ht="29.25">
      <c r="A619" s="35"/>
      <c r="B619" s="36"/>
      <c r="C619" s="37"/>
      <c r="D619" s="183" t="s">
        <v>145</v>
      </c>
      <c r="E619" s="37"/>
      <c r="F619" s="188" t="s">
        <v>774</v>
      </c>
      <c r="G619" s="37"/>
      <c r="H619" s="37"/>
      <c r="I619" s="426"/>
      <c r="J619" s="408"/>
      <c r="K619" s="37"/>
      <c r="L619" s="40"/>
      <c r="M619" s="186"/>
      <c r="N619" s="187"/>
      <c r="O619" s="64"/>
      <c r="P619" s="64"/>
      <c r="Q619" s="64"/>
      <c r="R619" s="64"/>
      <c r="S619" s="64"/>
      <c r="T619" s="65"/>
      <c r="U619" s="35"/>
      <c r="V619" s="35"/>
      <c r="W619" s="35"/>
      <c r="X619" s="35"/>
      <c r="Y619" s="35"/>
      <c r="Z619" s="35"/>
      <c r="AA619" s="35"/>
      <c r="AB619" s="35"/>
      <c r="AC619" s="35"/>
      <c r="AD619" s="35"/>
      <c r="AE619" s="35"/>
      <c r="AT619" s="19" t="s">
        <v>145</v>
      </c>
      <c r="AU619" s="19" t="s">
        <v>86</v>
      </c>
    </row>
    <row r="620" spans="1:65" s="13" customFormat="1">
      <c r="B620" s="189"/>
      <c r="C620" s="190"/>
      <c r="D620" s="183" t="s">
        <v>147</v>
      </c>
      <c r="E620" s="191" t="s">
        <v>19</v>
      </c>
      <c r="F620" s="192" t="s">
        <v>755</v>
      </c>
      <c r="G620" s="190"/>
      <c r="H620" s="191" t="s">
        <v>19</v>
      </c>
      <c r="I620" s="433"/>
      <c r="J620" s="434"/>
      <c r="K620" s="190"/>
      <c r="L620" s="193"/>
      <c r="M620" s="194"/>
      <c r="N620" s="195"/>
      <c r="O620" s="195"/>
      <c r="P620" s="195"/>
      <c r="Q620" s="195"/>
      <c r="R620" s="195"/>
      <c r="S620" s="195"/>
      <c r="T620" s="196"/>
      <c r="AT620" s="197" t="s">
        <v>147</v>
      </c>
      <c r="AU620" s="197" t="s">
        <v>86</v>
      </c>
      <c r="AV620" s="13" t="s">
        <v>84</v>
      </c>
      <c r="AW620" s="13" t="s">
        <v>35</v>
      </c>
      <c r="AX620" s="13" t="s">
        <v>76</v>
      </c>
      <c r="AY620" s="197" t="s">
        <v>134</v>
      </c>
    </row>
    <row r="621" spans="1:65" s="14" customFormat="1">
      <c r="B621" s="198"/>
      <c r="C621" s="199"/>
      <c r="D621" s="183" t="s">
        <v>147</v>
      </c>
      <c r="E621" s="200" t="s">
        <v>19</v>
      </c>
      <c r="F621" s="201" t="s">
        <v>775</v>
      </c>
      <c r="G621" s="199"/>
      <c r="H621" s="202">
        <v>311.85000000000002</v>
      </c>
      <c r="I621" s="429"/>
      <c r="J621" s="430"/>
      <c r="K621" s="199"/>
      <c r="L621" s="203"/>
      <c r="M621" s="204"/>
      <c r="N621" s="205"/>
      <c r="O621" s="205"/>
      <c r="P621" s="205"/>
      <c r="Q621" s="205"/>
      <c r="R621" s="205"/>
      <c r="S621" s="205"/>
      <c r="T621" s="206"/>
      <c r="AT621" s="207" t="s">
        <v>147</v>
      </c>
      <c r="AU621" s="207" t="s">
        <v>86</v>
      </c>
      <c r="AV621" s="14" t="s">
        <v>86</v>
      </c>
      <c r="AW621" s="14" t="s">
        <v>35</v>
      </c>
      <c r="AX621" s="14" t="s">
        <v>84</v>
      </c>
      <c r="AY621" s="207" t="s">
        <v>134</v>
      </c>
    </row>
    <row r="622" spans="1:65" s="2" customFormat="1" ht="14.45" customHeight="1">
      <c r="A622" s="35"/>
      <c r="B622" s="36"/>
      <c r="C622" s="170" t="s">
        <v>776</v>
      </c>
      <c r="D622" s="170" t="s">
        <v>136</v>
      </c>
      <c r="E622" s="171" t="s">
        <v>777</v>
      </c>
      <c r="F622" s="172" t="s">
        <v>778</v>
      </c>
      <c r="G622" s="173" t="s">
        <v>230</v>
      </c>
      <c r="H622" s="174">
        <v>9355.5</v>
      </c>
      <c r="I622" s="424"/>
      <c r="J622" s="425">
        <f>ROUND(I622*H622,2)</f>
        <v>0</v>
      </c>
      <c r="K622" s="172" t="s">
        <v>140</v>
      </c>
      <c r="L622" s="40"/>
      <c r="M622" s="177" t="s">
        <v>19</v>
      </c>
      <c r="N622" s="178" t="s">
        <v>47</v>
      </c>
      <c r="O622" s="64"/>
      <c r="P622" s="179">
        <f>O622*H622</f>
        <v>0</v>
      </c>
      <c r="Q622" s="179">
        <v>0</v>
      </c>
      <c r="R622" s="179">
        <f>Q622*H622</f>
        <v>0</v>
      </c>
      <c r="S622" s="179">
        <v>0</v>
      </c>
      <c r="T622" s="180">
        <f>S622*H622</f>
        <v>0</v>
      </c>
      <c r="U622" s="35"/>
      <c r="V622" s="35"/>
      <c r="W622" s="35"/>
      <c r="X622" s="35"/>
      <c r="Y622" s="35"/>
      <c r="Z622" s="35"/>
      <c r="AA622" s="35"/>
      <c r="AB622" s="35"/>
      <c r="AC622" s="35"/>
      <c r="AD622" s="35"/>
      <c r="AE622" s="35"/>
      <c r="AR622" s="181" t="s">
        <v>141</v>
      </c>
      <c r="AT622" s="181" t="s">
        <v>136</v>
      </c>
      <c r="AU622" s="181" t="s">
        <v>86</v>
      </c>
      <c r="AY622" s="19" t="s">
        <v>134</v>
      </c>
      <c r="BE622" s="182">
        <f>IF(N622="základní",J622,0)</f>
        <v>0</v>
      </c>
      <c r="BF622" s="182">
        <f>IF(N622="snížená",J622,0)</f>
        <v>0</v>
      </c>
      <c r="BG622" s="182">
        <f>IF(N622="zákl. přenesená",J622,0)</f>
        <v>0</v>
      </c>
      <c r="BH622" s="182">
        <f>IF(N622="sníž. přenesená",J622,0)</f>
        <v>0</v>
      </c>
      <c r="BI622" s="182">
        <f>IF(N622="nulová",J622,0)</f>
        <v>0</v>
      </c>
      <c r="BJ622" s="19" t="s">
        <v>84</v>
      </c>
      <c r="BK622" s="182">
        <f>ROUND(I622*H622,2)</f>
        <v>0</v>
      </c>
      <c r="BL622" s="19" t="s">
        <v>141</v>
      </c>
      <c r="BM622" s="181" t="s">
        <v>779</v>
      </c>
    </row>
    <row r="623" spans="1:65" s="2" customFormat="1">
      <c r="A623" s="35"/>
      <c r="B623" s="36"/>
      <c r="C623" s="37"/>
      <c r="D623" s="183" t="s">
        <v>143</v>
      </c>
      <c r="E623" s="37"/>
      <c r="F623" s="184" t="s">
        <v>780</v>
      </c>
      <c r="G623" s="37"/>
      <c r="H623" s="37"/>
      <c r="I623" s="426"/>
      <c r="J623" s="408"/>
      <c r="K623" s="37"/>
      <c r="L623" s="40"/>
      <c r="M623" s="186"/>
      <c r="N623" s="187"/>
      <c r="O623" s="64"/>
      <c r="P623" s="64"/>
      <c r="Q623" s="64"/>
      <c r="R623" s="64"/>
      <c r="S623" s="64"/>
      <c r="T623" s="65"/>
      <c r="U623" s="35"/>
      <c r="V623" s="35"/>
      <c r="W623" s="35"/>
      <c r="X623" s="35"/>
      <c r="Y623" s="35"/>
      <c r="Z623" s="35"/>
      <c r="AA623" s="35"/>
      <c r="AB623" s="35"/>
      <c r="AC623" s="35"/>
      <c r="AD623" s="35"/>
      <c r="AE623" s="35"/>
      <c r="AT623" s="19" t="s">
        <v>143</v>
      </c>
      <c r="AU623" s="19" t="s">
        <v>86</v>
      </c>
    </row>
    <row r="624" spans="1:65" s="2" customFormat="1" ht="29.25">
      <c r="A624" s="35"/>
      <c r="B624" s="36"/>
      <c r="C624" s="37"/>
      <c r="D624" s="183" t="s">
        <v>145</v>
      </c>
      <c r="E624" s="37"/>
      <c r="F624" s="188" t="s">
        <v>774</v>
      </c>
      <c r="G624" s="37"/>
      <c r="H624" s="37"/>
      <c r="I624" s="426"/>
      <c r="J624" s="408"/>
      <c r="K624" s="37"/>
      <c r="L624" s="40"/>
      <c r="M624" s="186"/>
      <c r="N624" s="187"/>
      <c r="O624" s="64"/>
      <c r="P624" s="64"/>
      <c r="Q624" s="64"/>
      <c r="R624" s="64"/>
      <c r="S624" s="64"/>
      <c r="T624" s="65"/>
      <c r="U624" s="35"/>
      <c r="V624" s="35"/>
      <c r="W624" s="35"/>
      <c r="X624" s="35"/>
      <c r="Y624" s="35"/>
      <c r="Z624" s="35"/>
      <c r="AA624" s="35"/>
      <c r="AB624" s="35"/>
      <c r="AC624" s="35"/>
      <c r="AD624" s="35"/>
      <c r="AE624" s="35"/>
      <c r="AT624" s="19" t="s">
        <v>145</v>
      </c>
      <c r="AU624" s="19" t="s">
        <v>86</v>
      </c>
    </row>
    <row r="625" spans="1:65" s="14" customFormat="1">
      <c r="B625" s="198"/>
      <c r="C625" s="199"/>
      <c r="D625" s="183" t="s">
        <v>147</v>
      </c>
      <c r="E625" s="199"/>
      <c r="F625" s="201" t="s">
        <v>781</v>
      </c>
      <c r="G625" s="199"/>
      <c r="H625" s="202">
        <v>9355.5</v>
      </c>
      <c r="I625" s="429"/>
      <c r="J625" s="430"/>
      <c r="K625" s="199"/>
      <c r="L625" s="203"/>
      <c r="M625" s="204"/>
      <c r="N625" s="205"/>
      <c r="O625" s="205"/>
      <c r="P625" s="205"/>
      <c r="Q625" s="205"/>
      <c r="R625" s="205"/>
      <c r="S625" s="205"/>
      <c r="T625" s="206"/>
      <c r="AT625" s="207" t="s">
        <v>147</v>
      </c>
      <c r="AU625" s="207" t="s">
        <v>86</v>
      </c>
      <c r="AV625" s="14" t="s">
        <v>86</v>
      </c>
      <c r="AW625" s="14" t="s">
        <v>4</v>
      </c>
      <c r="AX625" s="14" t="s">
        <v>84</v>
      </c>
      <c r="AY625" s="207" t="s">
        <v>134</v>
      </c>
    </row>
    <row r="626" spans="1:65" s="2" customFormat="1" ht="14.45" customHeight="1">
      <c r="A626" s="35"/>
      <c r="B626" s="36"/>
      <c r="C626" s="170" t="s">
        <v>782</v>
      </c>
      <c r="D626" s="170" t="s">
        <v>136</v>
      </c>
      <c r="E626" s="171" t="s">
        <v>783</v>
      </c>
      <c r="F626" s="172" t="s">
        <v>784</v>
      </c>
      <c r="G626" s="173" t="s">
        <v>230</v>
      </c>
      <c r="H626" s="174">
        <v>311.85000000000002</v>
      </c>
      <c r="I626" s="424"/>
      <c r="J626" s="425">
        <f>ROUND(I626*H626,2)</f>
        <v>0</v>
      </c>
      <c r="K626" s="172" t="s">
        <v>140</v>
      </c>
      <c r="L626" s="40"/>
      <c r="M626" s="177" t="s">
        <v>19</v>
      </c>
      <c r="N626" s="178" t="s">
        <v>47</v>
      </c>
      <c r="O626" s="64"/>
      <c r="P626" s="179">
        <f>O626*H626</f>
        <v>0</v>
      </c>
      <c r="Q626" s="179">
        <v>0</v>
      </c>
      <c r="R626" s="179">
        <f>Q626*H626</f>
        <v>0</v>
      </c>
      <c r="S626" s="179">
        <v>0</v>
      </c>
      <c r="T626" s="180">
        <f>S626*H626</f>
        <v>0</v>
      </c>
      <c r="U626" s="35"/>
      <c r="V626" s="35"/>
      <c r="W626" s="35"/>
      <c r="X626" s="35"/>
      <c r="Y626" s="35"/>
      <c r="Z626" s="35"/>
      <c r="AA626" s="35"/>
      <c r="AB626" s="35"/>
      <c r="AC626" s="35"/>
      <c r="AD626" s="35"/>
      <c r="AE626" s="35"/>
      <c r="AR626" s="181" t="s">
        <v>141</v>
      </c>
      <c r="AT626" s="181" t="s">
        <v>136</v>
      </c>
      <c r="AU626" s="181" t="s">
        <v>86</v>
      </c>
      <c r="AY626" s="19" t="s">
        <v>134</v>
      </c>
      <c r="BE626" s="182">
        <f>IF(N626="základní",J626,0)</f>
        <v>0</v>
      </c>
      <c r="BF626" s="182">
        <f>IF(N626="snížená",J626,0)</f>
        <v>0</v>
      </c>
      <c r="BG626" s="182">
        <f>IF(N626="zákl. přenesená",J626,0)</f>
        <v>0</v>
      </c>
      <c r="BH626" s="182">
        <f>IF(N626="sníž. přenesená",J626,0)</f>
        <v>0</v>
      </c>
      <c r="BI626" s="182">
        <f>IF(N626="nulová",J626,0)</f>
        <v>0</v>
      </c>
      <c r="BJ626" s="19" t="s">
        <v>84</v>
      </c>
      <c r="BK626" s="182">
        <f>ROUND(I626*H626,2)</f>
        <v>0</v>
      </c>
      <c r="BL626" s="19" t="s">
        <v>141</v>
      </c>
      <c r="BM626" s="181" t="s">
        <v>785</v>
      </c>
    </row>
    <row r="627" spans="1:65" s="2" customFormat="1">
      <c r="A627" s="35"/>
      <c r="B627" s="36"/>
      <c r="C627" s="37"/>
      <c r="D627" s="183" t="s">
        <v>143</v>
      </c>
      <c r="E627" s="37"/>
      <c r="F627" s="184" t="s">
        <v>786</v>
      </c>
      <c r="G627" s="37"/>
      <c r="H627" s="37"/>
      <c r="I627" s="426"/>
      <c r="J627" s="408"/>
      <c r="K627" s="37"/>
      <c r="L627" s="40"/>
      <c r="M627" s="186"/>
      <c r="N627" s="187"/>
      <c r="O627" s="64"/>
      <c r="P627" s="64"/>
      <c r="Q627" s="64"/>
      <c r="R627" s="64"/>
      <c r="S627" s="64"/>
      <c r="T627" s="65"/>
      <c r="U627" s="35"/>
      <c r="V627" s="35"/>
      <c r="W627" s="35"/>
      <c r="X627" s="35"/>
      <c r="Y627" s="35"/>
      <c r="Z627" s="35"/>
      <c r="AA627" s="35"/>
      <c r="AB627" s="35"/>
      <c r="AC627" s="35"/>
      <c r="AD627" s="35"/>
      <c r="AE627" s="35"/>
      <c r="AT627" s="19" t="s">
        <v>143</v>
      </c>
      <c r="AU627" s="19" t="s">
        <v>86</v>
      </c>
    </row>
    <row r="628" spans="1:65" s="2" customFormat="1" ht="29.25">
      <c r="A628" s="35"/>
      <c r="B628" s="36"/>
      <c r="C628" s="37"/>
      <c r="D628" s="183" t="s">
        <v>145</v>
      </c>
      <c r="E628" s="37"/>
      <c r="F628" s="188" t="s">
        <v>787</v>
      </c>
      <c r="G628" s="37"/>
      <c r="H628" s="37"/>
      <c r="I628" s="426"/>
      <c r="J628" s="408"/>
      <c r="K628" s="37"/>
      <c r="L628" s="40"/>
      <c r="M628" s="186"/>
      <c r="N628" s="187"/>
      <c r="O628" s="64"/>
      <c r="P628" s="64"/>
      <c r="Q628" s="64"/>
      <c r="R628" s="64"/>
      <c r="S628" s="64"/>
      <c r="T628" s="65"/>
      <c r="U628" s="35"/>
      <c r="V628" s="35"/>
      <c r="W628" s="35"/>
      <c r="X628" s="35"/>
      <c r="Y628" s="35"/>
      <c r="Z628" s="35"/>
      <c r="AA628" s="35"/>
      <c r="AB628" s="35"/>
      <c r="AC628" s="35"/>
      <c r="AD628" s="35"/>
      <c r="AE628" s="35"/>
      <c r="AT628" s="19" t="s">
        <v>145</v>
      </c>
      <c r="AU628" s="19" t="s">
        <v>86</v>
      </c>
    </row>
    <row r="629" spans="1:65" s="2" customFormat="1" ht="14.45" customHeight="1">
      <c r="A629" s="35"/>
      <c r="B629" s="36"/>
      <c r="C629" s="170" t="s">
        <v>788</v>
      </c>
      <c r="D629" s="170" t="s">
        <v>136</v>
      </c>
      <c r="E629" s="171" t="s">
        <v>789</v>
      </c>
      <c r="F629" s="172" t="s">
        <v>790</v>
      </c>
      <c r="G629" s="173" t="s">
        <v>139</v>
      </c>
      <c r="H629" s="174">
        <v>677.5</v>
      </c>
      <c r="I629" s="424"/>
      <c r="J629" s="425">
        <f>ROUND(I629*H629,2)</f>
        <v>0</v>
      </c>
      <c r="K629" s="172" t="s">
        <v>140</v>
      </c>
      <c r="L629" s="40"/>
      <c r="M629" s="177" t="s">
        <v>19</v>
      </c>
      <c r="N629" s="178" t="s">
        <v>47</v>
      </c>
      <c r="O629" s="64"/>
      <c r="P629" s="179">
        <f>O629*H629</f>
        <v>0</v>
      </c>
      <c r="Q629" s="179">
        <v>1.0000000000000001E-5</v>
      </c>
      <c r="R629" s="179">
        <f>Q629*H629</f>
        <v>6.7750000000000006E-3</v>
      </c>
      <c r="S629" s="179">
        <v>0</v>
      </c>
      <c r="T629" s="180">
        <f>S629*H629</f>
        <v>0</v>
      </c>
      <c r="U629" s="35"/>
      <c r="V629" s="35"/>
      <c r="W629" s="35"/>
      <c r="X629" s="35"/>
      <c r="Y629" s="35"/>
      <c r="Z629" s="35"/>
      <c r="AA629" s="35"/>
      <c r="AB629" s="35"/>
      <c r="AC629" s="35"/>
      <c r="AD629" s="35"/>
      <c r="AE629" s="35"/>
      <c r="AR629" s="181" t="s">
        <v>141</v>
      </c>
      <c r="AT629" s="181" t="s">
        <v>136</v>
      </c>
      <c r="AU629" s="181" t="s">
        <v>86</v>
      </c>
      <c r="AY629" s="19" t="s">
        <v>134</v>
      </c>
      <c r="BE629" s="182">
        <f>IF(N629="základní",J629,0)</f>
        <v>0</v>
      </c>
      <c r="BF629" s="182">
        <f>IF(N629="snížená",J629,0)</f>
        <v>0</v>
      </c>
      <c r="BG629" s="182">
        <f>IF(N629="zákl. přenesená",J629,0)</f>
        <v>0</v>
      </c>
      <c r="BH629" s="182">
        <f>IF(N629="sníž. přenesená",J629,0)</f>
        <v>0</v>
      </c>
      <c r="BI629" s="182">
        <f>IF(N629="nulová",J629,0)</f>
        <v>0</v>
      </c>
      <c r="BJ629" s="19" t="s">
        <v>84</v>
      </c>
      <c r="BK629" s="182">
        <f>ROUND(I629*H629,2)</f>
        <v>0</v>
      </c>
      <c r="BL629" s="19" t="s">
        <v>141</v>
      </c>
      <c r="BM629" s="181" t="s">
        <v>791</v>
      </c>
    </row>
    <row r="630" spans="1:65" s="2" customFormat="1">
      <c r="A630" s="35"/>
      <c r="B630" s="36"/>
      <c r="C630" s="37"/>
      <c r="D630" s="183" t="s">
        <v>143</v>
      </c>
      <c r="E630" s="37"/>
      <c r="F630" s="184" t="s">
        <v>792</v>
      </c>
      <c r="G630" s="37"/>
      <c r="H630" s="37"/>
      <c r="I630" s="426"/>
      <c r="J630" s="408"/>
      <c r="K630" s="37"/>
      <c r="L630" s="40"/>
      <c r="M630" s="186"/>
      <c r="N630" s="187"/>
      <c r="O630" s="64"/>
      <c r="P630" s="64"/>
      <c r="Q630" s="64"/>
      <c r="R630" s="64"/>
      <c r="S630" s="64"/>
      <c r="T630" s="65"/>
      <c r="U630" s="35"/>
      <c r="V630" s="35"/>
      <c r="W630" s="35"/>
      <c r="X630" s="35"/>
      <c r="Y630" s="35"/>
      <c r="Z630" s="35"/>
      <c r="AA630" s="35"/>
      <c r="AB630" s="35"/>
      <c r="AC630" s="35"/>
      <c r="AD630" s="35"/>
      <c r="AE630" s="35"/>
      <c r="AT630" s="19" t="s">
        <v>143</v>
      </c>
      <c r="AU630" s="19" t="s">
        <v>86</v>
      </c>
    </row>
    <row r="631" spans="1:65" s="2" customFormat="1" ht="48.75">
      <c r="A631" s="35"/>
      <c r="B631" s="36"/>
      <c r="C631" s="37"/>
      <c r="D631" s="183" t="s">
        <v>145</v>
      </c>
      <c r="E631" s="37"/>
      <c r="F631" s="188" t="s">
        <v>793</v>
      </c>
      <c r="G631" s="37"/>
      <c r="H631" s="37"/>
      <c r="I631" s="426"/>
      <c r="J631" s="408"/>
      <c r="K631" s="37"/>
      <c r="L631" s="40"/>
      <c r="M631" s="186"/>
      <c r="N631" s="187"/>
      <c r="O631" s="64"/>
      <c r="P631" s="64"/>
      <c r="Q631" s="64"/>
      <c r="R631" s="64"/>
      <c r="S631" s="64"/>
      <c r="T631" s="65"/>
      <c r="U631" s="35"/>
      <c r="V631" s="35"/>
      <c r="W631" s="35"/>
      <c r="X631" s="35"/>
      <c r="Y631" s="35"/>
      <c r="Z631" s="35"/>
      <c r="AA631" s="35"/>
      <c r="AB631" s="35"/>
      <c r="AC631" s="35"/>
      <c r="AD631" s="35"/>
      <c r="AE631" s="35"/>
      <c r="AT631" s="19" t="s">
        <v>145</v>
      </c>
      <c r="AU631" s="19" t="s">
        <v>86</v>
      </c>
    </row>
    <row r="632" spans="1:65" s="13" customFormat="1">
      <c r="B632" s="189"/>
      <c r="C632" s="190"/>
      <c r="D632" s="183" t="s">
        <v>147</v>
      </c>
      <c r="E632" s="191" t="s">
        <v>19</v>
      </c>
      <c r="F632" s="192" t="s">
        <v>755</v>
      </c>
      <c r="G632" s="190"/>
      <c r="H632" s="191" t="s">
        <v>19</v>
      </c>
      <c r="I632" s="433"/>
      <c r="J632" s="434"/>
      <c r="K632" s="190"/>
      <c r="L632" s="193"/>
      <c r="M632" s="194"/>
      <c r="N632" s="195"/>
      <c r="O632" s="195"/>
      <c r="P632" s="195"/>
      <c r="Q632" s="195"/>
      <c r="R632" s="195"/>
      <c r="S632" s="195"/>
      <c r="T632" s="196"/>
      <c r="AT632" s="197" t="s">
        <v>147</v>
      </c>
      <c r="AU632" s="197" t="s">
        <v>86</v>
      </c>
      <c r="AV632" s="13" t="s">
        <v>84</v>
      </c>
      <c r="AW632" s="13" t="s">
        <v>35</v>
      </c>
      <c r="AX632" s="13" t="s">
        <v>76</v>
      </c>
      <c r="AY632" s="197" t="s">
        <v>134</v>
      </c>
    </row>
    <row r="633" spans="1:65" s="14" customFormat="1">
      <c r="B633" s="198"/>
      <c r="C633" s="199"/>
      <c r="D633" s="183" t="s">
        <v>147</v>
      </c>
      <c r="E633" s="200" t="s">
        <v>19</v>
      </c>
      <c r="F633" s="201" t="s">
        <v>794</v>
      </c>
      <c r="G633" s="199"/>
      <c r="H633" s="202">
        <v>677.5</v>
      </c>
      <c r="I633" s="429"/>
      <c r="J633" s="430"/>
      <c r="K633" s="199"/>
      <c r="L633" s="203"/>
      <c r="M633" s="204"/>
      <c r="N633" s="205"/>
      <c r="O633" s="205"/>
      <c r="P633" s="205"/>
      <c r="Q633" s="205"/>
      <c r="R633" s="205"/>
      <c r="S633" s="205"/>
      <c r="T633" s="206"/>
      <c r="AT633" s="207" t="s">
        <v>147</v>
      </c>
      <c r="AU633" s="207" t="s">
        <v>86</v>
      </c>
      <c r="AV633" s="14" t="s">
        <v>86</v>
      </c>
      <c r="AW633" s="14" t="s">
        <v>35</v>
      </c>
      <c r="AX633" s="14" t="s">
        <v>84</v>
      </c>
      <c r="AY633" s="207" t="s">
        <v>134</v>
      </c>
    </row>
    <row r="634" spans="1:65" s="2" customFormat="1" ht="14.45" customHeight="1">
      <c r="A634" s="35"/>
      <c r="B634" s="36"/>
      <c r="C634" s="170" t="s">
        <v>795</v>
      </c>
      <c r="D634" s="170" t="s">
        <v>136</v>
      </c>
      <c r="E634" s="171" t="s">
        <v>796</v>
      </c>
      <c r="F634" s="172" t="s">
        <v>797</v>
      </c>
      <c r="G634" s="173" t="s">
        <v>139</v>
      </c>
      <c r="H634" s="174">
        <v>677.5</v>
      </c>
      <c r="I634" s="424"/>
      <c r="J634" s="425">
        <f>ROUND(I634*H634,2)</f>
        <v>0</v>
      </c>
      <c r="K634" s="172" t="s">
        <v>140</v>
      </c>
      <c r="L634" s="40"/>
      <c r="M634" s="177" t="s">
        <v>19</v>
      </c>
      <c r="N634" s="178" t="s">
        <v>47</v>
      </c>
      <c r="O634" s="64"/>
      <c r="P634" s="179">
        <f>O634*H634</f>
        <v>0</v>
      </c>
      <c r="Q634" s="179">
        <v>0</v>
      </c>
      <c r="R634" s="179">
        <f>Q634*H634</f>
        <v>0</v>
      </c>
      <c r="S634" s="179">
        <v>0</v>
      </c>
      <c r="T634" s="180">
        <f>S634*H634</f>
        <v>0</v>
      </c>
      <c r="U634" s="35"/>
      <c r="V634" s="35"/>
      <c r="W634" s="35"/>
      <c r="X634" s="35"/>
      <c r="Y634" s="35"/>
      <c r="Z634" s="35"/>
      <c r="AA634" s="35"/>
      <c r="AB634" s="35"/>
      <c r="AC634" s="35"/>
      <c r="AD634" s="35"/>
      <c r="AE634" s="35"/>
      <c r="AR634" s="181" t="s">
        <v>141</v>
      </c>
      <c r="AT634" s="181" t="s">
        <v>136</v>
      </c>
      <c r="AU634" s="181" t="s">
        <v>86</v>
      </c>
      <c r="AY634" s="19" t="s">
        <v>134</v>
      </c>
      <c r="BE634" s="182">
        <f>IF(N634="základní",J634,0)</f>
        <v>0</v>
      </c>
      <c r="BF634" s="182">
        <f>IF(N634="snížená",J634,0)</f>
        <v>0</v>
      </c>
      <c r="BG634" s="182">
        <f>IF(N634="zákl. přenesená",J634,0)</f>
        <v>0</v>
      </c>
      <c r="BH634" s="182">
        <f>IF(N634="sníž. přenesená",J634,0)</f>
        <v>0</v>
      </c>
      <c r="BI634" s="182">
        <f>IF(N634="nulová",J634,0)</f>
        <v>0</v>
      </c>
      <c r="BJ634" s="19" t="s">
        <v>84</v>
      </c>
      <c r="BK634" s="182">
        <f>ROUND(I634*H634,2)</f>
        <v>0</v>
      </c>
      <c r="BL634" s="19" t="s">
        <v>141</v>
      </c>
      <c r="BM634" s="181" t="s">
        <v>798</v>
      </c>
    </row>
    <row r="635" spans="1:65" s="2" customFormat="1">
      <c r="A635" s="35"/>
      <c r="B635" s="36"/>
      <c r="C635" s="37"/>
      <c r="D635" s="183" t="s">
        <v>143</v>
      </c>
      <c r="E635" s="37"/>
      <c r="F635" s="184" t="s">
        <v>799</v>
      </c>
      <c r="G635" s="37"/>
      <c r="H635" s="37"/>
      <c r="I635" s="426"/>
      <c r="J635" s="408"/>
      <c r="K635" s="37"/>
      <c r="L635" s="40"/>
      <c r="M635" s="186"/>
      <c r="N635" s="187"/>
      <c r="O635" s="64"/>
      <c r="P635" s="64"/>
      <c r="Q635" s="64"/>
      <c r="R635" s="64"/>
      <c r="S635" s="64"/>
      <c r="T635" s="65"/>
      <c r="U635" s="35"/>
      <c r="V635" s="35"/>
      <c r="W635" s="35"/>
      <c r="X635" s="35"/>
      <c r="Y635" s="35"/>
      <c r="Z635" s="35"/>
      <c r="AA635" s="35"/>
      <c r="AB635" s="35"/>
      <c r="AC635" s="35"/>
      <c r="AD635" s="35"/>
      <c r="AE635" s="35"/>
      <c r="AT635" s="19" t="s">
        <v>143</v>
      </c>
      <c r="AU635" s="19" t="s">
        <v>86</v>
      </c>
    </row>
    <row r="636" spans="1:65" s="2" customFormat="1" ht="48.75">
      <c r="A636" s="35"/>
      <c r="B636" s="36"/>
      <c r="C636" s="37"/>
      <c r="D636" s="183" t="s">
        <v>145</v>
      </c>
      <c r="E636" s="37"/>
      <c r="F636" s="188" t="s">
        <v>793</v>
      </c>
      <c r="G636" s="37"/>
      <c r="H636" s="37"/>
      <c r="I636" s="426"/>
      <c r="J636" s="408"/>
      <c r="K636" s="37"/>
      <c r="L636" s="40"/>
      <c r="M636" s="186"/>
      <c r="N636" s="187"/>
      <c r="O636" s="64"/>
      <c r="P636" s="64"/>
      <c r="Q636" s="64"/>
      <c r="R636" s="64"/>
      <c r="S636" s="64"/>
      <c r="T636" s="65"/>
      <c r="U636" s="35"/>
      <c r="V636" s="35"/>
      <c r="W636" s="35"/>
      <c r="X636" s="35"/>
      <c r="Y636" s="35"/>
      <c r="Z636" s="35"/>
      <c r="AA636" s="35"/>
      <c r="AB636" s="35"/>
      <c r="AC636" s="35"/>
      <c r="AD636" s="35"/>
      <c r="AE636" s="35"/>
      <c r="AT636" s="19" t="s">
        <v>145</v>
      </c>
      <c r="AU636" s="19" t="s">
        <v>86</v>
      </c>
    </row>
    <row r="637" spans="1:65" s="2" customFormat="1" ht="14.45" customHeight="1">
      <c r="A637" s="35"/>
      <c r="B637" s="36"/>
      <c r="C637" s="170" t="s">
        <v>800</v>
      </c>
      <c r="D637" s="170" t="s">
        <v>136</v>
      </c>
      <c r="E637" s="171" t="s">
        <v>801</v>
      </c>
      <c r="F637" s="172" t="s">
        <v>802</v>
      </c>
      <c r="G637" s="173" t="s">
        <v>187</v>
      </c>
      <c r="H637" s="174">
        <v>1</v>
      </c>
      <c r="I637" s="424"/>
      <c r="J637" s="425">
        <f>ROUND(I637*H637,2)</f>
        <v>0</v>
      </c>
      <c r="K637" s="172" t="s">
        <v>140</v>
      </c>
      <c r="L637" s="40"/>
      <c r="M637" s="177" t="s">
        <v>19</v>
      </c>
      <c r="N637" s="178" t="s">
        <v>47</v>
      </c>
      <c r="O637" s="64"/>
      <c r="P637" s="179">
        <f>O637*H637</f>
        <v>0</v>
      </c>
      <c r="Q637" s="179">
        <v>6.8799999999999998E-3</v>
      </c>
      <c r="R637" s="179">
        <f>Q637*H637</f>
        <v>6.8799999999999998E-3</v>
      </c>
      <c r="S637" s="179">
        <v>0</v>
      </c>
      <c r="T637" s="180">
        <f>S637*H637</f>
        <v>0</v>
      </c>
      <c r="U637" s="35"/>
      <c r="V637" s="35"/>
      <c r="W637" s="35"/>
      <c r="X637" s="35"/>
      <c r="Y637" s="35"/>
      <c r="Z637" s="35"/>
      <c r="AA637" s="35"/>
      <c r="AB637" s="35"/>
      <c r="AC637" s="35"/>
      <c r="AD637" s="35"/>
      <c r="AE637" s="35"/>
      <c r="AR637" s="181" t="s">
        <v>141</v>
      </c>
      <c r="AT637" s="181" t="s">
        <v>136</v>
      </c>
      <c r="AU637" s="181" t="s">
        <v>86</v>
      </c>
      <c r="AY637" s="19" t="s">
        <v>134</v>
      </c>
      <c r="BE637" s="182">
        <f>IF(N637="základní",J637,0)</f>
        <v>0</v>
      </c>
      <c r="BF637" s="182">
        <f>IF(N637="snížená",J637,0)</f>
        <v>0</v>
      </c>
      <c r="BG637" s="182">
        <f>IF(N637="zákl. přenesená",J637,0)</f>
        <v>0</v>
      </c>
      <c r="BH637" s="182">
        <f>IF(N637="sníž. přenesená",J637,0)</f>
        <v>0</v>
      </c>
      <c r="BI637" s="182">
        <f>IF(N637="nulová",J637,0)</f>
        <v>0</v>
      </c>
      <c r="BJ637" s="19" t="s">
        <v>84</v>
      </c>
      <c r="BK637" s="182">
        <f>ROUND(I637*H637,2)</f>
        <v>0</v>
      </c>
      <c r="BL637" s="19" t="s">
        <v>141</v>
      </c>
      <c r="BM637" s="181" t="s">
        <v>803</v>
      </c>
    </row>
    <row r="638" spans="1:65" s="2" customFormat="1">
      <c r="A638" s="35"/>
      <c r="B638" s="36"/>
      <c r="C638" s="37"/>
      <c r="D638" s="183" t="s">
        <v>143</v>
      </c>
      <c r="E638" s="37"/>
      <c r="F638" s="184" t="s">
        <v>804</v>
      </c>
      <c r="G638" s="37"/>
      <c r="H638" s="37"/>
      <c r="I638" s="426"/>
      <c r="J638" s="408"/>
      <c r="K638" s="37"/>
      <c r="L638" s="40"/>
      <c r="M638" s="186"/>
      <c r="N638" s="187"/>
      <c r="O638" s="64"/>
      <c r="P638" s="64"/>
      <c r="Q638" s="64"/>
      <c r="R638" s="64"/>
      <c r="S638" s="64"/>
      <c r="T638" s="65"/>
      <c r="U638" s="35"/>
      <c r="V638" s="35"/>
      <c r="W638" s="35"/>
      <c r="X638" s="35"/>
      <c r="Y638" s="35"/>
      <c r="Z638" s="35"/>
      <c r="AA638" s="35"/>
      <c r="AB638" s="35"/>
      <c r="AC638" s="35"/>
      <c r="AD638" s="35"/>
      <c r="AE638" s="35"/>
      <c r="AT638" s="19" t="s">
        <v>143</v>
      </c>
      <c r="AU638" s="19" t="s">
        <v>86</v>
      </c>
    </row>
    <row r="639" spans="1:65" s="14" customFormat="1">
      <c r="B639" s="198"/>
      <c r="C639" s="199"/>
      <c r="D639" s="183" t="s">
        <v>147</v>
      </c>
      <c r="E639" s="200" t="s">
        <v>19</v>
      </c>
      <c r="F639" s="201" t="s">
        <v>190</v>
      </c>
      <c r="G639" s="199"/>
      <c r="H639" s="202">
        <v>1</v>
      </c>
      <c r="I639" s="429"/>
      <c r="J639" s="430"/>
      <c r="K639" s="199"/>
      <c r="L639" s="203"/>
      <c r="M639" s="204"/>
      <c r="N639" s="205"/>
      <c r="O639" s="205"/>
      <c r="P639" s="205"/>
      <c r="Q639" s="205"/>
      <c r="R639" s="205"/>
      <c r="S639" s="205"/>
      <c r="T639" s="206"/>
      <c r="AT639" s="207" t="s">
        <v>147</v>
      </c>
      <c r="AU639" s="207" t="s">
        <v>86</v>
      </c>
      <c r="AV639" s="14" t="s">
        <v>86</v>
      </c>
      <c r="AW639" s="14" t="s">
        <v>35</v>
      </c>
      <c r="AX639" s="14" t="s">
        <v>84</v>
      </c>
      <c r="AY639" s="207" t="s">
        <v>134</v>
      </c>
    </row>
    <row r="640" spans="1:65" s="2" customFormat="1" ht="14.45" customHeight="1">
      <c r="A640" s="35"/>
      <c r="B640" s="36"/>
      <c r="C640" s="218" t="s">
        <v>805</v>
      </c>
      <c r="D640" s="218" t="s">
        <v>192</v>
      </c>
      <c r="E640" s="219" t="s">
        <v>806</v>
      </c>
      <c r="F640" s="220" t="s">
        <v>807</v>
      </c>
      <c r="G640" s="221" t="s">
        <v>187</v>
      </c>
      <c r="H640" s="222">
        <v>1</v>
      </c>
      <c r="I640" s="427"/>
      <c r="J640" s="428">
        <f>ROUND(I640*H640,2)</f>
        <v>0</v>
      </c>
      <c r="K640" s="220" t="s">
        <v>19</v>
      </c>
      <c r="L640" s="223"/>
      <c r="M640" s="224" t="s">
        <v>19</v>
      </c>
      <c r="N640" s="225" t="s">
        <v>47</v>
      </c>
      <c r="O640" s="64"/>
      <c r="P640" s="179">
        <f>O640*H640</f>
        <v>0</v>
      </c>
      <c r="Q640" s="179">
        <v>0</v>
      </c>
      <c r="R640" s="179">
        <f>Q640*H640</f>
        <v>0</v>
      </c>
      <c r="S640" s="179">
        <v>0</v>
      </c>
      <c r="T640" s="180">
        <f>S640*H640</f>
        <v>0</v>
      </c>
      <c r="U640" s="35"/>
      <c r="V640" s="35"/>
      <c r="W640" s="35"/>
      <c r="X640" s="35"/>
      <c r="Y640" s="35"/>
      <c r="Z640" s="35"/>
      <c r="AA640" s="35"/>
      <c r="AB640" s="35"/>
      <c r="AC640" s="35"/>
      <c r="AD640" s="35"/>
      <c r="AE640" s="35"/>
      <c r="AR640" s="181" t="s">
        <v>191</v>
      </c>
      <c r="AT640" s="181" t="s">
        <v>192</v>
      </c>
      <c r="AU640" s="181" t="s">
        <v>86</v>
      </c>
      <c r="AY640" s="19" t="s">
        <v>134</v>
      </c>
      <c r="BE640" s="182">
        <f>IF(N640="základní",J640,0)</f>
        <v>0</v>
      </c>
      <c r="BF640" s="182">
        <f>IF(N640="snížená",J640,0)</f>
        <v>0</v>
      </c>
      <c r="BG640" s="182">
        <f>IF(N640="zákl. přenesená",J640,0)</f>
        <v>0</v>
      </c>
      <c r="BH640" s="182">
        <f>IF(N640="sníž. přenesená",J640,0)</f>
        <v>0</v>
      </c>
      <c r="BI640" s="182">
        <f>IF(N640="nulová",J640,0)</f>
        <v>0</v>
      </c>
      <c r="BJ640" s="19" t="s">
        <v>84</v>
      </c>
      <c r="BK640" s="182">
        <f>ROUND(I640*H640,2)</f>
        <v>0</v>
      </c>
      <c r="BL640" s="19" t="s">
        <v>141</v>
      </c>
      <c r="BM640" s="181" t="s">
        <v>808</v>
      </c>
    </row>
    <row r="641" spans="1:65" s="2" customFormat="1" ht="14.45" customHeight="1">
      <c r="A641" s="35"/>
      <c r="B641" s="36"/>
      <c r="C641" s="170" t="s">
        <v>809</v>
      </c>
      <c r="D641" s="170" t="s">
        <v>136</v>
      </c>
      <c r="E641" s="171" t="s">
        <v>810</v>
      </c>
      <c r="F641" s="172" t="s">
        <v>811</v>
      </c>
      <c r="G641" s="173" t="s">
        <v>422</v>
      </c>
      <c r="H641" s="174">
        <v>3.0680000000000001</v>
      </c>
      <c r="I641" s="424"/>
      <c r="J641" s="425">
        <f>ROUND(I641*H641,2)</f>
        <v>0</v>
      </c>
      <c r="K641" s="172" t="s">
        <v>140</v>
      </c>
      <c r="L641" s="40"/>
      <c r="M641" s="177" t="s">
        <v>19</v>
      </c>
      <c r="N641" s="178" t="s">
        <v>47</v>
      </c>
      <c r="O641" s="64"/>
      <c r="P641" s="179">
        <f>O641*H641</f>
        <v>0</v>
      </c>
      <c r="Q641" s="179">
        <v>0</v>
      </c>
      <c r="R641" s="179">
        <f>Q641*H641</f>
        <v>0</v>
      </c>
      <c r="S641" s="179">
        <v>0</v>
      </c>
      <c r="T641" s="180">
        <f>S641*H641</f>
        <v>0</v>
      </c>
      <c r="U641" s="35"/>
      <c r="V641" s="35"/>
      <c r="W641" s="35"/>
      <c r="X641" s="35"/>
      <c r="Y641" s="35"/>
      <c r="Z641" s="35"/>
      <c r="AA641" s="35"/>
      <c r="AB641" s="35"/>
      <c r="AC641" s="35"/>
      <c r="AD641" s="35"/>
      <c r="AE641" s="35"/>
      <c r="AR641" s="181" t="s">
        <v>141</v>
      </c>
      <c r="AT641" s="181" t="s">
        <v>136</v>
      </c>
      <c r="AU641" s="181" t="s">
        <v>86</v>
      </c>
      <c r="AY641" s="19" t="s">
        <v>134</v>
      </c>
      <c r="BE641" s="182">
        <f>IF(N641="základní",J641,0)</f>
        <v>0</v>
      </c>
      <c r="BF641" s="182">
        <f>IF(N641="snížená",J641,0)</f>
        <v>0</v>
      </c>
      <c r="BG641" s="182">
        <f>IF(N641="zákl. přenesená",J641,0)</f>
        <v>0</v>
      </c>
      <c r="BH641" s="182">
        <f>IF(N641="sníž. přenesená",J641,0)</f>
        <v>0</v>
      </c>
      <c r="BI641" s="182">
        <f>IF(N641="nulová",J641,0)</f>
        <v>0</v>
      </c>
      <c r="BJ641" s="19" t="s">
        <v>84</v>
      </c>
      <c r="BK641" s="182">
        <f>ROUND(I641*H641,2)</f>
        <v>0</v>
      </c>
      <c r="BL641" s="19" t="s">
        <v>141</v>
      </c>
      <c r="BM641" s="181" t="s">
        <v>812</v>
      </c>
    </row>
    <row r="642" spans="1:65" s="2" customFormat="1">
      <c r="A642" s="35"/>
      <c r="B642" s="36"/>
      <c r="C642" s="37"/>
      <c r="D642" s="183" t="s">
        <v>143</v>
      </c>
      <c r="E642" s="37"/>
      <c r="F642" s="184" t="s">
        <v>813</v>
      </c>
      <c r="G642" s="37"/>
      <c r="H642" s="37"/>
      <c r="I642" s="426"/>
      <c r="J642" s="408"/>
      <c r="K642" s="37"/>
      <c r="L642" s="40"/>
      <c r="M642" s="186"/>
      <c r="N642" s="187"/>
      <c r="O642" s="64"/>
      <c r="P642" s="64"/>
      <c r="Q642" s="64"/>
      <c r="R642" s="64"/>
      <c r="S642" s="64"/>
      <c r="T642" s="65"/>
      <c r="U642" s="35"/>
      <c r="V642" s="35"/>
      <c r="W642" s="35"/>
      <c r="X642" s="35"/>
      <c r="Y642" s="35"/>
      <c r="Z642" s="35"/>
      <c r="AA642" s="35"/>
      <c r="AB642" s="35"/>
      <c r="AC642" s="35"/>
      <c r="AD642" s="35"/>
      <c r="AE642" s="35"/>
      <c r="AT642" s="19" t="s">
        <v>143</v>
      </c>
      <c r="AU642" s="19" t="s">
        <v>86</v>
      </c>
    </row>
    <row r="643" spans="1:65" s="2" customFormat="1" ht="39">
      <c r="A643" s="35"/>
      <c r="B643" s="36"/>
      <c r="C643" s="37"/>
      <c r="D643" s="183" t="s">
        <v>145</v>
      </c>
      <c r="E643" s="37"/>
      <c r="F643" s="188" t="s">
        <v>814</v>
      </c>
      <c r="G643" s="37"/>
      <c r="H643" s="37"/>
      <c r="I643" s="426"/>
      <c r="J643" s="408"/>
      <c r="K643" s="37"/>
      <c r="L643" s="40"/>
      <c r="M643" s="186"/>
      <c r="N643" s="187"/>
      <c r="O643" s="64"/>
      <c r="P643" s="64"/>
      <c r="Q643" s="64"/>
      <c r="R643" s="64"/>
      <c r="S643" s="64"/>
      <c r="T643" s="65"/>
      <c r="U643" s="35"/>
      <c r="V643" s="35"/>
      <c r="W643" s="35"/>
      <c r="X643" s="35"/>
      <c r="Y643" s="35"/>
      <c r="Z643" s="35"/>
      <c r="AA643" s="35"/>
      <c r="AB643" s="35"/>
      <c r="AC643" s="35"/>
      <c r="AD643" s="35"/>
      <c r="AE643" s="35"/>
      <c r="AT643" s="19" t="s">
        <v>145</v>
      </c>
      <c r="AU643" s="19" t="s">
        <v>86</v>
      </c>
    </row>
    <row r="644" spans="1:65" s="13" customFormat="1">
      <c r="B644" s="189"/>
      <c r="C644" s="190"/>
      <c r="D644" s="183" t="s">
        <v>147</v>
      </c>
      <c r="E644" s="191" t="s">
        <v>19</v>
      </c>
      <c r="F644" s="192" t="s">
        <v>815</v>
      </c>
      <c r="G644" s="190"/>
      <c r="H644" s="191" t="s">
        <v>19</v>
      </c>
      <c r="I644" s="433"/>
      <c r="J644" s="434"/>
      <c r="K644" s="190"/>
      <c r="L644" s="193"/>
      <c r="M644" s="194"/>
      <c r="N644" s="195"/>
      <c r="O644" s="195"/>
      <c r="P644" s="195"/>
      <c r="Q644" s="195"/>
      <c r="R644" s="195"/>
      <c r="S644" s="195"/>
      <c r="T644" s="196"/>
      <c r="AT644" s="197" t="s">
        <v>147</v>
      </c>
      <c r="AU644" s="197" t="s">
        <v>86</v>
      </c>
      <c r="AV644" s="13" t="s">
        <v>84</v>
      </c>
      <c r="AW644" s="13" t="s">
        <v>35</v>
      </c>
      <c r="AX644" s="13" t="s">
        <v>76</v>
      </c>
      <c r="AY644" s="197" t="s">
        <v>134</v>
      </c>
    </row>
    <row r="645" spans="1:65" s="14" customFormat="1">
      <c r="B645" s="198"/>
      <c r="C645" s="199"/>
      <c r="D645" s="183" t="s">
        <v>147</v>
      </c>
      <c r="E645" s="200" t="s">
        <v>19</v>
      </c>
      <c r="F645" s="201" t="s">
        <v>816</v>
      </c>
      <c r="G645" s="199"/>
      <c r="H645" s="202">
        <v>3.0680000000000001</v>
      </c>
      <c r="I645" s="429"/>
      <c r="J645" s="430"/>
      <c r="K645" s="199"/>
      <c r="L645" s="203"/>
      <c r="M645" s="204"/>
      <c r="N645" s="205"/>
      <c r="O645" s="205"/>
      <c r="P645" s="205"/>
      <c r="Q645" s="205"/>
      <c r="R645" s="205"/>
      <c r="S645" s="205"/>
      <c r="T645" s="206"/>
      <c r="AT645" s="207" t="s">
        <v>147</v>
      </c>
      <c r="AU645" s="207" t="s">
        <v>86</v>
      </c>
      <c r="AV645" s="14" t="s">
        <v>86</v>
      </c>
      <c r="AW645" s="14" t="s">
        <v>35</v>
      </c>
      <c r="AX645" s="14" t="s">
        <v>84</v>
      </c>
      <c r="AY645" s="207" t="s">
        <v>134</v>
      </c>
    </row>
    <row r="646" spans="1:65" s="2" customFormat="1" ht="14.45" customHeight="1">
      <c r="A646" s="35"/>
      <c r="B646" s="36"/>
      <c r="C646" s="218" t="s">
        <v>817</v>
      </c>
      <c r="D646" s="218" t="s">
        <v>192</v>
      </c>
      <c r="E646" s="219" t="s">
        <v>818</v>
      </c>
      <c r="F646" s="220" t="s">
        <v>819</v>
      </c>
      <c r="G646" s="221" t="s">
        <v>490</v>
      </c>
      <c r="H646" s="222">
        <v>3374.404</v>
      </c>
      <c r="I646" s="427"/>
      <c r="J646" s="428">
        <f>ROUND(I646*H646,2)</f>
        <v>0</v>
      </c>
      <c r="K646" s="220" t="s">
        <v>19</v>
      </c>
      <c r="L646" s="223"/>
      <c r="M646" s="224" t="s">
        <v>19</v>
      </c>
      <c r="N646" s="225" t="s">
        <v>47</v>
      </c>
      <c r="O646" s="64"/>
      <c r="P646" s="179">
        <f>O646*H646</f>
        <v>0</v>
      </c>
      <c r="Q646" s="179">
        <v>1E-3</v>
      </c>
      <c r="R646" s="179">
        <f>Q646*H646</f>
        <v>3.3744040000000002</v>
      </c>
      <c r="S646" s="179">
        <v>0</v>
      </c>
      <c r="T646" s="180">
        <f>S646*H646</f>
        <v>0</v>
      </c>
      <c r="U646" s="35"/>
      <c r="V646" s="35"/>
      <c r="W646" s="35"/>
      <c r="X646" s="35"/>
      <c r="Y646" s="35"/>
      <c r="Z646" s="35"/>
      <c r="AA646" s="35"/>
      <c r="AB646" s="35"/>
      <c r="AC646" s="35"/>
      <c r="AD646" s="35"/>
      <c r="AE646" s="35"/>
      <c r="AR646" s="181" t="s">
        <v>191</v>
      </c>
      <c r="AT646" s="181" t="s">
        <v>192</v>
      </c>
      <c r="AU646" s="181" t="s">
        <v>86</v>
      </c>
      <c r="AY646" s="19" t="s">
        <v>134</v>
      </c>
      <c r="BE646" s="182">
        <f>IF(N646="základní",J646,0)</f>
        <v>0</v>
      </c>
      <c r="BF646" s="182">
        <f>IF(N646="snížená",J646,0)</f>
        <v>0</v>
      </c>
      <c r="BG646" s="182">
        <f>IF(N646="zákl. přenesená",J646,0)</f>
        <v>0</v>
      </c>
      <c r="BH646" s="182">
        <f>IF(N646="sníž. přenesená",J646,0)</f>
        <v>0</v>
      </c>
      <c r="BI646" s="182">
        <f>IF(N646="nulová",J646,0)</f>
        <v>0</v>
      </c>
      <c r="BJ646" s="19" t="s">
        <v>84</v>
      </c>
      <c r="BK646" s="182">
        <f>ROUND(I646*H646,2)</f>
        <v>0</v>
      </c>
      <c r="BL646" s="19" t="s">
        <v>141</v>
      </c>
      <c r="BM646" s="181" t="s">
        <v>820</v>
      </c>
    </row>
    <row r="647" spans="1:65" s="2" customFormat="1" ht="68.25">
      <c r="A647" s="35"/>
      <c r="B647" s="36"/>
      <c r="C647" s="37"/>
      <c r="D647" s="183" t="s">
        <v>143</v>
      </c>
      <c r="E647" s="37"/>
      <c r="F647" s="184" t="s">
        <v>821</v>
      </c>
      <c r="G647" s="37"/>
      <c r="H647" s="37"/>
      <c r="I647" s="426"/>
      <c r="J647" s="408"/>
      <c r="K647" s="37"/>
      <c r="L647" s="40"/>
      <c r="M647" s="186"/>
      <c r="N647" s="187"/>
      <c r="O647" s="64"/>
      <c r="P647" s="64"/>
      <c r="Q647" s="64"/>
      <c r="R647" s="64"/>
      <c r="S647" s="64"/>
      <c r="T647" s="65"/>
      <c r="U647" s="35"/>
      <c r="V647" s="35"/>
      <c r="W647" s="35"/>
      <c r="X647" s="35"/>
      <c r="Y647" s="35"/>
      <c r="Z647" s="35"/>
      <c r="AA647" s="35"/>
      <c r="AB647" s="35"/>
      <c r="AC647" s="35"/>
      <c r="AD647" s="35"/>
      <c r="AE647" s="35"/>
      <c r="AT647" s="19" t="s">
        <v>143</v>
      </c>
      <c r="AU647" s="19" t="s">
        <v>86</v>
      </c>
    </row>
    <row r="648" spans="1:65" s="14" customFormat="1">
      <c r="B648" s="198"/>
      <c r="C648" s="199"/>
      <c r="D648" s="183" t="s">
        <v>147</v>
      </c>
      <c r="E648" s="200" t="s">
        <v>19</v>
      </c>
      <c r="F648" s="201" t="s">
        <v>822</v>
      </c>
      <c r="G648" s="199"/>
      <c r="H648" s="202">
        <v>3067.64</v>
      </c>
      <c r="I648" s="429"/>
      <c r="J648" s="430"/>
      <c r="K648" s="199"/>
      <c r="L648" s="203"/>
      <c r="M648" s="204"/>
      <c r="N648" s="205"/>
      <c r="O648" s="205"/>
      <c r="P648" s="205"/>
      <c r="Q648" s="205"/>
      <c r="R648" s="205"/>
      <c r="S648" s="205"/>
      <c r="T648" s="206"/>
      <c r="AT648" s="207" t="s">
        <v>147</v>
      </c>
      <c r="AU648" s="207" t="s">
        <v>86</v>
      </c>
      <c r="AV648" s="14" t="s">
        <v>86</v>
      </c>
      <c r="AW648" s="14" t="s">
        <v>35</v>
      </c>
      <c r="AX648" s="14" t="s">
        <v>84</v>
      </c>
      <c r="AY648" s="207" t="s">
        <v>134</v>
      </c>
    </row>
    <row r="649" spans="1:65" s="14" customFormat="1">
      <c r="B649" s="198"/>
      <c r="C649" s="199"/>
      <c r="D649" s="183" t="s">
        <v>147</v>
      </c>
      <c r="E649" s="199"/>
      <c r="F649" s="201" t="s">
        <v>823</v>
      </c>
      <c r="G649" s="199"/>
      <c r="H649" s="202">
        <v>3374.404</v>
      </c>
      <c r="I649" s="429"/>
      <c r="J649" s="430"/>
      <c r="K649" s="199"/>
      <c r="L649" s="203"/>
      <c r="M649" s="204"/>
      <c r="N649" s="205"/>
      <c r="O649" s="205"/>
      <c r="P649" s="205"/>
      <c r="Q649" s="205"/>
      <c r="R649" s="205"/>
      <c r="S649" s="205"/>
      <c r="T649" s="206"/>
      <c r="AT649" s="207" t="s">
        <v>147</v>
      </c>
      <c r="AU649" s="207" t="s">
        <v>86</v>
      </c>
      <c r="AV649" s="14" t="s">
        <v>86</v>
      </c>
      <c r="AW649" s="14" t="s">
        <v>4</v>
      </c>
      <c r="AX649" s="14" t="s">
        <v>84</v>
      </c>
      <c r="AY649" s="207" t="s">
        <v>134</v>
      </c>
    </row>
    <row r="650" spans="1:65" s="2" customFormat="1" ht="14.45" customHeight="1">
      <c r="A650" s="35"/>
      <c r="B650" s="36"/>
      <c r="C650" s="170" t="s">
        <v>824</v>
      </c>
      <c r="D650" s="170" t="s">
        <v>136</v>
      </c>
      <c r="E650" s="171" t="s">
        <v>825</v>
      </c>
      <c r="F650" s="172" t="s">
        <v>826</v>
      </c>
      <c r="G650" s="173" t="s">
        <v>230</v>
      </c>
      <c r="H650" s="174">
        <v>0.745</v>
      </c>
      <c r="I650" s="424"/>
      <c r="J650" s="425">
        <f>ROUND(I650*H650,2)</f>
        <v>0</v>
      </c>
      <c r="K650" s="172" t="s">
        <v>140</v>
      </c>
      <c r="L650" s="40"/>
      <c r="M650" s="177" t="s">
        <v>19</v>
      </c>
      <c r="N650" s="178" t="s">
        <v>47</v>
      </c>
      <c r="O650" s="64"/>
      <c r="P650" s="179">
        <f>O650*H650</f>
        <v>0</v>
      </c>
      <c r="Q650" s="179">
        <v>0</v>
      </c>
      <c r="R650" s="179">
        <f>Q650*H650</f>
        <v>0</v>
      </c>
      <c r="S650" s="179">
        <v>2.2000000000000002</v>
      </c>
      <c r="T650" s="180">
        <f>S650*H650</f>
        <v>1.639</v>
      </c>
      <c r="U650" s="35"/>
      <c r="V650" s="35"/>
      <c r="W650" s="35"/>
      <c r="X650" s="35"/>
      <c r="Y650" s="35"/>
      <c r="Z650" s="35"/>
      <c r="AA650" s="35"/>
      <c r="AB650" s="35"/>
      <c r="AC650" s="35"/>
      <c r="AD650" s="35"/>
      <c r="AE650" s="35"/>
      <c r="AR650" s="181" t="s">
        <v>141</v>
      </c>
      <c r="AT650" s="181" t="s">
        <v>136</v>
      </c>
      <c r="AU650" s="181" t="s">
        <v>86</v>
      </c>
      <c r="AY650" s="19" t="s">
        <v>134</v>
      </c>
      <c r="BE650" s="182">
        <f>IF(N650="základní",J650,0)</f>
        <v>0</v>
      </c>
      <c r="BF650" s="182">
        <f>IF(N650="snížená",J650,0)</f>
        <v>0</v>
      </c>
      <c r="BG650" s="182">
        <f>IF(N650="zákl. přenesená",J650,0)</f>
        <v>0</v>
      </c>
      <c r="BH650" s="182">
        <f>IF(N650="sníž. přenesená",J650,0)</f>
        <v>0</v>
      </c>
      <c r="BI650" s="182">
        <f>IF(N650="nulová",J650,0)</f>
        <v>0</v>
      </c>
      <c r="BJ650" s="19" t="s">
        <v>84</v>
      </c>
      <c r="BK650" s="182">
        <f>ROUND(I650*H650,2)</f>
        <v>0</v>
      </c>
      <c r="BL650" s="19" t="s">
        <v>141</v>
      </c>
      <c r="BM650" s="181" t="s">
        <v>827</v>
      </c>
    </row>
    <row r="651" spans="1:65" s="2" customFormat="1">
      <c r="A651" s="35"/>
      <c r="B651" s="36"/>
      <c r="C651" s="37"/>
      <c r="D651" s="183" t="s">
        <v>143</v>
      </c>
      <c r="E651" s="37"/>
      <c r="F651" s="184" t="s">
        <v>828</v>
      </c>
      <c r="G651" s="37"/>
      <c r="H651" s="37"/>
      <c r="I651" s="426"/>
      <c r="J651" s="408"/>
      <c r="K651" s="37"/>
      <c r="L651" s="40"/>
      <c r="M651" s="186"/>
      <c r="N651" s="187"/>
      <c r="O651" s="64"/>
      <c r="P651" s="64"/>
      <c r="Q651" s="64"/>
      <c r="R651" s="64"/>
      <c r="S651" s="64"/>
      <c r="T651" s="65"/>
      <c r="U651" s="35"/>
      <c r="V651" s="35"/>
      <c r="W651" s="35"/>
      <c r="X651" s="35"/>
      <c r="Y651" s="35"/>
      <c r="Z651" s="35"/>
      <c r="AA651" s="35"/>
      <c r="AB651" s="35"/>
      <c r="AC651" s="35"/>
      <c r="AD651" s="35"/>
      <c r="AE651" s="35"/>
      <c r="AT651" s="19" t="s">
        <v>143</v>
      </c>
      <c r="AU651" s="19" t="s">
        <v>86</v>
      </c>
    </row>
    <row r="652" spans="1:65" s="13" customFormat="1">
      <c r="B652" s="189"/>
      <c r="C652" s="190"/>
      <c r="D652" s="183" t="s">
        <v>147</v>
      </c>
      <c r="E652" s="191" t="s">
        <v>19</v>
      </c>
      <c r="F652" s="192" t="s">
        <v>829</v>
      </c>
      <c r="G652" s="190"/>
      <c r="H652" s="191" t="s">
        <v>19</v>
      </c>
      <c r="I652" s="433"/>
      <c r="J652" s="434"/>
      <c r="K652" s="190"/>
      <c r="L652" s="193"/>
      <c r="M652" s="194"/>
      <c r="N652" s="195"/>
      <c r="O652" s="195"/>
      <c r="P652" s="195"/>
      <c r="Q652" s="195"/>
      <c r="R652" s="195"/>
      <c r="S652" s="195"/>
      <c r="T652" s="196"/>
      <c r="AT652" s="197" t="s">
        <v>147</v>
      </c>
      <c r="AU652" s="197" t="s">
        <v>86</v>
      </c>
      <c r="AV652" s="13" t="s">
        <v>84</v>
      </c>
      <c r="AW652" s="13" t="s">
        <v>35</v>
      </c>
      <c r="AX652" s="13" t="s">
        <v>76</v>
      </c>
      <c r="AY652" s="197" t="s">
        <v>134</v>
      </c>
    </row>
    <row r="653" spans="1:65" s="14" customFormat="1">
      <c r="B653" s="198"/>
      <c r="C653" s="199"/>
      <c r="D653" s="183" t="s">
        <v>147</v>
      </c>
      <c r="E653" s="200" t="s">
        <v>19</v>
      </c>
      <c r="F653" s="201" t="s">
        <v>830</v>
      </c>
      <c r="G653" s="199"/>
      <c r="H653" s="202">
        <v>0.38500000000000001</v>
      </c>
      <c r="I653" s="429"/>
      <c r="J653" s="430"/>
      <c r="K653" s="199"/>
      <c r="L653" s="203"/>
      <c r="M653" s="204"/>
      <c r="N653" s="205"/>
      <c r="O653" s="205"/>
      <c r="P653" s="205"/>
      <c r="Q653" s="205"/>
      <c r="R653" s="205"/>
      <c r="S653" s="205"/>
      <c r="T653" s="206"/>
      <c r="AT653" s="207" t="s">
        <v>147</v>
      </c>
      <c r="AU653" s="207" t="s">
        <v>86</v>
      </c>
      <c r="AV653" s="14" t="s">
        <v>86</v>
      </c>
      <c r="AW653" s="14" t="s">
        <v>35</v>
      </c>
      <c r="AX653" s="14" t="s">
        <v>76</v>
      </c>
      <c r="AY653" s="207" t="s">
        <v>134</v>
      </c>
    </row>
    <row r="654" spans="1:65" s="14" customFormat="1">
      <c r="B654" s="198"/>
      <c r="C654" s="199"/>
      <c r="D654" s="183" t="s">
        <v>147</v>
      </c>
      <c r="E654" s="200" t="s">
        <v>19</v>
      </c>
      <c r="F654" s="201" t="s">
        <v>831</v>
      </c>
      <c r="G654" s="199"/>
      <c r="H654" s="202">
        <v>0.36</v>
      </c>
      <c r="I654" s="429"/>
      <c r="J654" s="430"/>
      <c r="K654" s="199"/>
      <c r="L654" s="203"/>
      <c r="M654" s="204"/>
      <c r="N654" s="205"/>
      <c r="O654" s="205"/>
      <c r="P654" s="205"/>
      <c r="Q654" s="205"/>
      <c r="R654" s="205"/>
      <c r="S654" s="205"/>
      <c r="T654" s="206"/>
      <c r="AT654" s="207" t="s">
        <v>147</v>
      </c>
      <c r="AU654" s="207" t="s">
        <v>86</v>
      </c>
      <c r="AV654" s="14" t="s">
        <v>86</v>
      </c>
      <c r="AW654" s="14" t="s">
        <v>35</v>
      </c>
      <c r="AX654" s="14" t="s">
        <v>76</v>
      </c>
      <c r="AY654" s="207" t="s">
        <v>134</v>
      </c>
    </row>
    <row r="655" spans="1:65" s="15" customFormat="1">
      <c r="B655" s="208"/>
      <c r="C655" s="209"/>
      <c r="D655" s="183" t="s">
        <v>147</v>
      </c>
      <c r="E655" s="210" t="s">
        <v>19</v>
      </c>
      <c r="F655" s="211" t="s">
        <v>153</v>
      </c>
      <c r="G655" s="209"/>
      <c r="H655" s="212">
        <v>0.745</v>
      </c>
      <c r="I655" s="431"/>
      <c r="J655" s="432"/>
      <c r="K655" s="209"/>
      <c r="L655" s="213"/>
      <c r="M655" s="214"/>
      <c r="N655" s="215"/>
      <c r="O655" s="215"/>
      <c r="P655" s="215"/>
      <c r="Q655" s="215"/>
      <c r="R655" s="215"/>
      <c r="S655" s="215"/>
      <c r="T655" s="216"/>
      <c r="AT655" s="217" t="s">
        <v>147</v>
      </c>
      <c r="AU655" s="217" t="s">
        <v>86</v>
      </c>
      <c r="AV655" s="15" t="s">
        <v>141</v>
      </c>
      <c r="AW655" s="15" t="s">
        <v>35</v>
      </c>
      <c r="AX655" s="15" t="s">
        <v>84</v>
      </c>
      <c r="AY655" s="217" t="s">
        <v>134</v>
      </c>
    </row>
    <row r="656" spans="1:65" s="2" customFormat="1" ht="14.45" customHeight="1">
      <c r="A656" s="35"/>
      <c r="B656" s="36"/>
      <c r="C656" s="170" t="s">
        <v>832</v>
      </c>
      <c r="D656" s="170" t="s">
        <v>136</v>
      </c>
      <c r="E656" s="171" t="s">
        <v>833</v>
      </c>
      <c r="F656" s="172" t="s">
        <v>834</v>
      </c>
      <c r="G656" s="173" t="s">
        <v>181</v>
      </c>
      <c r="H656" s="174">
        <v>1</v>
      </c>
      <c r="I656" s="424"/>
      <c r="J656" s="425">
        <f>ROUND(I656*H656,2)</f>
        <v>0</v>
      </c>
      <c r="K656" s="172" t="s">
        <v>140</v>
      </c>
      <c r="L656" s="40"/>
      <c r="M656" s="177" t="s">
        <v>19</v>
      </c>
      <c r="N656" s="178" t="s">
        <v>47</v>
      </c>
      <c r="O656" s="64"/>
      <c r="P656" s="179">
        <f>O656*H656</f>
        <v>0</v>
      </c>
      <c r="Q656" s="179">
        <v>1.07E-3</v>
      </c>
      <c r="R656" s="179">
        <f>Q656*H656</f>
        <v>1.07E-3</v>
      </c>
      <c r="S656" s="179">
        <v>4.4999999999999998E-2</v>
      </c>
      <c r="T656" s="180">
        <f>S656*H656</f>
        <v>4.4999999999999998E-2</v>
      </c>
      <c r="U656" s="35"/>
      <c r="V656" s="35"/>
      <c r="W656" s="35"/>
      <c r="X656" s="35"/>
      <c r="Y656" s="35"/>
      <c r="Z656" s="35"/>
      <c r="AA656" s="35"/>
      <c r="AB656" s="35"/>
      <c r="AC656" s="35"/>
      <c r="AD656" s="35"/>
      <c r="AE656" s="35"/>
      <c r="AR656" s="181" t="s">
        <v>141</v>
      </c>
      <c r="AT656" s="181" t="s">
        <v>136</v>
      </c>
      <c r="AU656" s="181" t="s">
        <v>86</v>
      </c>
      <c r="AY656" s="19" t="s">
        <v>134</v>
      </c>
      <c r="BE656" s="182">
        <f>IF(N656="základní",J656,0)</f>
        <v>0</v>
      </c>
      <c r="BF656" s="182">
        <f>IF(N656="snížená",J656,0)</f>
        <v>0</v>
      </c>
      <c r="BG656" s="182">
        <f>IF(N656="zákl. přenesená",J656,0)</f>
        <v>0</v>
      </c>
      <c r="BH656" s="182">
        <f>IF(N656="sníž. přenesená",J656,0)</f>
        <v>0</v>
      </c>
      <c r="BI656" s="182">
        <f>IF(N656="nulová",J656,0)</f>
        <v>0</v>
      </c>
      <c r="BJ656" s="19" t="s">
        <v>84</v>
      </c>
      <c r="BK656" s="182">
        <f>ROUND(I656*H656,2)</f>
        <v>0</v>
      </c>
      <c r="BL656" s="19" t="s">
        <v>141</v>
      </c>
      <c r="BM656" s="181" t="s">
        <v>835</v>
      </c>
    </row>
    <row r="657" spans="1:65" s="2" customFormat="1" ht="19.5">
      <c r="A657" s="35"/>
      <c r="B657" s="36"/>
      <c r="C657" s="37"/>
      <c r="D657" s="183" t="s">
        <v>143</v>
      </c>
      <c r="E657" s="37"/>
      <c r="F657" s="184" t="s">
        <v>836</v>
      </c>
      <c r="G657" s="37"/>
      <c r="H657" s="37"/>
      <c r="I657" s="426"/>
      <c r="J657" s="408"/>
      <c r="K657" s="37"/>
      <c r="L657" s="40"/>
      <c r="M657" s="186"/>
      <c r="N657" s="187"/>
      <c r="O657" s="64"/>
      <c r="P657" s="64"/>
      <c r="Q657" s="64"/>
      <c r="R657" s="64"/>
      <c r="S657" s="64"/>
      <c r="T657" s="65"/>
      <c r="U657" s="35"/>
      <c r="V657" s="35"/>
      <c r="W657" s="35"/>
      <c r="X657" s="35"/>
      <c r="Y657" s="35"/>
      <c r="Z657" s="35"/>
      <c r="AA657" s="35"/>
      <c r="AB657" s="35"/>
      <c r="AC657" s="35"/>
      <c r="AD657" s="35"/>
      <c r="AE657" s="35"/>
      <c r="AT657" s="19" t="s">
        <v>143</v>
      </c>
      <c r="AU657" s="19" t="s">
        <v>86</v>
      </c>
    </row>
    <row r="658" spans="1:65" s="2" customFormat="1" ht="48.75">
      <c r="A658" s="35"/>
      <c r="B658" s="36"/>
      <c r="C658" s="37"/>
      <c r="D658" s="183" t="s">
        <v>145</v>
      </c>
      <c r="E658" s="37"/>
      <c r="F658" s="188" t="s">
        <v>837</v>
      </c>
      <c r="G658" s="37"/>
      <c r="H658" s="37"/>
      <c r="I658" s="426"/>
      <c r="J658" s="408"/>
      <c r="K658" s="37"/>
      <c r="L658" s="40"/>
      <c r="M658" s="186"/>
      <c r="N658" s="187"/>
      <c r="O658" s="64"/>
      <c r="P658" s="64"/>
      <c r="Q658" s="64"/>
      <c r="R658" s="64"/>
      <c r="S658" s="64"/>
      <c r="T658" s="65"/>
      <c r="U658" s="35"/>
      <c r="V658" s="35"/>
      <c r="W658" s="35"/>
      <c r="X658" s="35"/>
      <c r="Y658" s="35"/>
      <c r="Z658" s="35"/>
      <c r="AA658" s="35"/>
      <c r="AB658" s="35"/>
      <c r="AC658" s="35"/>
      <c r="AD658" s="35"/>
      <c r="AE658" s="35"/>
      <c r="AT658" s="19" t="s">
        <v>145</v>
      </c>
      <c r="AU658" s="19" t="s">
        <v>86</v>
      </c>
    </row>
    <row r="659" spans="1:65" s="14" customFormat="1">
      <c r="B659" s="198"/>
      <c r="C659" s="199"/>
      <c r="D659" s="183" t="s">
        <v>147</v>
      </c>
      <c r="E659" s="200" t="s">
        <v>19</v>
      </c>
      <c r="F659" s="201" t="s">
        <v>838</v>
      </c>
      <c r="G659" s="199"/>
      <c r="H659" s="202">
        <v>1</v>
      </c>
      <c r="I659" s="429"/>
      <c r="J659" s="430"/>
      <c r="K659" s="199"/>
      <c r="L659" s="203"/>
      <c r="M659" s="204"/>
      <c r="N659" s="205"/>
      <c r="O659" s="205"/>
      <c r="P659" s="205"/>
      <c r="Q659" s="205"/>
      <c r="R659" s="205"/>
      <c r="S659" s="205"/>
      <c r="T659" s="206"/>
      <c r="AT659" s="207" t="s">
        <v>147</v>
      </c>
      <c r="AU659" s="207" t="s">
        <v>86</v>
      </c>
      <c r="AV659" s="14" t="s">
        <v>86</v>
      </c>
      <c r="AW659" s="14" t="s">
        <v>35</v>
      </c>
      <c r="AX659" s="14" t="s">
        <v>76</v>
      </c>
      <c r="AY659" s="207" t="s">
        <v>134</v>
      </c>
    </row>
    <row r="660" spans="1:65" s="15" customFormat="1">
      <c r="B660" s="208"/>
      <c r="C660" s="209"/>
      <c r="D660" s="183" t="s">
        <v>147</v>
      </c>
      <c r="E660" s="210" t="s">
        <v>19</v>
      </c>
      <c r="F660" s="211" t="s">
        <v>153</v>
      </c>
      <c r="G660" s="209"/>
      <c r="H660" s="212">
        <v>1</v>
      </c>
      <c r="I660" s="431"/>
      <c r="J660" s="432"/>
      <c r="K660" s="209"/>
      <c r="L660" s="213"/>
      <c r="M660" s="214"/>
      <c r="N660" s="215"/>
      <c r="O660" s="215"/>
      <c r="P660" s="215"/>
      <c r="Q660" s="215"/>
      <c r="R660" s="215"/>
      <c r="S660" s="215"/>
      <c r="T660" s="216"/>
      <c r="AT660" s="217" t="s">
        <v>147</v>
      </c>
      <c r="AU660" s="217" t="s">
        <v>86</v>
      </c>
      <c r="AV660" s="15" t="s">
        <v>141</v>
      </c>
      <c r="AW660" s="15" t="s">
        <v>35</v>
      </c>
      <c r="AX660" s="15" t="s">
        <v>84</v>
      </c>
      <c r="AY660" s="217" t="s">
        <v>134</v>
      </c>
    </row>
    <row r="661" spans="1:65" s="2" customFormat="1" ht="14.45" customHeight="1">
      <c r="A661" s="35"/>
      <c r="B661" s="36"/>
      <c r="C661" s="170" t="s">
        <v>839</v>
      </c>
      <c r="D661" s="170" t="s">
        <v>136</v>
      </c>
      <c r="E661" s="171" t="s">
        <v>840</v>
      </c>
      <c r="F661" s="172" t="s">
        <v>841</v>
      </c>
      <c r="G661" s="173" t="s">
        <v>181</v>
      </c>
      <c r="H661" s="174">
        <v>1.1499999999999999</v>
      </c>
      <c r="I661" s="424"/>
      <c r="J661" s="425">
        <f>ROUND(I661*H661,2)</f>
        <v>0</v>
      </c>
      <c r="K661" s="172" t="s">
        <v>140</v>
      </c>
      <c r="L661" s="40"/>
      <c r="M661" s="177" t="s">
        <v>19</v>
      </c>
      <c r="N661" s="178" t="s">
        <v>47</v>
      </c>
      <c r="O661" s="64"/>
      <c r="P661" s="179">
        <f>O661*H661</f>
        <v>0</v>
      </c>
      <c r="Q661" s="179">
        <v>1.08E-3</v>
      </c>
      <c r="R661" s="179">
        <f>Q661*H661</f>
        <v>1.2419999999999998E-3</v>
      </c>
      <c r="S661" s="179">
        <v>5.2999999999999999E-2</v>
      </c>
      <c r="T661" s="180">
        <f>S661*H661</f>
        <v>6.094999999999999E-2</v>
      </c>
      <c r="U661" s="35"/>
      <c r="V661" s="35"/>
      <c r="W661" s="35"/>
      <c r="X661" s="35"/>
      <c r="Y661" s="35"/>
      <c r="Z661" s="35"/>
      <c r="AA661" s="35"/>
      <c r="AB661" s="35"/>
      <c r="AC661" s="35"/>
      <c r="AD661" s="35"/>
      <c r="AE661" s="35"/>
      <c r="AR661" s="181" t="s">
        <v>141</v>
      </c>
      <c r="AT661" s="181" t="s">
        <v>136</v>
      </c>
      <c r="AU661" s="181" t="s">
        <v>86</v>
      </c>
      <c r="AY661" s="19" t="s">
        <v>134</v>
      </c>
      <c r="BE661" s="182">
        <f>IF(N661="základní",J661,0)</f>
        <v>0</v>
      </c>
      <c r="BF661" s="182">
        <f>IF(N661="snížená",J661,0)</f>
        <v>0</v>
      </c>
      <c r="BG661" s="182">
        <f>IF(N661="zákl. přenesená",J661,0)</f>
        <v>0</v>
      </c>
      <c r="BH661" s="182">
        <f>IF(N661="sníž. přenesená",J661,0)</f>
        <v>0</v>
      </c>
      <c r="BI661" s="182">
        <f>IF(N661="nulová",J661,0)</f>
        <v>0</v>
      </c>
      <c r="BJ661" s="19" t="s">
        <v>84</v>
      </c>
      <c r="BK661" s="182">
        <f>ROUND(I661*H661,2)</f>
        <v>0</v>
      </c>
      <c r="BL661" s="19" t="s">
        <v>141</v>
      </c>
      <c r="BM661" s="181" t="s">
        <v>842</v>
      </c>
    </row>
    <row r="662" spans="1:65" s="2" customFormat="1" ht="19.5">
      <c r="A662" s="35"/>
      <c r="B662" s="36"/>
      <c r="C662" s="37"/>
      <c r="D662" s="183" t="s">
        <v>143</v>
      </c>
      <c r="E662" s="37"/>
      <c r="F662" s="184" t="s">
        <v>843</v>
      </c>
      <c r="G662" s="37"/>
      <c r="H662" s="37"/>
      <c r="I662" s="426"/>
      <c r="J662" s="408"/>
      <c r="K662" s="37"/>
      <c r="L662" s="40"/>
      <c r="M662" s="186"/>
      <c r="N662" s="187"/>
      <c r="O662" s="64"/>
      <c r="P662" s="64"/>
      <c r="Q662" s="64"/>
      <c r="R662" s="64"/>
      <c r="S662" s="64"/>
      <c r="T662" s="65"/>
      <c r="U662" s="35"/>
      <c r="V662" s="35"/>
      <c r="W662" s="35"/>
      <c r="X662" s="35"/>
      <c r="Y662" s="35"/>
      <c r="Z662" s="35"/>
      <c r="AA662" s="35"/>
      <c r="AB662" s="35"/>
      <c r="AC662" s="35"/>
      <c r="AD662" s="35"/>
      <c r="AE662" s="35"/>
      <c r="AT662" s="19" t="s">
        <v>143</v>
      </c>
      <c r="AU662" s="19" t="s">
        <v>86</v>
      </c>
    </row>
    <row r="663" spans="1:65" s="2" customFormat="1" ht="48.75">
      <c r="A663" s="35"/>
      <c r="B663" s="36"/>
      <c r="C663" s="37"/>
      <c r="D663" s="183" t="s">
        <v>145</v>
      </c>
      <c r="E663" s="37"/>
      <c r="F663" s="188" t="s">
        <v>837</v>
      </c>
      <c r="G663" s="37"/>
      <c r="H663" s="37"/>
      <c r="I663" s="426"/>
      <c r="J663" s="408"/>
      <c r="K663" s="37"/>
      <c r="L663" s="40"/>
      <c r="M663" s="186"/>
      <c r="N663" s="187"/>
      <c r="O663" s="64"/>
      <c r="P663" s="64"/>
      <c r="Q663" s="64"/>
      <c r="R663" s="64"/>
      <c r="S663" s="64"/>
      <c r="T663" s="65"/>
      <c r="U663" s="35"/>
      <c r="V663" s="35"/>
      <c r="W663" s="35"/>
      <c r="X663" s="35"/>
      <c r="Y663" s="35"/>
      <c r="Z663" s="35"/>
      <c r="AA663" s="35"/>
      <c r="AB663" s="35"/>
      <c r="AC663" s="35"/>
      <c r="AD663" s="35"/>
      <c r="AE663" s="35"/>
      <c r="AT663" s="19" t="s">
        <v>145</v>
      </c>
      <c r="AU663" s="19" t="s">
        <v>86</v>
      </c>
    </row>
    <row r="664" spans="1:65" s="14" customFormat="1">
      <c r="B664" s="198"/>
      <c r="C664" s="199"/>
      <c r="D664" s="183" t="s">
        <v>147</v>
      </c>
      <c r="E664" s="200" t="s">
        <v>19</v>
      </c>
      <c r="F664" s="201" t="s">
        <v>844</v>
      </c>
      <c r="G664" s="199"/>
      <c r="H664" s="202">
        <v>1</v>
      </c>
      <c r="I664" s="429"/>
      <c r="J664" s="430"/>
      <c r="K664" s="199"/>
      <c r="L664" s="203"/>
      <c r="M664" s="204"/>
      <c r="N664" s="205"/>
      <c r="O664" s="205"/>
      <c r="P664" s="205"/>
      <c r="Q664" s="205"/>
      <c r="R664" s="205"/>
      <c r="S664" s="205"/>
      <c r="T664" s="206"/>
      <c r="AT664" s="207" t="s">
        <v>147</v>
      </c>
      <c r="AU664" s="207" t="s">
        <v>86</v>
      </c>
      <c r="AV664" s="14" t="s">
        <v>86</v>
      </c>
      <c r="AW664" s="14" t="s">
        <v>35</v>
      </c>
      <c r="AX664" s="14" t="s">
        <v>76</v>
      </c>
      <c r="AY664" s="207" t="s">
        <v>134</v>
      </c>
    </row>
    <row r="665" spans="1:65" s="14" customFormat="1">
      <c r="B665" s="198"/>
      <c r="C665" s="199"/>
      <c r="D665" s="183" t="s">
        <v>147</v>
      </c>
      <c r="E665" s="200" t="s">
        <v>19</v>
      </c>
      <c r="F665" s="201" t="s">
        <v>845</v>
      </c>
      <c r="G665" s="199"/>
      <c r="H665" s="202">
        <v>0.15</v>
      </c>
      <c r="I665" s="429"/>
      <c r="J665" s="430"/>
      <c r="K665" s="199"/>
      <c r="L665" s="203"/>
      <c r="M665" s="204"/>
      <c r="N665" s="205"/>
      <c r="O665" s="205"/>
      <c r="P665" s="205"/>
      <c r="Q665" s="205"/>
      <c r="R665" s="205"/>
      <c r="S665" s="205"/>
      <c r="T665" s="206"/>
      <c r="AT665" s="207" t="s">
        <v>147</v>
      </c>
      <c r="AU665" s="207" t="s">
        <v>86</v>
      </c>
      <c r="AV665" s="14" t="s">
        <v>86</v>
      </c>
      <c r="AW665" s="14" t="s">
        <v>35</v>
      </c>
      <c r="AX665" s="14" t="s">
        <v>76</v>
      </c>
      <c r="AY665" s="207" t="s">
        <v>134</v>
      </c>
    </row>
    <row r="666" spans="1:65" s="15" customFormat="1">
      <c r="B666" s="208"/>
      <c r="C666" s="209"/>
      <c r="D666" s="183" t="s">
        <v>147</v>
      </c>
      <c r="E666" s="210" t="s">
        <v>19</v>
      </c>
      <c r="F666" s="211" t="s">
        <v>153</v>
      </c>
      <c r="G666" s="209"/>
      <c r="H666" s="212">
        <v>1.1499999999999999</v>
      </c>
      <c r="I666" s="431"/>
      <c r="J666" s="432"/>
      <c r="K666" s="209"/>
      <c r="L666" s="213"/>
      <c r="M666" s="214"/>
      <c r="N666" s="215"/>
      <c r="O666" s="215"/>
      <c r="P666" s="215"/>
      <c r="Q666" s="215"/>
      <c r="R666" s="215"/>
      <c r="S666" s="215"/>
      <c r="T666" s="216"/>
      <c r="AT666" s="217" t="s">
        <v>147</v>
      </c>
      <c r="AU666" s="217" t="s">
        <v>86</v>
      </c>
      <c r="AV666" s="15" t="s">
        <v>141</v>
      </c>
      <c r="AW666" s="15" t="s">
        <v>35</v>
      </c>
      <c r="AX666" s="15" t="s">
        <v>84</v>
      </c>
      <c r="AY666" s="217" t="s">
        <v>134</v>
      </c>
    </row>
    <row r="667" spans="1:65" s="2" customFormat="1" ht="14.45" customHeight="1">
      <c r="A667" s="35"/>
      <c r="B667" s="36"/>
      <c r="C667" s="170" t="s">
        <v>846</v>
      </c>
      <c r="D667" s="170" t="s">
        <v>136</v>
      </c>
      <c r="E667" s="171" t="s">
        <v>847</v>
      </c>
      <c r="F667" s="172" t="s">
        <v>848</v>
      </c>
      <c r="G667" s="173" t="s">
        <v>181</v>
      </c>
      <c r="H667" s="174">
        <v>2.5</v>
      </c>
      <c r="I667" s="424"/>
      <c r="J667" s="425">
        <f>ROUND(I667*H667,2)</f>
        <v>0</v>
      </c>
      <c r="K667" s="172" t="s">
        <v>140</v>
      </c>
      <c r="L667" s="40"/>
      <c r="M667" s="177" t="s">
        <v>19</v>
      </c>
      <c r="N667" s="178" t="s">
        <v>47</v>
      </c>
      <c r="O667" s="64"/>
      <c r="P667" s="179">
        <f>O667*H667</f>
        <v>0</v>
      </c>
      <c r="Q667" s="179">
        <v>3.63E-3</v>
      </c>
      <c r="R667" s="179">
        <f>Q667*H667</f>
        <v>9.0749999999999997E-3</v>
      </c>
      <c r="S667" s="179">
        <v>0.19600000000000001</v>
      </c>
      <c r="T667" s="180">
        <f>S667*H667</f>
        <v>0.49</v>
      </c>
      <c r="U667" s="35"/>
      <c r="V667" s="35"/>
      <c r="W667" s="35"/>
      <c r="X667" s="35"/>
      <c r="Y667" s="35"/>
      <c r="Z667" s="35"/>
      <c r="AA667" s="35"/>
      <c r="AB667" s="35"/>
      <c r="AC667" s="35"/>
      <c r="AD667" s="35"/>
      <c r="AE667" s="35"/>
      <c r="AR667" s="181" t="s">
        <v>141</v>
      </c>
      <c r="AT667" s="181" t="s">
        <v>136</v>
      </c>
      <c r="AU667" s="181" t="s">
        <v>86</v>
      </c>
      <c r="AY667" s="19" t="s">
        <v>134</v>
      </c>
      <c r="BE667" s="182">
        <f>IF(N667="základní",J667,0)</f>
        <v>0</v>
      </c>
      <c r="BF667" s="182">
        <f>IF(N667="snížená",J667,0)</f>
        <v>0</v>
      </c>
      <c r="BG667" s="182">
        <f>IF(N667="zákl. přenesená",J667,0)</f>
        <v>0</v>
      </c>
      <c r="BH667" s="182">
        <f>IF(N667="sníž. přenesená",J667,0)</f>
        <v>0</v>
      </c>
      <c r="BI667" s="182">
        <f>IF(N667="nulová",J667,0)</f>
        <v>0</v>
      </c>
      <c r="BJ667" s="19" t="s">
        <v>84</v>
      </c>
      <c r="BK667" s="182">
        <f>ROUND(I667*H667,2)</f>
        <v>0</v>
      </c>
      <c r="BL667" s="19" t="s">
        <v>141</v>
      </c>
      <c r="BM667" s="181" t="s">
        <v>849</v>
      </c>
    </row>
    <row r="668" spans="1:65" s="2" customFormat="1" ht="19.5">
      <c r="A668" s="35"/>
      <c r="B668" s="36"/>
      <c r="C668" s="37"/>
      <c r="D668" s="183" t="s">
        <v>143</v>
      </c>
      <c r="E668" s="37"/>
      <c r="F668" s="184" t="s">
        <v>850</v>
      </c>
      <c r="G668" s="37"/>
      <c r="H668" s="37"/>
      <c r="I668" s="426"/>
      <c r="J668" s="408"/>
      <c r="K668" s="37"/>
      <c r="L668" s="40"/>
      <c r="M668" s="186"/>
      <c r="N668" s="187"/>
      <c r="O668" s="64"/>
      <c r="P668" s="64"/>
      <c r="Q668" s="64"/>
      <c r="R668" s="64"/>
      <c r="S668" s="64"/>
      <c r="T668" s="65"/>
      <c r="U668" s="35"/>
      <c r="V668" s="35"/>
      <c r="W668" s="35"/>
      <c r="X668" s="35"/>
      <c r="Y668" s="35"/>
      <c r="Z668" s="35"/>
      <c r="AA668" s="35"/>
      <c r="AB668" s="35"/>
      <c r="AC668" s="35"/>
      <c r="AD668" s="35"/>
      <c r="AE668" s="35"/>
      <c r="AT668" s="19" t="s">
        <v>143</v>
      </c>
      <c r="AU668" s="19" t="s">
        <v>86</v>
      </c>
    </row>
    <row r="669" spans="1:65" s="2" customFormat="1" ht="48.75">
      <c r="A669" s="35"/>
      <c r="B669" s="36"/>
      <c r="C669" s="37"/>
      <c r="D669" s="183" t="s">
        <v>145</v>
      </c>
      <c r="E669" s="37"/>
      <c r="F669" s="188" t="s">
        <v>837</v>
      </c>
      <c r="G669" s="37"/>
      <c r="H669" s="37"/>
      <c r="I669" s="426"/>
      <c r="J669" s="408"/>
      <c r="K669" s="37"/>
      <c r="L669" s="40"/>
      <c r="M669" s="186"/>
      <c r="N669" s="187"/>
      <c r="O669" s="64"/>
      <c r="P669" s="64"/>
      <c r="Q669" s="64"/>
      <c r="R669" s="64"/>
      <c r="S669" s="64"/>
      <c r="T669" s="65"/>
      <c r="U669" s="35"/>
      <c r="V669" s="35"/>
      <c r="W669" s="35"/>
      <c r="X669" s="35"/>
      <c r="Y669" s="35"/>
      <c r="Z669" s="35"/>
      <c r="AA669" s="35"/>
      <c r="AB669" s="35"/>
      <c r="AC669" s="35"/>
      <c r="AD669" s="35"/>
      <c r="AE669" s="35"/>
      <c r="AT669" s="19" t="s">
        <v>145</v>
      </c>
      <c r="AU669" s="19" t="s">
        <v>86</v>
      </c>
    </row>
    <row r="670" spans="1:65" s="14" customFormat="1">
      <c r="B670" s="198"/>
      <c r="C670" s="199"/>
      <c r="D670" s="183" t="s">
        <v>147</v>
      </c>
      <c r="E670" s="200" t="s">
        <v>19</v>
      </c>
      <c r="F670" s="201" t="s">
        <v>851</v>
      </c>
      <c r="G670" s="199"/>
      <c r="H670" s="202">
        <v>2.5</v>
      </c>
      <c r="I670" s="429"/>
      <c r="J670" s="430"/>
      <c r="K670" s="199"/>
      <c r="L670" s="203"/>
      <c r="M670" s="204"/>
      <c r="N670" s="205"/>
      <c r="O670" s="205"/>
      <c r="P670" s="205"/>
      <c r="Q670" s="205"/>
      <c r="R670" s="205"/>
      <c r="S670" s="205"/>
      <c r="T670" s="206"/>
      <c r="AT670" s="207" t="s">
        <v>147</v>
      </c>
      <c r="AU670" s="207" t="s">
        <v>86</v>
      </c>
      <c r="AV670" s="14" t="s">
        <v>86</v>
      </c>
      <c r="AW670" s="14" t="s">
        <v>35</v>
      </c>
      <c r="AX670" s="14" t="s">
        <v>76</v>
      </c>
      <c r="AY670" s="207" t="s">
        <v>134</v>
      </c>
    </row>
    <row r="671" spans="1:65" s="15" customFormat="1">
      <c r="B671" s="208"/>
      <c r="C671" s="209"/>
      <c r="D671" s="183" t="s">
        <v>147</v>
      </c>
      <c r="E671" s="210" t="s">
        <v>19</v>
      </c>
      <c r="F671" s="211" t="s">
        <v>153</v>
      </c>
      <c r="G671" s="209"/>
      <c r="H671" s="212">
        <v>2.5</v>
      </c>
      <c r="I671" s="431"/>
      <c r="J671" s="432"/>
      <c r="K671" s="209"/>
      <c r="L671" s="213"/>
      <c r="M671" s="214"/>
      <c r="N671" s="215"/>
      <c r="O671" s="215"/>
      <c r="P671" s="215"/>
      <c r="Q671" s="215"/>
      <c r="R671" s="215"/>
      <c r="S671" s="215"/>
      <c r="T671" s="216"/>
      <c r="AT671" s="217" t="s">
        <v>147</v>
      </c>
      <c r="AU671" s="217" t="s">
        <v>86</v>
      </c>
      <c r="AV671" s="15" t="s">
        <v>141</v>
      </c>
      <c r="AW671" s="15" t="s">
        <v>35</v>
      </c>
      <c r="AX671" s="15" t="s">
        <v>84</v>
      </c>
      <c r="AY671" s="217" t="s">
        <v>134</v>
      </c>
    </row>
    <row r="672" spans="1:65" s="2" customFormat="1" ht="14.45" customHeight="1">
      <c r="A672" s="35"/>
      <c r="B672" s="36"/>
      <c r="C672" s="170" t="s">
        <v>852</v>
      </c>
      <c r="D672" s="170" t="s">
        <v>136</v>
      </c>
      <c r="E672" s="171" t="s">
        <v>853</v>
      </c>
      <c r="F672" s="172" t="s">
        <v>854</v>
      </c>
      <c r="G672" s="173" t="s">
        <v>181</v>
      </c>
      <c r="H672" s="174">
        <v>0.15</v>
      </c>
      <c r="I672" s="424"/>
      <c r="J672" s="425">
        <f>ROUND(I672*H672,2)</f>
        <v>0</v>
      </c>
      <c r="K672" s="172" t="s">
        <v>140</v>
      </c>
      <c r="L672" s="40"/>
      <c r="M672" s="177" t="s">
        <v>19</v>
      </c>
      <c r="N672" s="178" t="s">
        <v>47</v>
      </c>
      <c r="O672" s="64"/>
      <c r="P672" s="179">
        <f>O672*H672</f>
        <v>0</v>
      </c>
      <c r="Q672" s="179">
        <v>4.7699999999999999E-3</v>
      </c>
      <c r="R672" s="179">
        <f>Q672*H672</f>
        <v>7.1549999999999999E-4</v>
      </c>
      <c r="S672" s="179">
        <v>0.38400000000000001</v>
      </c>
      <c r="T672" s="180">
        <f>S672*H672</f>
        <v>5.7599999999999998E-2</v>
      </c>
      <c r="U672" s="35"/>
      <c r="V672" s="35"/>
      <c r="W672" s="35"/>
      <c r="X672" s="35"/>
      <c r="Y672" s="35"/>
      <c r="Z672" s="35"/>
      <c r="AA672" s="35"/>
      <c r="AB672" s="35"/>
      <c r="AC672" s="35"/>
      <c r="AD672" s="35"/>
      <c r="AE672" s="35"/>
      <c r="AR672" s="181" t="s">
        <v>141</v>
      </c>
      <c r="AT672" s="181" t="s">
        <v>136</v>
      </c>
      <c r="AU672" s="181" t="s">
        <v>86</v>
      </c>
      <c r="AY672" s="19" t="s">
        <v>134</v>
      </c>
      <c r="BE672" s="182">
        <f>IF(N672="základní",J672,0)</f>
        <v>0</v>
      </c>
      <c r="BF672" s="182">
        <f>IF(N672="snížená",J672,0)</f>
        <v>0</v>
      </c>
      <c r="BG672" s="182">
        <f>IF(N672="zákl. přenesená",J672,0)</f>
        <v>0</v>
      </c>
      <c r="BH672" s="182">
        <f>IF(N672="sníž. přenesená",J672,0)</f>
        <v>0</v>
      </c>
      <c r="BI672" s="182">
        <f>IF(N672="nulová",J672,0)</f>
        <v>0</v>
      </c>
      <c r="BJ672" s="19" t="s">
        <v>84</v>
      </c>
      <c r="BK672" s="182">
        <f>ROUND(I672*H672,2)</f>
        <v>0</v>
      </c>
      <c r="BL672" s="19" t="s">
        <v>141</v>
      </c>
      <c r="BM672" s="181" t="s">
        <v>855</v>
      </c>
    </row>
    <row r="673" spans="1:65" s="2" customFormat="1" ht="19.5">
      <c r="A673" s="35"/>
      <c r="B673" s="36"/>
      <c r="C673" s="37"/>
      <c r="D673" s="183" t="s">
        <v>143</v>
      </c>
      <c r="E673" s="37"/>
      <c r="F673" s="184" t="s">
        <v>856</v>
      </c>
      <c r="G673" s="37"/>
      <c r="H673" s="37"/>
      <c r="I673" s="426"/>
      <c r="J673" s="408"/>
      <c r="K673" s="37"/>
      <c r="L673" s="40"/>
      <c r="M673" s="186"/>
      <c r="N673" s="187"/>
      <c r="O673" s="64"/>
      <c r="P673" s="64"/>
      <c r="Q673" s="64"/>
      <c r="R673" s="64"/>
      <c r="S673" s="64"/>
      <c r="T673" s="65"/>
      <c r="U673" s="35"/>
      <c r="V673" s="35"/>
      <c r="W673" s="35"/>
      <c r="X673" s="35"/>
      <c r="Y673" s="35"/>
      <c r="Z673" s="35"/>
      <c r="AA673" s="35"/>
      <c r="AB673" s="35"/>
      <c r="AC673" s="35"/>
      <c r="AD673" s="35"/>
      <c r="AE673" s="35"/>
      <c r="AT673" s="19" t="s">
        <v>143</v>
      </c>
      <c r="AU673" s="19" t="s">
        <v>86</v>
      </c>
    </row>
    <row r="674" spans="1:65" s="2" customFormat="1" ht="48.75">
      <c r="A674" s="35"/>
      <c r="B674" s="36"/>
      <c r="C674" s="37"/>
      <c r="D674" s="183" t="s">
        <v>145</v>
      </c>
      <c r="E674" s="37"/>
      <c r="F674" s="188" t="s">
        <v>837</v>
      </c>
      <c r="G674" s="37"/>
      <c r="H674" s="37"/>
      <c r="I674" s="426"/>
      <c r="J674" s="408"/>
      <c r="K674" s="37"/>
      <c r="L674" s="40"/>
      <c r="M674" s="186"/>
      <c r="N674" s="187"/>
      <c r="O674" s="64"/>
      <c r="P674" s="64"/>
      <c r="Q674" s="64"/>
      <c r="R674" s="64"/>
      <c r="S674" s="64"/>
      <c r="T674" s="65"/>
      <c r="U674" s="35"/>
      <c r="V674" s="35"/>
      <c r="W674" s="35"/>
      <c r="X674" s="35"/>
      <c r="Y674" s="35"/>
      <c r="Z674" s="35"/>
      <c r="AA674" s="35"/>
      <c r="AB674" s="35"/>
      <c r="AC674" s="35"/>
      <c r="AD674" s="35"/>
      <c r="AE674" s="35"/>
      <c r="AT674" s="19" t="s">
        <v>145</v>
      </c>
      <c r="AU674" s="19" t="s">
        <v>86</v>
      </c>
    </row>
    <row r="675" spans="1:65" s="13" customFormat="1">
      <c r="B675" s="189"/>
      <c r="C675" s="190"/>
      <c r="D675" s="183" t="s">
        <v>147</v>
      </c>
      <c r="E675" s="191" t="s">
        <v>19</v>
      </c>
      <c r="F675" s="192" t="s">
        <v>857</v>
      </c>
      <c r="G675" s="190"/>
      <c r="H675" s="191" t="s">
        <v>19</v>
      </c>
      <c r="I675" s="433"/>
      <c r="J675" s="434"/>
      <c r="K675" s="190"/>
      <c r="L675" s="193"/>
      <c r="M675" s="194"/>
      <c r="N675" s="195"/>
      <c r="O675" s="195"/>
      <c r="P675" s="195"/>
      <c r="Q675" s="195"/>
      <c r="R675" s="195"/>
      <c r="S675" s="195"/>
      <c r="T675" s="196"/>
      <c r="AT675" s="197" t="s">
        <v>147</v>
      </c>
      <c r="AU675" s="197" t="s">
        <v>86</v>
      </c>
      <c r="AV675" s="13" t="s">
        <v>84</v>
      </c>
      <c r="AW675" s="13" t="s">
        <v>35</v>
      </c>
      <c r="AX675" s="13" t="s">
        <v>76</v>
      </c>
      <c r="AY675" s="197" t="s">
        <v>134</v>
      </c>
    </row>
    <row r="676" spans="1:65" s="14" customFormat="1">
      <c r="B676" s="198"/>
      <c r="C676" s="199"/>
      <c r="D676" s="183" t="s">
        <v>147</v>
      </c>
      <c r="E676" s="200" t="s">
        <v>19</v>
      </c>
      <c r="F676" s="201" t="s">
        <v>858</v>
      </c>
      <c r="G676" s="199"/>
      <c r="H676" s="202">
        <v>0.15</v>
      </c>
      <c r="I676" s="429"/>
      <c r="J676" s="430"/>
      <c r="K676" s="199"/>
      <c r="L676" s="203"/>
      <c r="M676" s="204"/>
      <c r="N676" s="205"/>
      <c r="O676" s="205"/>
      <c r="P676" s="205"/>
      <c r="Q676" s="205"/>
      <c r="R676" s="205"/>
      <c r="S676" s="205"/>
      <c r="T676" s="206"/>
      <c r="AT676" s="207" t="s">
        <v>147</v>
      </c>
      <c r="AU676" s="207" t="s">
        <v>86</v>
      </c>
      <c r="AV676" s="14" t="s">
        <v>86</v>
      </c>
      <c r="AW676" s="14" t="s">
        <v>35</v>
      </c>
      <c r="AX676" s="14" t="s">
        <v>84</v>
      </c>
      <c r="AY676" s="207" t="s">
        <v>134</v>
      </c>
    </row>
    <row r="677" spans="1:65" s="2" customFormat="1" ht="14.45" customHeight="1">
      <c r="A677" s="35"/>
      <c r="B677" s="36"/>
      <c r="C677" s="170" t="s">
        <v>859</v>
      </c>
      <c r="D677" s="170" t="s">
        <v>136</v>
      </c>
      <c r="E677" s="171" t="s">
        <v>860</v>
      </c>
      <c r="F677" s="172" t="s">
        <v>861</v>
      </c>
      <c r="G677" s="173" t="s">
        <v>181</v>
      </c>
      <c r="H677" s="174">
        <v>1</v>
      </c>
      <c r="I677" s="424"/>
      <c r="J677" s="425">
        <f>ROUND(I677*H677,2)</f>
        <v>0</v>
      </c>
      <c r="K677" s="172" t="s">
        <v>140</v>
      </c>
      <c r="L677" s="40"/>
      <c r="M677" s="177" t="s">
        <v>19</v>
      </c>
      <c r="N677" s="178" t="s">
        <v>47</v>
      </c>
      <c r="O677" s="64"/>
      <c r="P677" s="179">
        <f>O677*H677</f>
        <v>0</v>
      </c>
      <c r="Q677" s="179">
        <v>6.7200000000000003E-3</v>
      </c>
      <c r="R677" s="179">
        <f>Q677*H677</f>
        <v>6.7200000000000003E-3</v>
      </c>
      <c r="S677" s="179">
        <v>0.502</v>
      </c>
      <c r="T677" s="180">
        <f>S677*H677</f>
        <v>0.502</v>
      </c>
      <c r="U677" s="35"/>
      <c r="V677" s="35"/>
      <c r="W677" s="35"/>
      <c r="X677" s="35"/>
      <c r="Y677" s="35"/>
      <c r="Z677" s="35"/>
      <c r="AA677" s="35"/>
      <c r="AB677" s="35"/>
      <c r="AC677" s="35"/>
      <c r="AD677" s="35"/>
      <c r="AE677" s="35"/>
      <c r="AR677" s="181" t="s">
        <v>141</v>
      </c>
      <c r="AT677" s="181" t="s">
        <v>136</v>
      </c>
      <c r="AU677" s="181" t="s">
        <v>86</v>
      </c>
      <c r="AY677" s="19" t="s">
        <v>134</v>
      </c>
      <c r="BE677" s="182">
        <f>IF(N677="základní",J677,0)</f>
        <v>0</v>
      </c>
      <c r="BF677" s="182">
        <f>IF(N677="snížená",J677,0)</f>
        <v>0</v>
      </c>
      <c r="BG677" s="182">
        <f>IF(N677="zákl. přenesená",J677,0)</f>
        <v>0</v>
      </c>
      <c r="BH677" s="182">
        <f>IF(N677="sníž. přenesená",J677,0)</f>
        <v>0</v>
      </c>
      <c r="BI677" s="182">
        <f>IF(N677="nulová",J677,0)</f>
        <v>0</v>
      </c>
      <c r="BJ677" s="19" t="s">
        <v>84</v>
      </c>
      <c r="BK677" s="182">
        <f>ROUND(I677*H677,2)</f>
        <v>0</v>
      </c>
      <c r="BL677" s="19" t="s">
        <v>141</v>
      </c>
      <c r="BM677" s="181" t="s">
        <v>862</v>
      </c>
    </row>
    <row r="678" spans="1:65" s="2" customFormat="1" ht="19.5">
      <c r="A678" s="35"/>
      <c r="B678" s="36"/>
      <c r="C678" s="37"/>
      <c r="D678" s="183" t="s">
        <v>143</v>
      </c>
      <c r="E678" s="37"/>
      <c r="F678" s="184" t="s">
        <v>863</v>
      </c>
      <c r="G678" s="37"/>
      <c r="H678" s="37"/>
      <c r="I678" s="426"/>
      <c r="J678" s="408"/>
      <c r="K678" s="37"/>
      <c r="L678" s="40"/>
      <c r="M678" s="186"/>
      <c r="N678" s="187"/>
      <c r="O678" s="64"/>
      <c r="P678" s="64"/>
      <c r="Q678" s="64"/>
      <c r="R678" s="64"/>
      <c r="S678" s="64"/>
      <c r="T678" s="65"/>
      <c r="U678" s="35"/>
      <c r="V678" s="35"/>
      <c r="W678" s="35"/>
      <c r="X678" s="35"/>
      <c r="Y678" s="35"/>
      <c r="Z678" s="35"/>
      <c r="AA678" s="35"/>
      <c r="AB678" s="35"/>
      <c r="AC678" s="35"/>
      <c r="AD678" s="35"/>
      <c r="AE678" s="35"/>
      <c r="AT678" s="19" t="s">
        <v>143</v>
      </c>
      <c r="AU678" s="19" t="s">
        <v>86</v>
      </c>
    </row>
    <row r="679" spans="1:65" s="2" customFormat="1" ht="48.75">
      <c r="A679" s="35"/>
      <c r="B679" s="36"/>
      <c r="C679" s="37"/>
      <c r="D679" s="183" t="s">
        <v>145</v>
      </c>
      <c r="E679" s="37"/>
      <c r="F679" s="188" t="s">
        <v>837</v>
      </c>
      <c r="G679" s="37"/>
      <c r="H679" s="37"/>
      <c r="I679" s="426"/>
      <c r="J679" s="408"/>
      <c r="K679" s="37"/>
      <c r="L679" s="40"/>
      <c r="M679" s="186"/>
      <c r="N679" s="187"/>
      <c r="O679" s="64"/>
      <c r="P679" s="64"/>
      <c r="Q679" s="64"/>
      <c r="R679" s="64"/>
      <c r="S679" s="64"/>
      <c r="T679" s="65"/>
      <c r="U679" s="35"/>
      <c r="V679" s="35"/>
      <c r="W679" s="35"/>
      <c r="X679" s="35"/>
      <c r="Y679" s="35"/>
      <c r="Z679" s="35"/>
      <c r="AA679" s="35"/>
      <c r="AB679" s="35"/>
      <c r="AC679" s="35"/>
      <c r="AD679" s="35"/>
      <c r="AE679" s="35"/>
      <c r="AT679" s="19" t="s">
        <v>145</v>
      </c>
      <c r="AU679" s="19" t="s">
        <v>86</v>
      </c>
    </row>
    <row r="680" spans="1:65" s="14" customFormat="1">
      <c r="B680" s="198"/>
      <c r="C680" s="199"/>
      <c r="D680" s="183" t="s">
        <v>147</v>
      </c>
      <c r="E680" s="200" t="s">
        <v>19</v>
      </c>
      <c r="F680" s="201" t="s">
        <v>864</v>
      </c>
      <c r="G680" s="199"/>
      <c r="H680" s="202">
        <v>1</v>
      </c>
      <c r="I680" s="429"/>
      <c r="J680" s="430"/>
      <c r="K680" s="199"/>
      <c r="L680" s="203"/>
      <c r="M680" s="204"/>
      <c r="N680" s="205"/>
      <c r="O680" s="205"/>
      <c r="P680" s="205"/>
      <c r="Q680" s="205"/>
      <c r="R680" s="205"/>
      <c r="S680" s="205"/>
      <c r="T680" s="206"/>
      <c r="AT680" s="207" t="s">
        <v>147</v>
      </c>
      <c r="AU680" s="207" t="s">
        <v>86</v>
      </c>
      <c r="AV680" s="14" t="s">
        <v>86</v>
      </c>
      <c r="AW680" s="14" t="s">
        <v>35</v>
      </c>
      <c r="AX680" s="14" t="s">
        <v>84</v>
      </c>
      <c r="AY680" s="207" t="s">
        <v>134</v>
      </c>
    </row>
    <row r="681" spans="1:65" s="2" customFormat="1" ht="14.45" customHeight="1">
      <c r="A681" s="35"/>
      <c r="B681" s="36"/>
      <c r="C681" s="170" t="s">
        <v>865</v>
      </c>
      <c r="D681" s="170" t="s">
        <v>136</v>
      </c>
      <c r="E681" s="171" t="s">
        <v>866</v>
      </c>
      <c r="F681" s="172" t="s">
        <v>867</v>
      </c>
      <c r="G681" s="173" t="s">
        <v>181</v>
      </c>
      <c r="H681" s="174">
        <v>6.798</v>
      </c>
      <c r="I681" s="424"/>
      <c r="J681" s="425">
        <f>ROUND(I681*H681,2)</f>
        <v>0</v>
      </c>
      <c r="K681" s="172" t="s">
        <v>140</v>
      </c>
      <c r="L681" s="40"/>
      <c r="M681" s="177" t="s">
        <v>19</v>
      </c>
      <c r="N681" s="178" t="s">
        <v>47</v>
      </c>
      <c r="O681" s="64"/>
      <c r="P681" s="179">
        <f>O681*H681</f>
        <v>0</v>
      </c>
      <c r="Q681" s="179">
        <v>4.2000000000000002E-4</v>
      </c>
      <c r="R681" s="179">
        <f>Q681*H681</f>
        <v>2.8551600000000002E-3</v>
      </c>
      <c r="S681" s="179">
        <v>0</v>
      </c>
      <c r="T681" s="180">
        <f>S681*H681</f>
        <v>0</v>
      </c>
      <c r="U681" s="35"/>
      <c r="V681" s="35"/>
      <c r="W681" s="35"/>
      <c r="X681" s="35"/>
      <c r="Y681" s="35"/>
      <c r="Z681" s="35"/>
      <c r="AA681" s="35"/>
      <c r="AB681" s="35"/>
      <c r="AC681" s="35"/>
      <c r="AD681" s="35"/>
      <c r="AE681" s="35"/>
      <c r="AR681" s="181" t="s">
        <v>141</v>
      </c>
      <c r="AT681" s="181" t="s">
        <v>136</v>
      </c>
      <c r="AU681" s="181" t="s">
        <v>86</v>
      </c>
      <c r="AY681" s="19" t="s">
        <v>134</v>
      </c>
      <c r="BE681" s="182">
        <f>IF(N681="základní",J681,0)</f>
        <v>0</v>
      </c>
      <c r="BF681" s="182">
        <f>IF(N681="snížená",J681,0)</f>
        <v>0</v>
      </c>
      <c r="BG681" s="182">
        <f>IF(N681="zákl. přenesená",J681,0)</f>
        <v>0</v>
      </c>
      <c r="BH681" s="182">
        <f>IF(N681="sníž. přenesená",J681,0)</f>
        <v>0</v>
      </c>
      <c r="BI681" s="182">
        <f>IF(N681="nulová",J681,0)</f>
        <v>0</v>
      </c>
      <c r="BJ681" s="19" t="s">
        <v>84</v>
      </c>
      <c r="BK681" s="182">
        <f>ROUND(I681*H681,2)</f>
        <v>0</v>
      </c>
      <c r="BL681" s="19" t="s">
        <v>141</v>
      </c>
      <c r="BM681" s="181" t="s">
        <v>868</v>
      </c>
    </row>
    <row r="682" spans="1:65" s="2" customFormat="1">
      <c r="A682" s="35"/>
      <c r="B682" s="36"/>
      <c r="C682" s="37"/>
      <c r="D682" s="183" t="s">
        <v>143</v>
      </c>
      <c r="E682" s="37"/>
      <c r="F682" s="184" t="s">
        <v>869</v>
      </c>
      <c r="G682" s="37"/>
      <c r="H682" s="37"/>
      <c r="I682" s="426"/>
      <c r="J682" s="408"/>
      <c r="K682" s="37"/>
      <c r="L682" s="40"/>
      <c r="M682" s="186"/>
      <c r="N682" s="187"/>
      <c r="O682" s="64"/>
      <c r="P682" s="64"/>
      <c r="Q682" s="64"/>
      <c r="R682" s="64"/>
      <c r="S682" s="64"/>
      <c r="T682" s="65"/>
      <c r="U682" s="35"/>
      <c r="V682" s="35"/>
      <c r="W682" s="35"/>
      <c r="X682" s="35"/>
      <c r="Y682" s="35"/>
      <c r="Z682" s="35"/>
      <c r="AA682" s="35"/>
      <c r="AB682" s="35"/>
      <c r="AC682" s="35"/>
      <c r="AD682" s="35"/>
      <c r="AE682" s="35"/>
      <c r="AT682" s="19" t="s">
        <v>143</v>
      </c>
      <c r="AU682" s="19" t="s">
        <v>86</v>
      </c>
    </row>
    <row r="683" spans="1:65" s="2" customFormat="1" ht="78">
      <c r="A683" s="35"/>
      <c r="B683" s="36"/>
      <c r="C683" s="37"/>
      <c r="D683" s="183" t="s">
        <v>145</v>
      </c>
      <c r="E683" s="37"/>
      <c r="F683" s="188" t="s">
        <v>870</v>
      </c>
      <c r="G683" s="37"/>
      <c r="H683" s="37"/>
      <c r="I683" s="426"/>
      <c r="J683" s="408"/>
      <c r="K683" s="37"/>
      <c r="L683" s="40"/>
      <c r="M683" s="186"/>
      <c r="N683" s="187"/>
      <c r="O683" s="64"/>
      <c r="P683" s="64"/>
      <c r="Q683" s="64"/>
      <c r="R683" s="64"/>
      <c r="S683" s="64"/>
      <c r="T683" s="65"/>
      <c r="U683" s="35"/>
      <c r="V683" s="35"/>
      <c r="W683" s="35"/>
      <c r="X683" s="35"/>
      <c r="Y683" s="35"/>
      <c r="Z683" s="35"/>
      <c r="AA683" s="35"/>
      <c r="AB683" s="35"/>
      <c r="AC683" s="35"/>
      <c r="AD683" s="35"/>
      <c r="AE683" s="35"/>
      <c r="AT683" s="19" t="s">
        <v>145</v>
      </c>
      <c r="AU683" s="19" t="s">
        <v>86</v>
      </c>
    </row>
    <row r="684" spans="1:65" s="14" customFormat="1">
      <c r="B684" s="198"/>
      <c r="C684" s="199"/>
      <c r="D684" s="183" t="s">
        <v>147</v>
      </c>
      <c r="E684" s="200" t="s">
        <v>19</v>
      </c>
      <c r="F684" s="201" t="s">
        <v>871</v>
      </c>
      <c r="G684" s="199"/>
      <c r="H684" s="202">
        <v>4.3979999999999997</v>
      </c>
      <c r="I684" s="429"/>
      <c r="J684" s="430"/>
      <c r="K684" s="199"/>
      <c r="L684" s="203"/>
      <c r="M684" s="204"/>
      <c r="N684" s="205"/>
      <c r="O684" s="205"/>
      <c r="P684" s="205"/>
      <c r="Q684" s="205"/>
      <c r="R684" s="205"/>
      <c r="S684" s="205"/>
      <c r="T684" s="206"/>
      <c r="AT684" s="207" t="s">
        <v>147</v>
      </c>
      <c r="AU684" s="207" t="s">
        <v>86</v>
      </c>
      <c r="AV684" s="14" t="s">
        <v>86</v>
      </c>
      <c r="AW684" s="14" t="s">
        <v>35</v>
      </c>
      <c r="AX684" s="14" t="s">
        <v>76</v>
      </c>
      <c r="AY684" s="207" t="s">
        <v>134</v>
      </c>
    </row>
    <row r="685" spans="1:65" s="14" customFormat="1">
      <c r="B685" s="198"/>
      <c r="C685" s="199"/>
      <c r="D685" s="183" t="s">
        <v>147</v>
      </c>
      <c r="E685" s="200" t="s">
        <v>19</v>
      </c>
      <c r="F685" s="201" t="s">
        <v>872</v>
      </c>
      <c r="G685" s="199"/>
      <c r="H685" s="202">
        <v>2.4</v>
      </c>
      <c r="I685" s="429"/>
      <c r="J685" s="430"/>
      <c r="K685" s="199"/>
      <c r="L685" s="203"/>
      <c r="M685" s="204"/>
      <c r="N685" s="205"/>
      <c r="O685" s="205"/>
      <c r="P685" s="205"/>
      <c r="Q685" s="205"/>
      <c r="R685" s="205"/>
      <c r="S685" s="205"/>
      <c r="T685" s="206"/>
      <c r="AT685" s="207" t="s">
        <v>147</v>
      </c>
      <c r="AU685" s="207" t="s">
        <v>86</v>
      </c>
      <c r="AV685" s="14" t="s">
        <v>86</v>
      </c>
      <c r="AW685" s="14" t="s">
        <v>35</v>
      </c>
      <c r="AX685" s="14" t="s">
        <v>76</v>
      </c>
      <c r="AY685" s="207" t="s">
        <v>134</v>
      </c>
    </row>
    <row r="686" spans="1:65" s="15" customFormat="1">
      <c r="B686" s="208"/>
      <c r="C686" s="209"/>
      <c r="D686" s="183" t="s">
        <v>147</v>
      </c>
      <c r="E686" s="210" t="s">
        <v>19</v>
      </c>
      <c r="F686" s="211" t="s">
        <v>153</v>
      </c>
      <c r="G686" s="209"/>
      <c r="H686" s="212">
        <v>6.798</v>
      </c>
      <c r="I686" s="431"/>
      <c r="J686" s="432"/>
      <c r="K686" s="209"/>
      <c r="L686" s="213"/>
      <c r="M686" s="214"/>
      <c r="N686" s="215"/>
      <c r="O686" s="215"/>
      <c r="P686" s="215"/>
      <c r="Q686" s="215"/>
      <c r="R686" s="215"/>
      <c r="S686" s="215"/>
      <c r="T686" s="216"/>
      <c r="AT686" s="217" t="s">
        <v>147</v>
      </c>
      <c r="AU686" s="217" t="s">
        <v>86</v>
      </c>
      <c r="AV686" s="15" t="s">
        <v>141</v>
      </c>
      <c r="AW686" s="15" t="s">
        <v>35</v>
      </c>
      <c r="AX686" s="15" t="s">
        <v>84</v>
      </c>
      <c r="AY686" s="217" t="s">
        <v>134</v>
      </c>
    </row>
    <row r="687" spans="1:65" s="2" customFormat="1" ht="14.45" customHeight="1">
      <c r="A687" s="35"/>
      <c r="B687" s="36"/>
      <c r="C687" s="170" t="s">
        <v>873</v>
      </c>
      <c r="D687" s="170" t="s">
        <v>136</v>
      </c>
      <c r="E687" s="171" t="s">
        <v>874</v>
      </c>
      <c r="F687" s="172" t="s">
        <v>875</v>
      </c>
      <c r="G687" s="173" t="s">
        <v>139</v>
      </c>
      <c r="H687" s="174">
        <v>4516.58</v>
      </c>
      <c r="I687" s="424"/>
      <c r="J687" s="425">
        <f>ROUND(I687*H687,2)</f>
        <v>0</v>
      </c>
      <c r="K687" s="172" t="s">
        <v>140</v>
      </c>
      <c r="L687" s="40"/>
      <c r="M687" s="177" t="s">
        <v>19</v>
      </c>
      <c r="N687" s="178" t="s">
        <v>47</v>
      </c>
      <c r="O687" s="64"/>
      <c r="P687" s="179">
        <f>O687*H687</f>
        <v>0</v>
      </c>
      <c r="Q687" s="179">
        <v>0</v>
      </c>
      <c r="R687" s="179">
        <f>Q687*H687</f>
        <v>0</v>
      </c>
      <c r="S687" s="179">
        <v>0</v>
      </c>
      <c r="T687" s="180">
        <f>S687*H687</f>
        <v>0</v>
      </c>
      <c r="U687" s="35"/>
      <c r="V687" s="35"/>
      <c r="W687" s="35"/>
      <c r="X687" s="35"/>
      <c r="Y687" s="35"/>
      <c r="Z687" s="35"/>
      <c r="AA687" s="35"/>
      <c r="AB687" s="35"/>
      <c r="AC687" s="35"/>
      <c r="AD687" s="35"/>
      <c r="AE687" s="35"/>
      <c r="AR687" s="181" t="s">
        <v>141</v>
      </c>
      <c r="AT687" s="181" t="s">
        <v>136</v>
      </c>
      <c r="AU687" s="181" t="s">
        <v>86</v>
      </c>
      <c r="AY687" s="19" t="s">
        <v>134</v>
      </c>
      <c r="BE687" s="182">
        <f>IF(N687="základní",J687,0)</f>
        <v>0</v>
      </c>
      <c r="BF687" s="182">
        <f>IF(N687="snížená",J687,0)</f>
        <v>0</v>
      </c>
      <c r="BG687" s="182">
        <f>IF(N687="zákl. přenesená",J687,0)</f>
        <v>0</v>
      </c>
      <c r="BH687" s="182">
        <f>IF(N687="sníž. přenesená",J687,0)</f>
        <v>0</v>
      </c>
      <c r="BI687" s="182">
        <f>IF(N687="nulová",J687,0)</f>
        <v>0</v>
      </c>
      <c r="BJ687" s="19" t="s">
        <v>84</v>
      </c>
      <c r="BK687" s="182">
        <f>ROUND(I687*H687,2)</f>
        <v>0</v>
      </c>
      <c r="BL687" s="19" t="s">
        <v>141</v>
      </c>
      <c r="BM687" s="181" t="s">
        <v>876</v>
      </c>
    </row>
    <row r="688" spans="1:65" s="2" customFormat="1">
      <c r="A688" s="35"/>
      <c r="B688" s="36"/>
      <c r="C688" s="37"/>
      <c r="D688" s="183" t="s">
        <v>143</v>
      </c>
      <c r="E688" s="37"/>
      <c r="F688" s="184" t="s">
        <v>875</v>
      </c>
      <c r="G688" s="37"/>
      <c r="H688" s="37"/>
      <c r="I688" s="426"/>
      <c r="J688" s="408"/>
      <c r="K688" s="37"/>
      <c r="L688" s="40"/>
      <c r="M688" s="186"/>
      <c r="N688" s="187"/>
      <c r="O688" s="64"/>
      <c r="P688" s="64"/>
      <c r="Q688" s="64"/>
      <c r="R688" s="64"/>
      <c r="S688" s="64"/>
      <c r="T688" s="65"/>
      <c r="U688" s="35"/>
      <c r="V688" s="35"/>
      <c r="W688" s="35"/>
      <c r="X688" s="35"/>
      <c r="Y688" s="35"/>
      <c r="Z688" s="35"/>
      <c r="AA688" s="35"/>
      <c r="AB688" s="35"/>
      <c r="AC688" s="35"/>
      <c r="AD688" s="35"/>
      <c r="AE688" s="35"/>
      <c r="AT688" s="19" t="s">
        <v>143</v>
      </c>
      <c r="AU688" s="19" t="s">
        <v>86</v>
      </c>
    </row>
    <row r="689" spans="1:65" s="2" customFormat="1" ht="58.5">
      <c r="A689" s="35"/>
      <c r="B689" s="36"/>
      <c r="C689" s="37"/>
      <c r="D689" s="183" t="s">
        <v>145</v>
      </c>
      <c r="E689" s="37"/>
      <c r="F689" s="188" t="s">
        <v>877</v>
      </c>
      <c r="G689" s="37"/>
      <c r="H689" s="37"/>
      <c r="I689" s="426"/>
      <c r="J689" s="408"/>
      <c r="K689" s="37"/>
      <c r="L689" s="40"/>
      <c r="M689" s="186"/>
      <c r="N689" s="187"/>
      <c r="O689" s="64"/>
      <c r="P689" s="64"/>
      <c r="Q689" s="64"/>
      <c r="R689" s="64"/>
      <c r="S689" s="64"/>
      <c r="T689" s="65"/>
      <c r="U689" s="35"/>
      <c r="V689" s="35"/>
      <c r="W689" s="35"/>
      <c r="X689" s="35"/>
      <c r="Y689" s="35"/>
      <c r="Z689" s="35"/>
      <c r="AA689" s="35"/>
      <c r="AB689" s="35"/>
      <c r="AC689" s="35"/>
      <c r="AD689" s="35"/>
      <c r="AE689" s="35"/>
      <c r="AT689" s="19" t="s">
        <v>145</v>
      </c>
      <c r="AU689" s="19" t="s">
        <v>86</v>
      </c>
    </row>
    <row r="690" spans="1:65" s="14" customFormat="1">
      <c r="B690" s="198"/>
      <c r="C690" s="199"/>
      <c r="D690" s="183" t="s">
        <v>147</v>
      </c>
      <c r="E690" s="200" t="s">
        <v>19</v>
      </c>
      <c r="F690" s="201" t="s">
        <v>878</v>
      </c>
      <c r="G690" s="199"/>
      <c r="H690" s="202">
        <v>523.78</v>
      </c>
      <c r="I690" s="429"/>
      <c r="J690" s="430"/>
      <c r="K690" s="199"/>
      <c r="L690" s="203"/>
      <c r="M690" s="204"/>
      <c r="N690" s="205"/>
      <c r="O690" s="205"/>
      <c r="P690" s="205"/>
      <c r="Q690" s="205"/>
      <c r="R690" s="205"/>
      <c r="S690" s="205"/>
      <c r="T690" s="206"/>
      <c r="AT690" s="207" t="s">
        <v>147</v>
      </c>
      <c r="AU690" s="207" t="s">
        <v>86</v>
      </c>
      <c r="AV690" s="14" t="s">
        <v>86</v>
      </c>
      <c r="AW690" s="14" t="s">
        <v>35</v>
      </c>
      <c r="AX690" s="14" t="s">
        <v>76</v>
      </c>
      <c r="AY690" s="207" t="s">
        <v>134</v>
      </c>
    </row>
    <row r="691" spans="1:65" s="14" customFormat="1">
      <c r="B691" s="198"/>
      <c r="C691" s="199"/>
      <c r="D691" s="183" t="s">
        <v>147</v>
      </c>
      <c r="E691" s="200" t="s">
        <v>19</v>
      </c>
      <c r="F691" s="201" t="s">
        <v>879</v>
      </c>
      <c r="G691" s="199"/>
      <c r="H691" s="202">
        <v>3992.8</v>
      </c>
      <c r="I691" s="429"/>
      <c r="J691" s="430"/>
      <c r="K691" s="199"/>
      <c r="L691" s="203"/>
      <c r="M691" s="204"/>
      <c r="N691" s="205"/>
      <c r="O691" s="205"/>
      <c r="P691" s="205"/>
      <c r="Q691" s="205"/>
      <c r="R691" s="205"/>
      <c r="S691" s="205"/>
      <c r="T691" s="206"/>
      <c r="AT691" s="207" t="s">
        <v>147</v>
      </c>
      <c r="AU691" s="207" t="s">
        <v>86</v>
      </c>
      <c r="AV691" s="14" t="s">
        <v>86</v>
      </c>
      <c r="AW691" s="14" t="s">
        <v>35</v>
      </c>
      <c r="AX691" s="14" t="s">
        <v>76</v>
      </c>
      <c r="AY691" s="207" t="s">
        <v>134</v>
      </c>
    </row>
    <row r="692" spans="1:65" s="15" customFormat="1">
      <c r="B692" s="208"/>
      <c r="C692" s="209"/>
      <c r="D692" s="183" t="s">
        <v>147</v>
      </c>
      <c r="E692" s="210" t="s">
        <v>19</v>
      </c>
      <c r="F692" s="211" t="s">
        <v>153</v>
      </c>
      <c r="G692" s="209"/>
      <c r="H692" s="212">
        <v>4516.58</v>
      </c>
      <c r="I692" s="431"/>
      <c r="J692" s="432"/>
      <c r="K692" s="209"/>
      <c r="L692" s="213"/>
      <c r="M692" s="214"/>
      <c r="N692" s="215"/>
      <c r="O692" s="215"/>
      <c r="P692" s="215"/>
      <c r="Q692" s="215"/>
      <c r="R692" s="215"/>
      <c r="S692" s="215"/>
      <c r="T692" s="216"/>
      <c r="AT692" s="217" t="s">
        <v>147</v>
      </c>
      <c r="AU692" s="217" t="s">
        <v>86</v>
      </c>
      <c r="AV692" s="15" t="s">
        <v>141</v>
      </c>
      <c r="AW692" s="15" t="s">
        <v>35</v>
      </c>
      <c r="AX692" s="15" t="s">
        <v>84</v>
      </c>
      <c r="AY692" s="217" t="s">
        <v>134</v>
      </c>
    </row>
    <row r="693" spans="1:65" s="2" customFormat="1" ht="14.45" customHeight="1">
      <c r="A693" s="35"/>
      <c r="B693" s="36"/>
      <c r="C693" s="170" t="s">
        <v>880</v>
      </c>
      <c r="D693" s="170" t="s">
        <v>136</v>
      </c>
      <c r="E693" s="171" t="s">
        <v>881</v>
      </c>
      <c r="F693" s="172" t="s">
        <v>882</v>
      </c>
      <c r="G693" s="173" t="s">
        <v>169</v>
      </c>
      <c r="H693" s="174">
        <v>99</v>
      </c>
      <c r="I693" s="424"/>
      <c r="J693" s="425">
        <f>ROUND(I693*H693,2)</f>
        <v>0</v>
      </c>
      <c r="K693" s="172" t="s">
        <v>19</v>
      </c>
      <c r="L693" s="40"/>
      <c r="M693" s="177" t="s">
        <v>19</v>
      </c>
      <c r="N693" s="178" t="s">
        <v>47</v>
      </c>
      <c r="O693" s="64"/>
      <c r="P693" s="179">
        <f>O693*H693</f>
        <v>0</v>
      </c>
      <c r="Q693" s="179">
        <v>0</v>
      </c>
      <c r="R693" s="179">
        <f>Q693*H693</f>
        <v>0</v>
      </c>
      <c r="S693" s="179">
        <v>0</v>
      </c>
      <c r="T693" s="180">
        <f>S693*H693</f>
        <v>0</v>
      </c>
      <c r="U693" s="35"/>
      <c r="V693" s="35"/>
      <c r="W693" s="35"/>
      <c r="X693" s="35"/>
      <c r="Y693" s="35"/>
      <c r="Z693" s="35"/>
      <c r="AA693" s="35"/>
      <c r="AB693" s="35"/>
      <c r="AC693" s="35"/>
      <c r="AD693" s="35"/>
      <c r="AE693" s="35"/>
      <c r="AR693" s="181" t="s">
        <v>141</v>
      </c>
      <c r="AT693" s="181" t="s">
        <v>136</v>
      </c>
      <c r="AU693" s="181" t="s">
        <v>86</v>
      </c>
      <c r="AY693" s="19" t="s">
        <v>134</v>
      </c>
      <c r="BE693" s="182">
        <f>IF(N693="základní",J693,0)</f>
        <v>0</v>
      </c>
      <c r="BF693" s="182">
        <f>IF(N693="snížená",J693,0)</f>
        <v>0</v>
      </c>
      <c r="BG693" s="182">
        <f>IF(N693="zákl. přenesená",J693,0)</f>
        <v>0</v>
      </c>
      <c r="BH693" s="182">
        <f>IF(N693="sníž. přenesená",J693,0)</f>
        <v>0</v>
      </c>
      <c r="BI693" s="182">
        <f>IF(N693="nulová",J693,0)</f>
        <v>0</v>
      </c>
      <c r="BJ693" s="19" t="s">
        <v>84</v>
      </c>
      <c r="BK693" s="182">
        <f>ROUND(I693*H693,2)</f>
        <v>0</v>
      </c>
      <c r="BL693" s="19" t="s">
        <v>141</v>
      </c>
      <c r="BM693" s="181" t="s">
        <v>883</v>
      </c>
    </row>
    <row r="694" spans="1:65" s="2" customFormat="1">
      <c r="A694" s="35"/>
      <c r="B694" s="36"/>
      <c r="C694" s="37"/>
      <c r="D694" s="183" t="s">
        <v>143</v>
      </c>
      <c r="E694" s="37"/>
      <c r="F694" s="184" t="s">
        <v>882</v>
      </c>
      <c r="G694" s="37"/>
      <c r="H694" s="37"/>
      <c r="I694" s="426"/>
      <c r="J694" s="408"/>
      <c r="K694" s="37"/>
      <c r="L694" s="40"/>
      <c r="M694" s="186"/>
      <c r="N694" s="187"/>
      <c r="O694" s="64"/>
      <c r="P694" s="64"/>
      <c r="Q694" s="64"/>
      <c r="R694" s="64"/>
      <c r="S694" s="64"/>
      <c r="T694" s="65"/>
      <c r="U694" s="35"/>
      <c r="V694" s="35"/>
      <c r="W694" s="35"/>
      <c r="X694" s="35"/>
      <c r="Y694" s="35"/>
      <c r="Z694" s="35"/>
      <c r="AA694" s="35"/>
      <c r="AB694" s="35"/>
      <c r="AC694" s="35"/>
      <c r="AD694" s="35"/>
      <c r="AE694" s="35"/>
      <c r="AT694" s="19" t="s">
        <v>143</v>
      </c>
      <c r="AU694" s="19" t="s">
        <v>86</v>
      </c>
    </row>
    <row r="695" spans="1:65" s="14" customFormat="1">
      <c r="B695" s="198"/>
      <c r="C695" s="199"/>
      <c r="D695" s="183" t="s">
        <v>147</v>
      </c>
      <c r="E695" s="200" t="s">
        <v>19</v>
      </c>
      <c r="F695" s="201" t="s">
        <v>884</v>
      </c>
      <c r="G695" s="199"/>
      <c r="H695" s="202">
        <v>99</v>
      </c>
      <c r="I695" s="429"/>
      <c r="J695" s="430"/>
      <c r="K695" s="199"/>
      <c r="L695" s="203"/>
      <c r="M695" s="204"/>
      <c r="N695" s="205"/>
      <c r="O695" s="205"/>
      <c r="P695" s="205"/>
      <c r="Q695" s="205"/>
      <c r="R695" s="205"/>
      <c r="S695" s="205"/>
      <c r="T695" s="206"/>
      <c r="AT695" s="207" t="s">
        <v>147</v>
      </c>
      <c r="AU695" s="207" t="s">
        <v>86</v>
      </c>
      <c r="AV695" s="14" t="s">
        <v>86</v>
      </c>
      <c r="AW695" s="14" t="s">
        <v>35</v>
      </c>
      <c r="AX695" s="14" t="s">
        <v>84</v>
      </c>
      <c r="AY695" s="207" t="s">
        <v>134</v>
      </c>
    </row>
    <row r="696" spans="1:65" s="2" customFormat="1" ht="14.45" customHeight="1">
      <c r="A696" s="35"/>
      <c r="B696" s="36"/>
      <c r="C696" s="170" t="s">
        <v>885</v>
      </c>
      <c r="D696" s="170" t="s">
        <v>136</v>
      </c>
      <c r="E696" s="171" t="s">
        <v>886</v>
      </c>
      <c r="F696" s="172" t="s">
        <v>887</v>
      </c>
      <c r="G696" s="173" t="s">
        <v>422</v>
      </c>
      <c r="H696" s="174">
        <v>314.26799999999997</v>
      </c>
      <c r="I696" s="424"/>
      <c r="J696" s="425">
        <f>ROUND(I696*H696,2)</f>
        <v>0</v>
      </c>
      <c r="K696" s="172" t="s">
        <v>19</v>
      </c>
      <c r="L696" s="40"/>
      <c r="M696" s="177" t="s">
        <v>19</v>
      </c>
      <c r="N696" s="178" t="s">
        <v>47</v>
      </c>
      <c r="O696" s="64"/>
      <c r="P696" s="179">
        <f>O696*H696</f>
        <v>0</v>
      </c>
      <c r="Q696" s="179">
        <v>0</v>
      </c>
      <c r="R696" s="179">
        <f>Q696*H696</f>
        <v>0</v>
      </c>
      <c r="S696" s="179">
        <v>0</v>
      </c>
      <c r="T696" s="180">
        <f>S696*H696</f>
        <v>0</v>
      </c>
      <c r="U696" s="35"/>
      <c r="V696" s="35"/>
      <c r="W696" s="35"/>
      <c r="X696" s="35"/>
      <c r="Y696" s="35"/>
      <c r="Z696" s="35"/>
      <c r="AA696" s="35"/>
      <c r="AB696" s="35"/>
      <c r="AC696" s="35"/>
      <c r="AD696" s="35"/>
      <c r="AE696" s="35"/>
      <c r="AR696" s="181" t="s">
        <v>141</v>
      </c>
      <c r="AT696" s="181" t="s">
        <v>136</v>
      </c>
      <c r="AU696" s="181" t="s">
        <v>86</v>
      </c>
      <c r="AY696" s="19" t="s">
        <v>134</v>
      </c>
      <c r="BE696" s="182">
        <f>IF(N696="základní",J696,0)</f>
        <v>0</v>
      </c>
      <c r="BF696" s="182">
        <f>IF(N696="snížená",J696,0)</f>
        <v>0</v>
      </c>
      <c r="BG696" s="182">
        <f>IF(N696="zákl. přenesená",J696,0)</f>
        <v>0</v>
      </c>
      <c r="BH696" s="182">
        <f>IF(N696="sníž. přenesená",J696,0)</f>
        <v>0</v>
      </c>
      <c r="BI696" s="182">
        <f>IF(N696="nulová",J696,0)</f>
        <v>0</v>
      </c>
      <c r="BJ696" s="19" t="s">
        <v>84</v>
      </c>
      <c r="BK696" s="182">
        <f>ROUND(I696*H696,2)</f>
        <v>0</v>
      </c>
      <c r="BL696" s="19" t="s">
        <v>141</v>
      </c>
      <c r="BM696" s="181" t="s">
        <v>888</v>
      </c>
    </row>
    <row r="697" spans="1:65" s="2" customFormat="1">
      <c r="A697" s="35"/>
      <c r="B697" s="36"/>
      <c r="C697" s="37"/>
      <c r="D697" s="183" t="s">
        <v>143</v>
      </c>
      <c r="E697" s="37"/>
      <c r="F697" s="184" t="s">
        <v>887</v>
      </c>
      <c r="G697" s="37"/>
      <c r="H697" s="37"/>
      <c r="I697" s="426"/>
      <c r="J697" s="408"/>
      <c r="K697" s="37"/>
      <c r="L697" s="40"/>
      <c r="M697" s="186"/>
      <c r="N697" s="187"/>
      <c r="O697" s="64"/>
      <c r="P697" s="64"/>
      <c r="Q697" s="64"/>
      <c r="R697" s="64"/>
      <c r="S697" s="64"/>
      <c r="T697" s="65"/>
      <c r="U697" s="35"/>
      <c r="V697" s="35"/>
      <c r="W697" s="35"/>
      <c r="X697" s="35"/>
      <c r="Y697" s="35"/>
      <c r="Z697" s="35"/>
      <c r="AA697" s="35"/>
      <c r="AB697" s="35"/>
      <c r="AC697" s="35"/>
      <c r="AD697" s="35"/>
      <c r="AE697" s="35"/>
      <c r="AT697" s="19" t="s">
        <v>143</v>
      </c>
      <c r="AU697" s="19" t="s">
        <v>86</v>
      </c>
    </row>
    <row r="698" spans="1:65" s="14" customFormat="1">
      <c r="B698" s="198"/>
      <c r="C698" s="199"/>
      <c r="D698" s="183" t="s">
        <v>147</v>
      </c>
      <c r="E698" s="200" t="s">
        <v>19</v>
      </c>
      <c r="F698" s="201" t="s">
        <v>889</v>
      </c>
      <c r="G698" s="199"/>
      <c r="H698" s="202">
        <v>314.26799999999997</v>
      </c>
      <c r="I698" s="429"/>
      <c r="J698" s="430"/>
      <c r="K698" s="199"/>
      <c r="L698" s="203"/>
      <c r="M698" s="204"/>
      <c r="N698" s="205"/>
      <c r="O698" s="205"/>
      <c r="P698" s="205"/>
      <c r="Q698" s="205"/>
      <c r="R698" s="205"/>
      <c r="S698" s="205"/>
      <c r="T698" s="206"/>
      <c r="AT698" s="207" t="s">
        <v>147</v>
      </c>
      <c r="AU698" s="207" t="s">
        <v>86</v>
      </c>
      <c r="AV698" s="14" t="s">
        <v>86</v>
      </c>
      <c r="AW698" s="14" t="s">
        <v>35</v>
      </c>
      <c r="AX698" s="14" t="s">
        <v>84</v>
      </c>
      <c r="AY698" s="207" t="s">
        <v>134</v>
      </c>
    </row>
    <row r="699" spans="1:65" s="2" customFormat="1" ht="14.45" customHeight="1">
      <c r="A699" s="35"/>
      <c r="B699" s="36"/>
      <c r="C699" s="170" t="s">
        <v>890</v>
      </c>
      <c r="D699" s="170" t="s">
        <v>136</v>
      </c>
      <c r="E699" s="171" t="s">
        <v>891</v>
      </c>
      <c r="F699" s="172" t="s">
        <v>892</v>
      </c>
      <c r="G699" s="173" t="s">
        <v>422</v>
      </c>
      <c r="H699" s="174">
        <v>314.26799999999997</v>
      </c>
      <c r="I699" s="424"/>
      <c r="J699" s="425">
        <f>ROUND(I699*H699,2)</f>
        <v>0</v>
      </c>
      <c r="K699" s="172" t="s">
        <v>19</v>
      </c>
      <c r="L699" s="40"/>
      <c r="M699" s="177" t="s">
        <v>19</v>
      </c>
      <c r="N699" s="178" t="s">
        <v>47</v>
      </c>
      <c r="O699" s="64"/>
      <c r="P699" s="179">
        <f>O699*H699</f>
        <v>0</v>
      </c>
      <c r="Q699" s="179">
        <v>0</v>
      </c>
      <c r="R699" s="179">
        <f>Q699*H699</f>
        <v>0</v>
      </c>
      <c r="S699" s="179">
        <v>0</v>
      </c>
      <c r="T699" s="180">
        <f>S699*H699</f>
        <v>0</v>
      </c>
      <c r="U699" s="35"/>
      <c r="V699" s="35"/>
      <c r="W699" s="35"/>
      <c r="X699" s="35"/>
      <c r="Y699" s="35"/>
      <c r="Z699" s="35"/>
      <c r="AA699" s="35"/>
      <c r="AB699" s="35"/>
      <c r="AC699" s="35"/>
      <c r="AD699" s="35"/>
      <c r="AE699" s="35"/>
      <c r="AR699" s="181" t="s">
        <v>141</v>
      </c>
      <c r="AT699" s="181" t="s">
        <v>136</v>
      </c>
      <c r="AU699" s="181" t="s">
        <v>86</v>
      </c>
      <c r="AY699" s="19" t="s">
        <v>134</v>
      </c>
      <c r="BE699" s="182">
        <f>IF(N699="základní",J699,0)</f>
        <v>0</v>
      </c>
      <c r="BF699" s="182">
        <f>IF(N699="snížená",J699,0)</f>
        <v>0</v>
      </c>
      <c r="BG699" s="182">
        <f>IF(N699="zákl. přenesená",J699,0)</f>
        <v>0</v>
      </c>
      <c r="BH699" s="182">
        <f>IF(N699="sníž. přenesená",J699,0)</f>
        <v>0</v>
      </c>
      <c r="BI699" s="182">
        <f>IF(N699="nulová",J699,0)</f>
        <v>0</v>
      </c>
      <c r="BJ699" s="19" t="s">
        <v>84</v>
      </c>
      <c r="BK699" s="182">
        <f>ROUND(I699*H699,2)</f>
        <v>0</v>
      </c>
      <c r="BL699" s="19" t="s">
        <v>141</v>
      </c>
      <c r="BM699" s="181" t="s">
        <v>893</v>
      </c>
    </row>
    <row r="700" spans="1:65" s="2" customFormat="1">
      <c r="A700" s="35"/>
      <c r="B700" s="36"/>
      <c r="C700" s="37"/>
      <c r="D700" s="183" t="s">
        <v>143</v>
      </c>
      <c r="E700" s="37"/>
      <c r="F700" s="184" t="s">
        <v>892</v>
      </c>
      <c r="G700" s="37"/>
      <c r="H700" s="37"/>
      <c r="I700" s="426"/>
      <c r="J700" s="408"/>
      <c r="K700" s="37"/>
      <c r="L700" s="40"/>
      <c r="M700" s="186"/>
      <c r="N700" s="187"/>
      <c r="O700" s="64"/>
      <c r="P700" s="64"/>
      <c r="Q700" s="64"/>
      <c r="R700" s="64"/>
      <c r="S700" s="64"/>
      <c r="T700" s="65"/>
      <c r="U700" s="35"/>
      <c r="V700" s="35"/>
      <c r="W700" s="35"/>
      <c r="X700" s="35"/>
      <c r="Y700" s="35"/>
      <c r="Z700" s="35"/>
      <c r="AA700" s="35"/>
      <c r="AB700" s="35"/>
      <c r="AC700" s="35"/>
      <c r="AD700" s="35"/>
      <c r="AE700" s="35"/>
      <c r="AT700" s="19" t="s">
        <v>143</v>
      </c>
      <c r="AU700" s="19" t="s">
        <v>86</v>
      </c>
    </row>
    <row r="701" spans="1:65" s="12" customFormat="1" ht="22.9" customHeight="1">
      <c r="B701" s="155"/>
      <c r="C701" s="156"/>
      <c r="D701" s="157" t="s">
        <v>75</v>
      </c>
      <c r="E701" s="169" t="s">
        <v>894</v>
      </c>
      <c r="F701" s="169" t="s">
        <v>895</v>
      </c>
      <c r="G701" s="156"/>
      <c r="H701" s="156"/>
      <c r="I701" s="421"/>
      <c r="J701" s="423">
        <f>BK701</f>
        <v>0</v>
      </c>
      <c r="K701" s="156"/>
      <c r="L701" s="161"/>
      <c r="M701" s="162"/>
      <c r="N701" s="163"/>
      <c r="O701" s="163"/>
      <c r="P701" s="164">
        <f>SUM(P702:P727)</f>
        <v>0</v>
      </c>
      <c r="Q701" s="163"/>
      <c r="R701" s="164">
        <f>SUM(R702:R727)</f>
        <v>0</v>
      </c>
      <c r="S701" s="163"/>
      <c r="T701" s="165">
        <f>SUM(T702:T727)</f>
        <v>0</v>
      </c>
      <c r="AR701" s="166" t="s">
        <v>84</v>
      </c>
      <c r="AT701" s="167" t="s">
        <v>75</v>
      </c>
      <c r="AU701" s="167" t="s">
        <v>84</v>
      </c>
      <c r="AY701" s="166" t="s">
        <v>134</v>
      </c>
      <c r="BK701" s="168">
        <f>SUM(BK702:BK727)</f>
        <v>0</v>
      </c>
    </row>
    <row r="702" spans="1:65" s="2" customFormat="1" ht="14.45" customHeight="1">
      <c r="A702" s="35"/>
      <c r="B702" s="36"/>
      <c r="C702" s="170" t="s">
        <v>896</v>
      </c>
      <c r="D702" s="170" t="s">
        <v>136</v>
      </c>
      <c r="E702" s="171" t="s">
        <v>897</v>
      </c>
      <c r="F702" s="172" t="s">
        <v>898</v>
      </c>
      <c r="G702" s="173" t="s">
        <v>422</v>
      </c>
      <c r="H702" s="174">
        <v>27.459</v>
      </c>
      <c r="I702" s="424"/>
      <c r="J702" s="425">
        <f>ROUND(I702*H702,2)</f>
        <v>0</v>
      </c>
      <c r="K702" s="172" t="s">
        <v>140</v>
      </c>
      <c r="L702" s="40"/>
      <c r="M702" s="177" t="s">
        <v>19</v>
      </c>
      <c r="N702" s="178" t="s">
        <v>47</v>
      </c>
      <c r="O702" s="64"/>
      <c r="P702" s="179">
        <f>O702*H702</f>
        <v>0</v>
      </c>
      <c r="Q702" s="179">
        <v>0</v>
      </c>
      <c r="R702" s="179">
        <f>Q702*H702</f>
        <v>0</v>
      </c>
      <c r="S702" s="179">
        <v>0</v>
      </c>
      <c r="T702" s="180">
        <f>S702*H702</f>
        <v>0</v>
      </c>
      <c r="U702" s="35"/>
      <c r="V702" s="35"/>
      <c r="W702" s="35"/>
      <c r="X702" s="35"/>
      <c r="Y702" s="35"/>
      <c r="Z702" s="35"/>
      <c r="AA702" s="35"/>
      <c r="AB702" s="35"/>
      <c r="AC702" s="35"/>
      <c r="AD702" s="35"/>
      <c r="AE702" s="35"/>
      <c r="AR702" s="181" t="s">
        <v>141</v>
      </c>
      <c r="AT702" s="181" t="s">
        <v>136</v>
      </c>
      <c r="AU702" s="181" t="s">
        <v>86</v>
      </c>
      <c r="AY702" s="19" t="s">
        <v>134</v>
      </c>
      <c r="BE702" s="182">
        <f>IF(N702="základní",J702,0)</f>
        <v>0</v>
      </c>
      <c r="BF702" s="182">
        <f>IF(N702="snížená",J702,0)</f>
        <v>0</v>
      </c>
      <c r="BG702" s="182">
        <f>IF(N702="zákl. přenesená",J702,0)</f>
        <v>0</v>
      </c>
      <c r="BH702" s="182">
        <f>IF(N702="sníž. přenesená",J702,0)</f>
        <v>0</v>
      </c>
      <c r="BI702" s="182">
        <f>IF(N702="nulová",J702,0)</f>
        <v>0</v>
      </c>
      <c r="BJ702" s="19" t="s">
        <v>84</v>
      </c>
      <c r="BK702" s="182">
        <f>ROUND(I702*H702,2)</f>
        <v>0</v>
      </c>
      <c r="BL702" s="19" t="s">
        <v>141</v>
      </c>
      <c r="BM702" s="181" t="s">
        <v>899</v>
      </c>
    </row>
    <row r="703" spans="1:65" s="2" customFormat="1">
      <c r="A703" s="35"/>
      <c r="B703" s="36"/>
      <c r="C703" s="37"/>
      <c r="D703" s="183" t="s">
        <v>143</v>
      </c>
      <c r="E703" s="37"/>
      <c r="F703" s="184" t="s">
        <v>900</v>
      </c>
      <c r="G703" s="37"/>
      <c r="H703" s="37"/>
      <c r="I703" s="426"/>
      <c r="J703" s="408"/>
      <c r="K703" s="37"/>
      <c r="L703" s="40"/>
      <c r="M703" s="186"/>
      <c r="N703" s="187"/>
      <c r="O703" s="64"/>
      <c r="P703" s="64"/>
      <c r="Q703" s="64"/>
      <c r="R703" s="64"/>
      <c r="S703" s="64"/>
      <c r="T703" s="65"/>
      <c r="U703" s="35"/>
      <c r="V703" s="35"/>
      <c r="W703" s="35"/>
      <c r="X703" s="35"/>
      <c r="Y703" s="35"/>
      <c r="Z703" s="35"/>
      <c r="AA703" s="35"/>
      <c r="AB703" s="35"/>
      <c r="AC703" s="35"/>
      <c r="AD703" s="35"/>
      <c r="AE703" s="35"/>
      <c r="AT703" s="19" t="s">
        <v>143</v>
      </c>
      <c r="AU703" s="19" t="s">
        <v>86</v>
      </c>
    </row>
    <row r="704" spans="1:65" s="2" customFormat="1" ht="107.25">
      <c r="A704" s="35"/>
      <c r="B704" s="36"/>
      <c r="C704" s="37"/>
      <c r="D704" s="183" t="s">
        <v>145</v>
      </c>
      <c r="E704" s="37"/>
      <c r="F704" s="188" t="s">
        <v>901</v>
      </c>
      <c r="G704" s="37"/>
      <c r="H704" s="37"/>
      <c r="I704" s="426"/>
      <c r="J704" s="408"/>
      <c r="K704" s="37"/>
      <c r="L704" s="40"/>
      <c r="M704" s="186"/>
      <c r="N704" s="187"/>
      <c r="O704" s="64"/>
      <c r="P704" s="64"/>
      <c r="Q704" s="64"/>
      <c r="R704" s="64"/>
      <c r="S704" s="64"/>
      <c r="T704" s="65"/>
      <c r="U704" s="35"/>
      <c r="V704" s="35"/>
      <c r="W704" s="35"/>
      <c r="X704" s="35"/>
      <c r="Y704" s="35"/>
      <c r="Z704" s="35"/>
      <c r="AA704" s="35"/>
      <c r="AB704" s="35"/>
      <c r="AC704" s="35"/>
      <c r="AD704" s="35"/>
      <c r="AE704" s="35"/>
      <c r="AT704" s="19" t="s">
        <v>145</v>
      </c>
      <c r="AU704" s="19" t="s">
        <v>86</v>
      </c>
    </row>
    <row r="705" spans="1:65" s="2" customFormat="1" ht="14.45" customHeight="1">
      <c r="A705" s="35"/>
      <c r="B705" s="36"/>
      <c r="C705" s="170" t="s">
        <v>902</v>
      </c>
      <c r="D705" s="170" t="s">
        <v>136</v>
      </c>
      <c r="E705" s="171" t="s">
        <v>903</v>
      </c>
      <c r="F705" s="172" t="s">
        <v>904</v>
      </c>
      <c r="G705" s="173" t="s">
        <v>422</v>
      </c>
      <c r="H705" s="174">
        <v>27.459</v>
      </c>
      <c r="I705" s="424"/>
      <c r="J705" s="425">
        <f>ROUND(I705*H705,2)</f>
        <v>0</v>
      </c>
      <c r="K705" s="172" t="s">
        <v>140</v>
      </c>
      <c r="L705" s="40"/>
      <c r="M705" s="177" t="s">
        <v>19</v>
      </c>
      <c r="N705" s="178" t="s">
        <v>47</v>
      </c>
      <c r="O705" s="64"/>
      <c r="P705" s="179">
        <f>O705*H705</f>
        <v>0</v>
      </c>
      <c r="Q705" s="179">
        <v>0</v>
      </c>
      <c r="R705" s="179">
        <f>Q705*H705</f>
        <v>0</v>
      </c>
      <c r="S705" s="179">
        <v>0</v>
      </c>
      <c r="T705" s="180">
        <f>S705*H705</f>
        <v>0</v>
      </c>
      <c r="U705" s="35"/>
      <c r="V705" s="35"/>
      <c r="W705" s="35"/>
      <c r="X705" s="35"/>
      <c r="Y705" s="35"/>
      <c r="Z705" s="35"/>
      <c r="AA705" s="35"/>
      <c r="AB705" s="35"/>
      <c r="AC705" s="35"/>
      <c r="AD705" s="35"/>
      <c r="AE705" s="35"/>
      <c r="AR705" s="181" t="s">
        <v>141</v>
      </c>
      <c r="AT705" s="181" t="s">
        <v>136</v>
      </c>
      <c r="AU705" s="181" t="s">
        <v>86</v>
      </c>
      <c r="AY705" s="19" t="s">
        <v>134</v>
      </c>
      <c r="BE705" s="182">
        <f>IF(N705="základní",J705,0)</f>
        <v>0</v>
      </c>
      <c r="BF705" s="182">
        <f>IF(N705="snížená",J705,0)</f>
        <v>0</v>
      </c>
      <c r="BG705" s="182">
        <f>IF(N705="zákl. přenesená",J705,0)</f>
        <v>0</v>
      </c>
      <c r="BH705" s="182">
        <f>IF(N705="sníž. přenesená",J705,0)</f>
        <v>0</v>
      </c>
      <c r="BI705" s="182">
        <f>IF(N705="nulová",J705,0)</f>
        <v>0</v>
      </c>
      <c r="BJ705" s="19" t="s">
        <v>84</v>
      </c>
      <c r="BK705" s="182">
        <f>ROUND(I705*H705,2)</f>
        <v>0</v>
      </c>
      <c r="BL705" s="19" t="s">
        <v>141</v>
      </c>
      <c r="BM705" s="181" t="s">
        <v>905</v>
      </c>
    </row>
    <row r="706" spans="1:65" s="2" customFormat="1">
      <c r="A706" s="35"/>
      <c r="B706" s="36"/>
      <c r="C706" s="37"/>
      <c r="D706" s="183" t="s">
        <v>143</v>
      </c>
      <c r="E706" s="37"/>
      <c r="F706" s="184" t="s">
        <v>906</v>
      </c>
      <c r="G706" s="37"/>
      <c r="H706" s="37"/>
      <c r="I706" s="426"/>
      <c r="J706" s="408"/>
      <c r="K706" s="37"/>
      <c r="L706" s="40"/>
      <c r="M706" s="186"/>
      <c r="N706" s="187"/>
      <c r="O706" s="64"/>
      <c r="P706" s="64"/>
      <c r="Q706" s="64"/>
      <c r="R706" s="64"/>
      <c r="S706" s="64"/>
      <c r="T706" s="65"/>
      <c r="U706" s="35"/>
      <c r="V706" s="35"/>
      <c r="W706" s="35"/>
      <c r="X706" s="35"/>
      <c r="Y706" s="35"/>
      <c r="Z706" s="35"/>
      <c r="AA706" s="35"/>
      <c r="AB706" s="35"/>
      <c r="AC706" s="35"/>
      <c r="AD706" s="35"/>
      <c r="AE706" s="35"/>
      <c r="AT706" s="19" t="s">
        <v>143</v>
      </c>
      <c r="AU706" s="19" t="s">
        <v>86</v>
      </c>
    </row>
    <row r="707" spans="1:65" s="2" customFormat="1" ht="58.5">
      <c r="A707" s="35"/>
      <c r="B707" s="36"/>
      <c r="C707" s="37"/>
      <c r="D707" s="183" t="s">
        <v>145</v>
      </c>
      <c r="E707" s="37"/>
      <c r="F707" s="188" t="s">
        <v>907</v>
      </c>
      <c r="G707" s="37"/>
      <c r="H707" s="37"/>
      <c r="I707" s="426"/>
      <c r="J707" s="408"/>
      <c r="K707" s="37"/>
      <c r="L707" s="40"/>
      <c r="M707" s="186"/>
      <c r="N707" s="187"/>
      <c r="O707" s="64"/>
      <c r="P707" s="64"/>
      <c r="Q707" s="64"/>
      <c r="R707" s="64"/>
      <c r="S707" s="64"/>
      <c r="T707" s="65"/>
      <c r="U707" s="35"/>
      <c r="V707" s="35"/>
      <c r="W707" s="35"/>
      <c r="X707" s="35"/>
      <c r="Y707" s="35"/>
      <c r="Z707" s="35"/>
      <c r="AA707" s="35"/>
      <c r="AB707" s="35"/>
      <c r="AC707" s="35"/>
      <c r="AD707" s="35"/>
      <c r="AE707" s="35"/>
      <c r="AT707" s="19" t="s">
        <v>145</v>
      </c>
      <c r="AU707" s="19" t="s">
        <v>86</v>
      </c>
    </row>
    <row r="708" spans="1:65" s="2" customFormat="1" ht="14.45" customHeight="1">
      <c r="A708" s="35"/>
      <c r="B708" s="36"/>
      <c r="C708" s="170" t="s">
        <v>908</v>
      </c>
      <c r="D708" s="170" t="s">
        <v>136</v>
      </c>
      <c r="E708" s="171" t="s">
        <v>909</v>
      </c>
      <c r="F708" s="172" t="s">
        <v>910</v>
      </c>
      <c r="G708" s="173" t="s">
        <v>422</v>
      </c>
      <c r="H708" s="174">
        <v>190.791</v>
      </c>
      <c r="I708" s="424"/>
      <c r="J708" s="425">
        <f>ROUND(I708*H708,2)</f>
        <v>0</v>
      </c>
      <c r="K708" s="172" t="s">
        <v>140</v>
      </c>
      <c r="L708" s="40"/>
      <c r="M708" s="177" t="s">
        <v>19</v>
      </c>
      <c r="N708" s="178" t="s">
        <v>47</v>
      </c>
      <c r="O708" s="64"/>
      <c r="P708" s="179">
        <f>O708*H708</f>
        <v>0</v>
      </c>
      <c r="Q708" s="179">
        <v>0</v>
      </c>
      <c r="R708" s="179">
        <f>Q708*H708</f>
        <v>0</v>
      </c>
      <c r="S708" s="179">
        <v>0</v>
      </c>
      <c r="T708" s="180">
        <f>S708*H708</f>
        <v>0</v>
      </c>
      <c r="U708" s="35"/>
      <c r="V708" s="35"/>
      <c r="W708" s="35"/>
      <c r="X708" s="35"/>
      <c r="Y708" s="35"/>
      <c r="Z708" s="35"/>
      <c r="AA708" s="35"/>
      <c r="AB708" s="35"/>
      <c r="AC708" s="35"/>
      <c r="AD708" s="35"/>
      <c r="AE708" s="35"/>
      <c r="AR708" s="181" t="s">
        <v>141</v>
      </c>
      <c r="AT708" s="181" t="s">
        <v>136</v>
      </c>
      <c r="AU708" s="181" t="s">
        <v>86</v>
      </c>
      <c r="AY708" s="19" t="s">
        <v>134</v>
      </c>
      <c r="BE708" s="182">
        <f>IF(N708="základní",J708,0)</f>
        <v>0</v>
      </c>
      <c r="BF708" s="182">
        <f>IF(N708="snížená",J708,0)</f>
        <v>0</v>
      </c>
      <c r="BG708" s="182">
        <f>IF(N708="zákl. přenesená",J708,0)</f>
        <v>0</v>
      </c>
      <c r="BH708" s="182">
        <f>IF(N708="sníž. přenesená",J708,0)</f>
        <v>0</v>
      </c>
      <c r="BI708" s="182">
        <f>IF(N708="nulová",J708,0)</f>
        <v>0</v>
      </c>
      <c r="BJ708" s="19" t="s">
        <v>84</v>
      </c>
      <c r="BK708" s="182">
        <f>ROUND(I708*H708,2)</f>
        <v>0</v>
      </c>
      <c r="BL708" s="19" t="s">
        <v>141</v>
      </c>
      <c r="BM708" s="181" t="s">
        <v>911</v>
      </c>
    </row>
    <row r="709" spans="1:65" s="2" customFormat="1" ht="19.5">
      <c r="A709" s="35"/>
      <c r="B709" s="36"/>
      <c r="C709" s="37"/>
      <c r="D709" s="183" t="s">
        <v>143</v>
      </c>
      <c r="E709" s="37"/>
      <c r="F709" s="184" t="s">
        <v>912</v>
      </c>
      <c r="G709" s="37"/>
      <c r="H709" s="37"/>
      <c r="I709" s="426"/>
      <c r="J709" s="408"/>
      <c r="K709" s="37"/>
      <c r="L709" s="40"/>
      <c r="M709" s="186"/>
      <c r="N709" s="187"/>
      <c r="O709" s="64"/>
      <c r="P709" s="64"/>
      <c r="Q709" s="64"/>
      <c r="R709" s="64"/>
      <c r="S709" s="64"/>
      <c r="T709" s="65"/>
      <c r="U709" s="35"/>
      <c r="V709" s="35"/>
      <c r="W709" s="35"/>
      <c r="X709" s="35"/>
      <c r="Y709" s="35"/>
      <c r="Z709" s="35"/>
      <c r="AA709" s="35"/>
      <c r="AB709" s="35"/>
      <c r="AC709" s="35"/>
      <c r="AD709" s="35"/>
      <c r="AE709" s="35"/>
      <c r="AT709" s="19" t="s">
        <v>143</v>
      </c>
      <c r="AU709" s="19" t="s">
        <v>86</v>
      </c>
    </row>
    <row r="710" spans="1:65" s="2" customFormat="1" ht="58.5">
      <c r="A710" s="35"/>
      <c r="B710" s="36"/>
      <c r="C710" s="37"/>
      <c r="D710" s="183" t="s">
        <v>145</v>
      </c>
      <c r="E710" s="37"/>
      <c r="F710" s="188" t="s">
        <v>907</v>
      </c>
      <c r="G710" s="37"/>
      <c r="H710" s="37"/>
      <c r="I710" s="426"/>
      <c r="J710" s="408"/>
      <c r="K710" s="37"/>
      <c r="L710" s="40"/>
      <c r="M710" s="186"/>
      <c r="N710" s="187"/>
      <c r="O710" s="64"/>
      <c r="P710" s="64"/>
      <c r="Q710" s="64"/>
      <c r="R710" s="64"/>
      <c r="S710" s="64"/>
      <c r="T710" s="65"/>
      <c r="U710" s="35"/>
      <c r="V710" s="35"/>
      <c r="W710" s="35"/>
      <c r="X710" s="35"/>
      <c r="Y710" s="35"/>
      <c r="Z710" s="35"/>
      <c r="AA710" s="35"/>
      <c r="AB710" s="35"/>
      <c r="AC710" s="35"/>
      <c r="AD710" s="35"/>
      <c r="AE710" s="35"/>
      <c r="AT710" s="19" t="s">
        <v>145</v>
      </c>
      <c r="AU710" s="19" t="s">
        <v>86</v>
      </c>
    </row>
    <row r="711" spans="1:65" s="14" customFormat="1">
      <c r="B711" s="198"/>
      <c r="C711" s="199"/>
      <c r="D711" s="183" t="s">
        <v>147</v>
      </c>
      <c r="E711" s="200" t="s">
        <v>19</v>
      </c>
      <c r="F711" s="201" t="s">
        <v>913</v>
      </c>
      <c r="G711" s="199"/>
      <c r="H711" s="202">
        <v>21.199000000000002</v>
      </c>
      <c r="I711" s="429"/>
      <c r="J711" s="430"/>
      <c r="K711" s="199"/>
      <c r="L711" s="203"/>
      <c r="M711" s="204"/>
      <c r="N711" s="205"/>
      <c r="O711" s="205"/>
      <c r="P711" s="205"/>
      <c r="Q711" s="205"/>
      <c r="R711" s="205"/>
      <c r="S711" s="205"/>
      <c r="T711" s="206"/>
      <c r="AT711" s="207" t="s">
        <v>147</v>
      </c>
      <c r="AU711" s="207" t="s">
        <v>86</v>
      </c>
      <c r="AV711" s="14" t="s">
        <v>86</v>
      </c>
      <c r="AW711" s="14" t="s">
        <v>35</v>
      </c>
      <c r="AX711" s="14" t="s">
        <v>84</v>
      </c>
      <c r="AY711" s="207" t="s">
        <v>134</v>
      </c>
    </row>
    <row r="712" spans="1:65" s="14" customFormat="1">
      <c r="B712" s="198"/>
      <c r="C712" s="199"/>
      <c r="D712" s="183" t="s">
        <v>147</v>
      </c>
      <c r="E712" s="199"/>
      <c r="F712" s="201" t="s">
        <v>914</v>
      </c>
      <c r="G712" s="199"/>
      <c r="H712" s="202">
        <v>190.791</v>
      </c>
      <c r="I712" s="429"/>
      <c r="J712" s="430"/>
      <c r="K712" s="199"/>
      <c r="L712" s="203"/>
      <c r="M712" s="204"/>
      <c r="N712" s="205"/>
      <c r="O712" s="205"/>
      <c r="P712" s="205"/>
      <c r="Q712" s="205"/>
      <c r="R712" s="205"/>
      <c r="S712" s="205"/>
      <c r="T712" s="206"/>
      <c r="AT712" s="207" t="s">
        <v>147</v>
      </c>
      <c r="AU712" s="207" t="s">
        <v>86</v>
      </c>
      <c r="AV712" s="14" t="s">
        <v>86</v>
      </c>
      <c r="AW712" s="14" t="s">
        <v>4</v>
      </c>
      <c r="AX712" s="14" t="s">
        <v>84</v>
      </c>
      <c r="AY712" s="207" t="s">
        <v>134</v>
      </c>
    </row>
    <row r="713" spans="1:65" s="2" customFormat="1" ht="14.45" customHeight="1">
      <c r="A713" s="35"/>
      <c r="B713" s="36"/>
      <c r="C713" s="170" t="s">
        <v>915</v>
      </c>
      <c r="D713" s="170" t="s">
        <v>136</v>
      </c>
      <c r="E713" s="171" t="s">
        <v>909</v>
      </c>
      <c r="F713" s="172" t="s">
        <v>910</v>
      </c>
      <c r="G713" s="173" t="s">
        <v>422</v>
      </c>
      <c r="H713" s="174">
        <v>181.54</v>
      </c>
      <c r="I713" s="424"/>
      <c r="J713" s="425">
        <f>ROUND(I713*H713,2)</f>
        <v>0</v>
      </c>
      <c r="K713" s="172" t="s">
        <v>140</v>
      </c>
      <c r="L713" s="40"/>
      <c r="M713" s="177" t="s">
        <v>19</v>
      </c>
      <c r="N713" s="178" t="s">
        <v>47</v>
      </c>
      <c r="O713" s="64"/>
      <c r="P713" s="179">
        <f>O713*H713</f>
        <v>0</v>
      </c>
      <c r="Q713" s="179">
        <v>0</v>
      </c>
      <c r="R713" s="179">
        <f>Q713*H713</f>
        <v>0</v>
      </c>
      <c r="S713" s="179">
        <v>0</v>
      </c>
      <c r="T713" s="180">
        <f>S713*H713</f>
        <v>0</v>
      </c>
      <c r="U713" s="35"/>
      <c r="V713" s="35"/>
      <c r="W713" s="35"/>
      <c r="X713" s="35"/>
      <c r="Y713" s="35"/>
      <c r="Z713" s="35"/>
      <c r="AA713" s="35"/>
      <c r="AB713" s="35"/>
      <c r="AC713" s="35"/>
      <c r="AD713" s="35"/>
      <c r="AE713" s="35"/>
      <c r="AR713" s="181" t="s">
        <v>141</v>
      </c>
      <c r="AT713" s="181" t="s">
        <v>136</v>
      </c>
      <c r="AU713" s="181" t="s">
        <v>86</v>
      </c>
      <c r="AY713" s="19" t="s">
        <v>134</v>
      </c>
      <c r="BE713" s="182">
        <f>IF(N713="základní",J713,0)</f>
        <v>0</v>
      </c>
      <c r="BF713" s="182">
        <f>IF(N713="snížená",J713,0)</f>
        <v>0</v>
      </c>
      <c r="BG713" s="182">
        <f>IF(N713="zákl. přenesená",J713,0)</f>
        <v>0</v>
      </c>
      <c r="BH713" s="182">
        <f>IF(N713="sníž. přenesená",J713,0)</f>
        <v>0</v>
      </c>
      <c r="BI713" s="182">
        <f>IF(N713="nulová",J713,0)</f>
        <v>0</v>
      </c>
      <c r="BJ713" s="19" t="s">
        <v>84</v>
      </c>
      <c r="BK713" s="182">
        <f>ROUND(I713*H713,2)</f>
        <v>0</v>
      </c>
      <c r="BL713" s="19" t="s">
        <v>141</v>
      </c>
      <c r="BM713" s="181" t="s">
        <v>916</v>
      </c>
    </row>
    <row r="714" spans="1:65" s="2" customFormat="1" ht="19.5">
      <c r="A714" s="35"/>
      <c r="B714" s="36"/>
      <c r="C714" s="37"/>
      <c r="D714" s="183" t="s">
        <v>143</v>
      </c>
      <c r="E714" s="37"/>
      <c r="F714" s="184" t="s">
        <v>912</v>
      </c>
      <c r="G714" s="37"/>
      <c r="H714" s="37"/>
      <c r="I714" s="426"/>
      <c r="J714" s="408"/>
      <c r="K714" s="37"/>
      <c r="L714" s="40"/>
      <c r="M714" s="186"/>
      <c r="N714" s="187"/>
      <c r="O714" s="64"/>
      <c r="P714" s="64"/>
      <c r="Q714" s="64"/>
      <c r="R714" s="64"/>
      <c r="S714" s="64"/>
      <c r="T714" s="65"/>
      <c r="U714" s="35"/>
      <c r="V714" s="35"/>
      <c r="W714" s="35"/>
      <c r="X714" s="35"/>
      <c r="Y714" s="35"/>
      <c r="Z714" s="35"/>
      <c r="AA714" s="35"/>
      <c r="AB714" s="35"/>
      <c r="AC714" s="35"/>
      <c r="AD714" s="35"/>
      <c r="AE714" s="35"/>
      <c r="AT714" s="19" t="s">
        <v>143</v>
      </c>
      <c r="AU714" s="19" t="s">
        <v>86</v>
      </c>
    </row>
    <row r="715" spans="1:65" s="2" customFormat="1" ht="58.5">
      <c r="A715" s="35"/>
      <c r="B715" s="36"/>
      <c r="C715" s="37"/>
      <c r="D715" s="183" t="s">
        <v>145</v>
      </c>
      <c r="E715" s="37"/>
      <c r="F715" s="188" t="s">
        <v>907</v>
      </c>
      <c r="G715" s="37"/>
      <c r="H715" s="37"/>
      <c r="I715" s="426"/>
      <c r="J715" s="408"/>
      <c r="K715" s="37"/>
      <c r="L715" s="40"/>
      <c r="M715" s="186"/>
      <c r="N715" s="187"/>
      <c r="O715" s="64"/>
      <c r="P715" s="64"/>
      <c r="Q715" s="64"/>
      <c r="R715" s="64"/>
      <c r="S715" s="64"/>
      <c r="T715" s="65"/>
      <c r="U715" s="35"/>
      <c r="V715" s="35"/>
      <c r="W715" s="35"/>
      <c r="X715" s="35"/>
      <c r="Y715" s="35"/>
      <c r="Z715" s="35"/>
      <c r="AA715" s="35"/>
      <c r="AB715" s="35"/>
      <c r="AC715" s="35"/>
      <c r="AD715" s="35"/>
      <c r="AE715" s="35"/>
      <c r="AT715" s="19" t="s">
        <v>145</v>
      </c>
      <c r="AU715" s="19" t="s">
        <v>86</v>
      </c>
    </row>
    <row r="716" spans="1:65" s="14" customFormat="1">
      <c r="B716" s="198"/>
      <c r="C716" s="199"/>
      <c r="D716" s="183" t="s">
        <v>147</v>
      </c>
      <c r="E716" s="199"/>
      <c r="F716" s="201" t="s">
        <v>917</v>
      </c>
      <c r="G716" s="199"/>
      <c r="H716" s="202">
        <v>181.54</v>
      </c>
      <c r="I716" s="429"/>
      <c r="J716" s="430"/>
      <c r="K716" s="199"/>
      <c r="L716" s="203"/>
      <c r="M716" s="204"/>
      <c r="N716" s="205"/>
      <c r="O716" s="205"/>
      <c r="P716" s="205"/>
      <c r="Q716" s="205"/>
      <c r="R716" s="205"/>
      <c r="S716" s="205"/>
      <c r="T716" s="206"/>
      <c r="AT716" s="207" t="s">
        <v>147</v>
      </c>
      <c r="AU716" s="207" t="s">
        <v>86</v>
      </c>
      <c r="AV716" s="14" t="s">
        <v>86</v>
      </c>
      <c r="AW716" s="14" t="s">
        <v>4</v>
      </c>
      <c r="AX716" s="14" t="s">
        <v>84</v>
      </c>
      <c r="AY716" s="207" t="s">
        <v>134</v>
      </c>
    </row>
    <row r="717" spans="1:65" s="2" customFormat="1" ht="14.45" customHeight="1">
      <c r="A717" s="35"/>
      <c r="B717" s="36"/>
      <c r="C717" s="170" t="s">
        <v>918</v>
      </c>
      <c r="D717" s="170" t="s">
        <v>136</v>
      </c>
      <c r="E717" s="171" t="s">
        <v>919</v>
      </c>
      <c r="F717" s="172" t="s">
        <v>920</v>
      </c>
      <c r="G717" s="173" t="s">
        <v>422</v>
      </c>
      <c r="H717" s="174">
        <v>13.653</v>
      </c>
      <c r="I717" s="424"/>
      <c r="J717" s="425">
        <f>ROUND(I717*H717,2)</f>
        <v>0</v>
      </c>
      <c r="K717" s="172" t="s">
        <v>140</v>
      </c>
      <c r="L717" s="40"/>
      <c r="M717" s="177" t="s">
        <v>19</v>
      </c>
      <c r="N717" s="178" t="s">
        <v>47</v>
      </c>
      <c r="O717" s="64"/>
      <c r="P717" s="179">
        <f>O717*H717</f>
        <v>0</v>
      </c>
      <c r="Q717" s="179">
        <v>0</v>
      </c>
      <c r="R717" s="179">
        <f>Q717*H717</f>
        <v>0</v>
      </c>
      <c r="S717" s="179">
        <v>0</v>
      </c>
      <c r="T717" s="180">
        <f>S717*H717</f>
        <v>0</v>
      </c>
      <c r="U717" s="35"/>
      <c r="V717" s="35"/>
      <c r="W717" s="35"/>
      <c r="X717" s="35"/>
      <c r="Y717" s="35"/>
      <c r="Z717" s="35"/>
      <c r="AA717" s="35"/>
      <c r="AB717" s="35"/>
      <c r="AC717" s="35"/>
      <c r="AD717" s="35"/>
      <c r="AE717" s="35"/>
      <c r="AR717" s="181" t="s">
        <v>141</v>
      </c>
      <c r="AT717" s="181" t="s">
        <v>136</v>
      </c>
      <c r="AU717" s="181" t="s">
        <v>86</v>
      </c>
      <c r="AY717" s="19" t="s">
        <v>134</v>
      </c>
      <c r="BE717" s="182">
        <f>IF(N717="základní",J717,0)</f>
        <v>0</v>
      </c>
      <c r="BF717" s="182">
        <f>IF(N717="snížená",J717,0)</f>
        <v>0</v>
      </c>
      <c r="BG717" s="182">
        <f>IF(N717="zákl. přenesená",J717,0)</f>
        <v>0</v>
      </c>
      <c r="BH717" s="182">
        <f>IF(N717="sníž. přenesená",J717,0)</f>
        <v>0</v>
      </c>
      <c r="BI717" s="182">
        <f>IF(N717="nulová",J717,0)</f>
        <v>0</v>
      </c>
      <c r="BJ717" s="19" t="s">
        <v>84</v>
      </c>
      <c r="BK717" s="182">
        <f>ROUND(I717*H717,2)</f>
        <v>0</v>
      </c>
      <c r="BL717" s="19" t="s">
        <v>141</v>
      </c>
      <c r="BM717" s="181" t="s">
        <v>921</v>
      </c>
    </row>
    <row r="718" spans="1:65" s="2" customFormat="1" ht="19.5">
      <c r="A718" s="35"/>
      <c r="B718" s="36"/>
      <c r="C718" s="37"/>
      <c r="D718" s="183" t="s">
        <v>143</v>
      </c>
      <c r="E718" s="37"/>
      <c r="F718" s="184" t="s">
        <v>922</v>
      </c>
      <c r="G718" s="37"/>
      <c r="H718" s="37"/>
      <c r="I718" s="426"/>
      <c r="J718" s="408"/>
      <c r="K718" s="37"/>
      <c r="L718" s="40"/>
      <c r="M718" s="186"/>
      <c r="N718" s="187"/>
      <c r="O718" s="64"/>
      <c r="P718" s="64"/>
      <c r="Q718" s="64"/>
      <c r="R718" s="64"/>
      <c r="S718" s="64"/>
      <c r="T718" s="65"/>
      <c r="U718" s="35"/>
      <c r="V718" s="35"/>
      <c r="W718" s="35"/>
      <c r="X718" s="35"/>
      <c r="Y718" s="35"/>
      <c r="Z718" s="35"/>
      <c r="AA718" s="35"/>
      <c r="AB718" s="35"/>
      <c r="AC718" s="35"/>
      <c r="AD718" s="35"/>
      <c r="AE718" s="35"/>
      <c r="AT718" s="19" t="s">
        <v>143</v>
      </c>
      <c r="AU718" s="19" t="s">
        <v>86</v>
      </c>
    </row>
    <row r="719" spans="1:65" s="2" customFormat="1" ht="58.5">
      <c r="A719" s="35"/>
      <c r="B719" s="36"/>
      <c r="C719" s="37"/>
      <c r="D719" s="183" t="s">
        <v>145</v>
      </c>
      <c r="E719" s="37"/>
      <c r="F719" s="188" t="s">
        <v>923</v>
      </c>
      <c r="G719" s="37"/>
      <c r="H719" s="37"/>
      <c r="I719" s="426"/>
      <c r="J719" s="408"/>
      <c r="K719" s="37"/>
      <c r="L719" s="40"/>
      <c r="M719" s="186"/>
      <c r="N719" s="187"/>
      <c r="O719" s="64"/>
      <c r="P719" s="64"/>
      <c r="Q719" s="64"/>
      <c r="R719" s="64"/>
      <c r="S719" s="64"/>
      <c r="T719" s="65"/>
      <c r="U719" s="35"/>
      <c r="V719" s="35"/>
      <c r="W719" s="35"/>
      <c r="X719" s="35"/>
      <c r="Y719" s="35"/>
      <c r="Z719" s="35"/>
      <c r="AA719" s="35"/>
      <c r="AB719" s="35"/>
      <c r="AC719" s="35"/>
      <c r="AD719" s="35"/>
      <c r="AE719" s="35"/>
      <c r="AT719" s="19" t="s">
        <v>145</v>
      </c>
      <c r="AU719" s="19" t="s">
        <v>86</v>
      </c>
    </row>
    <row r="720" spans="1:65" s="14" customFormat="1">
      <c r="B720" s="198"/>
      <c r="C720" s="199"/>
      <c r="D720" s="183" t="s">
        <v>147</v>
      </c>
      <c r="E720" s="200" t="s">
        <v>19</v>
      </c>
      <c r="F720" s="201" t="s">
        <v>924</v>
      </c>
      <c r="G720" s="199"/>
      <c r="H720" s="202">
        <v>13.653</v>
      </c>
      <c r="I720" s="429"/>
      <c r="J720" s="430"/>
      <c r="K720" s="199"/>
      <c r="L720" s="203"/>
      <c r="M720" s="204"/>
      <c r="N720" s="205"/>
      <c r="O720" s="205"/>
      <c r="P720" s="205"/>
      <c r="Q720" s="205"/>
      <c r="R720" s="205"/>
      <c r="S720" s="205"/>
      <c r="T720" s="206"/>
      <c r="AT720" s="207" t="s">
        <v>147</v>
      </c>
      <c r="AU720" s="207" t="s">
        <v>86</v>
      </c>
      <c r="AV720" s="14" t="s">
        <v>86</v>
      </c>
      <c r="AW720" s="14" t="s">
        <v>35</v>
      </c>
      <c r="AX720" s="14" t="s">
        <v>84</v>
      </c>
      <c r="AY720" s="207" t="s">
        <v>134</v>
      </c>
    </row>
    <row r="721" spans="1:65" s="2" customFormat="1" ht="14.45" customHeight="1">
      <c r="A721" s="35"/>
      <c r="B721" s="36"/>
      <c r="C721" s="170" t="s">
        <v>925</v>
      </c>
      <c r="D721" s="170" t="s">
        <v>136</v>
      </c>
      <c r="E721" s="171" t="s">
        <v>926</v>
      </c>
      <c r="F721" s="172" t="s">
        <v>927</v>
      </c>
      <c r="G721" s="173" t="s">
        <v>422</v>
      </c>
      <c r="H721" s="174">
        <v>7.5460000000000003</v>
      </c>
      <c r="I721" s="424"/>
      <c r="J721" s="425">
        <f>ROUND(I721*H721,2)</f>
        <v>0</v>
      </c>
      <c r="K721" s="172" t="s">
        <v>140</v>
      </c>
      <c r="L721" s="40"/>
      <c r="M721" s="177" t="s">
        <v>19</v>
      </c>
      <c r="N721" s="178" t="s">
        <v>47</v>
      </c>
      <c r="O721" s="64"/>
      <c r="P721" s="179">
        <f>O721*H721</f>
        <v>0</v>
      </c>
      <c r="Q721" s="179">
        <v>0</v>
      </c>
      <c r="R721" s="179">
        <f>Q721*H721</f>
        <v>0</v>
      </c>
      <c r="S721" s="179">
        <v>0</v>
      </c>
      <c r="T721" s="180">
        <f>S721*H721</f>
        <v>0</v>
      </c>
      <c r="U721" s="35"/>
      <c r="V721" s="35"/>
      <c r="W721" s="35"/>
      <c r="X721" s="35"/>
      <c r="Y721" s="35"/>
      <c r="Z721" s="35"/>
      <c r="AA721" s="35"/>
      <c r="AB721" s="35"/>
      <c r="AC721" s="35"/>
      <c r="AD721" s="35"/>
      <c r="AE721" s="35"/>
      <c r="AR721" s="181" t="s">
        <v>141</v>
      </c>
      <c r="AT721" s="181" t="s">
        <v>136</v>
      </c>
      <c r="AU721" s="181" t="s">
        <v>86</v>
      </c>
      <c r="AY721" s="19" t="s">
        <v>134</v>
      </c>
      <c r="BE721" s="182">
        <f>IF(N721="základní",J721,0)</f>
        <v>0</v>
      </c>
      <c r="BF721" s="182">
        <f>IF(N721="snížená",J721,0)</f>
        <v>0</v>
      </c>
      <c r="BG721" s="182">
        <f>IF(N721="zákl. přenesená",J721,0)</f>
        <v>0</v>
      </c>
      <c r="BH721" s="182">
        <f>IF(N721="sníž. přenesená",J721,0)</f>
        <v>0</v>
      </c>
      <c r="BI721" s="182">
        <f>IF(N721="nulová",J721,0)</f>
        <v>0</v>
      </c>
      <c r="BJ721" s="19" t="s">
        <v>84</v>
      </c>
      <c r="BK721" s="182">
        <f>ROUND(I721*H721,2)</f>
        <v>0</v>
      </c>
      <c r="BL721" s="19" t="s">
        <v>141</v>
      </c>
      <c r="BM721" s="181" t="s">
        <v>928</v>
      </c>
    </row>
    <row r="722" spans="1:65" s="2" customFormat="1">
      <c r="A722" s="35"/>
      <c r="B722" s="36"/>
      <c r="C722" s="37"/>
      <c r="D722" s="183" t="s">
        <v>143</v>
      </c>
      <c r="E722" s="37"/>
      <c r="F722" s="184" t="s">
        <v>424</v>
      </c>
      <c r="G722" s="37"/>
      <c r="H722" s="37"/>
      <c r="I722" s="426"/>
      <c r="J722" s="408"/>
      <c r="K722" s="37"/>
      <c r="L722" s="40"/>
      <c r="M722" s="186"/>
      <c r="N722" s="187"/>
      <c r="O722" s="64"/>
      <c r="P722" s="64"/>
      <c r="Q722" s="64"/>
      <c r="R722" s="64"/>
      <c r="S722" s="64"/>
      <c r="T722" s="65"/>
      <c r="U722" s="35"/>
      <c r="V722" s="35"/>
      <c r="W722" s="35"/>
      <c r="X722" s="35"/>
      <c r="Y722" s="35"/>
      <c r="Z722" s="35"/>
      <c r="AA722" s="35"/>
      <c r="AB722" s="35"/>
      <c r="AC722" s="35"/>
      <c r="AD722" s="35"/>
      <c r="AE722" s="35"/>
      <c r="AT722" s="19" t="s">
        <v>143</v>
      </c>
      <c r="AU722" s="19" t="s">
        <v>86</v>
      </c>
    </row>
    <row r="723" spans="1:65" s="2" customFormat="1" ht="68.25">
      <c r="A723" s="35"/>
      <c r="B723" s="36"/>
      <c r="C723" s="37"/>
      <c r="D723" s="183" t="s">
        <v>145</v>
      </c>
      <c r="E723" s="37"/>
      <c r="F723" s="188" t="s">
        <v>929</v>
      </c>
      <c r="G723" s="37"/>
      <c r="H723" s="37"/>
      <c r="I723" s="426"/>
      <c r="J723" s="408"/>
      <c r="K723" s="37"/>
      <c r="L723" s="40"/>
      <c r="M723" s="186"/>
      <c r="N723" s="187"/>
      <c r="O723" s="64"/>
      <c r="P723" s="64"/>
      <c r="Q723" s="64"/>
      <c r="R723" s="64"/>
      <c r="S723" s="64"/>
      <c r="T723" s="65"/>
      <c r="U723" s="35"/>
      <c r="V723" s="35"/>
      <c r="W723" s="35"/>
      <c r="X723" s="35"/>
      <c r="Y723" s="35"/>
      <c r="Z723" s="35"/>
      <c r="AA723" s="35"/>
      <c r="AB723" s="35"/>
      <c r="AC723" s="35"/>
      <c r="AD723" s="35"/>
      <c r="AE723" s="35"/>
      <c r="AT723" s="19" t="s">
        <v>145</v>
      </c>
      <c r="AU723" s="19" t="s">
        <v>86</v>
      </c>
    </row>
    <row r="724" spans="1:65" s="2" customFormat="1" ht="14.45" customHeight="1">
      <c r="A724" s="35"/>
      <c r="B724" s="36"/>
      <c r="C724" s="170" t="s">
        <v>930</v>
      </c>
      <c r="D724" s="170" t="s">
        <v>136</v>
      </c>
      <c r="E724" s="171" t="s">
        <v>931</v>
      </c>
      <c r="F724" s="172" t="s">
        <v>932</v>
      </c>
      <c r="G724" s="173" t="s">
        <v>422</v>
      </c>
      <c r="H724" s="174">
        <v>6.26</v>
      </c>
      <c r="I724" s="424"/>
      <c r="J724" s="425">
        <f>ROUND(I724*H724,2)</f>
        <v>0</v>
      </c>
      <c r="K724" s="172" t="s">
        <v>140</v>
      </c>
      <c r="L724" s="40"/>
      <c r="M724" s="177" t="s">
        <v>19</v>
      </c>
      <c r="N724" s="178" t="s">
        <v>47</v>
      </c>
      <c r="O724" s="64"/>
      <c r="P724" s="179">
        <f>O724*H724</f>
        <v>0</v>
      </c>
      <c r="Q724" s="179">
        <v>0</v>
      </c>
      <c r="R724" s="179">
        <f>Q724*H724</f>
        <v>0</v>
      </c>
      <c r="S724" s="179">
        <v>0</v>
      </c>
      <c r="T724" s="180">
        <f>S724*H724</f>
        <v>0</v>
      </c>
      <c r="U724" s="35"/>
      <c r="V724" s="35"/>
      <c r="W724" s="35"/>
      <c r="X724" s="35"/>
      <c r="Y724" s="35"/>
      <c r="Z724" s="35"/>
      <c r="AA724" s="35"/>
      <c r="AB724" s="35"/>
      <c r="AC724" s="35"/>
      <c r="AD724" s="35"/>
      <c r="AE724" s="35"/>
      <c r="AR724" s="181" t="s">
        <v>141</v>
      </c>
      <c r="AT724" s="181" t="s">
        <v>136</v>
      </c>
      <c r="AU724" s="181" t="s">
        <v>86</v>
      </c>
      <c r="AY724" s="19" t="s">
        <v>134</v>
      </c>
      <c r="BE724" s="182">
        <f>IF(N724="základní",J724,0)</f>
        <v>0</v>
      </c>
      <c r="BF724" s="182">
        <f>IF(N724="snížená",J724,0)</f>
        <v>0</v>
      </c>
      <c r="BG724" s="182">
        <f>IF(N724="zákl. přenesená",J724,0)</f>
        <v>0</v>
      </c>
      <c r="BH724" s="182">
        <f>IF(N724="sníž. přenesená",J724,0)</f>
        <v>0</v>
      </c>
      <c r="BI724" s="182">
        <f>IF(N724="nulová",J724,0)</f>
        <v>0</v>
      </c>
      <c r="BJ724" s="19" t="s">
        <v>84</v>
      </c>
      <c r="BK724" s="182">
        <f>ROUND(I724*H724,2)</f>
        <v>0</v>
      </c>
      <c r="BL724" s="19" t="s">
        <v>141</v>
      </c>
      <c r="BM724" s="181" t="s">
        <v>933</v>
      </c>
    </row>
    <row r="725" spans="1:65" s="2" customFormat="1" ht="19.5">
      <c r="A725" s="35"/>
      <c r="B725" s="36"/>
      <c r="C725" s="37"/>
      <c r="D725" s="183" t="s">
        <v>143</v>
      </c>
      <c r="E725" s="37"/>
      <c r="F725" s="184" t="s">
        <v>934</v>
      </c>
      <c r="G725" s="37"/>
      <c r="H725" s="37"/>
      <c r="I725" s="426"/>
      <c r="J725" s="408"/>
      <c r="K725" s="37"/>
      <c r="L725" s="40"/>
      <c r="M725" s="186"/>
      <c r="N725" s="187"/>
      <c r="O725" s="64"/>
      <c r="P725" s="64"/>
      <c r="Q725" s="64"/>
      <c r="R725" s="64"/>
      <c r="S725" s="64"/>
      <c r="T725" s="65"/>
      <c r="U725" s="35"/>
      <c r="V725" s="35"/>
      <c r="W725" s="35"/>
      <c r="X725" s="35"/>
      <c r="Y725" s="35"/>
      <c r="Z725" s="35"/>
      <c r="AA725" s="35"/>
      <c r="AB725" s="35"/>
      <c r="AC725" s="35"/>
      <c r="AD725" s="35"/>
      <c r="AE725" s="35"/>
      <c r="AT725" s="19" t="s">
        <v>143</v>
      </c>
      <c r="AU725" s="19" t="s">
        <v>86</v>
      </c>
    </row>
    <row r="726" spans="1:65" s="2" customFormat="1" ht="58.5">
      <c r="A726" s="35"/>
      <c r="B726" s="36"/>
      <c r="C726" s="37"/>
      <c r="D726" s="183" t="s">
        <v>145</v>
      </c>
      <c r="E726" s="37"/>
      <c r="F726" s="188" t="s">
        <v>923</v>
      </c>
      <c r="G726" s="37"/>
      <c r="H726" s="37"/>
      <c r="I726" s="426"/>
      <c r="J726" s="408"/>
      <c r="K726" s="37"/>
      <c r="L726" s="40"/>
      <c r="M726" s="186"/>
      <c r="N726" s="187"/>
      <c r="O726" s="64"/>
      <c r="P726" s="64"/>
      <c r="Q726" s="64"/>
      <c r="R726" s="64"/>
      <c r="S726" s="64"/>
      <c r="T726" s="65"/>
      <c r="U726" s="35"/>
      <c r="V726" s="35"/>
      <c r="W726" s="35"/>
      <c r="X726" s="35"/>
      <c r="Y726" s="35"/>
      <c r="Z726" s="35"/>
      <c r="AA726" s="35"/>
      <c r="AB726" s="35"/>
      <c r="AC726" s="35"/>
      <c r="AD726" s="35"/>
      <c r="AE726" s="35"/>
      <c r="AT726" s="19" t="s">
        <v>145</v>
      </c>
      <c r="AU726" s="19" t="s">
        <v>86</v>
      </c>
    </row>
    <row r="727" spans="1:65" s="14" customFormat="1">
      <c r="B727" s="198"/>
      <c r="C727" s="199"/>
      <c r="D727" s="183" t="s">
        <v>147</v>
      </c>
      <c r="E727" s="200" t="s">
        <v>19</v>
      </c>
      <c r="F727" s="201" t="s">
        <v>935</v>
      </c>
      <c r="G727" s="199"/>
      <c r="H727" s="202">
        <v>6.26</v>
      </c>
      <c r="I727" s="429"/>
      <c r="J727" s="430"/>
      <c r="K727" s="199"/>
      <c r="L727" s="203"/>
      <c r="M727" s="204"/>
      <c r="N727" s="205"/>
      <c r="O727" s="205"/>
      <c r="P727" s="205"/>
      <c r="Q727" s="205"/>
      <c r="R727" s="205"/>
      <c r="S727" s="205"/>
      <c r="T727" s="206"/>
      <c r="AT727" s="207" t="s">
        <v>147</v>
      </c>
      <c r="AU727" s="207" t="s">
        <v>86</v>
      </c>
      <c r="AV727" s="14" t="s">
        <v>86</v>
      </c>
      <c r="AW727" s="14" t="s">
        <v>35</v>
      </c>
      <c r="AX727" s="14" t="s">
        <v>84</v>
      </c>
      <c r="AY727" s="207" t="s">
        <v>134</v>
      </c>
    </row>
    <row r="728" spans="1:65" s="12" customFormat="1" ht="22.9" customHeight="1">
      <c r="B728" s="155"/>
      <c r="C728" s="156"/>
      <c r="D728" s="157" t="s">
        <v>75</v>
      </c>
      <c r="E728" s="169" t="s">
        <v>936</v>
      </c>
      <c r="F728" s="169" t="s">
        <v>937</v>
      </c>
      <c r="G728" s="156"/>
      <c r="H728" s="156"/>
      <c r="I728" s="421"/>
      <c r="J728" s="423">
        <f>BK728</f>
        <v>0</v>
      </c>
      <c r="K728" s="156"/>
      <c r="L728" s="161"/>
      <c r="M728" s="162"/>
      <c r="N728" s="163"/>
      <c r="O728" s="163"/>
      <c r="P728" s="164">
        <f>SUM(P729:P731)</f>
        <v>0</v>
      </c>
      <c r="Q728" s="163"/>
      <c r="R728" s="164">
        <f>SUM(R729:R731)</f>
        <v>0</v>
      </c>
      <c r="S728" s="163"/>
      <c r="T728" s="165">
        <f>SUM(T729:T731)</f>
        <v>0</v>
      </c>
      <c r="AR728" s="166" t="s">
        <v>84</v>
      </c>
      <c r="AT728" s="167" t="s">
        <v>75</v>
      </c>
      <c r="AU728" s="167" t="s">
        <v>84</v>
      </c>
      <c r="AY728" s="166" t="s">
        <v>134</v>
      </c>
      <c r="BK728" s="168">
        <f>SUM(BK729:BK731)</f>
        <v>0</v>
      </c>
    </row>
    <row r="729" spans="1:65" s="2" customFormat="1" ht="14.45" customHeight="1">
      <c r="A729" s="35"/>
      <c r="B729" s="36"/>
      <c r="C729" s="170" t="s">
        <v>938</v>
      </c>
      <c r="D729" s="170" t="s">
        <v>136</v>
      </c>
      <c r="E729" s="171" t="s">
        <v>939</v>
      </c>
      <c r="F729" s="172" t="s">
        <v>940</v>
      </c>
      <c r="G729" s="173" t="s">
        <v>422</v>
      </c>
      <c r="H729" s="174">
        <v>108.887</v>
      </c>
      <c r="I729" s="424"/>
      <c r="J729" s="425">
        <f>ROUND(I729*H729,2)</f>
        <v>0</v>
      </c>
      <c r="K729" s="172" t="s">
        <v>140</v>
      </c>
      <c r="L729" s="40"/>
      <c r="M729" s="177" t="s">
        <v>19</v>
      </c>
      <c r="N729" s="178" t="s">
        <v>47</v>
      </c>
      <c r="O729" s="64"/>
      <c r="P729" s="179">
        <f>O729*H729</f>
        <v>0</v>
      </c>
      <c r="Q729" s="179">
        <v>0</v>
      </c>
      <c r="R729" s="179">
        <f>Q729*H729</f>
        <v>0</v>
      </c>
      <c r="S729" s="179">
        <v>0</v>
      </c>
      <c r="T729" s="180">
        <f>S729*H729</f>
        <v>0</v>
      </c>
      <c r="U729" s="35"/>
      <c r="V729" s="35"/>
      <c r="W729" s="35"/>
      <c r="X729" s="35"/>
      <c r="Y729" s="35"/>
      <c r="Z729" s="35"/>
      <c r="AA729" s="35"/>
      <c r="AB729" s="35"/>
      <c r="AC729" s="35"/>
      <c r="AD729" s="35"/>
      <c r="AE729" s="35"/>
      <c r="AR729" s="181" t="s">
        <v>141</v>
      </c>
      <c r="AT729" s="181" t="s">
        <v>136</v>
      </c>
      <c r="AU729" s="181" t="s">
        <v>86</v>
      </c>
      <c r="AY729" s="19" t="s">
        <v>134</v>
      </c>
      <c r="BE729" s="182">
        <f>IF(N729="základní",J729,0)</f>
        <v>0</v>
      </c>
      <c r="BF729" s="182">
        <f>IF(N729="snížená",J729,0)</f>
        <v>0</v>
      </c>
      <c r="BG729" s="182">
        <f>IF(N729="zákl. přenesená",J729,0)</f>
        <v>0</v>
      </c>
      <c r="BH729" s="182">
        <f>IF(N729="sníž. přenesená",J729,0)</f>
        <v>0</v>
      </c>
      <c r="BI729" s="182">
        <f>IF(N729="nulová",J729,0)</f>
        <v>0</v>
      </c>
      <c r="BJ729" s="19" t="s">
        <v>84</v>
      </c>
      <c r="BK729" s="182">
        <f>ROUND(I729*H729,2)</f>
        <v>0</v>
      </c>
      <c r="BL729" s="19" t="s">
        <v>141</v>
      </c>
      <c r="BM729" s="181" t="s">
        <v>941</v>
      </c>
    </row>
    <row r="730" spans="1:65" s="2" customFormat="1" ht="19.5">
      <c r="A730" s="35"/>
      <c r="B730" s="36"/>
      <c r="C730" s="37"/>
      <c r="D730" s="183" t="s">
        <v>143</v>
      </c>
      <c r="E730" s="37"/>
      <c r="F730" s="184" t="s">
        <v>942</v>
      </c>
      <c r="G730" s="37"/>
      <c r="H730" s="37"/>
      <c r="I730" s="426"/>
      <c r="J730" s="408"/>
      <c r="K730" s="37"/>
      <c r="L730" s="40"/>
      <c r="M730" s="186"/>
      <c r="N730" s="187"/>
      <c r="O730" s="64"/>
      <c r="P730" s="64"/>
      <c r="Q730" s="64"/>
      <c r="R730" s="64"/>
      <c r="S730" s="64"/>
      <c r="T730" s="65"/>
      <c r="U730" s="35"/>
      <c r="V730" s="35"/>
      <c r="W730" s="35"/>
      <c r="X730" s="35"/>
      <c r="Y730" s="35"/>
      <c r="Z730" s="35"/>
      <c r="AA730" s="35"/>
      <c r="AB730" s="35"/>
      <c r="AC730" s="35"/>
      <c r="AD730" s="35"/>
      <c r="AE730" s="35"/>
      <c r="AT730" s="19" t="s">
        <v>143</v>
      </c>
      <c r="AU730" s="19" t="s">
        <v>86</v>
      </c>
    </row>
    <row r="731" spans="1:65" s="2" customFormat="1" ht="29.25">
      <c r="A731" s="35"/>
      <c r="B731" s="36"/>
      <c r="C731" s="37"/>
      <c r="D731" s="183" t="s">
        <v>145</v>
      </c>
      <c r="E731" s="37"/>
      <c r="F731" s="188" t="s">
        <v>943</v>
      </c>
      <c r="G731" s="37"/>
      <c r="H731" s="37"/>
      <c r="I731" s="426"/>
      <c r="J731" s="408"/>
      <c r="K731" s="37"/>
      <c r="L731" s="40"/>
      <c r="M731" s="186"/>
      <c r="N731" s="187"/>
      <c r="O731" s="64"/>
      <c r="P731" s="64"/>
      <c r="Q731" s="64"/>
      <c r="R731" s="64"/>
      <c r="S731" s="64"/>
      <c r="T731" s="65"/>
      <c r="U731" s="35"/>
      <c r="V731" s="35"/>
      <c r="W731" s="35"/>
      <c r="X731" s="35"/>
      <c r="Y731" s="35"/>
      <c r="Z731" s="35"/>
      <c r="AA731" s="35"/>
      <c r="AB731" s="35"/>
      <c r="AC731" s="35"/>
      <c r="AD731" s="35"/>
      <c r="AE731" s="35"/>
      <c r="AT731" s="19" t="s">
        <v>145</v>
      </c>
      <c r="AU731" s="19" t="s">
        <v>86</v>
      </c>
    </row>
    <row r="732" spans="1:65" s="12" customFormat="1" ht="25.9" customHeight="1">
      <c r="B732" s="155"/>
      <c r="C732" s="156"/>
      <c r="D732" s="157" t="s">
        <v>75</v>
      </c>
      <c r="E732" s="158" t="s">
        <v>944</v>
      </c>
      <c r="F732" s="158" t="s">
        <v>945</v>
      </c>
      <c r="G732" s="156"/>
      <c r="H732" s="156"/>
      <c r="I732" s="421"/>
      <c r="J732" s="422">
        <f>BK732</f>
        <v>0</v>
      </c>
      <c r="K732" s="156"/>
      <c r="L732" s="161"/>
      <c r="M732" s="162"/>
      <c r="N732" s="163"/>
      <c r="O732" s="163"/>
      <c r="P732" s="164">
        <f>P733</f>
        <v>0</v>
      </c>
      <c r="Q732" s="163"/>
      <c r="R732" s="164">
        <f>R733</f>
        <v>1.4832000000000001</v>
      </c>
      <c r="S732" s="163"/>
      <c r="T732" s="165">
        <f>T733</f>
        <v>0</v>
      </c>
      <c r="AR732" s="166" t="s">
        <v>86</v>
      </c>
      <c r="AT732" s="167" t="s">
        <v>75</v>
      </c>
      <c r="AU732" s="167" t="s">
        <v>76</v>
      </c>
      <c r="AY732" s="166" t="s">
        <v>134</v>
      </c>
      <c r="BK732" s="168">
        <f>BK733</f>
        <v>0</v>
      </c>
    </row>
    <row r="733" spans="1:65" s="12" customFormat="1" ht="22.9" customHeight="1">
      <c r="B733" s="155"/>
      <c r="C733" s="156"/>
      <c r="D733" s="157" t="s">
        <v>75</v>
      </c>
      <c r="E733" s="169" t="s">
        <v>946</v>
      </c>
      <c r="F733" s="169" t="s">
        <v>947</v>
      </c>
      <c r="G733" s="156"/>
      <c r="H733" s="156"/>
      <c r="I733" s="421"/>
      <c r="J733" s="423">
        <f>BK733</f>
        <v>0</v>
      </c>
      <c r="K733" s="156"/>
      <c r="L733" s="161"/>
      <c r="M733" s="162"/>
      <c r="N733" s="163"/>
      <c r="O733" s="163"/>
      <c r="P733" s="164">
        <f>SUM(P734:P742)</f>
        <v>0</v>
      </c>
      <c r="Q733" s="163"/>
      <c r="R733" s="164">
        <f>SUM(R734:R742)</f>
        <v>1.4832000000000001</v>
      </c>
      <c r="S733" s="163"/>
      <c r="T733" s="165">
        <f>SUM(T734:T742)</f>
        <v>0</v>
      </c>
      <c r="AR733" s="166" t="s">
        <v>86</v>
      </c>
      <c r="AT733" s="167" t="s">
        <v>75</v>
      </c>
      <c r="AU733" s="167" t="s">
        <v>84</v>
      </c>
      <c r="AY733" s="166" t="s">
        <v>134</v>
      </c>
      <c r="BK733" s="168">
        <f>SUM(BK734:BK742)</f>
        <v>0</v>
      </c>
    </row>
    <row r="734" spans="1:65" s="2" customFormat="1" ht="14.45" customHeight="1">
      <c r="A734" s="35"/>
      <c r="B734" s="36"/>
      <c r="C734" s="170" t="s">
        <v>948</v>
      </c>
      <c r="D734" s="170" t="s">
        <v>136</v>
      </c>
      <c r="E734" s="171" t="s">
        <v>949</v>
      </c>
      <c r="F734" s="172" t="s">
        <v>950</v>
      </c>
      <c r="G734" s="173" t="s">
        <v>187</v>
      </c>
      <c r="H734" s="174">
        <v>8</v>
      </c>
      <c r="I734" s="424"/>
      <c r="J734" s="425">
        <f>ROUND(I734*H734,2)</f>
        <v>0</v>
      </c>
      <c r="K734" s="172" t="s">
        <v>19</v>
      </c>
      <c r="L734" s="40"/>
      <c r="M734" s="177" t="s">
        <v>19</v>
      </c>
      <c r="N734" s="178" t="s">
        <v>47</v>
      </c>
      <c r="O734" s="64"/>
      <c r="P734" s="179">
        <f>O734*H734</f>
        <v>0</v>
      </c>
      <c r="Q734" s="179">
        <v>4.0000000000000002E-4</v>
      </c>
      <c r="R734" s="179">
        <f>Q734*H734</f>
        <v>3.2000000000000002E-3</v>
      </c>
      <c r="S734" s="179">
        <v>0</v>
      </c>
      <c r="T734" s="180">
        <f>S734*H734</f>
        <v>0</v>
      </c>
      <c r="U734" s="35"/>
      <c r="V734" s="35"/>
      <c r="W734" s="35"/>
      <c r="X734" s="35"/>
      <c r="Y734" s="35"/>
      <c r="Z734" s="35"/>
      <c r="AA734" s="35"/>
      <c r="AB734" s="35"/>
      <c r="AC734" s="35"/>
      <c r="AD734" s="35"/>
      <c r="AE734" s="35"/>
      <c r="AR734" s="181" t="s">
        <v>182</v>
      </c>
      <c r="AT734" s="181" t="s">
        <v>136</v>
      </c>
      <c r="AU734" s="181" t="s">
        <v>86</v>
      </c>
      <c r="AY734" s="19" t="s">
        <v>134</v>
      </c>
      <c r="BE734" s="182">
        <f>IF(N734="základní",J734,0)</f>
        <v>0</v>
      </c>
      <c r="BF734" s="182">
        <f>IF(N734="snížená",J734,0)</f>
        <v>0</v>
      </c>
      <c r="BG734" s="182">
        <f>IF(N734="zákl. přenesená",J734,0)</f>
        <v>0</v>
      </c>
      <c r="BH734" s="182">
        <f>IF(N734="sníž. přenesená",J734,0)</f>
        <v>0</v>
      </c>
      <c r="BI734" s="182">
        <f>IF(N734="nulová",J734,0)</f>
        <v>0</v>
      </c>
      <c r="BJ734" s="19" t="s">
        <v>84</v>
      </c>
      <c r="BK734" s="182">
        <f>ROUND(I734*H734,2)</f>
        <v>0</v>
      </c>
      <c r="BL734" s="19" t="s">
        <v>182</v>
      </c>
      <c r="BM734" s="181" t="s">
        <v>951</v>
      </c>
    </row>
    <row r="735" spans="1:65" s="14" customFormat="1">
      <c r="B735" s="198"/>
      <c r="C735" s="199"/>
      <c r="D735" s="183" t="s">
        <v>147</v>
      </c>
      <c r="E735" s="200" t="s">
        <v>19</v>
      </c>
      <c r="F735" s="201" t="s">
        <v>952</v>
      </c>
      <c r="G735" s="199"/>
      <c r="H735" s="202">
        <v>4</v>
      </c>
      <c r="I735" s="429"/>
      <c r="J735" s="430"/>
      <c r="K735" s="199"/>
      <c r="L735" s="203"/>
      <c r="M735" s="204"/>
      <c r="N735" s="205"/>
      <c r="O735" s="205"/>
      <c r="P735" s="205"/>
      <c r="Q735" s="205"/>
      <c r="R735" s="205"/>
      <c r="S735" s="205"/>
      <c r="T735" s="206"/>
      <c r="AT735" s="207" t="s">
        <v>147</v>
      </c>
      <c r="AU735" s="207" t="s">
        <v>86</v>
      </c>
      <c r="AV735" s="14" t="s">
        <v>86</v>
      </c>
      <c r="AW735" s="14" t="s">
        <v>35</v>
      </c>
      <c r="AX735" s="14" t="s">
        <v>76</v>
      </c>
      <c r="AY735" s="207" t="s">
        <v>134</v>
      </c>
    </row>
    <row r="736" spans="1:65" s="14" customFormat="1">
      <c r="B736" s="198"/>
      <c r="C736" s="199"/>
      <c r="D736" s="183" t="s">
        <v>147</v>
      </c>
      <c r="E736" s="200" t="s">
        <v>19</v>
      </c>
      <c r="F736" s="201" t="s">
        <v>953</v>
      </c>
      <c r="G736" s="199"/>
      <c r="H736" s="202">
        <v>4</v>
      </c>
      <c r="I736" s="429"/>
      <c r="J736" s="430"/>
      <c r="K736" s="199"/>
      <c r="L736" s="203"/>
      <c r="M736" s="204"/>
      <c r="N736" s="205"/>
      <c r="O736" s="205"/>
      <c r="P736" s="205"/>
      <c r="Q736" s="205"/>
      <c r="R736" s="205"/>
      <c r="S736" s="205"/>
      <c r="T736" s="206"/>
      <c r="AT736" s="207" t="s">
        <v>147</v>
      </c>
      <c r="AU736" s="207" t="s">
        <v>86</v>
      </c>
      <c r="AV736" s="14" t="s">
        <v>86</v>
      </c>
      <c r="AW736" s="14" t="s">
        <v>35</v>
      </c>
      <c r="AX736" s="14" t="s">
        <v>76</v>
      </c>
      <c r="AY736" s="207" t="s">
        <v>134</v>
      </c>
    </row>
    <row r="737" spans="1:65" s="15" customFormat="1">
      <c r="B737" s="208"/>
      <c r="C737" s="209"/>
      <c r="D737" s="183" t="s">
        <v>147</v>
      </c>
      <c r="E737" s="210" t="s">
        <v>19</v>
      </c>
      <c r="F737" s="211" t="s">
        <v>153</v>
      </c>
      <c r="G737" s="209"/>
      <c r="H737" s="212">
        <v>8</v>
      </c>
      <c r="I737" s="431"/>
      <c r="J737" s="432"/>
      <c r="K737" s="209"/>
      <c r="L737" s="213"/>
      <c r="M737" s="214"/>
      <c r="N737" s="215"/>
      <c r="O737" s="215"/>
      <c r="P737" s="215"/>
      <c r="Q737" s="215"/>
      <c r="R737" s="215"/>
      <c r="S737" s="215"/>
      <c r="T737" s="216"/>
      <c r="AT737" s="217" t="s">
        <v>147</v>
      </c>
      <c r="AU737" s="217" t="s">
        <v>86</v>
      </c>
      <c r="AV737" s="15" t="s">
        <v>141</v>
      </c>
      <c r="AW737" s="15" t="s">
        <v>35</v>
      </c>
      <c r="AX737" s="15" t="s">
        <v>84</v>
      </c>
      <c r="AY737" s="217" t="s">
        <v>134</v>
      </c>
    </row>
    <row r="738" spans="1:65" s="2" customFormat="1" ht="14.45" customHeight="1">
      <c r="A738" s="35"/>
      <c r="B738" s="36"/>
      <c r="C738" s="218" t="s">
        <v>954</v>
      </c>
      <c r="D738" s="218" t="s">
        <v>192</v>
      </c>
      <c r="E738" s="219" t="s">
        <v>955</v>
      </c>
      <c r="F738" s="220" t="s">
        <v>956</v>
      </c>
      <c r="G738" s="221" t="s">
        <v>957</v>
      </c>
      <c r="H738" s="222">
        <v>4</v>
      </c>
      <c r="I738" s="427"/>
      <c r="J738" s="428">
        <f>ROUND(I738*H738,2)</f>
        <v>0</v>
      </c>
      <c r="K738" s="220" t="s">
        <v>19</v>
      </c>
      <c r="L738" s="223"/>
      <c r="M738" s="224" t="s">
        <v>19</v>
      </c>
      <c r="N738" s="225" t="s">
        <v>47</v>
      </c>
      <c r="O738" s="64"/>
      <c r="P738" s="179">
        <f>O738*H738</f>
        <v>0</v>
      </c>
      <c r="Q738" s="179">
        <v>0.3</v>
      </c>
      <c r="R738" s="179">
        <f>Q738*H738</f>
        <v>1.2</v>
      </c>
      <c r="S738" s="179">
        <v>0</v>
      </c>
      <c r="T738" s="180">
        <f>S738*H738</f>
        <v>0</v>
      </c>
      <c r="U738" s="35"/>
      <c r="V738" s="35"/>
      <c r="W738" s="35"/>
      <c r="X738" s="35"/>
      <c r="Y738" s="35"/>
      <c r="Z738" s="35"/>
      <c r="AA738" s="35"/>
      <c r="AB738" s="35"/>
      <c r="AC738" s="35"/>
      <c r="AD738" s="35"/>
      <c r="AE738" s="35"/>
      <c r="AR738" s="181" t="s">
        <v>195</v>
      </c>
      <c r="AT738" s="181" t="s">
        <v>192</v>
      </c>
      <c r="AU738" s="181" t="s">
        <v>86</v>
      </c>
      <c r="AY738" s="19" t="s">
        <v>134</v>
      </c>
      <c r="BE738" s="182">
        <f>IF(N738="základní",J738,0)</f>
        <v>0</v>
      </c>
      <c r="BF738" s="182">
        <f>IF(N738="snížená",J738,0)</f>
        <v>0</v>
      </c>
      <c r="BG738" s="182">
        <f>IF(N738="zákl. přenesená",J738,0)</f>
        <v>0</v>
      </c>
      <c r="BH738" s="182">
        <f>IF(N738="sníž. přenesená",J738,0)</f>
        <v>0</v>
      </c>
      <c r="BI738" s="182">
        <f>IF(N738="nulová",J738,0)</f>
        <v>0</v>
      </c>
      <c r="BJ738" s="19" t="s">
        <v>84</v>
      </c>
      <c r="BK738" s="182">
        <f>ROUND(I738*H738,2)</f>
        <v>0</v>
      </c>
      <c r="BL738" s="19" t="s">
        <v>182</v>
      </c>
      <c r="BM738" s="181" t="s">
        <v>958</v>
      </c>
    </row>
    <row r="739" spans="1:65" s="2" customFormat="1" ht="14.45" customHeight="1">
      <c r="A739" s="35"/>
      <c r="B739" s="36"/>
      <c r="C739" s="218" t="s">
        <v>959</v>
      </c>
      <c r="D739" s="218" t="s">
        <v>192</v>
      </c>
      <c r="E739" s="219" t="s">
        <v>960</v>
      </c>
      <c r="F739" s="220" t="s">
        <v>961</v>
      </c>
      <c r="G739" s="221" t="s">
        <v>957</v>
      </c>
      <c r="H739" s="222">
        <v>4</v>
      </c>
      <c r="I739" s="427"/>
      <c r="J739" s="428">
        <f>ROUND(I739*H739,2)</f>
        <v>0</v>
      </c>
      <c r="K739" s="220" t="s">
        <v>19</v>
      </c>
      <c r="L739" s="223"/>
      <c r="M739" s="224" t="s">
        <v>19</v>
      </c>
      <c r="N739" s="225" t="s">
        <v>47</v>
      </c>
      <c r="O739" s="64"/>
      <c r="P739" s="179">
        <f>O739*H739</f>
        <v>0</v>
      </c>
      <c r="Q739" s="179">
        <v>7.0000000000000007E-2</v>
      </c>
      <c r="R739" s="179">
        <f>Q739*H739</f>
        <v>0.28000000000000003</v>
      </c>
      <c r="S739" s="179">
        <v>0</v>
      </c>
      <c r="T739" s="180">
        <f>S739*H739</f>
        <v>0</v>
      </c>
      <c r="U739" s="35"/>
      <c r="V739" s="35"/>
      <c r="W739" s="35"/>
      <c r="X739" s="35"/>
      <c r="Y739" s="35"/>
      <c r="Z739" s="35"/>
      <c r="AA739" s="35"/>
      <c r="AB739" s="35"/>
      <c r="AC739" s="35"/>
      <c r="AD739" s="35"/>
      <c r="AE739" s="35"/>
      <c r="AR739" s="181" t="s">
        <v>195</v>
      </c>
      <c r="AT739" s="181" t="s">
        <v>192</v>
      </c>
      <c r="AU739" s="181" t="s">
        <v>86</v>
      </c>
      <c r="AY739" s="19" t="s">
        <v>134</v>
      </c>
      <c r="BE739" s="182">
        <f>IF(N739="základní",J739,0)</f>
        <v>0</v>
      </c>
      <c r="BF739" s="182">
        <f>IF(N739="snížená",J739,0)</f>
        <v>0</v>
      </c>
      <c r="BG739" s="182">
        <f>IF(N739="zákl. přenesená",J739,0)</f>
        <v>0</v>
      </c>
      <c r="BH739" s="182">
        <f>IF(N739="sníž. přenesená",J739,0)</f>
        <v>0</v>
      </c>
      <c r="BI739" s="182">
        <f>IF(N739="nulová",J739,0)</f>
        <v>0</v>
      </c>
      <c r="BJ739" s="19" t="s">
        <v>84</v>
      </c>
      <c r="BK739" s="182">
        <f>ROUND(I739*H739,2)</f>
        <v>0</v>
      </c>
      <c r="BL739" s="19" t="s">
        <v>182</v>
      </c>
      <c r="BM739" s="181" t="s">
        <v>962</v>
      </c>
    </row>
    <row r="740" spans="1:65" s="2" customFormat="1" ht="14.45" customHeight="1">
      <c r="A740" s="35"/>
      <c r="B740" s="36"/>
      <c r="C740" s="170" t="s">
        <v>963</v>
      </c>
      <c r="D740" s="170" t="s">
        <v>136</v>
      </c>
      <c r="E740" s="171" t="s">
        <v>964</v>
      </c>
      <c r="F740" s="172" t="s">
        <v>965</v>
      </c>
      <c r="G740" s="173" t="s">
        <v>422</v>
      </c>
      <c r="H740" s="174">
        <v>1.4830000000000001</v>
      </c>
      <c r="I740" s="424"/>
      <c r="J740" s="425">
        <f>ROUND(I740*H740,2)</f>
        <v>0</v>
      </c>
      <c r="K740" s="172" t="s">
        <v>140</v>
      </c>
      <c r="L740" s="40"/>
      <c r="M740" s="177" t="s">
        <v>19</v>
      </c>
      <c r="N740" s="178" t="s">
        <v>47</v>
      </c>
      <c r="O740" s="64"/>
      <c r="P740" s="179">
        <f>O740*H740</f>
        <v>0</v>
      </c>
      <c r="Q740" s="179">
        <v>0</v>
      </c>
      <c r="R740" s="179">
        <f>Q740*H740</f>
        <v>0</v>
      </c>
      <c r="S740" s="179">
        <v>0</v>
      </c>
      <c r="T740" s="180">
        <f>S740*H740</f>
        <v>0</v>
      </c>
      <c r="U740" s="35"/>
      <c r="V740" s="35"/>
      <c r="W740" s="35"/>
      <c r="X740" s="35"/>
      <c r="Y740" s="35"/>
      <c r="Z740" s="35"/>
      <c r="AA740" s="35"/>
      <c r="AB740" s="35"/>
      <c r="AC740" s="35"/>
      <c r="AD740" s="35"/>
      <c r="AE740" s="35"/>
      <c r="AR740" s="181" t="s">
        <v>182</v>
      </c>
      <c r="AT740" s="181" t="s">
        <v>136</v>
      </c>
      <c r="AU740" s="181" t="s">
        <v>86</v>
      </c>
      <c r="AY740" s="19" t="s">
        <v>134</v>
      </c>
      <c r="BE740" s="182">
        <f>IF(N740="základní",J740,0)</f>
        <v>0</v>
      </c>
      <c r="BF740" s="182">
        <f>IF(N740="snížená",J740,0)</f>
        <v>0</v>
      </c>
      <c r="BG740" s="182">
        <f>IF(N740="zákl. přenesená",J740,0)</f>
        <v>0</v>
      </c>
      <c r="BH740" s="182">
        <f>IF(N740="sníž. přenesená",J740,0)</f>
        <v>0</v>
      </c>
      <c r="BI740" s="182">
        <f>IF(N740="nulová",J740,0)</f>
        <v>0</v>
      </c>
      <c r="BJ740" s="19" t="s">
        <v>84</v>
      </c>
      <c r="BK740" s="182">
        <f>ROUND(I740*H740,2)</f>
        <v>0</v>
      </c>
      <c r="BL740" s="19" t="s">
        <v>182</v>
      </c>
      <c r="BM740" s="181" t="s">
        <v>966</v>
      </c>
    </row>
    <row r="741" spans="1:65" s="2" customFormat="1" ht="19.5">
      <c r="A741" s="35"/>
      <c r="B741" s="36"/>
      <c r="C741" s="37"/>
      <c r="D741" s="183" t="s">
        <v>143</v>
      </c>
      <c r="E741" s="37"/>
      <c r="F741" s="184" t="s">
        <v>967</v>
      </c>
      <c r="G741" s="37"/>
      <c r="H741" s="37"/>
      <c r="I741" s="426"/>
      <c r="J741" s="408"/>
      <c r="K741" s="37"/>
      <c r="L741" s="40"/>
      <c r="M741" s="186"/>
      <c r="N741" s="187"/>
      <c r="O741" s="64"/>
      <c r="P741" s="64"/>
      <c r="Q741" s="64"/>
      <c r="R741" s="64"/>
      <c r="S741" s="64"/>
      <c r="T741" s="65"/>
      <c r="U741" s="35"/>
      <c r="V741" s="35"/>
      <c r="W741" s="35"/>
      <c r="X741" s="35"/>
      <c r="Y741" s="35"/>
      <c r="Z741" s="35"/>
      <c r="AA741" s="35"/>
      <c r="AB741" s="35"/>
      <c r="AC741" s="35"/>
      <c r="AD741" s="35"/>
      <c r="AE741" s="35"/>
      <c r="AT741" s="19" t="s">
        <v>143</v>
      </c>
      <c r="AU741" s="19" t="s">
        <v>86</v>
      </c>
    </row>
    <row r="742" spans="1:65" s="2" customFormat="1" ht="78">
      <c r="A742" s="35"/>
      <c r="B742" s="36"/>
      <c r="C742" s="37"/>
      <c r="D742" s="183" t="s">
        <v>145</v>
      </c>
      <c r="E742" s="37"/>
      <c r="F742" s="188" t="s">
        <v>968</v>
      </c>
      <c r="G742" s="37"/>
      <c r="H742" s="37"/>
      <c r="I742" s="426"/>
      <c r="J742" s="408"/>
      <c r="K742" s="37"/>
      <c r="L742" s="40"/>
      <c r="M742" s="186"/>
      <c r="N742" s="187"/>
      <c r="O742" s="64"/>
      <c r="P742" s="64"/>
      <c r="Q742" s="64"/>
      <c r="R742" s="64"/>
      <c r="S742" s="64"/>
      <c r="T742" s="65"/>
      <c r="U742" s="35"/>
      <c r="V742" s="35"/>
      <c r="W742" s="35"/>
      <c r="X742" s="35"/>
      <c r="Y742" s="35"/>
      <c r="Z742" s="35"/>
      <c r="AA742" s="35"/>
      <c r="AB742" s="35"/>
      <c r="AC742" s="35"/>
      <c r="AD742" s="35"/>
      <c r="AE742" s="35"/>
      <c r="AT742" s="19" t="s">
        <v>145</v>
      </c>
      <c r="AU742" s="19" t="s">
        <v>86</v>
      </c>
    </row>
    <row r="743" spans="1:65" s="12" customFormat="1" ht="25.9" customHeight="1">
      <c r="B743" s="155"/>
      <c r="C743" s="156"/>
      <c r="D743" s="157" t="s">
        <v>75</v>
      </c>
      <c r="E743" s="158" t="s">
        <v>192</v>
      </c>
      <c r="F743" s="158" t="s">
        <v>969</v>
      </c>
      <c r="G743" s="156"/>
      <c r="H743" s="156"/>
      <c r="I743" s="421"/>
      <c r="J743" s="422">
        <f>BK743</f>
        <v>0</v>
      </c>
      <c r="K743" s="156"/>
      <c r="L743" s="161"/>
      <c r="M743" s="162"/>
      <c r="N743" s="163"/>
      <c r="O743" s="163"/>
      <c r="P743" s="164">
        <f>P744</f>
        <v>0</v>
      </c>
      <c r="Q743" s="163"/>
      <c r="R743" s="164">
        <f>R744</f>
        <v>2.2789999999999998E-2</v>
      </c>
      <c r="S743" s="163"/>
      <c r="T743" s="165">
        <f>T744</f>
        <v>0</v>
      </c>
      <c r="AR743" s="166" t="s">
        <v>159</v>
      </c>
      <c r="AT743" s="167" t="s">
        <v>75</v>
      </c>
      <c r="AU743" s="167" t="s">
        <v>76</v>
      </c>
      <c r="AY743" s="166" t="s">
        <v>134</v>
      </c>
      <c r="BK743" s="168">
        <f>BK744</f>
        <v>0</v>
      </c>
    </row>
    <row r="744" spans="1:65" s="12" customFormat="1" ht="22.9" customHeight="1">
      <c r="B744" s="155"/>
      <c r="C744" s="156"/>
      <c r="D744" s="157" t="s">
        <v>75</v>
      </c>
      <c r="E744" s="169" t="s">
        <v>970</v>
      </c>
      <c r="F744" s="169" t="s">
        <v>971</v>
      </c>
      <c r="G744" s="156"/>
      <c r="H744" s="156"/>
      <c r="I744" s="421"/>
      <c r="J744" s="423">
        <f>BK744</f>
        <v>0</v>
      </c>
      <c r="K744" s="156"/>
      <c r="L744" s="161"/>
      <c r="M744" s="162"/>
      <c r="N744" s="163"/>
      <c r="O744" s="163"/>
      <c r="P744" s="164">
        <f>SUM(P745:P751)</f>
        <v>0</v>
      </c>
      <c r="Q744" s="163"/>
      <c r="R744" s="164">
        <f>SUM(R745:R751)</f>
        <v>2.2789999999999998E-2</v>
      </c>
      <c r="S744" s="163"/>
      <c r="T744" s="165">
        <f>SUM(T745:T751)</f>
        <v>0</v>
      </c>
      <c r="AR744" s="166" t="s">
        <v>159</v>
      </c>
      <c r="AT744" s="167" t="s">
        <v>75</v>
      </c>
      <c r="AU744" s="167" t="s">
        <v>84</v>
      </c>
      <c r="AY744" s="166" t="s">
        <v>134</v>
      </c>
      <c r="BK744" s="168">
        <f>SUM(BK745:BK751)</f>
        <v>0</v>
      </c>
    </row>
    <row r="745" spans="1:65" s="2" customFormat="1" ht="14.45" customHeight="1">
      <c r="A745" s="35"/>
      <c r="B745" s="36"/>
      <c r="C745" s="170" t="s">
        <v>972</v>
      </c>
      <c r="D745" s="170" t="s">
        <v>136</v>
      </c>
      <c r="E745" s="171" t="s">
        <v>973</v>
      </c>
      <c r="F745" s="172" t="s">
        <v>974</v>
      </c>
      <c r="G745" s="173" t="s">
        <v>187</v>
      </c>
      <c r="H745" s="174">
        <v>4</v>
      </c>
      <c r="I745" s="424"/>
      <c r="J745" s="425">
        <f>ROUND(I745*H745,2)</f>
        <v>0</v>
      </c>
      <c r="K745" s="172" t="s">
        <v>140</v>
      </c>
      <c r="L745" s="40"/>
      <c r="M745" s="177" t="s">
        <v>19</v>
      </c>
      <c r="N745" s="178" t="s">
        <v>47</v>
      </c>
      <c r="O745" s="64"/>
      <c r="P745" s="179">
        <f>O745*H745</f>
        <v>0</v>
      </c>
      <c r="Q745" s="179">
        <v>4.2999999999999999E-4</v>
      </c>
      <c r="R745" s="179">
        <f>Q745*H745</f>
        <v>1.72E-3</v>
      </c>
      <c r="S745" s="179">
        <v>0</v>
      </c>
      <c r="T745" s="180">
        <f>S745*H745</f>
        <v>0</v>
      </c>
      <c r="U745" s="35"/>
      <c r="V745" s="35"/>
      <c r="W745" s="35"/>
      <c r="X745" s="35"/>
      <c r="Y745" s="35"/>
      <c r="Z745" s="35"/>
      <c r="AA745" s="35"/>
      <c r="AB745" s="35"/>
      <c r="AC745" s="35"/>
      <c r="AD745" s="35"/>
      <c r="AE745" s="35"/>
      <c r="AR745" s="181" t="s">
        <v>619</v>
      </c>
      <c r="AT745" s="181" t="s">
        <v>136</v>
      </c>
      <c r="AU745" s="181" t="s">
        <v>86</v>
      </c>
      <c r="AY745" s="19" t="s">
        <v>134</v>
      </c>
      <c r="BE745" s="182">
        <f>IF(N745="základní",J745,0)</f>
        <v>0</v>
      </c>
      <c r="BF745" s="182">
        <f>IF(N745="snížená",J745,0)</f>
        <v>0</v>
      </c>
      <c r="BG745" s="182">
        <f>IF(N745="zákl. přenesená",J745,0)</f>
        <v>0</v>
      </c>
      <c r="BH745" s="182">
        <f>IF(N745="sníž. přenesená",J745,0)</f>
        <v>0</v>
      </c>
      <c r="BI745" s="182">
        <f>IF(N745="nulová",J745,0)</f>
        <v>0</v>
      </c>
      <c r="BJ745" s="19" t="s">
        <v>84</v>
      </c>
      <c r="BK745" s="182">
        <f>ROUND(I745*H745,2)</f>
        <v>0</v>
      </c>
      <c r="BL745" s="19" t="s">
        <v>619</v>
      </c>
      <c r="BM745" s="181" t="s">
        <v>975</v>
      </c>
    </row>
    <row r="746" spans="1:65" s="2" customFormat="1">
      <c r="A746" s="35"/>
      <c r="B746" s="36"/>
      <c r="C746" s="37"/>
      <c r="D746" s="183" t="s">
        <v>143</v>
      </c>
      <c r="E746" s="37"/>
      <c r="F746" s="184" t="s">
        <v>976</v>
      </c>
      <c r="G746" s="37"/>
      <c r="H746" s="37"/>
      <c r="I746" s="426"/>
      <c r="J746" s="408"/>
      <c r="K746" s="37"/>
      <c r="L746" s="40"/>
      <c r="M746" s="186"/>
      <c r="N746" s="187"/>
      <c r="O746" s="64"/>
      <c r="P746" s="64"/>
      <c r="Q746" s="64"/>
      <c r="R746" s="64"/>
      <c r="S746" s="64"/>
      <c r="T746" s="65"/>
      <c r="U746" s="35"/>
      <c r="V746" s="35"/>
      <c r="W746" s="35"/>
      <c r="X746" s="35"/>
      <c r="Y746" s="35"/>
      <c r="Z746" s="35"/>
      <c r="AA746" s="35"/>
      <c r="AB746" s="35"/>
      <c r="AC746" s="35"/>
      <c r="AD746" s="35"/>
      <c r="AE746" s="35"/>
      <c r="AT746" s="19" t="s">
        <v>143</v>
      </c>
      <c r="AU746" s="19" t="s">
        <v>86</v>
      </c>
    </row>
    <row r="747" spans="1:65" s="2" customFormat="1" ht="14.45" customHeight="1">
      <c r="A747" s="35"/>
      <c r="B747" s="36"/>
      <c r="C747" s="170" t="s">
        <v>977</v>
      </c>
      <c r="D747" s="170" t="s">
        <v>136</v>
      </c>
      <c r="E747" s="171" t="s">
        <v>978</v>
      </c>
      <c r="F747" s="172" t="s">
        <v>979</v>
      </c>
      <c r="G747" s="173" t="s">
        <v>187</v>
      </c>
      <c r="H747" s="174">
        <v>7</v>
      </c>
      <c r="I747" s="424"/>
      <c r="J747" s="425">
        <f>ROUND(I747*H747,2)</f>
        <v>0</v>
      </c>
      <c r="K747" s="172" t="s">
        <v>140</v>
      </c>
      <c r="L747" s="40"/>
      <c r="M747" s="177" t="s">
        <v>19</v>
      </c>
      <c r="N747" s="178" t="s">
        <v>47</v>
      </c>
      <c r="O747" s="64"/>
      <c r="P747" s="179">
        <f>O747*H747</f>
        <v>0</v>
      </c>
      <c r="Q747" s="179">
        <v>5.5000000000000003E-4</v>
      </c>
      <c r="R747" s="179">
        <f>Q747*H747</f>
        <v>3.8500000000000001E-3</v>
      </c>
      <c r="S747" s="179">
        <v>0</v>
      </c>
      <c r="T747" s="180">
        <f>S747*H747</f>
        <v>0</v>
      </c>
      <c r="U747" s="35"/>
      <c r="V747" s="35"/>
      <c r="W747" s="35"/>
      <c r="X747" s="35"/>
      <c r="Y747" s="35"/>
      <c r="Z747" s="35"/>
      <c r="AA747" s="35"/>
      <c r="AB747" s="35"/>
      <c r="AC747" s="35"/>
      <c r="AD747" s="35"/>
      <c r="AE747" s="35"/>
      <c r="AR747" s="181" t="s">
        <v>619</v>
      </c>
      <c r="AT747" s="181" t="s">
        <v>136</v>
      </c>
      <c r="AU747" s="181" t="s">
        <v>86</v>
      </c>
      <c r="AY747" s="19" t="s">
        <v>134</v>
      </c>
      <c r="BE747" s="182">
        <f>IF(N747="základní",J747,0)</f>
        <v>0</v>
      </c>
      <c r="BF747" s="182">
        <f>IF(N747="snížená",J747,0)</f>
        <v>0</v>
      </c>
      <c r="BG747" s="182">
        <f>IF(N747="zákl. přenesená",J747,0)</f>
        <v>0</v>
      </c>
      <c r="BH747" s="182">
        <f>IF(N747="sníž. přenesená",J747,0)</f>
        <v>0</v>
      </c>
      <c r="BI747" s="182">
        <f>IF(N747="nulová",J747,0)</f>
        <v>0</v>
      </c>
      <c r="BJ747" s="19" t="s">
        <v>84</v>
      </c>
      <c r="BK747" s="182">
        <f>ROUND(I747*H747,2)</f>
        <v>0</v>
      </c>
      <c r="BL747" s="19" t="s">
        <v>619</v>
      </c>
      <c r="BM747" s="181" t="s">
        <v>980</v>
      </c>
    </row>
    <row r="748" spans="1:65" s="2" customFormat="1">
      <c r="A748" s="35"/>
      <c r="B748" s="36"/>
      <c r="C748" s="37"/>
      <c r="D748" s="183" t="s">
        <v>143</v>
      </c>
      <c r="E748" s="37"/>
      <c r="F748" s="184" t="s">
        <v>981</v>
      </c>
      <c r="G748" s="37"/>
      <c r="H748" s="37"/>
      <c r="I748" s="426"/>
      <c r="J748" s="408"/>
      <c r="K748" s="37"/>
      <c r="L748" s="40"/>
      <c r="M748" s="186"/>
      <c r="N748" s="187"/>
      <c r="O748" s="64"/>
      <c r="P748" s="64"/>
      <c r="Q748" s="64"/>
      <c r="R748" s="64"/>
      <c r="S748" s="64"/>
      <c r="T748" s="65"/>
      <c r="U748" s="35"/>
      <c r="V748" s="35"/>
      <c r="W748" s="35"/>
      <c r="X748" s="35"/>
      <c r="Y748" s="35"/>
      <c r="Z748" s="35"/>
      <c r="AA748" s="35"/>
      <c r="AB748" s="35"/>
      <c r="AC748" s="35"/>
      <c r="AD748" s="35"/>
      <c r="AE748" s="35"/>
      <c r="AT748" s="19" t="s">
        <v>143</v>
      </c>
      <c r="AU748" s="19" t="s">
        <v>86</v>
      </c>
    </row>
    <row r="749" spans="1:65" s="2" customFormat="1" ht="14.45" customHeight="1">
      <c r="A749" s="35"/>
      <c r="B749" s="36"/>
      <c r="C749" s="170" t="s">
        <v>982</v>
      </c>
      <c r="D749" s="170" t="s">
        <v>136</v>
      </c>
      <c r="E749" s="171" t="s">
        <v>983</v>
      </c>
      <c r="F749" s="172" t="s">
        <v>984</v>
      </c>
      <c r="G749" s="173" t="s">
        <v>181</v>
      </c>
      <c r="H749" s="174">
        <v>3.5</v>
      </c>
      <c r="I749" s="424"/>
      <c r="J749" s="425">
        <f>ROUND(I749*H749,2)</f>
        <v>0</v>
      </c>
      <c r="K749" s="172" t="s">
        <v>140</v>
      </c>
      <c r="L749" s="40"/>
      <c r="M749" s="177" t="s">
        <v>19</v>
      </c>
      <c r="N749" s="178" t="s">
        <v>47</v>
      </c>
      <c r="O749" s="64"/>
      <c r="P749" s="179">
        <f>O749*H749</f>
        <v>0</v>
      </c>
      <c r="Q749" s="179">
        <v>4.9199999999999999E-3</v>
      </c>
      <c r="R749" s="179">
        <f>Q749*H749</f>
        <v>1.7219999999999999E-2</v>
      </c>
      <c r="S749" s="179">
        <v>0</v>
      </c>
      <c r="T749" s="180">
        <f>S749*H749</f>
        <v>0</v>
      </c>
      <c r="U749" s="35"/>
      <c r="V749" s="35"/>
      <c r="W749" s="35"/>
      <c r="X749" s="35"/>
      <c r="Y749" s="35"/>
      <c r="Z749" s="35"/>
      <c r="AA749" s="35"/>
      <c r="AB749" s="35"/>
      <c r="AC749" s="35"/>
      <c r="AD749" s="35"/>
      <c r="AE749" s="35"/>
      <c r="AR749" s="181" t="s">
        <v>619</v>
      </c>
      <c r="AT749" s="181" t="s">
        <v>136</v>
      </c>
      <c r="AU749" s="181" t="s">
        <v>86</v>
      </c>
      <c r="AY749" s="19" t="s">
        <v>134</v>
      </c>
      <c r="BE749" s="182">
        <f>IF(N749="základní",J749,0)</f>
        <v>0</v>
      </c>
      <c r="BF749" s="182">
        <f>IF(N749="snížená",J749,0)</f>
        <v>0</v>
      </c>
      <c r="BG749" s="182">
        <f>IF(N749="zákl. přenesená",J749,0)</f>
        <v>0</v>
      </c>
      <c r="BH749" s="182">
        <f>IF(N749="sníž. přenesená",J749,0)</f>
        <v>0</v>
      </c>
      <c r="BI749" s="182">
        <f>IF(N749="nulová",J749,0)</f>
        <v>0</v>
      </c>
      <c r="BJ749" s="19" t="s">
        <v>84</v>
      </c>
      <c r="BK749" s="182">
        <f>ROUND(I749*H749,2)</f>
        <v>0</v>
      </c>
      <c r="BL749" s="19" t="s">
        <v>619</v>
      </c>
      <c r="BM749" s="181" t="s">
        <v>985</v>
      </c>
    </row>
    <row r="750" spans="1:65" s="2" customFormat="1">
      <c r="A750" s="35"/>
      <c r="B750" s="36"/>
      <c r="C750" s="37"/>
      <c r="D750" s="183" t="s">
        <v>143</v>
      </c>
      <c r="E750" s="37"/>
      <c r="F750" s="184" t="s">
        <v>986</v>
      </c>
      <c r="G750" s="37"/>
      <c r="H750" s="37"/>
      <c r="I750" s="426"/>
      <c r="J750" s="408"/>
      <c r="K750" s="37"/>
      <c r="L750" s="40"/>
      <c r="M750" s="186"/>
      <c r="N750" s="187"/>
      <c r="O750" s="64"/>
      <c r="P750" s="64"/>
      <c r="Q750" s="64"/>
      <c r="R750" s="64"/>
      <c r="S750" s="64"/>
      <c r="T750" s="65"/>
      <c r="U750" s="35"/>
      <c r="V750" s="35"/>
      <c r="W750" s="35"/>
      <c r="X750" s="35"/>
      <c r="Y750" s="35"/>
      <c r="Z750" s="35"/>
      <c r="AA750" s="35"/>
      <c r="AB750" s="35"/>
      <c r="AC750" s="35"/>
      <c r="AD750" s="35"/>
      <c r="AE750" s="35"/>
      <c r="AT750" s="19" t="s">
        <v>143</v>
      </c>
      <c r="AU750" s="19" t="s">
        <v>86</v>
      </c>
    </row>
    <row r="751" spans="1:65" s="2" customFormat="1" ht="39">
      <c r="A751" s="35"/>
      <c r="B751" s="36"/>
      <c r="C751" s="37"/>
      <c r="D751" s="183" t="s">
        <v>145</v>
      </c>
      <c r="E751" s="37"/>
      <c r="F751" s="188" t="s">
        <v>987</v>
      </c>
      <c r="G751" s="37"/>
      <c r="H751" s="37"/>
      <c r="I751" s="426"/>
      <c r="J751" s="408"/>
      <c r="K751" s="37"/>
      <c r="L751" s="40"/>
      <c r="M751" s="236"/>
      <c r="N751" s="237"/>
      <c r="O751" s="238"/>
      <c r="P751" s="238"/>
      <c r="Q751" s="238"/>
      <c r="R751" s="238"/>
      <c r="S751" s="238"/>
      <c r="T751" s="239"/>
      <c r="U751" s="35"/>
      <c r="V751" s="35"/>
      <c r="W751" s="35"/>
      <c r="X751" s="35"/>
      <c r="Y751" s="35"/>
      <c r="Z751" s="35"/>
      <c r="AA751" s="35"/>
      <c r="AB751" s="35"/>
      <c r="AC751" s="35"/>
      <c r="AD751" s="35"/>
      <c r="AE751" s="35"/>
      <c r="AT751" s="19" t="s">
        <v>145</v>
      </c>
      <c r="AU751" s="19" t="s">
        <v>86</v>
      </c>
    </row>
    <row r="752" spans="1:65" s="2" customFormat="1" ht="6.95" customHeight="1">
      <c r="A752" s="35"/>
      <c r="B752" s="48"/>
      <c r="C752" s="49"/>
      <c r="D752" s="49"/>
      <c r="E752" s="49"/>
      <c r="F752" s="49"/>
      <c r="G752" s="49"/>
      <c r="H752" s="49"/>
      <c r="I752" s="417"/>
      <c r="J752" s="417"/>
      <c r="K752" s="49"/>
      <c r="L752" s="40"/>
      <c r="M752" s="35"/>
      <c r="O752" s="35"/>
      <c r="P752" s="35"/>
      <c r="Q752" s="35"/>
      <c r="R752" s="35"/>
      <c r="S752" s="35"/>
      <c r="T752" s="35"/>
      <c r="U752" s="35"/>
      <c r="V752" s="35"/>
      <c r="W752" s="35"/>
      <c r="X752" s="35"/>
      <c r="Y752" s="35"/>
      <c r="Z752" s="35"/>
      <c r="AA752" s="35"/>
      <c r="AB752" s="35"/>
      <c r="AC752" s="35"/>
      <c r="AD752" s="35"/>
      <c r="AE752" s="35"/>
    </row>
  </sheetData>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52"/>
  <sheetViews>
    <sheetView showGridLines="0" topLeftCell="A548" zoomScale="85" zoomScaleNormal="85" workbookViewId="0">
      <selection activeCell="L394" sqref="L39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9" style="1" bestFit="1" customWidth="1"/>
    <col min="8" max="8" width="11.5" style="1" customWidth="1"/>
    <col min="9" max="10" width="20.1640625" style="393" customWidth="1"/>
    <col min="11"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393"/>
      <c r="J2" s="393"/>
      <c r="L2" s="332"/>
      <c r="M2" s="332"/>
      <c r="N2" s="332"/>
      <c r="O2" s="332"/>
      <c r="P2" s="332"/>
      <c r="Q2" s="332"/>
      <c r="R2" s="332"/>
      <c r="S2" s="332"/>
      <c r="T2" s="332"/>
      <c r="U2" s="332"/>
      <c r="V2" s="332"/>
      <c r="AT2" s="19" t="s">
        <v>90</v>
      </c>
    </row>
    <row r="3" spans="1:46" s="1" customFormat="1" ht="6.95" customHeight="1">
      <c r="B3" s="100"/>
      <c r="C3" s="101"/>
      <c r="D3" s="101"/>
      <c r="E3" s="101"/>
      <c r="F3" s="101"/>
      <c r="G3" s="101"/>
      <c r="H3" s="101"/>
      <c r="I3" s="394"/>
      <c r="J3" s="394"/>
      <c r="K3" s="101"/>
      <c r="L3" s="22"/>
      <c r="AT3" s="19" t="s">
        <v>86</v>
      </c>
    </row>
    <row r="4" spans="1:46" s="1" customFormat="1" ht="24.95" customHeight="1">
      <c r="B4" s="22"/>
      <c r="D4" s="102" t="s">
        <v>98</v>
      </c>
      <c r="I4" s="393"/>
      <c r="J4" s="393"/>
      <c r="L4" s="22"/>
      <c r="M4" s="103" t="s">
        <v>10</v>
      </c>
      <c r="AT4" s="19" t="s">
        <v>4</v>
      </c>
    </row>
    <row r="5" spans="1:46" s="1" customFormat="1" ht="6.95" customHeight="1">
      <c r="B5" s="22"/>
      <c r="I5" s="393"/>
      <c r="J5" s="393"/>
      <c r="L5" s="22"/>
    </row>
    <row r="6" spans="1:46" s="1" customFormat="1" ht="12" customHeight="1">
      <c r="B6" s="22"/>
      <c r="D6" s="104" t="s">
        <v>16</v>
      </c>
      <c r="I6" s="393"/>
      <c r="J6" s="393"/>
      <c r="L6" s="22"/>
    </row>
    <row r="7" spans="1:46" s="1" customFormat="1" ht="16.5" customHeight="1">
      <c r="B7" s="22"/>
      <c r="E7" s="375" t="str">
        <f>'Rekapitulace stavby'!K6</f>
        <v>PD Intenzifikace ČOV Český Brod</v>
      </c>
      <c r="F7" s="376"/>
      <c r="G7" s="376"/>
      <c r="H7" s="376"/>
      <c r="I7" s="393"/>
      <c r="J7" s="393"/>
      <c r="L7" s="22"/>
    </row>
    <row r="8" spans="1:46" s="2" customFormat="1" ht="12" customHeight="1">
      <c r="A8" s="35"/>
      <c r="B8" s="40"/>
      <c r="C8" s="35"/>
      <c r="D8" s="104" t="s">
        <v>99</v>
      </c>
      <c r="E8" s="35"/>
      <c r="F8" s="35"/>
      <c r="G8" s="35"/>
      <c r="H8" s="35"/>
      <c r="I8" s="395"/>
      <c r="J8" s="395"/>
      <c r="K8" s="35"/>
      <c r="L8" s="105"/>
      <c r="S8" s="35"/>
      <c r="T8" s="35"/>
      <c r="U8" s="35"/>
      <c r="V8" s="35"/>
      <c r="W8" s="35"/>
      <c r="X8" s="35"/>
      <c r="Y8" s="35"/>
      <c r="Z8" s="35"/>
      <c r="AA8" s="35"/>
      <c r="AB8" s="35"/>
      <c r="AC8" s="35"/>
      <c r="AD8" s="35"/>
      <c r="AE8" s="35"/>
    </row>
    <row r="9" spans="1:46" s="2" customFormat="1" ht="16.5" customHeight="1">
      <c r="A9" s="35"/>
      <c r="B9" s="40"/>
      <c r="C9" s="35"/>
      <c r="D9" s="35"/>
      <c r="E9" s="377" t="s">
        <v>988</v>
      </c>
      <c r="F9" s="378"/>
      <c r="G9" s="378"/>
      <c r="H9" s="378"/>
      <c r="I9" s="395"/>
      <c r="J9" s="395"/>
      <c r="K9" s="35"/>
      <c r="L9" s="105"/>
      <c r="S9" s="35"/>
      <c r="T9" s="35"/>
      <c r="U9" s="35"/>
      <c r="V9" s="35"/>
      <c r="W9" s="35"/>
      <c r="X9" s="35"/>
      <c r="Y9" s="35"/>
      <c r="Z9" s="35"/>
      <c r="AA9" s="35"/>
      <c r="AB9" s="35"/>
      <c r="AC9" s="35"/>
      <c r="AD9" s="35"/>
      <c r="AE9" s="35"/>
    </row>
    <row r="10" spans="1:46" s="2" customFormat="1">
      <c r="A10" s="35"/>
      <c r="B10" s="40"/>
      <c r="C10" s="35"/>
      <c r="D10" s="35"/>
      <c r="E10" s="35"/>
      <c r="F10" s="35"/>
      <c r="G10" s="35"/>
      <c r="H10" s="35"/>
      <c r="I10" s="395"/>
      <c r="J10" s="395"/>
      <c r="K10" s="35"/>
      <c r="L10" s="105"/>
      <c r="S10" s="35"/>
      <c r="T10" s="35"/>
      <c r="U10" s="35"/>
      <c r="V10" s="35"/>
      <c r="W10" s="35"/>
      <c r="X10" s="35"/>
      <c r="Y10" s="35"/>
      <c r="Z10" s="35"/>
      <c r="AA10" s="35"/>
      <c r="AB10" s="35"/>
      <c r="AC10" s="35"/>
      <c r="AD10" s="35"/>
      <c r="AE10" s="35"/>
    </row>
    <row r="11" spans="1:46" s="2" customFormat="1" ht="12" customHeight="1">
      <c r="A11" s="35"/>
      <c r="B11" s="40"/>
      <c r="C11" s="35"/>
      <c r="D11" s="104" t="s">
        <v>18</v>
      </c>
      <c r="E11" s="35"/>
      <c r="F11" s="106" t="s">
        <v>19</v>
      </c>
      <c r="G11" s="35"/>
      <c r="H11" s="35"/>
      <c r="I11" s="396" t="s">
        <v>20</v>
      </c>
      <c r="J11" s="397" t="s">
        <v>19</v>
      </c>
      <c r="K11" s="35"/>
      <c r="L11" s="105"/>
      <c r="S11" s="35"/>
      <c r="T11" s="35"/>
      <c r="U11" s="35"/>
      <c r="V11" s="35"/>
      <c r="W11" s="35"/>
      <c r="X11" s="35"/>
      <c r="Y11" s="35"/>
      <c r="Z11" s="35"/>
      <c r="AA11" s="35"/>
      <c r="AB11" s="35"/>
      <c r="AC11" s="35"/>
      <c r="AD11" s="35"/>
      <c r="AE11" s="35"/>
    </row>
    <row r="12" spans="1:46" s="2" customFormat="1" ht="12" customHeight="1">
      <c r="A12" s="35"/>
      <c r="B12" s="40"/>
      <c r="C12" s="35"/>
      <c r="D12" s="104" t="s">
        <v>21</v>
      </c>
      <c r="E12" s="35"/>
      <c r="F12" s="106" t="s">
        <v>22</v>
      </c>
      <c r="G12" s="35"/>
      <c r="H12" s="35"/>
      <c r="I12" s="396" t="s">
        <v>23</v>
      </c>
      <c r="J12" s="397" t="str">
        <f>'Rekapitulace stavby'!AN8</f>
        <v>28. 11. 2019</v>
      </c>
      <c r="K12" s="35"/>
      <c r="L12" s="105"/>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95"/>
      <c r="J13" s="395"/>
      <c r="K13" s="35"/>
      <c r="L13" s="105"/>
      <c r="S13" s="35"/>
      <c r="T13" s="35"/>
      <c r="U13" s="35"/>
      <c r="V13" s="35"/>
      <c r="W13" s="35"/>
      <c r="X13" s="35"/>
      <c r="Y13" s="35"/>
      <c r="Z13" s="35"/>
      <c r="AA13" s="35"/>
      <c r="AB13" s="35"/>
      <c r="AC13" s="35"/>
      <c r="AD13" s="35"/>
      <c r="AE13" s="35"/>
    </row>
    <row r="14" spans="1:46" s="2" customFormat="1" ht="12" customHeight="1">
      <c r="A14" s="35"/>
      <c r="B14" s="40"/>
      <c r="C14" s="35"/>
      <c r="D14" s="104" t="s">
        <v>25</v>
      </c>
      <c r="E14" s="35"/>
      <c r="F14" s="35"/>
      <c r="G14" s="35"/>
      <c r="H14" s="35"/>
      <c r="I14" s="396" t="s">
        <v>26</v>
      </c>
      <c r="J14" s="397" t="s">
        <v>27</v>
      </c>
      <c r="K14" s="35"/>
      <c r="L14" s="105"/>
      <c r="S14" s="35"/>
      <c r="T14" s="35"/>
      <c r="U14" s="35"/>
      <c r="V14" s="35"/>
      <c r="W14" s="35"/>
      <c r="X14" s="35"/>
      <c r="Y14" s="35"/>
      <c r="Z14" s="35"/>
      <c r="AA14" s="35"/>
      <c r="AB14" s="35"/>
      <c r="AC14" s="35"/>
      <c r="AD14" s="35"/>
      <c r="AE14" s="35"/>
    </row>
    <row r="15" spans="1:46" s="2" customFormat="1" ht="18" customHeight="1">
      <c r="A15" s="35"/>
      <c r="B15" s="40"/>
      <c r="C15" s="35"/>
      <c r="D15" s="35"/>
      <c r="E15" s="106" t="s">
        <v>28</v>
      </c>
      <c r="F15" s="35"/>
      <c r="G15" s="35"/>
      <c r="H15" s="35"/>
      <c r="I15" s="396" t="s">
        <v>29</v>
      </c>
      <c r="J15" s="397" t="s">
        <v>19</v>
      </c>
      <c r="K15" s="35"/>
      <c r="L15" s="105"/>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95"/>
      <c r="J16" s="395"/>
      <c r="K16" s="35"/>
      <c r="L16" s="105"/>
      <c r="S16" s="35"/>
      <c r="T16" s="35"/>
      <c r="U16" s="35"/>
      <c r="V16" s="35"/>
      <c r="W16" s="35"/>
      <c r="X16" s="35"/>
      <c r="Y16" s="35"/>
      <c r="Z16" s="35"/>
      <c r="AA16" s="35"/>
      <c r="AB16" s="35"/>
      <c r="AC16" s="35"/>
      <c r="AD16" s="35"/>
      <c r="AE16" s="35"/>
    </row>
    <row r="17" spans="1:31" s="2" customFormat="1" ht="12" customHeight="1">
      <c r="A17" s="35"/>
      <c r="B17" s="40"/>
      <c r="C17" s="35"/>
      <c r="D17" s="104" t="s">
        <v>30</v>
      </c>
      <c r="E17" s="35"/>
      <c r="F17" s="35"/>
      <c r="G17" s="35"/>
      <c r="H17" s="35"/>
      <c r="I17" s="396" t="s">
        <v>26</v>
      </c>
      <c r="J17" s="398" t="str">
        <f>'Rekapitulace stavby'!AN13</f>
        <v>Vyplň údaj</v>
      </c>
      <c r="K17" s="35"/>
      <c r="L17" s="105"/>
      <c r="S17" s="35"/>
      <c r="T17" s="35"/>
      <c r="U17" s="35"/>
      <c r="V17" s="35"/>
      <c r="W17" s="35"/>
      <c r="X17" s="35"/>
      <c r="Y17" s="35"/>
      <c r="Z17" s="35"/>
      <c r="AA17" s="35"/>
      <c r="AB17" s="35"/>
      <c r="AC17" s="35"/>
      <c r="AD17" s="35"/>
      <c r="AE17" s="35"/>
    </row>
    <row r="18" spans="1:31" s="2" customFormat="1" ht="18" customHeight="1">
      <c r="A18" s="35"/>
      <c r="B18" s="40"/>
      <c r="C18" s="35"/>
      <c r="D18" s="35"/>
      <c r="E18" s="379" t="str">
        <f>'Rekapitulace stavby'!E14</f>
        <v>Vyplň údaj</v>
      </c>
      <c r="F18" s="380"/>
      <c r="G18" s="380"/>
      <c r="H18" s="380"/>
      <c r="I18" s="396" t="s">
        <v>29</v>
      </c>
      <c r="J18" s="398" t="str">
        <f>'Rekapitulace stavby'!AN14</f>
        <v>Vyplň údaj</v>
      </c>
      <c r="K18" s="35"/>
      <c r="L18" s="105"/>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95"/>
      <c r="J19" s="395"/>
      <c r="K19" s="35"/>
      <c r="L19" s="105"/>
      <c r="S19" s="35"/>
      <c r="T19" s="35"/>
      <c r="U19" s="35"/>
      <c r="V19" s="35"/>
      <c r="W19" s="35"/>
      <c r="X19" s="35"/>
      <c r="Y19" s="35"/>
      <c r="Z19" s="35"/>
      <c r="AA19" s="35"/>
      <c r="AB19" s="35"/>
      <c r="AC19" s="35"/>
      <c r="AD19" s="35"/>
      <c r="AE19" s="35"/>
    </row>
    <row r="20" spans="1:31" s="2" customFormat="1" ht="12" customHeight="1">
      <c r="A20" s="35"/>
      <c r="B20" s="40"/>
      <c r="C20" s="35"/>
      <c r="D20" s="104" t="s">
        <v>32</v>
      </c>
      <c r="E20" s="35"/>
      <c r="F20" s="35"/>
      <c r="G20" s="35"/>
      <c r="H20" s="35"/>
      <c r="I20" s="396" t="s">
        <v>26</v>
      </c>
      <c r="J20" s="397" t="s">
        <v>33</v>
      </c>
      <c r="K20" s="35"/>
      <c r="L20" s="105"/>
      <c r="S20" s="35"/>
      <c r="T20" s="35"/>
      <c r="U20" s="35"/>
      <c r="V20" s="35"/>
      <c r="W20" s="35"/>
      <c r="X20" s="35"/>
      <c r="Y20" s="35"/>
      <c r="Z20" s="35"/>
      <c r="AA20" s="35"/>
      <c r="AB20" s="35"/>
      <c r="AC20" s="35"/>
      <c r="AD20" s="35"/>
      <c r="AE20" s="35"/>
    </row>
    <row r="21" spans="1:31" s="2" customFormat="1" ht="18" customHeight="1">
      <c r="A21" s="35"/>
      <c r="B21" s="40"/>
      <c r="C21" s="35"/>
      <c r="D21" s="35"/>
      <c r="E21" s="106" t="s">
        <v>34</v>
      </c>
      <c r="F21" s="35"/>
      <c r="G21" s="35"/>
      <c r="H21" s="35"/>
      <c r="I21" s="396" t="s">
        <v>29</v>
      </c>
      <c r="J21" s="397" t="s">
        <v>19</v>
      </c>
      <c r="K21" s="35"/>
      <c r="L21" s="105"/>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95"/>
      <c r="J22" s="395"/>
      <c r="K22" s="35"/>
      <c r="L22" s="105"/>
      <c r="S22" s="35"/>
      <c r="T22" s="35"/>
      <c r="U22" s="35"/>
      <c r="V22" s="35"/>
      <c r="W22" s="35"/>
      <c r="X22" s="35"/>
      <c r="Y22" s="35"/>
      <c r="Z22" s="35"/>
      <c r="AA22" s="35"/>
      <c r="AB22" s="35"/>
      <c r="AC22" s="35"/>
      <c r="AD22" s="35"/>
      <c r="AE22" s="35"/>
    </row>
    <row r="23" spans="1:31" s="2" customFormat="1" ht="12" customHeight="1">
      <c r="A23" s="35"/>
      <c r="B23" s="40"/>
      <c r="C23" s="35"/>
      <c r="D23" s="104" t="s">
        <v>36</v>
      </c>
      <c r="E23" s="35"/>
      <c r="F23" s="35"/>
      <c r="G23" s="35"/>
      <c r="H23" s="35"/>
      <c r="I23" s="396" t="s">
        <v>26</v>
      </c>
      <c r="J23" s="397" t="s">
        <v>37</v>
      </c>
      <c r="K23" s="35"/>
      <c r="L23" s="105"/>
      <c r="S23" s="35"/>
      <c r="T23" s="35"/>
      <c r="U23" s="35"/>
      <c r="V23" s="35"/>
      <c r="W23" s="35"/>
      <c r="X23" s="35"/>
      <c r="Y23" s="35"/>
      <c r="Z23" s="35"/>
      <c r="AA23" s="35"/>
      <c r="AB23" s="35"/>
      <c r="AC23" s="35"/>
      <c r="AD23" s="35"/>
      <c r="AE23" s="35"/>
    </row>
    <row r="24" spans="1:31" s="2" customFormat="1" ht="18" customHeight="1">
      <c r="A24" s="35"/>
      <c r="B24" s="40"/>
      <c r="C24" s="35"/>
      <c r="D24" s="35"/>
      <c r="E24" s="106" t="s">
        <v>38</v>
      </c>
      <c r="F24" s="35"/>
      <c r="G24" s="35"/>
      <c r="H24" s="35"/>
      <c r="I24" s="396" t="s">
        <v>29</v>
      </c>
      <c r="J24" s="397" t="s">
        <v>39</v>
      </c>
      <c r="K24" s="35"/>
      <c r="L24" s="105"/>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95"/>
      <c r="J25" s="395"/>
      <c r="K25" s="35"/>
      <c r="L25" s="105"/>
      <c r="S25" s="35"/>
      <c r="T25" s="35"/>
      <c r="U25" s="35"/>
      <c r="V25" s="35"/>
      <c r="W25" s="35"/>
      <c r="X25" s="35"/>
      <c r="Y25" s="35"/>
      <c r="Z25" s="35"/>
      <c r="AA25" s="35"/>
      <c r="AB25" s="35"/>
      <c r="AC25" s="35"/>
      <c r="AD25" s="35"/>
      <c r="AE25" s="35"/>
    </row>
    <row r="26" spans="1:31" s="2" customFormat="1" ht="12" customHeight="1">
      <c r="A26" s="35"/>
      <c r="B26" s="40"/>
      <c r="C26" s="35"/>
      <c r="D26" s="104" t="s">
        <v>40</v>
      </c>
      <c r="E26" s="35"/>
      <c r="F26" s="35"/>
      <c r="G26" s="35"/>
      <c r="H26" s="35"/>
      <c r="I26" s="395"/>
      <c r="J26" s="395"/>
      <c r="K26" s="35"/>
      <c r="L26" s="105"/>
      <c r="S26" s="35"/>
      <c r="T26" s="35"/>
      <c r="U26" s="35"/>
      <c r="V26" s="35"/>
      <c r="W26" s="35"/>
      <c r="X26" s="35"/>
      <c r="Y26" s="35"/>
      <c r="Z26" s="35"/>
      <c r="AA26" s="35"/>
      <c r="AB26" s="35"/>
      <c r="AC26" s="35"/>
      <c r="AD26" s="35"/>
      <c r="AE26" s="35"/>
    </row>
    <row r="27" spans="1:31" s="8" customFormat="1" ht="47.25" customHeight="1">
      <c r="A27" s="108"/>
      <c r="B27" s="109"/>
      <c r="C27" s="108"/>
      <c r="D27" s="108"/>
      <c r="E27" s="381" t="s">
        <v>41</v>
      </c>
      <c r="F27" s="381"/>
      <c r="G27" s="381"/>
      <c r="H27" s="381"/>
      <c r="I27" s="399"/>
      <c r="J27" s="399"/>
      <c r="K27" s="108"/>
      <c r="L27" s="110"/>
      <c r="S27" s="108"/>
      <c r="T27" s="108"/>
      <c r="U27" s="108"/>
      <c r="V27" s="108"/>
      <c r="W27" s="108"/>
      <c r="X27" s="108"/>
      <c r="Y27" s="108"/>
      <c r="Z27" s="108"/>
      <c r="AA27" s="108"/>
      <c r="AB27" s="108"/>
      <c r="AC27" s="108"/>
      <c r="AD27" s="108"/>
      <c r="AE27" s="108"/>
    </row>
    <row r="28" spans="1:31" s="2" customFormat="1" ht="6.95" customHeight="1">
      <c r="A28" s="35"/>
      <c r="B28" s="40"/>
      <c r="C28" s="35"/>
      <c r="D28" s="35"/>
      <c r="E28" s="35"/>
      <c r="F28" s="35"/>
      <c r="G28" s="35"/>
      <c r="H28" s="35"/>
      <c r="I28" s="395"/>
      <c r="J28" s="395"/>
      <c r="K28" s="35"/>
      <c r="L28" s="105"/>
      <c r="S28" s="35"/>
      <c r="T28" s="35"/>
      <c r="U28" s="35"/>
      <c r="V28" s="35"/>
      <c r="W28" s="35"/>
      <c r="X28" s="35"/>
      <c r="Y28" s="35"/>
      <c r="Z28" s="35"/>
      <c r="AA28" s="35"/>
      <c r="AB28" s="35"/>
      <c r="AC28" s="35"/>
      <c r="AD28" s="35"/>
      <c r="AE28" s="35"/>
    </row>
    <row r="29" spans="1:31" s="2" customFormat="1" ht="6.95" customHeight="1">
      <c r="A29" s="35"/>
      <c r="B29" s="40"/>
      <c r="C29" s="35"/>
      <c r="D29" s="111"/>
      <c r="E29" s="111"/>
      <c r="F29" s="111"/>
      <c r="G29" s="111"/>
      <c r="H29" s="111"/>
      <c r="I29" s="400"/>
      <c r="J29" s="400"/>
      <c r="K29" s="111"/>
      <c r="L29" s="105"/>
      <c r="S29" s="35"/>
      <c r="T29" s="35"/>
      <c r="U29" s="35"/>
      <c r="V29" s="35"/>
      <c r="W29" s="35"/>
      <c r="X29" s="35"/>
      <c r="Y29" s="35"/>
      <c r="Z29" s="35"/>
      <c r="AA29" s="35"/>
      <c r="AB29" s="35"/>
      <c r="AC29" s="35"/>
      <c r="AD29" s="35"/>
      <c r="AE29" s="35"/>
    </row>
    <row r="30" spans="1:31" s="2" customFormat="1" ht="25.35" customHeight="1">
      <c r="A30" s="35"/>
      <c r="B30" s="40"/>
      <c r="C30" s="35"/>
      <c r="D30" s="112" t="s">
        <v>42</v>
      </c>
      <c r="E30" s="35"/>
      <c r="F30" s="35"/>
      <c r="G30" s="35"/>
      <c r="H30" s="35"/>
      <c r="I30" s="395"/>
      <c r="J30" s="401">
        <f>ROUND(J91, 2)</f>
        <v>0</v>
      </c>
      <c r="K30" s="35"/>
      <c r="L30" s="105"/>
      <c r="S30" s="35"/>
      <c r="T30" s="35"/>
      <c r="U30" s="35"/>
      <c r="V30" s="35"/>
      <c r="W30" s="35"/>
      <c r="X30" s="35"/>
      <c r="Y30" s="35"/>
      <c r="Z30" s="35"/>
      <c r="AA30" s="35"/>
      <c r="AB30" s="35"/>
      <c r="AC30" s="35"/>
      <c r="AD30" s="35"/>
      <c r="AE30" s="35"/>
    </row>
    <row r="31" spans="1:31" s="2" customFormat="1" ht="6.95" customHeight="1">
      <c r="A31" s="35"/>
      <c r="B31" s="40"/>
      <c r="C31" s="35"/>
      <c r="D31" s="111"/>
      <c r="E31" s="111"/>
      <c r="F31" s="111"/>
      <c r="G31" s="111"/>
      <c r="H31" s="111"/>
      <c r="I31" s="400"/>
      <c r="J31" s="400"/>
      <c r="K31" s="111"/>
      <c r="L31" s="105"/>
      <c r="S31" s="35"/>
      <c r="T31" s="35"/>
      <c r="U31" s="35"/>
      <c r="V31" s="35"/>
      <c r="W31" s="35"/>
      <c r="X31" s="35"/>
      <c r="Y31" s="35"/>
      <c r="Z31" s="35"/>
      <c r="AA31" s="35"/>
      <c r="AB31" s="35"/>
      <c r="AC31" s="35"/>
      <c r="AD31" s="35"/>
      <c r="AE31" s="35"/>
    </row>
    <row r="32" spans="1:31" s="2" customFormat="1" ht="14.45" customHeight="1">
      <c r="A32" s="35"/>
      <c r="B32" s="40"/>
      <c r="C32" s="35"/>
      <c r="D32" s="35"/>
      <c r="E32" s="35"/>
      <c r="F32" s="114" t="s">
        <v>44</v>
      </c>
      <c r="G32" s="35"/>
      <c r="H32" s="35"/>
      <c r="I32" s="402" t="s">
        <v>43</v>
      </c>
      <c r="J32" s="402" t="s">
        <v>45</v>
      </c>
      <c r="K32" s="35"/>
      <c r="L32" s="105"/>
      <c r="S32" s="35"/>
      <c r="T32" s="35"/>
      <c r="U32" s="35"/>
      <c r="V32" s="35"/>
      <c r="W32" s="35"/>
      <c r="X32" s="35"/>
      <c r="Y32" s="35"/>
      <c r="Z32" s="35"/>
      <c r="AA32" s="35"/>
      <c r="AB32" s="35"/>
      <c r="AC32" s="35"/>
      <c r="AD32" s="35"/>
      <c r="AE32" s="35"/>
    </row>
    <row r="33" spans="1:31" s="2" customFormat="1" ht="14.45" customHeight="1">
      <c r="A33" s="35"/>
      <c r="B33" s="40"/>
      <c r="C33" s="35"/>
      <c r="D33" s="115" t="s">
        <v>46</v>
      </c>
      <c r="E33" s="104" t="s">
        <v>47</v>
      </c>
      <c r="F33" s="116">
        <f>ROUND((SUM(BE91:BE551)),  2)</f>
        <v>0</v>
      </c>
      <c r="G33" s="35"/>
      <c r="H33" s="35"/>
      <c r="I33" s="402">
        <v>0.21</v>
      </c>
      <c r="J33" s="403">
        <f>ROUND(((SUM(BE91:BE551))*I33),  2)</f>
        <v>0</v>
      </c>
      <c r="K33" s="35"/>
      <c r="L33" s="105"/>
      <c r="S33" s="35"/>
      <c r="T33" s="35"/>
      <c r="U33" s="35"/>
      <c r="V33" s="35"/>
      <c r="W33" s="35"/>
      <c r="X33" s="35"/>
      <c r="Y33" s="35"/>
      <c r="Z33" s="35"/>
      <c r="AA33" s="35"/>
      <c r="AB33" s="35"/>
      <c r="AC33" s="35"/>
      <c r="AD33" s="35"/>
      <c r="AE33" s="35"/>
    </row>
    <row r="34" spans="1:31" s="2" customFormat="1" ht="14.45" customHeight="1">
      <c r="A34" s="35"/>
      <c r="B34" s="40"/>
      <c r="C34" s="35"/>
      <c r="D34" s="35"/>
      <c r="E34" s="104" t="s">
        <v>48</v>
      </c>
      <c r="F34" s="116">
        <f>ROUND((SUM(BF91:BF551)),  2)</f>
        <v>0</v>
      </c>
      <c r="G34" s="35"/>
      <c r="H34" s="35"/>
      <c r="I34" s="402">
        <v>0.15</v>
      </c>
      <c r="J34" s="403">
        <f>ROUND(((SUM(BF91:BF551))*I34),  2)</f>
        <v>0</v>
      </c>
      <c r="K34" s="35"/>
      <c r="L34" s="105"/>
      <c r="S34" s="35"/>
      <c r="T34" s="35"/>
      <c r="U34" s="35"/>
      <c r="V34" s="35"/>
      <c r="W34" s="35"/>
      <c r="X34" s="35"/>
      <c r="Y34" s="35"/>
      <c r="Z34" s="35"/>
      <c r="AA34" s="35"/>
      <c r="AB34" s="35"/>
      <c r="AC34" s="35"/>
      <c r="AD34" s="35"/>
      <c r="AE34" s="35"/>
    </row>
    <row r="35" spans="1:31" s="2" customFormat="1" ht="14.45" hidden="1" customHeight="1">
      <c r="A35" s="35"/>
      <c r="B35" s="40"/>
      <c r="C35" s="35"/>
      <c r="D35" s="35"/>
      <c r="E35" s="104" t="s">
        <v>49</v>
      </c>
      <c r="F35" s="116">
        <f>ROUND((SUM(BG91:BG551)),  2)</f>
        <v>0</v>
      </c>
      <c r="G35" s="35"/>
      <c r="H35" s="35"/>
      <c r="I35" s="402">
        <v>0.21</v>
      </c>
      <c r="J35" s="403">
        <f>0</f>
        <v>0</v>
      </c>
      <c r="K35" s="35"/>
      <c r="L35" s="105"/>
      <c r="S35" s="35"/>
      <c r="T35" s="35"/>
      <c r="U35" s="35"/>
      <c r="V35" s="35"/>
      <c r="W35" s="35"/>
      <c r="X35" s="35"/>
      <c r="Y35" s="35"/>
      <c r="Z35" s="35"/>
      <c r="AA35" s="35"/>
      <c r="AB35" s="35"/>
      <c r="AC35" s="35"/>
      <c r="AD35" s="35"/>
      <c r="AE35" s="35"/>
    </row>
    <row r="36" spans="1:31" s="2" customFormat="1" ht="14.45" hidden="1" customHeight="1">
      <c r="A36" s="35"/>
      <c r="B36" s="40"/>
      <c r="C36" s="35"/>
      <c r="D36" s="35"/>
      <c r="E36" s="104" t="s">
        <v>50</v>
      </c>
      <c r="F36" s="116">
        <f>ROUND((SUM(BH91:BH551)),  2)</f>
        <v>0</v>
      </c>
      <c r="G36" s="35"/>
      <c r="H36" s="35"/>
      <c r="I36" s="402">
        <v>0.15</v>
      </c>
      <c r="J36" s="403">
        <f>0</f>
        <v>0</v>
      </c>
      <c r="K36" s="35"/>
      <c r="L36" s="105"/>
      <c r="S36" s="35"/>
      <c r="T36" s="35"/>
      <c r="U36" s="35"/>
      <c r="V36" s="35"/>
      <c r="W36" s="35"/>
      <c r="X36" s="35"/>
      <c r="Y36" s="35"/>
      <c r="Z36" s="35"/>
      <c r="AA36" s="35"/>
      <c r="AB36" s="35"/>
      <c r="AC36" s="35"/>
      <c r="AD36" s="35"/>
      <c r="AE36" s="35"/>
    </row>
    <row r="37" spans="1:31" s="2" customFormat="1" ht="14.45" hidden="1" customHeight="1">
      <c r="A37" s="35"/>
      <c r="B37" s="40"/>
      <c r="C37" s="35"/>
      <c r="D37" s="35"/>
      <c r="E37" s="104" t="s">
        <v>51</v>
      </c>
      <c r="F37" s="116">
        <f>ROUND((SUM(BI91:BI551)),  2)</f>
        <v>0</v>
      </c>
      <c r="G37" s="35"/>
      <c r="H37" s="35"/>
      <c r="I37" s="402">
        <v>0</v>
      </c>
      <c r="J37" s="403">
        <f>0</f>
        <v>0</v>
      </c>
      <c r="K37" s="35"/>
      <c r="L37" s="105"/>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95"/>
      <c r="J38" s="395"/>
      <c r="K38" s="35"/>
      <c r="L38" s="105"/>
      <c r="S38" s="35"/>
      <c r="T38" s="35"/>
      <c r="U38" s="35"/>
      <c r="V38" s="35"/>
      <c r="W38" s="35"/>
      <c r="X38" s="35"/>
      <c r="Y38" s="35"/>
      <c r="Z38" s="35"/>
      <c r="AA38" s="35"/>
      <c r="AB38" s="35"/>
      <c r="AC38" s="35"/>
      <c r="AD38" s="35"/>
      <c r="AE38" s="35"/>
    </row>
    <row r="39" spans="1:31" s="2" customFormat="1" ht="25.35" customHeight="1">
      <c r="A39" s="35"/>
      <c r="B39" s="40"/>
      <c r="C39" s="118"/>
      <c r="D39" s="119" t="s">
        <v>52</v>
      </c>
      <c r="E39" s="120"/>
      <c r="F39" s="120"/>
      <c r="G39" s="121" t="s">
        <v>53</v>
      </c>
      <c r="H39" s="122" t="s">
        <v>54</v>
      </c>
      <c r="I39" s="404"/>
      <c r="J39" s="405">
        <f>SUM(J30:J37)</f>
        <v>0</v>
      </c>
      <c r="K39" s="124"/>
      <c r="L39" s="105"/>
      <c r="S39" s="35"/>
      <c r="T39" s="35"/>
      <c r="U39" s="35"/>
      <c r="V39" s="35"/>
      <c r="W39" s="35"/>
      <c r="X39" s="35"/>
      <c r="Y39" s="35"/>
      <c r="Z39" s="35"/>
      <c r="AA39" s="35"/>
      <c r="AB39" s="35"/>
      <c r="AC39" s="35"/>
      <c r="AD39" s="35"/>
      <c r="AE39" s="35"/>
    </row>
    <row r="40" spans="1:31" s="2" customFormat="1" ht="14.45" customHeight="1">
      <c r="A40" s="35"/>
      <c r="B40" s="125"/>
      <c r="C40" s="126"/>
      <c r="D40" s="126"/>
      <c r="E40" s="126"/>
      <c r="F40" s="126"/>
      <c r="G40" s="126"/>
      <c r="H40" s="126"/>
      <c r="I40" s="406"/>
      <c r="J40" s="406"/>
      <c r="K40" s="126"/>
      <c r="L40" s="105"/>
      <c r="S40" s="35"/>
      <c r="T40" s="35"/>
      <c r="U40" s="35"/>
      <c r="V40" s="35"/>
      <c r="W40" s="35"/>
      <c r="X40" s="35"/>
      <c r="Y40" s="35"/>
      <c r="Z40" s="35"/>
      <c r="AA40" s="35"/>
      <c r="AB40" s="35"/>
      <c r="AC40" s="35"/>
      <c r="AD40" s="35"/>
      <c r="AE40" s="35"/>
    </row>
    <row r="44" spans="1:31" s="2" customFormat="1" ht="6.95" customHeight="1">
      <c r="A44" s="35"/>
      <c r="B44" s="127"/>
      <c r="C44" s="128"/>
      <c r="D44" s="128"/>
      <c r="E44" s="128"/>
      <c r="F44" s="128"/>
      <c r="G44" s="128"/>
      <c r="H44" s="128"/>
      <c r="I44" s="407"/>
      <c r="J44" s="407"/>
      <c r="K44" s="128"/>
      <c r="L44" s="105"/>
      <c r="S44" s="35"/>
      <c r="T44" s="35"/>
      <c r="U44" s="35"/>
      <c r="V44" s="35"/>
      <c r="W44" s="35"/>
      <c r="X44" s="35"/>
      <c r="Y44" s="35"/>
      <c r="Z44" s="35"/>
      <c r="AA44" s="35"/>
      <c r="AB44" s="35"/>
      <c r="AC44" s="35"/>
      <c r="AD44" s="35"/>
      <c r="AE44" s="35"/>
    </row>
    <row r="45" spans="1:31" s="2" customFormat="1" ht="24.95" customHeight="1">
      <c r="A45" s="35"/>
      <c r="B45" s="36"/>
      <c r="C45" s="25" t="s">
        <v>101</v>
      </c>
      <c r="D45" s="37"/>
      <c r="E45" s="37"/>
      <c r="F45" s="37"/>
      <c r="G45" s="37"/>
      <c r="H45" s="37"/>
      <c r="I45" s="408"/>
      <c r="J45" s="408"/>
      <c r="K45" s="37"/>
      <c r="L45" s="105"/>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408"/>
      <c r="J46" s="408"/>
      <c r="K46" s="37"/>
      <c r="L46" s="105"/>
      <c r="S46" s="35"/>
      <c r="T46" s="35"/>
      <c r="U46" s="35"/>
      <c r="V46" s="35"/>
      <c r="W46" s="35"/>
      <c r="X46" s="35"/>
      <c r="Y46" s="35"/>
      <c r="Z46" s="35"/>
      <c r="AA46" s="35"/>
      <c r="AB46" s="35"/>
      <c r="AC46" s="35"/>
      <c r="AD46" s="35"/>
      <c r="AE46" s="35"/>
    </row>
    <row r="47" spans="1:31" s="2" customFormat="1" ht="12" customHeight="1">
      <c r="A47" s="35"/>
      <c r="B47" s="36"/>
      <c r="C47" s="31" t="s">
        <v>16</v>
      </c>
      <c r="D47" s="37"/>
      <c r="E47" s="37"/>
      <c r="F47" s="37"/>
      <c r="G47" s="37"/>
      <c r="H47" s="37"/>
      <c r="I47" s="408"/>
      <c r="J47" s="408"/>
      <c r="K47" s="37"/>
      <c r="L47" s="105"/>
      <c r="S47" s="35"/>
      <c r="T47" s="35"/>
      <c r="U47" s="35"/>
      <c r="V47" s="35"/>
      <c r="W47" s="35"/>
      <c r="X47" s="35"/>
      <c r="Y47" s="35"/>
      <c r="Z47" s="35"/>
      <c r="AA47" s="35"/>
      <c r="AB47" s="35"/>
      <c r="AC47" s="35"/>
      <c r="AD47" s="35"/>
      <c r="AE47" s="35"/>
    </row>
    <row r="48" spans="1:31" s="2" customFormat="1" ht="16.5" customHeight="1">
      <c r="A48" s="35"/>
      <c r="B48" s="36"/>
      <c r="C48" s="37"/>
      <c r="D48" s="37"/>
      <c r="E48" s="373" t="str">
        <f>E7</f>
        <v>PD Intenzifikace ČOV Český Brod</v>
      </c>
      <c r="F48" s="374"/>
      <c r="G48" s="374"/>
      <c r="H48" s="374"/>
      <c r="I48" s="408"/>
      <c r="J48" s="408"/>
      <c r="K48" s="37"/>
      <c r="L48" s="105"/>
      <c r="S48" s="35"/>
      <c r="T48" s="35"/>
      <c r="U48" s="35"/>
      <c r="V48" s="35"/>
      <c r="W48" s="35"/>
      <c r="X48" s="35"/>
      <c r="Y48" s="35"/>
      <c r="Z48" s="35"/>
      <c r="AA48" s="35"/>
      <c r="AB48" s="35"/>
      <c r="AC48" s="35"/>
      <c r="AD48" s="35"/>
      <c r="AE48" s="35"/>
    </row>
    <row r="49" spans="1:47" s="2" customFormat="1" ht="12" customHeight="1">
      <c r="A49" s="35"/>
      <c r="B49" s="36"/>
      <c r="C49" s="31" t="s">
        <v>99</v>
      </c>
      <c r="D49" s="37"/>
      <c r="E49" s="37"/>
      <c r="F49" s="37"/>
      <c r="G49" s="37"/>
      <c r="H49" s="37"/>
      <c r="I49" s="408"/>
      <c r="J49" s="408"/>
      <c r="K49" s="37"/>
      <c r="L49" s="105"/>
      <c r="S49" s="35"/>
      <c r="T49" s="35"/>
      <c r="U49" s="35"/>
      <c r="V49" s="35"/>
      <c r="W49" s="35"/>
      <c r="X49" s="35"/>
      <c r="Y49" s="35"/>
      <c r="Z49" s="35"/>
      <c r="AA49" s="35"/>
      <c r="AB49" s="35"/>
      <c r="AC49" s="35"/>
      <c r="AD49" s="35"/>
      <c r="AE49" s="35"/>
    </row>
    <row r="50" spans="1:47" s="2" customFormat="1" ht="16.5" customHeight="1">
      <c r="A50" s="35"/>
      <c r="B50" s="36"/>
      <c r="C50" s="37"/>
      <c r="D50" s="37"/>
      <c r="E50" s="361" t="str">
        <f>E9</f>
        <v>02 - PS 01 Technologie ČOV</v>
      </c>
      <c r="F50" s="372"/>
      <c r="G50" s="372"/>
      <c r="H50" s="372"/>
      <c r="I50" s="408"/>
      <c r="J50" s="408"/>
      <c r="K50" s="37"/>
      <c r="L50" s="105"/>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408"/>
      <c r="J51" s="408"/>
      <c r="K51" s="37"/>
      <c r="L51" s="105"/>
      <c r="S51" s="35"/>
      <c r="T51" s="35"/>
      <c r="U51" s="35"/>
      <c r="V51" s="35"/>
      <c r="W51" s="35"/>
      <c r="X51" s="35"/>
      <c r="Y51" s="35"/>
      <c r="Z51" s="35"/>
      <c r="AA51" s="35"/>
      <c r="AB51" s="35"/>
      <c r="AC51" s="35"/>
      <c r="AD51" s="35"/>
      <c r="AE51" s="35"/>
    </row>
    <row r="52" spans="1:47" s="2" customFormat="1" ht="12" customHeight="1">
      <c r="A52" s="35"/>
      <c r="B52" s="36"/>
      <c r="C52" s="31" t="s">
        <v>21</v>
      </c>
      <c r="D52" s="37"/>
      <c r="E52" s="37"/>
      <c r="F52" s="29" t="str">
        <f>F12</f>
        <v>Český Brod</v>
      </c>
      <c r="G52" s="37"/>
      <c r="H52" s="37"/>
      <c r="I52" s="409" t="s">
        <v>23</v>
      </c>
      <c r="J52" s="410" t="str">
        <f>IF(J12="","",J12)</f>
        <v>28. 11. 2019</v>
      </c>
      <c r="K52" s="37"/>
      <c r="L52" s="105"/>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408"/>
      <c r="J53" s="408"/>
      <c r="K53" s="37"/>
      <c r="L53" s="105"/>
      <c r="S53" s="35"/>
      <c r="T53" s="35"/>
      <c r="U53" s="35"/>
      <c r="V53" s="35"/>
      <c r="W53" s="35"/>
      <c r="X53" s="35"/>
      <c r="Y53" s="35"/>
      <c r="Z53" s="35"/>
      <c r="AA53" s="35"/>
      <c r="AB53" s="35"/>
      <c r="AC53" s="35"/>
      <c r="AD53" s="35"/>
      <c r="AE53" s="35"/>
    </row>
    <row r="54" spans="1:47" s="2" customFormat="1" ht="40.15" customHeight="1">
      <c r="A54" s="35"/>
      <c r="B54" s="36"/>
      <c r="C54" s="31" t="s">
        <v>25</v>
      </c>
      <c r="D54" s="37"/>
      <c r="E54" s="37"/>
      <c r="F54" s="29" t="str">
        <f>E15</f>
        <v xml:space="preserve">Město Český Brod, náměstí Husovo 70, 282 01 Český </v>
      </c>
      <c r="G54" s="37"/>
      <c r="H54" s="37"/>
      <c r="I54" s="409" t="s">
        <v>32</v>
      </c>
      <c r="J54" s="411" t="str">
        <f>E21</f>
        <v>Ing. Jan Šinták – I.P.R.E.Kolová.362 14</v>
      </c>
      <c r="K54" s="37"/>
      <c r="L54" s="105"/>
      <c r="S54" s="35"/>
      <c r="T54" s="35"/>
      <c r="U54" s="35"/>
      <c r="V54" s="35"/>
      <c r="W54" s="35"/>
      <c r="X54" s="35"/>
      <c r="Y54" s="35"/>
      <c r="Z54" s="35"/>
      <c r="AA54" s="35"/>
      <c r="AB54" s="35"/>
      <c r="AC54" s="35"/>
      <c r="AD54" s="35"/>
      <c r="AE54" s="35"/>
    </row>
    <row r="55" spans="1:47" s="2" customFormat="1" ht="40.15" customHeight="1">
      <c r="A55" s="35"/>
      <c r="B55" s="36"/>
      <c r="C55" s="31" t="s">
        <v>30</v>
      </c>
      <c r="D55" s="37"/>
      <c r="E55" s="37"/>
      <c r="F55" s="29" t="str">
        <f>IF(E18="","",E18)</f>
        <v>Vyplň údaj</v>
      </c>
      <c r="G55" s="37"/>
      <c r="H55" s="37"/>
      <c r="I55" s="409" t="s">
        <v>36</v>
      </c>
      <c r="J55" s="411" t="str">
        <f>E24</f>
        <v>Ing.Jana Handšuhová Smutná</v>
      </c>
      <c r="K55" s="37"/>
      <c r="L55" s="105"/>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408"/>
      <c r="J56" s="408"/>
      <c r="K56" s="37"/>
      <c r="L56" s="105"/>
      <c r="S56" s="35"/>
      <c r="T56" s="35"/>
      <c r="U56" s="35"/>
      <c r="V56" s="35"/>
      <c r="W56" s="35"/>
      <c r="X56" s="35"/>
      <c r="Y56" s="35"/>
      <c r="Z56" s="35"/>
      <c r="AA56" s="35"/>
      <c r="AB56" s="35"/>
      <c r="AC56" s="35"/>
      <c r="AD56" s="35"/>
      <c r="AE56" s="35"/>
    </row>
    <row r="57" spans="1:47" s="2" customFormat="1" ht="29.25" customHeight="1">
      <c r="A57" s="35"/>
      <c r="B57" s="36"/>
      <c r="C57" s="129" t="s">
        <v>102</v>
      </c>
      <c r="D57" s="130"/>
      <c r="E57" s="130"/>
      <c r="F57" s="130"/>
      <c r="G57" s="130"/>
      <c r="H57" s="130"/>
      <c r="I57" s="412"/>
      <c r="J57" s="413" t="s">
        <v>103</v>
      </c>
      <c r="K57" s="130"/>
      <c r="L57" s="105"/>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408"/>
      <c r="J58" s="408"/>
      <c r="K58" s="37"/>
      <c r="L58" s="105"/>
      <c r="S58" s="35"/>
      <c r="T58" s="35"/>
      <c r="U58" s="35"/>
      <c r="V58" s="35"/>
      <c r="W58" s="35"/>
      <c r="X58" s="35"/>
      <c r="Y58" s="35"/>
      <c r="Z58" s="35"/>
      <c r="AA58" s="35"/>
      <c r="AB58" s="35"/>
      <c r="AC58" s="35"/>
      <c r="AD58" s="35"/>
      <c r="AE58" s="35"/>
    </row>
    <row r="59" spans="1:47" s="2" customFormat="1" ht="22.9" customHeight="1">
      <c r="A59" s="35"/>
      <c r="B59" s="36"/>
      <c r="C59" s="132" t="s">
        <v>74</v>
      </c>
      <c r="D59" s="37"/>
      <c r="E59" s="37"/>
      <c r="F59" s="37"/>
      <c r="G59" s="37"/>
      <c r="H59" s="37"/>
      <c r="I59" s="408"/>
      <c r="J59" s="414">
        <f>J91</f>
        <v>0</v>
      </c>
      <c r="K59" s="37"/>
      <c r="L59" s="105"/>
      <c r="S59" s="35"/>
      <c r="T59" s="35"/>
      <c r="U59" s="35"/>
      <c r="V59" s="35"/>
      <c r="W59" s="35"/>
      <c r="X59" s="35"/>
      <c r="Y59" s="35"/>
      <c r="Z59" s="35"/>
      <c r="AA59" s="35"/>
      <c r="AB59" s="35"/>
      <c r="AC59" s="35"/>
      <c r="AD59" s="35"/>
      <c r="AE59" s="35"/>
      <c r="AU59" s="19" t="s">
        <v>104</v>
      </c>
    </row>
    <row r="60" spans="1:47" s="9" customFormat="1" ht="24.95" customHeight="1">
      <c r="B60" s="133"/>
      <c r="C60" s="134"/>
      <c r="D60" s="135" t="s">
        <v>105</v>
      </c>
      <c r="E60" s="136"/>
      <c r="F60" s="136"/>
      <c r="G60" s="136"/>
      <c r="H60" s="136"/>
      <c r="I60" s="415"/>
      <c r="J60" s="415">
        <f>J92</f>
        <v>0</v>
      </c>
      <c r="K60" s="134"/>
      <c r="L60" s="138"/>
    </row>
    <row r="61" spans="1:47" s="10" customFormat="1" ht="19.899999999999999" customHeight="1">
      <c r="B61" s="139"/>
      <c r="C61" s="140"/>
      <c r="D61" s="141" t="s">
        <v>111</v>
      </c>
      <c r="E61" s="142"/>
      <c r="F61" s="142"/>
      <c r="G61" s="142"/>
      <c r="H61" s="142"/>
      <c r="I61" s="416"/>
      <c r="J61" s="416">
        <f>J93</f>
        <v>0</v>
      </c>
      <c r="K61" s="140"/>
      <c r="L61" s="143"/>
    </row>
    <row r="62" spans="1:47" s="10" customFormat="1" ht="19.899999999999999" customHeight="1">
      <c r="B62" s="139"/>
      <c r="C62" s="140"/>
      <c r="D62" s="141" t="s">
        <v>112</v>
      </c>
      <c r="E62" s="142"/>
      <c r="F62" s="142"/>
      <c r="G62" s="142"/>
      <c r="H62" s="142"/>
      <c r="I62" s="416"/>
      <c r="J62" s="416">
        <f>J139</f>
        <v>0</v>
      </c>
      <c r="K62" s="140"/>
      <c r="L62" s="143"/>
    </row>
    <row r="63" spans="1:47" s="10" customFormat="1" ht="19.899999999999999" customHeight="1">
      <c r="B63" s="139"/>
      <c r="C63" s="140"/>
      <c r="D63" s="141" t="s">
        <v>113</v>
      </c>
      <c r="E63" s="142"/>
      <c r="F63" s="142"/>
      <c r="G63" s="142"/>
      <c r="H63" s="142"/>
      <c r="I63" s="416"/>
      <c r="J63" s="416">
        <f>J175</f>
        <v>0</v>
      </c>
      <c r="K63" s="140"/>
      <c r="L63" s="143"/>
    </row>
    <row r="64" spans="1:47" s="10" customFormat="1" ht="19.899999999999999" customHeight="1">
      <c r="B64" s="139"/>
      <c r="C64" s="140"/>
      <c r="D64" s="141" t="s">
        <v>114</v>
      </c>
      <c r="E64" s="142"/>
      <c r="F64" s="142"/>
      <c r="G64" s="142"/>
      <c r="H64" s="142"/>
      <c r="I64" s="416"/>
      <c r="J64" s="416">
        <f>J189</f>
        <v>0</v>
      </c>
      <c r="K64" s="140"/>
      <c r="L64" s="143"/>
    </row>
    <row r="65" spans="1:31" s="9" customFormat="1" ht="24.95" customHeight="1">
      <c r="B65" s="133"/>
      <c r="C65" s="134"/>
      <c r="D65" s="135" t="s">
        <v>115</v>
      </c>
      <c r="E65" s="136"/>
      <c r="F65" s="136"/>
      <c r="G65" s="136"/>
      <c r="H65" s="136"/>
      <c r="I65" s="415"/>
      <c r="J65" s="415">
        <f>J193</f>
        <v>0</v>
      </c>
      <c r="K65" s="134"/>
      <c r="L65" s="138"/>
    </row>
    <row r="66" spans="1:31" s="10" customFormat="1" ht="19.899999999999999" customHeight="1">
      <c r="B66" s="139"/>
      <c r="C66" s="140"/>
      <c r="D66" s="141" t="s">
        <v>116</v>
      </c>
      <c r="E66" s="142"/>
      <c r="F66" s="142"/>
      <c r="G66" s="142"/>
      <c r="H66" s="142"/>
      <c r="I66" s="416"/>
      <c r="J66" s="416">
        <f>J194</f>
        <v>0</v>
      </c>
      <c r="K66" s="140"/>
      <c r="L66" s="143"/>
    </row>
    <row r="67" spans="1:31" s="10" customFormat="1" ht="19.899999999999999" customHeight="1">
      <c r="B67" s="139"/>
      <c r="C67" s="140"/>
      <c r="D67" s="141" t="s">
        <v>989</v>
      </c>
      <c r="E67" s="142"/>
      <c r="F67" s="142"/>
      <c r="G67" s="142"/>
      <c r="H67" s="142"/>
      <c r="I67" s="416"/>
      <c r="J67" s="416">
        <f>J204</f>
        <v>0</v>
      </c>
      <c r="K67" s="140"/>
      <c r="L67" s="143"/>
    </row>
    <row r="68" spans="1:31" s="9" customFormat="1" ht="24.95" customHeight="1">
      <c r="B68" s="133"/>
      <c r="C68" s="134"/>
      <c r="D68" s="135" t="s">
        <v>117</v>
      </c>
      <c r="E68" s="136"/>
      <c r="F68" s="136"/>
      <c r="G68" s="136"/>
      <c r="H68" s="136"/>
      <c r="I68" s="415"/>
      <c r="J68" s="415">
        <f>J225</f>
        <v>0</v>
      </c>
      <c r="K68" s="134"/>
      <c r="L68" s="138"/>
    </row>
    <row r="69" spans="1:31" s="10" customFormat="1" ht="19.899999999999999" customHeight="1">
      <c r="B69" s="139"/>
      <c r="C69" s="140"/>
      <c r="D69" s="141" t="s">
        <v>118</v>
      </c>
      <c r="E69" s="142"/>
      <c r="F69" s="142"/>
      <c r="G69" s="142"/>
      <c r="H69" s="142"/>
      <c r="I69" s="416"/>
      <c r="J69" s="416">
        <f>J226</f>
        <v>0</v>
      </c>
      <c r="K69" s="140"/>
      <c r="L69" s="143"/>
    </row>
    <row r="70" spans="1:31" s="10" customFormat="1" ht="19.899999999999999" customHeight="1">
      <c r="B70" s="139"/>
      <c r="C70" s="140"/>
      <c r="D70" s="141" t="s">
        <v>990</v>
      </c>
      <c r="E70" s="142"/>
      <c r="F70" s="142"/>
      <c r="G70" s="142"/>
      <c r="H70" s="142"/>
      <c r="I70" s="416"/>
      <c r="J70" s="416">
        <f>J481</f>
        <v>0</v>
      </c>
      <c r="K70" s="140"/>
      <c r="L70" s="143"/>
    </row>
    <row r="71" spans="1:31" s="10" customFormat="1" ht="19.899999999999999" customHeight="1">
      <c r="B71" s="139"/>
      <c r="C71" s="140"/>
      <c r="D71" s="141" t="s">
        <v>991</v>
      </c>
      <c r="E71" s="142"/>
      <c r="F71" s="142"/>
      <c r="G71" s="142"/>
      <c r="H71" s="142"/>
      <c r="I71" s="416"/>
      <c r="J71" s="416">
        <f>J530</f>
        <v>0</v>
      </c>
      <c r="K71" s="140"/>
      <c r="L71" s="143"/>
    </row>
    <row r="72" spans="1:31" s="2" customFormat="1" ht="21.75" customHeight="1">
      <c r="A72" s="35"/>
      <c r="B72" s="36"/>
      <c r="C72" s="37"/>
      <c r="D72" s="37"/>
      <c r="E72" s="37"/>
      <c r="F72" s="37"/>
      <c r="G72" s="37"/>
      <c r="H72" s="37"/>
      <c r="I72" s="408"/>
      <c r="J72" s="408"/>
      <c r="K72" s="37"/>
      <c r="L72" s="105"/>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417"/>
      <c r="J73" s="417"/>
      <c r="K73" s="49"/>
      <c r="L73" s="105"/>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418"/>
      <c r="J77" s="418"/>
      <c r="K77" s="51"/>
      <c r="L77" s="105"/>
      <c r="S77" s="35"/>
      <c r="T77" s="35"/>
      <c r="U77" s="35"/>
      <c r="V77" s="35"/>
      <c r="W77" s="35"/>
      <c r="X77" s="35"/>
      <c r="Y77" s="35"/>
      <c r="Z77" s="35"/>
      <c r="AA77" s="35"/>
      <c r="AB77" s="35"/>
      <c r="AC77" s="35"/>
      <c r="AD77" s="35"/>
      <c r="AE77" s="35"/>
    </row>
    <row r="78" spans="1:31" s="2" customFormat="1" ht="24.95" customHeight="1">
      <c r="A78" s="35"/>
      <c r="B78" s="36"/>
      <c r="C78" s="25" t="s">
        <v>119</v>
      </c>
      <c r="D78" s="37"/>
      <c r="E78" s="37"/>
      <c r="F78" s="37"/>
      <c r="G78" s="37"/>
      <c r="H78" s="37"/>
      <c r="I78" s="408"/>
      <c r="J78" s="408"/>
      <c r="K78" s="37"/>
      <c r="L78" s="105"/>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408"/>
      <c r="J79" s="408"/>
      <c r="K79" s="37"/>
      <c r="L79" s="105"/>
      <c r="S79" s="35"/>
      <c r="T79" s="35"/>
      <c r="U79" s="35"/>
      <c r="V79" s="35"/>
      <c r="W79" s="35"/>
      <c r="X79" s="35"/>
      <c r="Y79" s="35"/>
      <c r="Z79" s="35"/>
      <c r="AA79" s="35"/>
      <c r="AB79" s="35"/>
      <c r="AC79" s="35"/>
      <c r="AD79" s="35"/>
      <c r="AE79" s="35"/>
    </row>
    <row r="80" spans="1:31" s="2" customFormat="1" ht="12" customHeight="1">
      <c r="A80" s="35"/>
      <c r="B80" s="36"/>
      <c r="C80" s="31" t="s">
        <v>16</v>
      </c>
      <c r="D80" s="37"/>
      <c r="E80" s="37"/>
      <c r="F80" s="37"/>
      <c r="G80" s="37"/>
      <c r="H80" s="37"/>
      <c r="I80" s="408"/>
      <c r="J80" s="408"/>
      <c r="K80" s="37"/>
      <c r="L80" s="105"/>
      <c r="S80" s="35"/>
      <c r="T80" s="35"/>
      <c r="U80" s="35"/>
      <c r="V80" s="35"/>
      <c r="W80" s="35"/>
      <c r="X80" s="35"/>
      <c r="Y80" s="35"/>
      <c r="Z80" s="35"/>
      <c r="AA80" s="35"/>
      <c r="AB80" s="35"/>
      <c r="AC80" s="35"/>
      <c r="AD80" s="35"/>
      <c r="AE80" s="35"/>
    </row>
    <row r="81" spans="1:65" s="2" customFormat="1" ht="16.5" customHeight="1">
      <c r="A81" s="35"/>
      <c r="B81" s="36"/>
      <c r="C81" s="37"/>
      <c r="D81" s="37"/>
      <c r="E81" s="373" t="str">
        <f>E7</f>
        <v>PD Intenzifikace ČOV Český Brod</v>
      </c>
      <c r="F81" s="374"/>
      <c r="G81" s="374"/>
      <c r="H81" s="374"/>
      <c r="I81" s="408"/>
      <c r="J81" s="408"/>
      <c r="K81" s="37"/>
      <c r="L81" s="105"/>
      <c r="S81" s="35"/>
      <c r="T81" s="35"/>
      <c r="U81" s="35"/>
      <c r="V81" s="35"/>
      <c r="W81" s="35"/>
      <c r="X81" s="35"/>
      <c r="Y81" s="35"/>
      <c r="Z81" s="35"/>
      <c r="AA81" s="35"/>
      <c r="AB81" s="35"/>
      <c r="AC81" s="35"/>
      <c r="AD81" s="35"/>
      <c r="AE81" s="35"/>
    </row>
    <row r="82" spans="1:65" s="2" customFormat="1" ht="12" customHeight="1">
      <c r="A82" s="35"/>
      <c r="B82" s="36"/>
      <c r="C82" s="31" t="s">
        <v>99</v>
      </c>
      <c r="D82" s="37"/>
      <c r="E82" s="37"/>
      <c r="F82" s="37"/>
      <c r="G82" s="37"/>
      <c r="H82" s="37"/>
      <c r="I82" s="408"/>
      <c r="J82" s="408"/>
      <c r="K82" s="37"/>
      <c r="L82" s="105"/>
      <c r="S82" s="35"/>
      <c r="T82" s="35"/>
      <c r="U82" s="35"/>
      <c r="V82" s="35"/>
      <c r="W82" s="35"/>
      <c r="X82" s="35"/>
      <c r="Y82" s="35"/>
      <c r="Z82" s="35"/>
      <c r="AA82" s="35"/>
      <c r="AB82" s="35"/>
      <c r="AC82" s="35"/>
      <c r="AD82" s="35"/>
      <c r="AE82" s="35"/>
    </row>
    <row r="83" spans="1:65" s="2" customFormat="1" ht="16.5" customHeight="1">
      <c r="A83" s="35"/>
      <c r="B83" s="36"/>
      <c r="C83" s="37"/>
      <c r="D83" s="37"/>
      <c r="E83" s="361" t="str">
        <f>E9</f>
        <v>02 - PS 01 Technologie ČOV</v>
      </c>
      <c r="F83" s="372"/>
      <c r="G83" s="372"/>
      <c r="H83" s="372"/>
      <c r="I83" s="408"/>
      <c r="J83" s="408"/>
      <c r="K83" s="37"/>
      <c r="L83" s="105"/>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408"/>
      <c r="J84" s="408"/>
      <c r="K84" s="37"/>
      <c r="L84" s="105"/>
      <c r="S84" s="35"/>
      <c r="T84" s="35"/>
      <c r="U84" s="35"/>
      <c r="V84" s="35"/>
      <c r="W84" s="35"/>
      <c r="X84" s="35"/>
      <c r="Y84" s="35"/>
      <c r="Z84" s="35"/>
      <c r="AA84" s="35"/>
      <c r="AB84" s="35"/>
      <c r="AC84" s="35"/>
      <c r="AD84" s="35"/>
      <c r="AE84" s="35"/>
    </row>
    <row r="85" spans="1:65" s="2" customFormat="1" ht="12" customHeight="1">
      <c r="A85" s="35"/>
      <c r="B85" s="36"/>
      <c r="C85" s="31" t="s">
        <v>21</v>
      </c>
      <c r="D85" s="37"/>
      <c r="E85" s="37"/>
      <c r="F85" s="29" t="str">
        <f>F12</f>
        <v>Český Brod</v>
      </c>
      <c r="G85" s="37"/>
      <c r="H85" s="37"/>
      <c r="I85" s="409" t="s">
        <v>23</v>
      </c>
      <c r="J85" s="410" t="str">
        <f>IF(J12="","",J12)</f>
        <v>28. 11. 2019</v>
      </c>
      <c r="K85" s="37"/>
      <c r="L85" s="105"/>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408"/>
      <c r="J86" s="408"/>
      <c r="K86" s="37"/>
      <c r="L86" s="105"/>
      <c r="S86" s="35"/>
      <c r="T86" s="35"/>
      <c r="U86" s="35"/>
      <c r="V86" s="35"/>
      <c r="W86" s="35"/>
      <c r="X86" s="35"/>
      <c r="Y86" s="35"/>
      <c r="Z86" s="35"/>
      <c r="AA86" s="35"/>
      <c r="AB86" s="35"/>
      <c r="AC86" s="35"/>
      <c r="AD86" s="35"/>
      <c r="AE86" s="35"/>
    </row>
    <row r="87" spans="1:65" s="2" customFormat="1" ht="40.15" customHeight="1">
      <c r="A87" s="35"/>
      <c r="B87" s="36"/>
      <c r="C87" s="31" t="s">
        <v>25</v>
      </c>
      <c r="D87" s="37"/>
      <c r="E87" s="37"/>
      <c r="F87" s="29" t="str">
        <f>E15</f>
        <v xml:space="preserve">Město Český Brod, náměstí Husovo 70, 282 01 Český </v>
      </c>
      <c r="G87" s="37"/>
      <c r="H87" s="37"/>
      <c r="I87" s="409" t="s">
        <v>32</v>
      </c>
      <c r="J87" s="411" t="str">
        <f>E21</f>
        <v>Ing. Jan Šinták – I.P.R.E.Kolová.362 14</v>
      </c>
      <c r="K87" s="37"/>
      <c r="L87" s="105"/>
      <c r="S87" s="35"/>
      <c r="T87" s="35"/>
      <c r="U87" s="35"/>
      <c r="V87" s="35"/>
      <c r="W87" s="35"/>
      <c r="X87" s="35"/>
      <c r="Y87" s="35"/>
      <c r="Z87" s="35"/>
      <c r="AA87" s="35"/>
      <c r="AB87" s="35"/>
      <c r="AC87" s="35"/>
      <c r="AD87" s="35"/>
      <c r="AE87" s="35"/>
    </row>
    <row r="88" spans="1:65" s="2" customFormat="1" ht="40.15" customHeight="1">
      <c r="A88" s="35"/>
      <c r="B88" s="36"/>
      <c r="C88" s="31" t="s">
        <v>30</v>
      </c>
      <c r="D88" s="37"/>
      <c r="E88" s="37"/>
      <c r="F88" s="29" t="str">
        <f>IF(E18="","",E18)</f>
        <v>Vyplň údaj</v>
      </c>
      <c r="G88" s="37"/>
      <c r="H88" s="37"/>
      <c r="I88" s="409" t="s">
        <v>36</v>
      </c>
      <c r="J88" s="411" t="str">
        <f>E24</f>
        <v>Ing.Jana Handšuhová Smutná</v>
      </c>
      <c r="K88" s="37"/>
      <c r="L88" s="105"/>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408"/>
      <c r="J89" s="408"/>
      <c r="K89" s="37"/>
      <c r="L89" s="105"/>
      <c r="S89" s="35"/>
      <c r="T89" s="35"/>
      <c r="U89" s="35"/>
      <c r="V89" s="35"/>
      <c r="W89" s="35"/>
      <c r="X89" s="35"/>
      <c r="Y89" s="35"/>
      <c r="Z89" s="35"/>
      <c r="AA89" s="35"/>
      <c r="AB89" s="35"/>
      <c r="AC89" s="35"/>
      <c r="AD89" s="35"/>
      <c r="AE89" s="35"/>
    </row>
    <row r="90" spans="1:65" s="11" customFormat="1" ht="29.25" customHeight="1">
      <c r="A90" s="144"/>
      <c r="B90" s="145"/>
      <c r="C90" s="146" t="s">
        <v>120</v>
      </c>
      <c r="D90" s="147" t="s">
        <v>61</v>
      </c>
      <c r="E90" s="147" t="s">
        <v>57</v>
      </c>
      <c r="F90" s="147" t="s">
        <v>58</v>
      </c>
      <c r="G90" s="147" t="s">
        <v>121</v>
      </c>
      <c r="H90" s="147" t="s">
        <v>122</v>
      </c>
      <c r="I90" s="419" t="s">
        <v>123</v>
      </c>
      <c r="J90" s="419" t="s">
        <v>103</v>
      </c>
      <c r="K90" s="148" t="s">
        <v>124</v>
      </c>
      <c r="L90" s="149"/>
      <c r="M90" s="68" t="s">
        <v>19</v>
      </c>
      <c r="N90" s="69" t="s">
        <v>46</v>
      </c>
      <c r="O90" s="69" t="s">
        <v>125</v>
      </c>
      <c r="P90" s="69" t="s">
        <v>126</v>
      </c>
      <c r="Q90" s="69" t="s">
        <v>127</v>
      </c>
      <c r="R90" s="69" t="s">
        <v>128</v>
      </c>
      <c r="S90" s="69" t="s">
        <v>129</v>
      </c>
      <c r="T90" s="70" t="s">
        <v>130</v>
      </c>
      <c r="U90" s="144"/>
      <c r="V90" s="144"/>
      <c r="W90" s="144"/>
      <c r="X90" s="144"/>
      <c r="Y90" s="144"/>
      <c r="Z90" s="144"/>
      <c r="AA90" s="144"/>
      <c r="AB90" s="144"/>
      <c r="AC90" s="144"/>
      <c r="AD90" s="144"/>
      <c r="AE90" s="144"/>
    </row>
    <row r="91" spans="1:65" s="2" customFormat="1" ht="22.9" customHeight="1">
      <c r="A91" s="35"/>
      <c r="B91" s="36"/>
      <c r="C91" s="75" t="s">
        <v>131</v>
      </c>
      <c r="D91" s="37"/>
      <c r="E91" s="37"/>
      <c r="F91" s="37"/>
      <c r="G91" s="37"/>
      <c r="H91" s="37"/>
      <c r="I91" s="408"/>
      <c r="J91" s="420">
        <f>BK91</f>
        <v>0</v>
      </c>
      <c r="K91" s="37"/>
      <c r="L91" s="40"/>
      <c r="M91" s="71"/>
      <c r="N91" s="151"/>
      <c r="O91" s="72"/>
      <c r="P91" s="152">
        <f>P92+P193+P225</f>
        <v>0</v>
      </c>
      <c r="Q91" s="72"/>
      <c r="R91" s="152">
        <f>R92+R193+R225</f>
        <v>2.1974962500000004</v>
      </c>
      <c r="S91" s="72"/>
      <c r="T91" s="153">
        <f>T92+T193+T225</f>
        <v>0.12870000000000001</v>
      </c>
      <c r="U91" s="35"/>
      <c r="V91" s="35"/>
      <c r="W91" s="35"/>
      <c r="X91" s="35"/>
      <c r="Y91" s="35"/>
      <c r="Z91" s="35"/>
      <c r="AA91" s="35"/>
      <c r="AB91" s="35"/>
      <c r="AC91" s="35"/>
      <c r="AD91" s="35"/>
      <c r="AE91" s="35"/>
      <c r="AT91" s="19" t="s">
        <v>75</v>
      </c>
      <c r="AU91" s="19" t="s">
        <v>104</v>
      </c>
      <c r="BK91" s="154">
        <f>BK92+BK193+BK225</f>
        <v>0</v>
      </c>
    </row>
    <row r="92" spans="1:65" s="12" customFormat="1" ht="25.9" customHeight="1">
      <c r="B92" s="155"/>
      <c r="C92" s="156"/>
      <c r="D92" s="157" t="s">
        <v>75</v>
      </c>
      <c r="E92" s="158" t="s">
        <v>132</v>
      </c>
      <c r="F92" s="158" t="s">
        <v>133</v>
      </c>
      <c r="G92" s="156"/>
      <c r="H92" s="156"/>
      <c r="I92" s="421"/>
      <c r="J92" s="422">
        <f>BK92</f>
        <v>0</v>
      </c>
      <c r="K92" s="156"/>
      <c r="L92" s="161"/>
      <c r="M92" s="162"/>
      <c r="N92" s="163"/>
      <c r="O92" s="163"/>
      <c r="P92" s="164">
        <f>P93+P139+P175+P189</f>
        <v>0</v>
      </c>
      <c r="Q92" s="163"/>
      <c r="R92" s="164">
        <f>R93+R139+R175+R189</f>
        <v>0.60759825000000001</v>
      </c>
      <c r="S92" s="163"/>
      <c r="T92" s="165">
        <f>T93+T139+T175+T189</f>
        <v>0.12870000000000001</v>
      </c>
      <c r="AR92" s="166" t="s">
        <v>84</v>
      </c>
      <c r="AT92" s="167" t="s">
        <v>75</v>
      </c>
      <c r="AU92" s="167" t="s">
        <v>76</v>
      </c>
      <c r="AY92" s="166" t="s">
        <v>134</v>
      </c>
      <c r="BK92" s="168">
        <f>BK93+BK139+BK175+BK189</f>
        <v>0</v>
      </c>
    </row>
    <row r="93" spans="1:65" s="12" customFormat="1" ht="22.9" customHeight="1">
      <c r="B93" s="155"/>
      <c r="C93" s="156"/>
      <c r="D93" s="157" t="s">
        <v>75</v>
      </c>
      <c r="E93" s="169" t="s">
        <v>191</v>
      </c>
      <c r="F93" s="169" t="s">
        <v>634</v>
      </c>
      <c r="G93" s="156"/>
      <c r="H93" s="156"/>
      <c r="I93" s="421"/>
      <c r="J93" s="423">
        <f>BK93</f>
        <v>0</v>
      </c>
      <c r="K93" s="156"/>
      <c r="L93" s="161"/>
      <c r="M93" s="162"/>
      <c r="N93" s="163"/>
      <c r="O93" s="163"/>
      <c r="P93" s="164">
        <f>SUM(P94:P138)</f>
        <v>0</v>
      </c>
      <c r="Q93" s="163"/>
      <c r="R93" s="164">
        <f>SUM(R94:R138)</f>
        <v>0.57891999999999999</v>
      </c>
      <c r="S93" s="163"/>
      <c r="T93" s="165">
        <f>SUM(T94:T138)</f>
        <v>0</v>
      </c>
      <c r="AR93" s="166" t="s">
        <v>84</v>
      </c>
      <c r="AT93" s="167" t="s">
        <v>75</v>
      </c>
      <c r="AU93" s="167" t="s">
        <v>84</v>
      </c>
      <c r="AY93" s="166" t="s">
        <v>134</v>
      </c>
      <c r="BK93" s="168">
        <f>SUM(BK94:BK138)</f>
        <v>0</v>
      </c>
    </row>
    <row r="94" spans="1:65" s="2" customFormat="1" ht="14.45" customHeight="1">
      <c r="A94" s="35"/>
      <c r="B94" s="36"/>
      <c r="C94" s="170" t="s">
        <v>84</v>
      </c>
      <c r="D94" s="170" t="s">
        <v>136</v>
      </c>
      <c r="E94" s="171" t="s">
        <v>992</v>
      </c>
      <c r="F94" s="172" t="s">
        <v>993</v>
      </c>
      <c r="G94" s="173" t="s">
        <v>187</v>
      </c>
      <c r="H94" s="174">
        <v>1</v>
      </c>
      <c r="I94" s="424"/>
      <c r="J94" s="425">
        <f>ROUND(I94*H94,2)</f>
        <v>0</v>
      </c>
      <c r="K94" s="172" t="s">
        <v>140</v>
      </c>
      <c r="L94" s="40"/>
      <c r="M94" s="177" t="s">
        <v>19</v>
      </c>
      <c r="N94" s="178" t="s">
        <v>47</v>
      </c>
      <c r="O94" s="64"/>
      <c r="P94" s="179">
        <f>O94*H94</f>
        <v>0</v>
      </c>
      <c r="Q94" s="179">
        <v>1.67E-3</v>
      </c>
      <c r="R94" s="179">
        <f>Q94*H94</f>
        <v>1.67E-3</v>
      </c>
      <c r="S94" s="179">
        <v>0</v>
      </c>
      <c r="T94" s="180">
        <f>S94*H94</f>
        <v>0</v>
      </c>
      <c r="U94" s="35"/>
      <c r="V94" s="35"/>
      <c r="W94" s="35"/>
      <c r="X94" s="35"/>
      <c r="Y94" s="35"/>
      <c r="Z94" s="35"/>
      <c r="AA94" s="35"/>
      <c r="AB94" s="35"/>
      <c r="AC94" s="35"/>
      <c r="AD94" s="35"/>
      <c r="AE94" s="35"/>
      <c r="AR94" s="181" t="s">
        <v>141</v>
      </c>
      <c r="AT94" s="181" t="s">
        <v>136</v>
      </c>
      <c r="AU94" s="181" t="s">
        <v>86</v>
      </c>
      <c r="AY94" s="19" t="s">
        <v>134</v>
      </c>
      <c r="BE94" s="182">
        <f>IF(N94="základní",J94,0)</f>
        <v>0</v>
      </c>
      <c r="BF94" s="182">
        <f>IF(N94="snížená",J94,0)</f>
        <v>0</v>
      </c>
      <c r="BG94" s="182">
        <f>IF(N94="zákl. přenesená",J94,0)</f>
        <v>0</v>
      </c>
      <c r="BH94" s="182">
        <f>IF(N94="sníž. přenesená",J94,0)</f>
        <v>0</v>
      </c>
      <c r="BI94" s="182">
        <f>IF(N94="nulová",J94,0)</f>
        <v>0</v>
      </c>
      <c r="BJ94" s="19" t="s">
        <v>84</v>
      </c>
      <c r="BK94" s="182">
        <f>ROUND(I94*H94,2)</f>
        <v>0</v>
      </c>
      <c r="BL94" s="19" t="s">
        <v>141</v>
      </c>
      <c r="BM94" s="181" t="s">
        <v>994</v>
      </c>
    </row>
    <row r="95" spans="1:65" s="2" customFormat="1" ht="19.5">
      <c r="A95" s="35"/>
      <c r="B95" s="36"/>
      <c r="C95" s="37"/>
      <c r="D95" s="183" t="s">
        <v>143</v>
      </c>
      <c r="E95" s="37"/>
      <c r="F95" s="184" t="s">
        <v>995</v>
      </c>
      <c r="G95" s="37"/>
      <c r="H95" s="37"/>
      <c r="I95" s="426"/>
      <c r="J95" s="408"/>
      <c r="K95" s="37"/>
      <c r="L95" s="40"/>
      <c r="M95" s="186"/>
      <c r="N95" s="187"/>
      <c r="O95" s="64"/>
      <c r="P95" s="64"/>
      <c r="Q95" s="64"/>
      <c r="R95" s="64"/>
      <c r="S95" s="64"/>
      <c r="T95" s="65"/>
      <c r="U95" s="35"/>
      <c r="V95" s="35"/>
      <c r="W95" s="35"/>
      <c r="X95" s="35"/>
      <c r="Y95" s="35"/>
      <c r="Z95" s="35"/>
      <c r="AA95" s="35"/>
      <c r="AB95" s="35"/>
      <c r="AC95" s="35"/>
      <c r="AD95" s="35"/>
      <c r="AE95" s="35"/>
      <c r="AT95" s="19" t="s">
        <v>143</v>
      </c>
      <c r="AU95" s="19" t="s">
        <v>86</v>
      </c>
    </row>
    <row r="96" spans="1:65" s="2" customFormat="1" ht="68.25">
      <c r="A96" s="35"/>
      <c r="B96" s="36"/>
      <c r="C96" s="37"/>
      <c r="D96" s="183" t="s">
        <v>145</v>
      </c>
      <c r="E96" s="37"/>
      <c r="F96" s="188" t="s">
        <v>996</v>
      </c>
      <c r="G96" s="37"/>
      <c r="H96" s="37"/>
      <c r="I96" s="426"/>
      <c r="J96" s="408"/>
      <c r="K96" s="37"/>
      <c r="L96" s="40"/>
      <c r="M96" s="186"/>
      <c r="N96" s="187"/>
      <c r="O96" s="64"/>
      <c r="P96" s="64"/>
      <c r="Q96" s="64"/>
      <c r="R96" s="64"/>
      <c r="S96" s="64"/>
      <c r="T96" s="65"/>
      <c r="U96" s="35"/>
      <c r="V96" s="35"/>
      <c r="W96" s="35"/>
      <c r="X96" s="35"/>
      <c r="Y96" s="35"/>
      <c r="Z96" s="35"/>
      <c r="AA96" s="35"/>
      <c r="AB96" s="35"/>
      <c r="AC96" s="35"/>
      <c r="AD96" s="35"/>
      <c r="AE96" s="35"/>
      <c r="AT96" s="19" t="s">
        <v>145</v>
      </c>
      <c r="AU96" s="19" t="s">
        <v>86</v>
      </c>
    </row>
    <row r="97" spans="1:65" s="2" customFormat="1" ht="24.2" customHeight="1">
      <c r="A97" s="35"/>
      <c r="B97" s="36"/>
      <c r="C97" s="218" t="s">
        <v>86</v>
      </c>
      <c r="D97" s="218" t="s">
        <v>192</v>
      </c>
      <c r="E97" s="219" t="s">
        <v>997</v>
      </c>
      <c r="F97" s="220" t="s">
        <v>998</v>
      </c>
      <c r="G97" s="221" t="s">
        <v>187</v>
      </c>
      <c r="H97" s="222">
        <v>1</v>
      </c>
      <c r="I97" s="427"/>
      <c r="J97" s="428">
        <f>ROUND(I97*H97,2)</f>
        <v>0</v>
      </c>
      <c r="K97" s="220" t="s">
        <v>19</v>
      </c>
      <c r="L97" s="223"/>
      <c r="M97" s="224" t="s">
        <v>19</v>
      </c>
      <c r="N97" s="225" t="s">
        <v>47</v>
      </c>
      <c r="O97" s="64"/>
      <c r="P97" s="179">
        <f>O97*H97</f>
        <v>0</v>
      </c>
      <c r="Q97" s="179">
        <v>5.0400000000000002E-3</v>
      </c>
      <c r="R97" s="179">
        <f>Q97*H97</f>
        <v>5.0400000000000002E-3</v>
      </c>
      <c r="S97" s="179">
        <v>0</v>
      </c>
      <c r="T97" s="180">
        <f>S97*H97</f>
        <v>0</v>
      </c>
      <c r="U97" s="35"/>
      <c r="V97" s="35"/>
      <c r="W97" s="35"/>
      <c r="X97" s="35"/>
      <c r="Y97" s="35"/>
      <c r="Z97" s="35"/>
      <c r="AA97" s="35"/>
      <c r="AB97" s="35"/>
      <c r="AC97" s="35"/>
      <c r="AD97" s="35"/>
      <c r="AE97" s="35"/>
      <c r="AR97" s="181" t="s">
        <v>191</v>
      </c>
      <c r="AT97" s="181" t="s">
        <v>192</v>
      </c>
      <c r="AU97" s="181" t="s">
        <v>86</v>
      </c>
      <c r="AY97" s="19" t="s">
        <v>134</v>
      </c>
      <c r="BE97" s="182">
        <f>IF(N97="základní",J97,0)</f>
        <v>0</v>
      </c>
      <c r="BF97" s="182">
        <f>IF(N97="snížená",J97,0)</f>
        <v>0</v>
      </c>
      <c r="BG97" s="182">
        <f>IF(N97="zákl. přenesená",J97,0)</f>
        <v>0</v>
      </c>
      <c r="BH97" s="182">
        <f>IF(N97="sníž. přenesená",J97,0)</f>
        <v>0</v>
      </c>
      <c r="BI97" s="182">
        <f>IF(N97="nulová",J97,0)</f>
        <v>0</v>
      </c>
      <c r="BJ97" s="19" t="s">
        <v>84</v>
      </c>
      <c r="BK97" s="182">
        <f>ROUND(I97*H97,2)</f>
        <v>0</v>
      </c>
      <c r="BL97" s="19" t="s">
        <v>141</v>
      </c>
      <c r="BM97" s="181" t="s">
        <v>999</v>
      </c>
    </row>
    <row r="98" spans="1:65" s="2" customFormat="1">
      <c r="A98" s="35"/>
      <c r="B98" s="36"/>
      <c r="C98" s="37"/>
      <c r="D98" s="183" t="s">
        <v>143</v>
      </c>
      <c r="E98" s="37"/>
      <c r="F98" s="184" t="s">
        <v>998</v>
      </c>
      <c r="G98" s="37"/>
      <c r="H98" s="37"/>
      <c r="I98" s="426"/>
      <c r="J98" s="408"/>
      <c r="K98" s="37"/>
      <c r="L98" s="40"/>
      <c r="M98" s="186"/>
      <c r="N98" s="187"/>
      <c r="O98" s="64"/>
      <c r="P98" s="64"/>
      <c r="Q98" s="64"/>
      <c r="R98" s="64"/>
      <c r="S98" s="64"/>
      <c r="T98" s="65"/>
      <c r="U98" s="35"/>
      <c r="V98" s="35"/>
      <c r="W98" s="35"/>
      <c r="X98" s="35"/>
      <c r="Y98" s="35"/>
      <c r="Z98" s="35"/>
      <c r="AA98" s="35"/>
      <c r="AB98" s="35"/>
      <c r="AC98" s="35"/>
      <c r="AD98" s="35"/>
      <c r="AE98" s="35"/>
      <c r="AT98" s="19" t="s">
        <v>143</v>
      </c>
      <c r="AU98" s="19" t="s">
        <v>86</v>
      </c>
    </row>
    <row r="99" spans="1:65" s="2" customFormat="1" ht="19.5">
      <c r="A99" s="35"/>
      <c r="B99" s="36"/>
      <c r="C99" s="37"/>
      <c r="D99" s="183" t="s">
        <v>1000</v>
      </c>
      <c r="E99" s="37"/>
      <c r="F99" s="188" t="s">
        <v>1001</v>
      </c>
      <c r="G99" s="37"/>
      <c r="H99" s="37"/>
      <c r="I99" s="426"/>
      <c r="J99" s="408"/>
      <c r="K99" s="37"/>
      <c r="L99" s="40"/>
      <c r="M99" s="186"/>
      <c r="N99" s="187"/>
      <c r="O99" s="64"/>
      <c r="P99" s="64"/>
      <c r="Q99" s="64"/>
      <c r="R99" s="64"/>
      <c r="S99" s="64"/>
      <c r="T99" s="65"/>
      <c r="U99" s="35"/>
      <c r="V99" s="35"/>
      <c r="W99" s="35"/>
      <c r="X99" s="35"/>
      <c r="Y99" s="35"/>
      <c r="Z99" s="35"/>
      <c r="AA99" s="35"/>
      <c r="AB99" s="35"/>
      <c r="AC99" s="35"/>
      <c r="AD99" s="35"/>
      <c r="AE99" s="35"/>
      <c r="AT99" s="19" t="s">
        <v>1000</v>
      </c>
      <c r="AU99" s="19" t="s">
        <v>86</v>
      </c>
    </row>
    <row r="100" spans="1:65" s="14" customFormat="1">
      <c r="B100" s="198"/>
      <c r="C100" s="199"/>
      <c r="D100" s="183" t="s">
        <v>147</v>
      </c>
      <c r="E100" s="200" t="s">
        <v>19</v>
      </c>
      <c r="F100" s="201" t="s">
        <v>1002</v>
      </c>
      <c r="G100" s="199"/>
      <c r="H100" s="202">
        <v>1</v>
      </c>
      <c r="I100" s="429"/>
      <c r="J100" s="430"/>
      <c r="K100" s="199"/>
      <c r="L100" s="203"/>
      <c r="M100" s="204"/>
      <c r="N100" s="205"/>
      <c r="O100" s="205"/>
      <c r="P100" s="205"/>
      <c r="Q100" s="205"/>
      <c r="R100" s="205"/>
      <c r="S100" s="205"/>
      <c r="T100" s="206"/>
      <c r="AT100" s="207" t="s">
        <v>147</v>
      </c>
      <c r="AU100" s="207" t="s">
        <v>86</v>
      </c>
      <c r="AV100" s="14" t="s">
        <v>86</v>
      </c>
      <c r="AW100" s="14" t="s">
        <v>35</v>
      </c>
      <c r="AX100" s="14" t="s">
        <v>84</v>
      </c>
      <c r="AY100" s="207" t="s">
        <v>134</v>
      </c>
    </row>
    <row r="101" spans="1:65" s="2" customFormat="1" ht="14.45" customHeight="1">
      <c r="A101" s="35"/>
      <c r="B101" s="36"/>
      <c r="C101" s="170" t="s">
        <v>159</v>
      </c>
      <c r="D101" s="170" t="s">
        <v>136</v>
      </c>
      <c r="E101" s="171" t="s">
        <v>1003</v>
      </c>
      <c r="F101" s="172" t="s">
        <v>1004</v>
      </c>
      <c r="G101" s="173" t="s">
        <v>187</v>
      </c>
      <c r="H101" s="174">
        <v>2</v>
      </c>
      <c r="I101" s="424"/>
      <c r="J101" s="425">
        <f>ROUND(I101*H101,2)</f>
        <v>0</v>
      </c>
      <c r="K101" s="172" t="s">
        <v>140</v>
      </c>
      <c r="L101" s="40"/>
      <c r="M101" s="177" t="s">
        <v>19</v>
      </c>
      <c r="N101" s="178" t="s">
        <v>47</v>
      </c>
      <c r="O101" s="64"/>
      <c r="P101" s="179">
        <f>O101*H101</f>
        <v>0</v>
      </c>
      <c r="Q101" s="179">
        <v>5.4200000000000003E-3</v>
      </c>
      <c r="R101" s="179">
        <f>Q101*H101</f>
        <v>1.0840000000000001E-2</v>
      </c>
      <c r="S101" s="179">
        <v>0</v>
      </c>
      <c r="T101" s="180">
        <f>S101*H101</f>
        <v>0</v>
      </c>
      <c r="U101" s="35"/>
      <c r="V101" s="35"/>
      <c r="W101" s="35"/>
      <c r="X101" s="35"/>
      <c r="Y101" s="35"/>
      <c r="Z101" s="35"/>
      <c r="AA101" s="35"/>
      <c r="AB101" s="35"/>
      <c r="AC101" s="35"/>
      <c r="AD101" s="35"/>
      <c r="AE101" s="35"/>
      <c r="AR101" s="181" t="s">
        <v>141</v>
      </c>
      <c r="AT101" s="181" t="s">
        <v>136</v>
      </c>
      <c r="AU101" s="181" t="s">
        <v>86</v>
      </c>
      <c r="AY101" s="19" t="s">
        <v>134</v>
      </c>
      <c r="BE101" s="182">
        <f>IF(N101="základní",J101,0)</f>
        <v>0</v>
      </c>
      <c r="BF101" s="182">
        <f>IF(N101="snížená",J101,0)</f>
        <v>0</v>
      </c>
      <c r="BG101" s="182">
        <f>IF(N101="zákl. přenesená",J101,0)</f>
        <v>0</v>
      </c>
      <c r="BH101" s="182">
        <f>IF(N101="sníž. přenesená",J101,0)</f>
        <v>0</v>
      </c>
      <c r="BI101" s="182">
        <f>IF(N101="nulová",J101,0)</f>
        <v>0</v>
      </c>
      <c r="BJ101" s="19" t="s">
        <v>84</v>
      </c>
      <c r="BK101" s="182">
        <f>ROUND(I101*H101,2)</f>
        <v>0</v>
      </c>
      <c r="BL101" s="19" t="s">
        <v>141</v>
      </c>
      <c r="BM101" s="181" t="s">
        <v>1005</v>
      </c>
    </row>
    <row r="102" spans="1:65" s="2" customFormat="1" ht="19.5">
      <c r="A102" s="35"/>
      <c r="B102" s="36"/>
      <c r="C102" s="37"/>
      <c r="D102" s="183" t="s">
        <v>143</v>
      </c>
      <c r="E102" s="37"/>
      <c r="F102" s="184" t="s">
        <v>1006</v>
      </c>
      <c r="G102" s="37"/>
      <c r="H102" s="37"/>
      <c r="I102" s="426"/>
      <c r="J102" s="408"/>
      <c r="K102" s="37"/>
      <c r="L102" s="40"/>
      <c r="M102" s="186"/>
      <c r="N102" s="187"/>
      <c r="O102" s="64"/>
      <c r="P102" s="64"/>
      <c r="Q102" s="64"/>
      <c r="R102" s="64"/>
      <c r="S102" s="64"/>
      <c r="T102" s="65"/>
      <c r="U102" s="35"/>
      <c r="V102" s="35"/>
      <c r="W102" s="35"/>
      <c r="X102" s="35"/>
      <c r="Y102" s="35"/>
      <c r="Z102" s="35"/>
      <c r="AA102" s="35"/>
      <c r="AB102" s="35"/>
      <c r="AC102" s="35"/>
      <c r="AD102" s="35"/>
      <c r="AE102" s="35"/>
      <c r="AT102" s="19" t="s">
        <v>143</v>
      </c>
      <c r="AU102" s="19" t="s">
        <v>86</v>
      </c>
    </row>
    <row r="103" spans="1:65" s="2" customFormat="1" ht="68.25">
      <c r="A103" s="35"/>
      <c r="B103" s="36"/>
      <c r="C103" s="37"/>
      <c r="D103" s="183" t="s">
        <v>145</v>
      </c>
      <c r="E103" s="37"/>
      <c r="F103" s="188" t="s">
        <v>996</v>
      </c>
      <c r="G103" s="37"/>
      <c r="H103" s="37"/>
      <c r="I103" s="426"/>
      <c r="J103" s="408"/>
      <c r="K103" s="37"/>
      <c r="L103" s="40"/>
      <c r="M103" s="186"/>
      <c r="N103" s="187"/>
      <c r="O103" s="64"/>
      <c r="P103" s="64"/>
      <c r="Q103" s="64"/>
      <c r="R103" s="64"/>
      <c r="S103" s="64"/>
      <c r="T103" s="65"/>
      <c r="U103" s="35"/>
      <c r="V103" s="35"/>
      <c r="W103" s="35"/>
      <c r="X103" s="35"/>
      <c r="Y103" s="35"/>
      <c r="Z103" s="35"/>
      <c r="AA103" s="35"/>
      <c r="AB103" s="35"/>
      <c r="AC103" s="35"/>
      <c r="AD103" s="35"/>
      <c r="AE103" s="35"/>
      <c r="AT103" s="19" t="s">
        <v>145</v>
      </c>
      <c r="AU103" s="19" t="s">
        <v>86</v>
      </c>
    </row>
    <row r="104" spans="1:65" s="14" customFormat="1">
      <c r="B104" s="198"/>
      <c r="C104" s="199"/>
      <c r="D104" s="183" t="s">
        <v>147</v>
      </c>
      <c r="E104" s="200" t="s">
        <v>19</v>
      </c>
      <c r="F104" s="201" t="s">
        <v>1007</v>
      </c>
      <c r="G104" s="199"/>
      <c r="H104" s="202">
        <v>2</v>
      </c>
      <c r="I104" s="429"/>
      <c r="J104" s="430"/>
      <c r="K104" s="199"/>
      <c r="L104" s="203"/>
      <c r="M104" s="204"/>
      <c r="N104" s="205"/>
      <c r="O104" s="205"/>
      <c r="P104" s="205"/>
      <c r="Q104" s="205"/>
      <c r="R104" s="205"/>
      <c r="S104" s="205"/>
      <c r="T104" s="206"/>
      <c r="AT104" s="207" t="s">
        <v>147</v>
      </c>
      <c r="AU104" s="207" t="s">
        <v>86</v>
      </c>
      <c r="AV104" s="14" t="s">
        <v>86</v>
      </c>
      <c r="AW104" s="14" t="s">
        <v>35</v>
      </c>
      <c r="AX104" s="14" t="s">
        <v>84</v>
      </c>
      <c r="AY104" s="207" t="s">
        <v>134</v>
      </c>
    </row>
    <row r="105" spans="1:65" s="2" customFormat="1" ht="24.2" customHeight="1">
      <c r="A105" s="35"/>
      <c r="B105" s="36"/>
      <c r="C105" s="218" t="s">
        <v>141</v>
      </c>
      <c r="D105" s="218" t="s">
        <v>192</v>
      </c>
      <c r="E105" s="219" t="s">
        <v>1008</v>
      </c>
      <c r="F105" s="220" t="s">
        <v>1009</v>
      </c>
      <c r="G105" s="221" t="s">
        <v>187</v>
      </c>
      <c r="H105" s="222">
        <v>2</v>
      </c>
      <c r="I105" s="427"/>
      <c r="J105" s="428">
        <f>ROUND(I105*H105,2)</f>
        <v>0</v>
      </c>
      <c r="K105" s="220" t="s">
        <v>19</v>
      </c>
      <c r="L105" s="223"/>
      <c r="M105" s="224" t="s">
        <v>19</v>
      </c>
      <c r="N105" s="225" t="s">
        <v>47</v>
      </c>
      <c r="O105" s="64"/>
      <c r="P105" s="179">
        <f>O105*H105</f>
        <v>0</v>
      </c>
      <c r="Q105" s="179">
        <v>6.0999999999999999E-2</v>
      </c>
      <c r="R105" s="179">
        <f>Q105*H105</f>
        <v>0.122</v>
      </c>
      <c r="S105" s="179">
        <v>0</v>
      </c>
      <c r="T105" s="180">
        <f>S105*H105</f>
        <v>0</v>
      </c>
      <c r="U105" s="35"/>
      <c r="V105" s="35"/>
      <c r="W105" s="35"/>
      <c r="X105" s="35"/>
      <c r="Y105" s="35"/>
      <c r="Z105" s="35"/>
      <c r="AA105" s="35"/>
      <c r="AB105" s="35"/>
      <c r="AC105" s="35"/>
      <c r="AD105" s="35"/>
      <c r="AE105" s="35"/>
      <c r="AR105" s="181" t="s">
        <v>191</v>
      </c>
      <c r="AT105" s="181" t="s">
        <v>192</v>
      </c>
      <c r="AU105" s="181" t="s">
        <v>86</v>
      </c>
      <c r="AY105" s="19" t="s">
        <v>134</v>
      </c>
      <c r="BE105" s="182">
        <f>IF(N105="základní",J105,0)</f>
        <v>0</v>
      </c>
      <c r="BF105" s="182">
        <f>IF(N105="snížená",J105,0)</f>
        <v>0</v>
      </c>
      <c r="BG105" s="182">
        <f>IF(N105="zákl. přenesená",J105,0)</f>
        <v>0</v>
      </c>
      <c r="BH105" s="182">
        <f>IF(N105="sníž. přenesená",J105,0)</f>
        <v>0</v>
      </c>
      <c r="BI105" s="182">
        <f>IF(N105="nulová",J105,0)</f>
        <v>0</v>
      </c>
      <c r="BJ105" s="19" t="s">
        <v>84</v>
      </c>
      <c r="BK105" s="182">
        <f>ROUND(I105*H105,2)</f>
        <v>0</v>
      </c>
      <c r="BL105" s="19" t="s">
        <v>141</v>
      </c>
      <c r="BM105" s="181" t="s">
        <v>1010</v>
      </c>
    </row>
    <row r="106" spans="1:65" s="2" customFormat="1">
      <c r="A106" s="35"/>
      <c r="B106" s="36"/>
      <c r="C106" s="37"/>
      <c r="D106" s="183" t="s">
        <v>143</v>
      </c>
      <c r="E106" s="37"/>
      <c r="F106" s="184" t="s">
        <v>1009</v>
      </c>
      <c r="G106" s="37"/>
      <c r="H106" s="37"/>
      <c r="I106" s="426"/>
      <c r="J106" s="408"/>
      <c r="K106" s="37"/>
      <c r="L106" s="40"/>
      <c r="M106" s="186"/>
      <c r="N106" s="187"/>
      <c r="O106" s="64"/>
      <c r="P106" s="64"/>
      <c r="Q106" s="64"/>
      <c r="R106" s="64"/>
      <c r="S106" s="64"/>
      <c r="T106" s="65"/>
      <c r="U106" s="35"/>
      <c r="V106" s="35"/>
      <c r="W106" s="35"/>
      <c r="X106" s="35"/>
      <c r="Y106" s="35"/>
      <c r="Z106" s="35"/>
      <c r="AA106" s="35"/>
      <c r="AB106" s="35"/>
      <c r="AC106" s="35"/>
      <c r="AD106" s="35"/>
      <c r="AE106" s="35"/>
      <c r="AT106" s="19" t="s">
        <v>143</v>
      </c>
      <c r="AU106" s="19" t="s">
        <v>86</v>
      </c>
    </row>
    <row r="107" spans="1:65" s="2" customFormat="1" ht="19.5">
      <c r="A107" s="35"/>
      <c r="B107" s="36"/>
      <c r="C107" s="37"/>
      <c r="D107" s="183" t="s">
        <v>1000</v>
      </c>
      <c r="E107" s="37"/>
      <c r="F107" s="188" t="s">
        <v>1001</v>
      </c>
      <c r="G107" s="37"/>
      <c r="H107" s="37"/>
      <c r="I107" s="426"/>
      <c r="J107" s="408"/>
      <c r="K107" s="37"/>
      <c r="L107" s="40"/>
      <c r="M107" s="186"/>
      <c r="N107" s="187"/>
      <c r="O107" s="64"/>
      <c r="P107" s="64"/>
      <c r="Q107" s="64"/>
      <c r="R107" s="64"/>
      <c r="S107" s="64"/>
      <c r="T107" s="65"/>
      <c r="U107" s="35"/>
      <c r="V107" s="35"/>
      <c r="W107" s="35"/>
      <c r="X107" s="35"/>
      <c r="Y107" s="35"/>
      <c r="Z107" s="35"/>
      <c r="AA107" s="35"/>
      <c r="AB107" s="35"/>
      <c r="AC107" s="35"/>
      <c r="AD107" s="35"/>
      <c r="AE107" s="35"/>
      <c r="AT107" s="19" t="s">
        <v>1000</v>
      </c>
      <c r="AU107" s="19" t="s">
        <v>86</v>
      </c>
    </row>
    <row r="108" spans="1:65" s="14" customFormat="1">
      <c r="B108" s="198"/>
      <c r="C108" s="199"/>
      <c r="D108" s="183" t="s">
        <v>147</v>
      </c>
      <c r="E108" s="200" t="s">
        <v>19</v>
      </c>
      <c r="F108" s="201" t="s">
        <v>1011</v>
      </c>
      <c r="G108" s="199"/>
      <c r="H108" s="202">
        <v>2</v>
      </c>
      <c r="I108" s="429"/>
      <c r="J108" s="430"/>
      <c r="K108" s="199"/>
      <c r="L108" s="203"/>
      <c r="M108" s="204"/>
      <c r="N108" s="205"/>
      <c r="O108" s="205"/>
      <c r="P108" s="205"/>
      <c r="Q108" s="205"/>
      <c r="R108" s="205"/>
      <c r="S108" s="205"/>
      <c r="T108" s="206"/>
      <c r="AT108" s="207" t="s">
        <v>147</v>
      </c>
      <c r="AU108" s="207" t="s">
        <v>86</v>
      </c>
      <c r="AV108" s="14" t="s">
        <v>86</v>
      </c>
      <c r="AW108" s="14" t="s">
        <v>35</v>
      </c>
      <c r="AX108" s="14" t="s">
        <v>84</v>
      </c>
      <c r="AY108" s="207" t="s">
        <v>134</v>
      </c>
    </row>
    <row r="109" spans="1:65" s="2" customFormat="1" ht="14.45" customHeight="1">
      <c r="A109" s="35"/>
      <c r="B109" s="36"/>
      <c r="C109" s="170" t="s">
        <v>175</v>
      </c>
      <c r="D109" s="170" t="s">
        <v>136</v>
      </c>
      <c r="E109" s="171" t="s">
        <v>1012</v>
      </c>
      <c r="F109" s="172" t="s">
        <v>1013</v>
      </c>
      <c r="G109" s="173" t="s">
        <v>187</v>
      </c>
      <c r="H109" s="174">
        <v>2</v>
      </c>
      <c r="I109" s="424"/>
      <c r="J109" s="425">
        <f>ROUND(I109*H109,2)</f>
        <v>0</v>
      </c>
      <c r="K109" s="172" t="s">
        <v>140</v>
      </c>
      <c r="L109" s="40"/>
      <c r="M109" s="177" t="s">
        <v>19</v>
      </c>
      <c r="N109" s="178" t="s">
        <v>47</v>
      </c>
      <c r="O109" s="64"/>
      <c r="P109" s="179">
        <f>O109*H109</f>
        <v>0</v>
      </c>
      <c r="Q109" s="179">
        <v>1.6449999999999999E-2</v>
      </c>
      <c r="R109" s="179">
        <f>Q109*H109</f>
        <v>3.2899999999999999E-2</v>
      </c>
      <c r="S109" s="179">
        <v>0</v>
      </c>
      <c r="T109" s="180">
        <f>S109*H109</f>
        <v>0</v>
      </c>
      <c r="U109" s="35"/>
      <c r="V109" s="35"/>
      <c r="W109" s="35"/>
      <c r="X109" s="35"/>
      <c r="Y109" s="35"/>
      <c r="Z109" s="35"/>
      <c r="AA109" s="35"/>
      <c r="AB109" s="35"/>
      <c r="AC109" s="35"/>
      <c r="AD109" s="35"/>
      <c r="AE109" s="35"/>
      <c r="AR109" s="181" t="s">
        <v>141</v>
      </c>
      <c r="AT109" s="181" t="s">
        <v>136</v>
      </c>
      <c r="AU109" s="181" t="s">
        <v>86</v>
      </c>
      <c r="AY109" s="19" t="s">
        <v>134</v>
      </c>
      <c r="BE109" s="182">
        <f>IF(N109="základní",J109,0)</f>
        <v>0</v>
      </c>
      <c r="BF109" s="182">
        <f>IF(N109="snížená",J109,0)</f>
        <v>0</v>
      </c>
      <c r="BG109" s="182">
        <f>IF(N109="zákl. přenesená",J109,0)</f>
        <v>0</v>
      </c>
      <c r="BH109" s="182">
        <f>IF(N109="sníž. přenesená",J109,0)</f>
        <v>0</v>
      </c>
      <c r="BI109" s="182">
        <f>IF(N109="nulová",J109,0)</f>
        <v>0</v>
      </c>
      <c r="BJ109" s="19" t="s">
        <v>84</v>
      </c>
      <c r="BK109" s="182">
        <f>ROUND(I109*H109,2)</f>
        <v>0</v>
      </c>
      <c r="BL109" s="19" t="s">
        <v>141</v>
      </c>
      <c r="BM109" s="181" t="s">
        <v>1014</v>
      </c>
    </row>
    <row r="110" spans="1:65" s="2" customFormat="1" ht="19.5">
      <c r="A110" s="35"/>
      <c r="B110" s="36"/>
      <c r="C110" s="37"/>
      <c r="D110" s="183" t="s">
        <v>143</v>
      </c>
      <c r="E110" s="37"/>
      <c r="F110" s="184" t="s">
        <v>1015</v>
      </c>
      <c r="G110" s="37"/>
      <c r="H110" s="37"/>
      <c r="I110" s="426"/>
      <c r="J110" s="408"/>
      <c r="K110" s="37"/>
      <c r="L110" s="40"/>
      <c r="M110" s="186"/>
      <c r="N110" s="187"/>
      <c r="O110" s="64"/>
      <c r="P110" s="64"/>
      <c r="Q110" s="64"/>
      <c r="R110" s="64"/>
      <c r="S110" s="64"/>
      <c r="T110" s="65"/>
      <c r="U110" s="35"/>
      <c r="V110" s="35"/>
      <c r="W110" s="35"/>
      <c r="X110" s="35"/>
      <c r="Y110" s="35"/>
      <c r="Z110" s="35"/>
      <c r="AA110" s="35"/>
      <c r="AB110" s="35"/>
      <c r="AC110" s="35"/>
      <c r="AD110" s="35"/>
      <c r="AE110" s="35"/>
      <c r="AT110" s="19" t="s">
        <v>143</v>
      </c>
      <c r="AU110" s="19" t="s">
        <v>86</v>
      </c>
    </row>
    <row r="111" spans="1:65" s="2" customFormat="1" ht="68.25">
      <c r="A111" s="35"/>
      <c r="B111" s="36"/>
      <c r="C111" s="37"/>
      <c r="D111" s="183" t="s">
        <v>145</v>
      </c>
      <c r="E111" s="37"/>
      <c r="F111" s="188" t="s">
        <v>996</v>
      </c>
      <c r="G111" s="37"/>
      <c r="H111" s="37"/>
      <c r="I111" s="426"/>
      <c r="J111" s="408"/>
      <c r="K111" s="37"/>
      <c r="L111" s="40"/>
      <c r="M111" s="186"/>
      <c r="N111" s="187"/>
      <c r="O111" s="64"/>
      <c r="P111" s="64"/>
      <c r="Q111" s="64"/>
      <c r="R111" s="64"/>
      <c r="S111" s="64"/>
      <c r="T111" s="65"/>
      <c r="U111" s="35"/>
      <c r="V111" s="35"/>
      <c r="W111" s="35"/>
      <c r="X111" s="35"/>
      <c r="Y111" s="35"/>
      <c r="Z111" s="35"/>
      <c r="AA111" s="35"/>
      <c r="AB111" s="35"/>
      <c r="AC111" s="35"/>
      <c r="AD111" s="35"/>
      <c r="AE111" s="35"/>
      <c r="AT111" s="19" t="s">
        <v>145</v>
      </c>
      <c r="AU111" s="19" t="s">
        <v>86</v>
      </c>
    </row>
    <row r="112" spans="1:65" s="14" customFormat="1">
      <c r="B112" s="198"/>
      <c r="C112" s="199"/>
      <c r="D112" s="183" t="s">
        <v>147</v>
      </c>
      <c r="E112" s="200" t="s">
        <v>19</v>
      </c>
      <c r="F112" s="201" t="s">
        <v>1016</v>
      </c>
      <c r="G112" s="199"/>
      <c r="H112" s="202">
        <v>2</v>
      </c>
      <c r="I112" s="429"/>
      <c r="J112" s="430"/>
      <c r="K112" s="199"/>
      <c r="L112" s="203"/>
      <c r="M112" s="204"/>
      <c r="N112" s="205"/>
      <c r="O112" s="205"/>
      <c r="P112" s="205"/>
      <c r="Q112" s="205"/>
      <c r="R112" s="205"/>
      <c r="S112" s="205"/>
      <c r="T112" s="206"/>
      <c r="AT112" s="207" t="s">
        <v>147</v>
      </c>
      <c r="AU112" s="207" t="s">
        <v>86</v>
      </c>
      <c r="AV112" s="14" t="s">
        <v>86</v>
      </c>
      <c r="AW112" s="14" t="s">
        <v>35</v>
      </c>
      <c r="AX112" s="14" t="s">
        <v>84</v>
      </c>
      <c r="AY112" s="207" t="s">
        <v>134</v>
      </c>
    </row>
    <row r="113" spans="1:65" s="2" customFormat="1" ht="24.2" customHeight="1">
      <c r="A113" s="35"/>
      <c r="B113" s="36"/>
      <c r="C113" s="218" t="s">
        <v>178</v>
      </c>
      <c r="D113" s="218" t="s">
        <v>192</v>
      </c>
      <c r="E113" s="219" t="s">
        <v>1017</v>
      </c>
      <c r="F113" s="220" t="s">
        <v>1018</v>
      </c>
      <c r="G113" s="221" t="s">
        <v>187</v>
      </c>
      <c r="H113" s="222">
        <v>2</v>
      </c>
      <c r="I113" s="427"/>
      <c r="J113" s="428">
        <f>ROUND(I113*H113,2)</f>
        <v>0</v>
      </c>
      <c r="K113" s="220" t="s">
        <v>19</v>
      </c>
      <c r="L113" s="223"/>
      <c r="M113" s="224" t="s">
        <v>19</v>
      </c>
      <c r="N113" s="225" t="s">
        <v>47</v>
      </c>
      <c r="O113" s="64"/>
      <c r="P113" s="179">
        <f>O113*H113</f>
        <v>0</v>
      </c>
      <c r="Q113" s="179">
        <v>8.7999999999999995E-2</v>
      </c>
      <c r="R113" s="179">
        <f>Q113*H113</f>
        <v>0.17599999999999999</v>
      </c>
      <c r="S113" s="179">
        <v>0</v>
      </c>
      <c r="T113" s="180">
        <f>S113*H113</f>
        <v>0</v>
      </c>
      <c r="U113" s="35"/>
      <c r="V113" s="35"/>
      <c r="W113" s="35"/>
      <c r="X113" s="35"/>
      <c r="Y113" s="35"/>
      <c r="Z113" s="35"/>
      <c r="AA113" s="35"/>
      <c r="AB113" s="35"/>
      <c r="AC113" s="35"/>
      <c r="AD113" s="35"/>
      <c r="AE113" s="35"/>
      <c r="AR113" s="181" t="s">
        <v>191</v>
      </c>
      <c r="AT113" s="181" t="s">
        <v>192</v>
      </c>
      <c r="AU113" s="181" t="s">
        <v>86</v>
      </c>
      <c r="AY113" s="19" t="s">
        <v>134</v>
      </c>
      <c r="BE113" s="182">
        <f>IF(N113="základní",J113,0)</f>
        <v>0</v>
      </c>
      <c r="BF113" s="182">
        <f>IF(N113="snížená",J113,0)</f>
        <v>0</v>
      </c>
      <c r="BG113" s="182">
        <f>IF(N113="zákl. přenesená",J113,0)</f>
        <v>0</v>
      </c>
      <c r="BH113" s="182">
        <f>IF(N113="sníž. přenesená",J113,0)</f>
        <v>0</v>
      </c>
      <c r="BI113" s="182">
        <f>IF(N113="nulová",J113,0)</f>
        <v>0</v>
      </c>
      <c r="BJ113" s="19" t="s">
        <v>84</v>
      </c>
      <c r="BK113" s="182">
        <f>ROUND(I113*H113,2)</f>
        <v>0</v>
      </c>
      <c r="BL113" s="19" t="s">
        <v>141</v>
      </c>
      <c r="BM113" s="181" t="s">
        <v>1019</v>
      </c>
    </row>
    <row r="114" spans="1:65" s="2" customFormat="1">
      <c r="A114" s="35"/>
      <c r="B114" s="36"/>
      <c r="C114" s="37"/>
      <c r="D114" s="183" t="s">
        <v>143</v>
      </c>
      <c r="E114" s="37"/>
      <c r="F114" s="184" t="s">
        <v>1018</v>
      </c>
      <c r="G114" s="37"/>
      <c r="H114" s="37"/>
      <c r="I114" s="426"/>
      <c r="J114" s="408"/>
      <c r="K114" s="37"/>
      <c r="L114" s="40"/>
      <c r="M114" s="186"/>
      <c r="N114" s="187"/>
      <c r="O114" s="64"/>
      <c r="P114" s="64"/>
      <c r="Q114" s="64"/>
      <c r="R114" s="64"/>
      <c r="S114" s="64"/>
      <c r="T114" s="65"/>
      <c r="U114" s="35"/>
      <c r="V114" s="35"/>
      <c r="W114" s="35"/>
      <c r="X114" s="35"/>
      <c r="Y114" s="35"/>
      <c r="Z114" s="35"/>
      <c r="AA114" s="35"/>
      <c r="AB114" s="35"/>
      <c r="AC114" s="35"/>
      <c r="AD114" s="35"/>
      <c r="AE114" s="35"/>
      <c r="AT114" s="19" t="s">
        <v>143</v>
      </c>
      <c r="AU114" s="19" t="s">
        <v>86</v>
      </c>
    </row>
    <row r="115" spans="1:65" s="2" customFormat="1" ht="19.5">
      <c r="A115" s="35"/>
      <c r="B115" s="36"/>
      <c r="C115" s="37"/>
      <c r="D115" s="183" t="s">
        <v>1000</v>
      </c>
      <c r="E115" s="37"/>
      <c r="F115" s="188" t="s">
        <v>1001</v>
      </c>
      <c r="G115" s="37"/>
      <c r="H115" s="37"/>
      <c r="I115" s="426"/>
      <c r="J115" s="408"/>
      <c r="K115" s="37"/>
      <c r="L115" s="40"/>
      <c r="M115" s="186"/>
      <c r="N115" s="187"/>
      <c r="O115" s="64"/>
      <c r="P115" s="64"/>
      <c r="Q115" s="64"/>
      <c r="R115" s="64"/>
      <c r="S115" s="64"/>
      <c r="T115" s="65"/>
      <c r="U115" s="35"/>
      <c r="V115" s="35"/>
      <c r="W115" s="35"/>
      <c r="X115" s="35"/>
      <c r="Y115" s="35"/>
      <c r="Z115" s="35"/>
      <c r="AA115" s="35"/>
      <c r="AB115" s="35"/>
      <c r="AC115" s="35"/>
      <c r="AD115" s="35"/>
      <c r="AE115" s="35"/>
      <c r="AT115" s="19" t="s">
        <v>1000</v>
      </c>
      <c r="AU115" s="19" t="s">
        <v>86</v>
      </c>
    </row>
    <row r="116" spans="1:65" s="14" customFormat="1">
      <c r="B116" s="198"/>
      <c r="C116" s="199"/>
      <c r="D116" s="183" t="s">
        <v>147</v>
      </c>
      <c r="E116" s="200" t="s">
        <v>19</v>
      </c>
      <c r="F116" s="201" t="s">
        <v>1020</v>
      </c>
      <c r="G116" s="199"/>
      <c r="H116" s="202">
        <v>2</v>
      </c>
      <c r="I116" s="429"/>
      <c r="J116" s="430"/>
      <c r="K116" s="199"/>
      <c r="L116" s="203"/>
      <c r="M116" s="204"/>
      <c r="N116" s="205"/>
      <c r="O116" s="205"/>
      <c r="P116" s="205"/>
      <c r="Q116" s="205"/>
      <c r="R116" s="205"/>
      <c r="S116" s="205"/>
      <c r="T116" s="206"/>
      <c r="AT116" s="207" t="s">
        <v>147</v>
      </c>
      <c r="AU116" s="207" t="s">
        <v>86</v>
      </c>
      <c r="AV116" s="14" t="s">
        <v>86</v>
      </c>
      <c r="AW116" s="14" t="s">
        <v>35</v>
      </c>
      <c r="AX116" s="14" t="s">
        <v>84</v>
      </c>
      <c r="AY116" s="207" t="s">
        <v>134</v>
      </c>
    </row>
    <row r="117" spans="1:65" s="2" customFormat="1" ht="14.45" customHeight="1">
      <c r="A117" s="35"/>
      <c r="B117" s="36"/>
      <c r="C117" s="170" t="s">
        <v>184</v>
      </c>
      <c r="D117" s="170" t="s">
        <v>136</v>
      </c>
      <c r="E117" s="171" t="s">
        <v>1021</v>
      </c>
      <c r="F117" s="172" t="s">
        <v>1022</v>
      </c>
      <c r="G117" s="173" t="s">
        <v>187</v>
      </c>
      <c r="H117" s="174">
        <v>6</v>
      </c>
      <c r="I117" s="424"/>
      <c r="J117" s="425">
        <f>ROUND(I117*H117,2)</f>
        <v>0</v>
      </c>
      <c r="K117" s="172" t="s">
        <v>140</v>
      </c>
      <c r="L117" s="40"/>
      <c r="M117" s="177" t="s">
        <v>19</v>
      </c>
      <c r="N117" s="178" t="s">
        <v>47</v>
      </c>
      <c r="O117" s="64"/>
      <c r="P117" s="179">
        <f>O117*H117</f>
        <v>0</v>
      </c>
      <c r="Q117" s="179">
        <v>0</v>
      </c>
      <c r="R117" s="179">
        <f>Q117*H117</f>
        <v>0</v>
      </c>
      <c r="S117" s="179">
        <v>0</v>
      </c>
      <c r="T117" s="180">
        <f>S117*H117</f>
        <v>0</v>
      </c>
      <c r="U117" s="35"/>
      <c r="V117" s="35"/>
      <c r="W117" s="35"/>
      <c r="X117" s="35"/>
      <c r="Y117" s="35"/>
      <c r="Z117" s="35"/>
      <c r="AA117" s="35"/>
      <c r="AB117" s="35"/>
      <c r="AC117" s="35"/>
      <c r="AD117" s="35"/>
      <c r="AE117" s="35"/>
      <c r="AR117" s="181" t="s">
        <v>141</v>
      </c>
      <c r="AT117" s="181" t="s">
        <v>136</v>
      </c>
      <c r="AU117" s="181" t="s">
        <v>86</v>
      </c>
      <c r="AY117" s="19" t="s">
        <v>134</v>
      </c>
      <c r="BE117" s="182">
        <f>IF(N117="základní",J117,0)</f>
        <v>0</v>
      </c>
      <c r="BF117" s="182">
        <f>IF(N117="snížená",J117,0)</f>
        <v>0</v>
      </c>
      <c r="BG117" s="182">
        <f>IF(N117="zákl. přenesená",J117,0)</f>
        <v>0</v>
      </c>
      <c r="BH117" s="182">
        <f>IF(N117="sníž. přenesená",J117,0)</f>
        <v>0</v>
      </c>
      <c r="BI117" s="182">
        <f>IF(N117="nulová",J117,0)</f>
        <v>0</v>
      </c>
      <c r="BJ117" s="19" t="s">
        <v>84</v>
      </c>
      <c r="BK117" s="182">
        <f>ROUND(I117*H117,2)</f>
        <v>0</v>
      </c>
      <c r="BL117" s="19" t="s">
        <v>141</v>
      </c>
      <c r="BM117" s="181" t="s">
        <v>1023</v>
      </c>
    </row>
    <row r="118" spans="1:65" s="2" customFormat="1">
      <c r="A118" s="35"/>
      <c r="B118" s="36"/>
      <c r="C118" s="37"/>
      <c r="D118" s="183" t="s">
        <v>143</v>
      </c>
      <c r="E118" s="37"/>
      <c r="F118" s="184" t="s">
        <v>1024</v>
      </c>
      <c r="G118" s="37"/>
      <c r="H118" s="37"/>
      <c r="I118" s="426"/>
      <c r="J118" s="408"/>
      <c r="K118" s="37"/>
      <c r="L118" s="40"/>
      <c r="M118" s="186"/>
      <c r="N118" s="187"/>
      <c r="O118" s="64"/>
      <c r="P118" s="64"/>
      <c r="Q118" s="64"/>
      <c r="R118" s="64"/>
      <c r="S118" s="64"/>
      <c r="T118" s="65"/>
      <c r="U118" s="35"/>
      <c r="V118" s="35"/>
      <c r="W118" s="35"/>
      <c r="X118" s="35"/>
      <c r="Y118" s="35"/>
      <c r="Z118" s="35"/>
      <c r="AA118" s="35"/>
      <c r="AB118" s="35"/>
      <c r="AC118" s="35"/>
      <c r="AD118" s="35"/>
      <c r="AE118" s="35"/>
      <c r="AT118" s="19" t="s">
        <v>143</v>
      </c>
      <c r="AU118" s="19" t="s">
        <v>86</v>
      </c>
    </row>
    <row r="119" spans="1:65" s="2" customFormat="1" ht="39">
      <c r="A119" s="35"/>
      <c r="B119" s="36"/>
      <c r="C119" s="37"/>
      <c r="D119" s="183" t="s">
        <v>145</v>
      </c>
      <c r="E119" s="37"/>
      <c r="F119" s="188" t="s">
        <v>674</v>
      </c>
      <c r="G119" s="37"/>
      <c r="H119" s="37"/>
      <c r="I119" s="426"/>
      <c r="J119" s="408"/>
      <c r="K119" s="37"/>
      <c r="L119" s="40"/>
      <c r="M119" s="186"/>
      <c r="N119" s="187"/>
      <c r="O119" s="64"/>
      <c r="P119" s="64"/>
      <c r="Q119" s="64"/>
      <c r="R119" s="64"/>
      <c r="S119" s="64"/>
      <c r="T119" s="65"/>
      <c r="U119" s="35"/>
      <c r="V119" s="35"/>
      <c r="W119" s="35"/>
      <c r="X119" s="35"/>
      <c r="Y119" s="35"/>
      <c r="Z119" s="35"/>
      <c r="AA119" s="35"/>
      <c r="AB119" s="35"/>
      <c r="AC119" s="35"/>
      <c r="AD119" s="35"/>
      <c r="AE119" s="35"/>
      <c r="AT119" s="19" t="s">
        <v>145</v>
      </c>
      <c r="AU119" s="19" t="s">
        <v>86</v>
      </c>
    </row>
    <row r="120" spans="1:65" s="2" customFormat="1" ht="14.45" customHeight="1">
      <c r="A120" s="35"/>
      <c r="B120" s="36"/>
      <c r="C120" s="218" t="s">
        <v>191</v>
      </c>
      <c r="D120" s="218" t="s">
        <v>192</v>
      </c>
      <c r="E120" s="219" t="s">
        <v>1025</v>
      </c>
      <c r="F120" s="220" t="s">
        <v>1026</v>
      </c>
      <c r="G120" s="221" t="s">
        <v>187</v>
      </c>
      <c r="H120" s="222">
        <v>6</v>
      </c>
      <c r="I120" s="427"/>
      <c r="J120" s="428">
        <f>ROUND(I120*H120,2)</f>
        <v>0</v>
      </c>
      <c r="K120" s="220" t="s">
        <v>140</v>
      </c>
      <c r="L120" s="223"/>
      <c r="M120" s="224" t="s">
        <v>19</v>
      </c>
      <c r="N120" s="225" t="s">
        <v>47</v>
      </c>
      <c r="O120" s="64"/>
      <c r="P120" s="179">
        <f>O120*H120</f>
        <v>0</v>
      </c>
      <c r="Q120" s="179">
        <v>6.9999999999999999E-4</v>
      </c>
      <c r="R120" s="179">
        <f>Q120*H120</f>
        <v>4.1999999999999997E-3</v>
      </c>
      <c r="S120" s="179">
        <v>0</v>
      </c>
      <c r="T120" s="180">
        <f>S120*H120</f>
        <v>0</v>
      </c>
      <c r="U120" s="35"/>
      <c r="V120" s="35"/>
      <c r="W120" s="35"/>
      <c r="X120" s="35"/>
      <c r="Y120" s="35"/>
      <c r="Z120" s="35"/>
      <c r="AA120" s="35"/>
      <c r="AB120" s="35"/>
      <c r="AC120" s="35"/>
      <c r="AD120" s="35"/>
      <c r="AE120" s="35"/>
      <c r="AR120" s="181" t="s">
        <v>191</v>
      </c>
      <c r="AT120" s="181" t="s">
        <v>192</v>
      </c>
      <c r="AU120" s="181" t="s">
        <v>86</v>
      </c>
      <c r="AY120" s="19" t="s">
        <v>134</v>
      </c>
      <c r="BE120" s="182">
        <f>IF(N120="základní",J120,0)</f>
        <v>0</v>
      </c>
      <c r="BF120" s="182">
        <f>IF(N120="snížená",J120,0)</f>
        <v>0</v>
      </c>
      <c r="BG120" s="182">
        <f>IF(N120="zákl. přenesená",J120,0)</f>
        <v>0</v>
      </c>
      <c r="BH120" s="182">
        <f>IF(N120="sníž. přenesená",J120,0)</f>
        <v>0</v>
      </c>
      <c r="BI120" s="182">
        <f>IF(N120="nulová",J120,0)</f>
        <v>0</v>
      </c>
      <c r="BJ120" s="19" t="s">
        <v>84</v>
      </c>
      <c r="BK120" s="182">
        <f>ROUND(I120*H120,2)</f>
        <v>0</v>
      </c>
      <c r="BL120" s="19" t="s">
        <v>141</v>
      </c>
      <c r="BM120" s="181" t="s">
        <v>1027</v>
      </c>
    </row>
    <row r="121" spans="1:65" s="2" customFormat="1">
      <c r="A121" s="35"/>
      <c r="B121" s="36"/>
      <c r="C121" s="37"/>
      <c r="D121" s="183" t="s">
        <v>143</v>
      </c>
      <c r="E121" s="37"/>
      <c r="F121" s="184" t="s">
        <v>1026</v>
      </c>
      <c r="G121" s="37"/>
      <c r="H121" s="37"/>
      <c r="I121" s="426"/>
      <c r="J121" s="408"/>
      <c r="K121" s="37"/>
      <c r="L121" s="40"/>
      <c r="M121" s="186"/>
      <c r="N121" s="187"/>
      <c r="O121" s="64"/>
      <c r="P121" s="64"/>
      <c r="Q121" s="64"/>
      <c r="R121" s="64"/>
      <c r="S121" s="64"/>
      <c r="T121" s="65"/>
      <c r="U121" s="35"/>
      <c r="V121" s="35"/>
      <c r="W121" s="35"/>
      <c r="X121" s="35"/>
      <c r="Y121" s="35"/>
      <c r="Z121" s="35"/>
      <c r="AA121" s="35"/>
      <c r="AB121" s="35"/>
      <c r="AC121" s="35"/>
      <c r="AD121" s="35"/>
      <c r="AE121" s="35"/>
      <c r="AT121" s="19" t="s">
        <v>143</v>
      </c>
      <c r="AU121" s="19" t="s">
        <v>86</v>
      </c>
    </row>
    <row r="122" spans="1:65" s="14" customFormat="1">
      <c r="B122" s="198"/>
      <c r="C122" s="199"/>
      <c r="D122" s="183" t="s">
        <v>147</v>
      </c>
      <c r="E122" s="200" t="s">
        <v>19</v>
      </c>
      <c r="F122" s="201" t="s">
        <v>1028</v>
      </c>
      <c r="G122" s="199"/>
      <c r="H122" s="202">
        <v>6</v>
      </c>
      <c r="I122" s="429"/>
      <c r="J122" s="430"/>
      <c r="K122" s="199"/>
      <c r="L122" s="203"/>
      <c r="M122" s="204"/>
      <c r="N122" s="205"/>
      <c r="O122" s="205"/>
      <c r="P122" s="205"/>
      <c r="Q122" s="205"/>
      <c r="R122" s="205"/>
      <c r="S122" s="205"/>
      <c r="T122" s="206"/>
      <c r="AT122" s="207" t="s">
        <v>147</v>
      </c>
      <c r="AU122" s="207" t="s">
        <v>86</v>
      </c>
      <c r="AV122" s="14" t="s">
        <v>86</v>
      </c>
      <c r="AW122" s="14" t="s">
        <v>35</v>
      </c>
      <c r="AX122" s="14" t="s">
        <v>84</v>
      </c>
      <c r="AY122" s="207" t="s">
        <v>134</v>
      </c>
    </row>
    <row r="123" spans="1:65" s="2" customFormat="1" ht="14.45" customHeight="1">
      <c r="A123" s="35"/>
      <c r="B123" s="36"/>
      <c r="C123" s="170" t="s">
        <v>197</v>
      </c>
      <c r="D123" s="170" t="s">
        <v>136</v>
      </c>
      <c r="E123" s="171" t="s">
        <v>1029</v>
      </c>
      <c r="F123" s="172" t="s">
        <v>1030</v>
      </c>
      <c r="G123" s="173" t="s">
        <v>187</v>
      </c>
      <c r="H123" s="174">
        <v>1</v>
      </c>
      <c r="I123" s="424"/>
      <c r="J123" s="425">
        <f>ROUND(I123*H123,2)</f>
        <v>0</v>
      </c>
      <c r="K123" s="172" t="s">
        <v>140</v>
      </c>
      <c r="L123" s="40"/>
      <c r="M123" s="177" t="s">
        <v>19</v>
      </c>
      <c r="N123" s="178" t="s">
        <v>47</v>
      </c>
      <c r="O123" s="64"/>
      <c r="P123" s="179">
        <f>O123*H123</f>
        <v>0</v>
      </c>
      <c r="Q123" s="179">
        <v>7.2000000000000005E-4</v>
      </c>
      <c r="R123" s="179">
        <f>Q123*H123</f>
        <v>7.2000000000000005E-4</v>
      </c>
      <c r="S123" s="179">
        <v>0</v>
      </c>
      <c r="T123" s="180">
        <f>S123*H123</f>
        <v>0</v>
      </c>
      <c r="U123" s="35"/>
      <c r="V123" s="35"/>
      <c r="W123" s="35"/>
      <c r="X123" s="35"/>
      <c r="Y123" s="35"/>
      <c r="Z123" s="35"/>
      <c r="AA123" s="35"/>
      <c r="AB123" s="35"/>
      <c r="AC123" s="35"/>
      <c r="AD123" s="35"/>
      <c r="AE123" s="35"/>
      <c r="AR123" s="181" t="s">
        <v>141</v>
      </c>
      <c r="AT123" s="181" t="s">
        <v>136</v>
      </c>
      <c r="AU123" s="181" t="s">
        <v>86</v>
      </c>
      <c r="AY123" s="19" t="s">
        <v>134</v>
      </c>
      <c r="BE123" s="182">
        <f>IF(N123="základní",J123,0)</f>
        <v>0</v>
      </c>
      <c r="BF123" s="182">
        <f>IF(N123="snížená",J123,0)</f>
        <v>0</v>
      </c>
      <c r="BG123" s="182">
        <f>IF(N123="zákl. přenesená",J123,0)</f>
        <v>0</v>
      </c>
      <c r="BH123" s="182">
        <f>IF(N123="sníž. přenesená",J123,0)</f>
        <v>0</v>
      </c>
      <c r="BI123" s="182">
        <f>IF(N123="nulová",J123,0)</f>
        <v>0</v>
      </c>
      <c r="BJ123" s="19" t="s">
        <v>84</v>
      </c>
      <c r="BK123" s="182">
        <f>ROUND(I123*H123,2)</f>
        <v>0</v>
      </c>
      <c r="BL123" s="19" t="s">
        <v>141</v>
      </c>
      <c r="BM123" s="181" t="s">
        <v>1031</v>
      </c>
    </row>
    <row r="124" spans="1:65" s="2" customFormat="1">
      <c r="A124" s="35"/>
      <c r="B124" s="36"/>
      <c r="C124" s="37"/>
      <c r="D124" s="183" t="s">
        <v>143</v>
      </c>
      <c r="E124" s="37"/>
      <c r="F124" s="184" t="s">
        <v>1032</v>
      </c>
      <c r="G124" s="37"/>
      <c r="H124" s="37"/>
      <c r="I124" s="426"/>
      <c r="J124" s="408"/>
      <c r="K124" s="37"/>
      <c r="L124" s="40"/>
      <c r="M124" s="186"/>
      <c r="N124" s="187"/>
      <c r="O124" s="64"/>
      <c r="P124" s="64"/>
      <c r="Q124" s="64"/>
      <c r="R124" s="64"/>
      <c r="S124" s="64"/>
      <c r="T124" s="65"/>
      <c r="U124" s="35"/>
      <c r="V124" s="35"/>
      <c r="W124" s="35"/>
      <c r="X124" s="35"/>
      <c r="Y124" s="35"/>
      <c r="Z124" s="35"/>
      <c r="AA124" s="35"/>
      <c r="AB124" s="35"/>
      <c r="AC124" s="35"/>
      <c r="AD124" s="35"/>
      <c r="AE124" s="35"/>
      <c r="AT124" s="19" t="s">
        <v>143</v>
      </c>
      <c r="AU124" s="19" t="s">
        <v>86</v>
      </c>
    </row>
    <row r="125" spans="1:65" s="2" customFormat="1" ht="126.75">
      <c r="A125" s="35"/>
      <c r="B125" s="36"/>
      <c r="C125" s="37"/>
      <c r="D125" s="183" t="s">
        <v>145</v>
      </c>
      <c r="E125" s="37"/>
      <c r="F125" s="188" t="s">
        <v>1033</v>
      </c>
      <c r="G125" s="37"/>
      <c r="H125" s="37"/>
      <c r="I125" s="426"/>
      <c r="J125" s="408"/>
      <c r="K125" s="37"/>
      <c r="L125" s="40"/>
      <c r="M125" s="186"/>
      <c r="N125" s="187"/>
      <c r="O125" s="64"/>
      <c r="P125" s="64"/>
      <c r="Q125" s="64"/>
      <c r="R125" s="64"/>
      <c r="S125" s="64"/>
      <c r="T125" s="65"/>
      <c r="U125" s="35"/>
      <c r="V125" s="35"/>
      <c r="W125" s="35"/>
      <c r="X125" s="35"/>
      <c r="Y125" s="35"/>
      <c r="Z125" s="35"/>
      <c r="AA125" s="35"/>
      <c r="AB125" s="35"/>
      <c r="AC125" s="35"/>
      <c r="AD125" s="35"/>
      <c r="AE125" s="35"/>
      <c r="AT125" s="19" t="s">
        <v>145</v>
      </c>
      <c r="AU125" s="19" t="s">
        <v>86</v>
      </c>
    </row>
    <row r="126" spans="1:65" s="2" customFormat="1" ht="14.45" customHeight="1">
      <c r="A126" s="35"/>
      <c r="B126" s="36"/>
      <c r="C126" s="218" t="s">
        <v>201</v>
      </c>
      <c r="D126" s="218" t="s">
        <v>192</v>
      </c>
      <c r="E126" s="219" t="s">
        <v>1034</v>
      </c>
      <c r="F126" s="220" t="s">
        <v>1035</v>
      </c>
      <c r="G126" s="221" t="s">
        <v>187</v>
      </c>
      <c r="H126" s="222">
        <v>1</v>
      </c>
      <c r="I126" s="427"/>
      <c r="J126" s="428">
        <f>ROUND(I126*H126,2)</f>
        <v>0</v>
      </c>
      <c r="K126" s="220" t="s">
        <v>19</v>
      </c>
      <c r="L126" s="223"/>
      <c r="M126" s="224" t="s">
        <v>19</v>
      </c>
      <c r="N126" s="225" t="s">
        <v>47</v>
      </c>
      <c r="O126" s="64"/>
      <c r="P126" s="179">
        <f>O126*H126</f>
        <v>0</v>
      </c>
      <c r="Q126" s="179">
        <v>8.0000000000000002E-3</v>
      </c>
      <c r="R126" s="179">
        <f>Q126*H126</f>
        <v>8.0000000000000002E-3</v>
      </c>
      <c r="S126" s="179">
        <v>0</v>
      </c>
      <c r="T126" s="180">
        <f>S126*H126</f>
        <v>0</v>
      </c>
      <c r="U126" s="35"/>
      <c r="V126" s="35"/>
      <c r="W126" s="35"/>
      <c r="X126" s="35"/>
      <c r="Y126" s="35"/>
      <c r="Z126" s="35"/>
      <c r="AA126" s="35"/>
      <c r="AB126" s="35"/>
      <c r="AC126" s="35"/>
      <c r="AD126" s="35"/>
      <c r="AE126" s="35"/>
      <c r="AR126" s="181" t="s">
        <v>191</v>
      </c>
      <c r="AT126" s="181" t="s">
        <v>192</v>
      </c>
      <c r="AU126" s="181" t="s">
        <v>86</v>
      </c>
      <c r="AY126" s="19" t="s">
        <v>134</v>
      </c>
      <c r="BE126" s="182">
        <f>IF(N126="základní",J126,0)</f>
        <v>0</v>
      </c>
      <c r="BF126" s="182">
        <f>IF(N126="snížená",J126,0)</f>
        <v>0</v>
      </c>
      <c r="BG126" s="182">
        <f>IF(N126="zákl. přenesená",J126,0)</f>
        <v>0</v>
      </c>
      <c r="BH126" s="182">
        <f>IF(N126="sníž. přenesená",J126,0)</f>
        <v>0</v>
      </c>
      <c r="BI126" s="182">
        <f>IF(N126="nulová",J126,0)</f>
        <v>0</v>
      </c>
      <c r="BJ126" s="19" t="s">
        <v>84</v>
      </c>
      <c r="BK126" s="182">
        <f>ROUND(I126*H126,2)</f>
        <v>0</v>
      </c>
      <c r="BL126" s="19" t="s">
        <v>141</v>
      </c>
      <c r="BM126" s="181" t="s">
        <v>1036</v>
      </c>
    </row>
    <row r="127" spans="1:65" s="2" customFormat="1" ht="14.45" customHeight="1">
      <c r="A127" s="35"/>
      <c r="B127" s="36"/>
      <c r="C127" s="170" t="s">
        <v>205</v>
      </c>
      <c r="D127" s="170" t="s">
        <v>136</v>
      </c>
      <c r="E127" s="171" t="s">
        <v>1037</v>
      </c>
      <c r="F127" s="172" t="s">
        <v>1038</v>
      </c>
      <c r="G127" s="173" t="s">
        <v>187</v>
      </c>
      <c r="H127" s="174">
        <v>1</v>
      </c>
      <c r="I127" s="424"/>
      <c r="J127" s="425">
        <f>ROUND(I127*H127,2)</f>
        <v>0</v>
      </c>
      <c r="K127" s="172" t="s">
        <v>140</v>
      </c>
      <c r="L127" s="40"/>
      <c r="M127" s="177" t="s">
        <v>19</v>
      </c>
      <c r="N127" s="178" t="s">
        <v>47</v>
      </c>
      <c r="O127" s="64"/>
      <c r="P127" s="179">
        <f>O127*H127</f>
        <v>0</v>
      </c>
      <c r="Q127" s="179">
        <v>1.6199999999999999E-3</v>
      </c>
      <c r="R127" s="179">
        <f>Q127*H127</f>
        <v>1.6199999999999999E-3</v>
      </c>
      <c r="S127" s="179">
        <v>0</v>
      </c>
      <c r="T127" s="180">
        <f>S127*H127</f>
        <v>0</v>
      </c>
      <c r="U127" s="35"/>
      <c r="V127" s="35"/>
      <c r="W127" s="35"/>
      <c r="X127" s="35"/>
      <c r="Y127" s="35"/>
      <c r="Z127" s="35"/>
      <c r="AA127" s="35"/>
      <c r="AB127" s="35"/>
      <c r="AC127" s="35"/>
      <c r="AD127" s="35"/>
      <c r="AE127" s="35"/>
      <c r="AR127" s="181" t="s">
        <v>141</v>
      </c>
      <c r="AT127" s="181" t="s">
        <v>136</v>
      </c>
      <c r="AU127" s="181" t="s">
        <v>86</v>
      </c>
      <c r="AY127" s="19" t="s">
        <v>134</v>
      </c>
      <c r="BE127" s="182">
        <f>IF(N127="základní",J127,0)</f>
        <v>0</v>
      </c>
      <c r="BF127" s="182">
        <f>IF(N127="snížená",J127,0)</f>
        <v>0</v>
      </c>
      <c r="BG127" s="182">
        <f>IF(N127="zákl. přenesená",J127,0)</f>
        <v>0</v>
      </c>
      <c r="BH127" s="182">
        <f>IF(N127="sníž. přenesená",J127,0)</f>
        <v>0</v>
      </c>
      <c r="BI127" s="182">
        <f>IF(N127="nulová",J127,0)</f>
        <v>0</v>
      </c>
      <c r="BJ127" s="19" t="s">
        <v>84</v>
      </c>
      <c r="BK127" s="182">
        <f>ROUND(I127*H127,2)</f>
        <v>0</v>
      </c>
      <c r="BL127" s="19" t="s">
        <v>141</v>
      </c>
      <c r="BM127" s="181" t="s">
        <v>1039</v>
      </c>
    </row>
    <row r="128" spans="1:65" s="2" customFormat="1">
      <c r="A128" s="35"/>
      <c r="B128" s="36"/>
      <c r="C128" s="37"/>
      <c r="D128" s="183" t="s">
        <v>143</v>
      </c>
      <c r="E128" s="37"/>
      <c r="F128" s="184" t="s">
        <v>1040</v>
      </c>
      <c r="G128" s="37"/>
      <c r="H128" s="37"/>
      <c r="I128" s="426"/>
      <c r="J128" s="408"/>
      <c r="K128" s="37"/>
      <c r="L128" s="40"/>
      <c r="M128" s="186"/>
      <c r="N128" s="187"/>
      <c r="O128" s="64"/>
      <c r="P128" s="64"/>
      <c r="Q128" s="64"/>
      <c r="R128" s="64"/>
      <c r="S128" s="64"/>
      <c r="T128" s="65"/>
      <c r="U128" s="35"/>
      <c r="V128" s="35"/>
      <c r="W128" s="35"/>
      <c r="X128" s="35"/>
      <c r="Y128" s="35"/>
      <c r="Z128" s="35"/>
      <c r="AA128" s="35"/>
      <c r="AB128" s="35"/>
      <c r="AC128" s="35"/>
      <c r="AD128" s="35"/>
      <c r="AE128" s="35"/>
      <c r="AT128" s="19" t="s">
        <v>143</v>
      </c>
      <c r="AU128" s="19" t="s">
        <v>86</v>
      </c>
    </row>
    <row r="129" spans="1:65" s="2" customFormat="1" ht="126.75">
      <c r="A129" s="35"/>
      <c r="B129" s="36"/>
      <c r="C129" s="37"/>
      <c r="D129" s="183" t="s">
        <v>145</v>
      </c>
      <c r="E129" s="37"/>
      <c r="F129" s="188" t="s">
        <v>1033</v>
      </c>
      <c r="G129" s="37"/>
      <c r="H129" s="37"/>
      <c r="I129" s="426"/>
      <c r="J129" s="408"/>
      <c r="K129" s="37"/>
      <c r="L129" s="40"/>
      <c r="M129" s="186"/>
      <c r="N129" s="187"/>
      <c r="O129" s="64"/>
      <c r="P129" s="64"/>
      <c r="Q129" s="64"/>
      <c r="R129" s="64"/>
      <c r="S129" s="64"/>
      <c r="T129" s="65"/>
      <c r="U129" s="35"/>
      <c r="V129" s="35"/>
      <c r="W129" s="35"/>
      <c r="X129" s="35"/>
      <c r="Y129" s="35"/>
      <c r="Z129" s="35"/>
      <c r="AA129" s="35"/>
      <c r="AB129" s="35"/>
      <c r="AC129" s="35"/>
      <c r="AD129" s="35"/>
      <c r="AE129" s="35"/>
      <c r="AT129" s="19" t="s">
        <v>145</v>
      </c>
      <c r="AU129" s="19" t="s">
        <v>86</v>
      </c>
    </row>
    <row r="130" spans="1:65" s="2" customFormat="1" ht="14.45" customHeight="1">
      <c r="A130" s="35"/>
      <c r="B130" s="36"/>
      <c r="C130" s="218" t="s">
        <v>214</v>
      </c>
      <c r="D130" s="218" t="s">
        <v>192</v>
      </c>
      <c r="E130" s="219" t="s">
        <v>1041</v>
      </c>
      <c r="F130" s="220" t="s">
        <v>1042</v>
      </c>
      <c r="G130" s="221" t="s">
        <v>187</v>
      </c>
      <c r="H130" s="222">
        <v>1</v>
      </c>
      <c r="I130" s="427"/>
      <c r="J130" s="428">
        <f>ROUND(I130*H130,2)</f>
        <v>0</v>
      </c>
      <c r="K130" s="220" t="s">
        <v>19</v>
      </c>
      <c r="L130" s="223"/>
      <c r="M130" s="224" t="s">
        <v>19</v>
      </c>
      <c r="N130" s="225" t="s">
        <v>47</v>
      </c>
      <c r="O130" s="64"/>
      <c r="P130" s="179">
        <f>O130*H130</f>
        <v>0</v>
      </c>
      <c r="Q130" s="179">
        <v>0.01</v>
      </c>
      <c r="R130" s="179">
        <f>Q130*H130</f>
        <v>0.01</v>
      </c>
      <c r="S130" s="179">
        <v>0</v>
      </c>
      <c r="T130" s="180">
        <f>S130*H130</f>
        <v>0</v>
      </c>
      <c r="U130" s="35"/>
      <c r="V130" s="35"/>
      <c r="W130" s="35"/>
      <c r="X130" s="35"/>
      <c r="Y130" s="35"/>
      <c r="Z130" s="35"/>
      <c r="AA130" s="35"/>
      <c r="AB130" s="35"/>
      <c r="AC130" s="35"/>
      <c r="AD130" s="35"/>
      <c r="AE130" s="35"/>
      <c r="AR130" s="181" t="s">
        <v>191</v>
      </c>
      <c r="AT130" s="181" t="s">
        <v>192</v>
      </c>
      <c r="AU130" s="181" t="s">
        <v>86</v>
      </c>
      <c r="AY130" s="19" t="s">
        <v>134</v>
      </c>
      <c r="BE130" s="182">
        <f>IF(N130="základní",J130,0)</f>
        <v>0</v>
      </c>
      <c r="BF130" s="182">
        <f>IF(N130="snížená",J130,0)</f>
        <v>0</v>
      </c>
      <c r="BG130" s="182">
        <f>IF(N130="zákl. přenesená",J130,0)</f>
        <v>0</v>
      </c>
      <c r="BH130" s="182">
        <f>IF(N130="sníž. přenesená",J130,0)</f>
        <v>0</v>
      </c>
      <c r="BI130" s="182">
        <f>IF(N130="nulová",J130,0)</f>
        <v>0</v>
      </c>
      <c r="BJ130" s="19" t="s">
        <v>84</v>
      </c>
      <c r="BK130" s="182">
        <f>ROUND(I130*H130,2)</f>
        <v>0</v>
      </c>
      <c r="BL130" s="19" t="s">
        <v>141</v>
      </c>
      <c r="BM130" s="181" t="s">
        <v>1043</v>
      </c>
    </row>
    <row r="131" spans="1:65" s="2" customFormat="1" ht="14.45" customHeight="1">
      <c r="A131" s="35"/>
      <c r="B131" s="36"/>
      <c r="C131" s="170" t="s">
        <v>221</v>
      </c>
      <c r="D131" s="170" t="s">
        <v>136</v>
      </c>
      <c r="E131" s="171" t="s">
        <v>1044</v>
      </c>
      <c r="F131" s="172" t="s">
        <v>1045</v>
      </c>
      <c r="G131" s="173" t="s">
        <v>187</v>
      </c>
      <c r="H131" s="174">
        <v>1</v>
      </c>
      <c r="I131" s="424"/>
      <c r="J131" s="425">
        <f>ROUND(I131*H131,2)</f>
        <v>0</v>
      </c>
      <c r="K131" s="172" t="s">
        <v>140</v>
      </c>
      <c r="L131" s="40"/>
      <c r="M131" s="177" t="s">
        <v>19</v>
      </c>
      <c r="N131" s="178" t="s">
        <v>47</v>
      </c>
      <c r="O131" s="64"/>
      <c r="P131" s="179">
        <f>O131*H131</f>
        <v>0</v>
      </c>
      <c r="Q131" s="179">
        <v>8.0000000000000004E-4</v>
      </c>
      <c r="R131" s="179">
        <f>Q131*H131</f>
        <v>8.0000000000000004E-4</v>
      </c>
      <c r="S131" s="179">
        <v>0</v>
      </c>
      <c r="T131" s="180">
        <f>S131*H131</f>
        <v>0</v>
      </c>
      <c r="U131" s="35"/>
      <c r="V131" s="35"/>
      <c r="W131" s="35"/>
      <c r="X131" s="35"/>
      <c r="Y131" s="35"/>
      <c r="Z131" s="35"/>
      <c r="AA131" s="35"/>
      <c r="AB131" s="35"/>
      <c r="AC131" s="35"/>
      <c r="AD131" s="35"/>
      <c r="AE131" s="35"/>
      <c r="AR131" s="181" t="s">
        <v>141</v>
      </c>
      <c r="AT131" s="181" t="s">
        <v>136</v>
      </c>
      <c r="AU131" s="181" t="s">
        <v>86</v>
      </c>
      <c r="AY131" s="19" t="s">
        <v>134</v>
      </c>
      <c r="BE131" s="182">
        <f>IF(N131="základní",J131,0)</f>
        <v>0</v>
      </c>
      <c r="BF131" s="182">
        <f>IF(N131="snížená",J131,0)</f>
        <v>0</v>
      </c>
      <c r="BG131" s="182">
        <f>IF(N131="zákl. přenesená",J131,0)</f>
        <v>0</v>
      </c>
      <c r="BH131" s="182">
        <f>IF(N131="sníž. přenesená",J131,0)</f>
        <v>0</v>
      </c>
      <c r="BI131" s="182">
        <f>IF(N131="nulová",J131,0)</f>
        <v>0</v>
      </c>
      <c r="BJ131" s="19" t="s">
        <v>84</v>
      </c>
      <c r="BK131" s="182">
        <f>ROUND(I131*H131,2)</f>
        <v>0</v>
      </c>
      <c r="BL131" s="19" t="s">
        <v>141</v>
      </c>
      <c r="BM131" s="181" t="s">
        <v>1046</v>
      </c>
    </row>
    <row r="132" spans="1:65" s="2" customFormat="1">
      <c r="A132" s="35"/>
      <c r="B132" s="36"/>
      <c r="C132" s="37"/>
      <c r="D132" s="183" t="s">
        <v>143</v>
      </c>
      <c r="E132" s="37"/>
      <c r="F132" s="184" t="s">
        <v>1047</v>
      </c>
      <c r="G132" s="37"/>
      <c r="H132" s="37"/>
      <c r="I132" s="426"/>
      <c r="J132" s="408"/>
      <c r="K132" s="37"/>
      <c r="L132" s="40"/>
      <c r="M132" s="186"/>
      <c r="N132" s="187"/>
      <c r="O132" s="64"/>
      <c r="P132" s="64"/>
      <c r="Q132" s="64"/>
      <c r="R132" s="64"/>
      <c r="S132" s="64"/>
      <c r="T132" s="65"/>
      <c r="U132" s="35"/>
      <c r="V132" s="35"/>
      <c r="W132" s="35"/>
      <c r="X132" s="35"/>
      <c r="Y132" s="35"/>
      <c r="Z132" s="35"/>
      <c r="AA132" s="35"/>
      <c r="AB132" s="35"/>
      <c r="AC132" s="35"/>
      <c r="AD132" s="35"/>
      <c r="AE132" s="35"/>
      <c r="AT132" s="19" t="s">
        <v>143</v>
      </c>
      <c r="AU132" s="19" t="s">
        <v>86</v>
      </c>
    </row>
    <row r="133" spans="1:65" s="2" customFormat="1" ht="195">
      <c r="A133" s="35"/>
      <c r="B133" s="36"/>
      <c r="C133" s="37"/>
      <c r="D133" s="183" t="s">
        <v>145</v>
      </c>
      <c r="E133" s="37"/>
      <c r="F133" s="188" t="s">
        <v>1048</v>
      </c>
      <c r="G133" s="37"/>
      <c r="H133" s="37"/>
      <c r="I133" s="426"/>
      <c r="J133" s="408"/>
      <c r="K133" s="37"/>
      <c r="L133" s="40"/>
      <c r="M133" s="186"/>
      <c r="N133" s="187"/>
      <c r="O133" s="64"/>
      <c r="P133" s="64"/>
      <c r="Q133" s="64"/>
      <c r="R133" s="64"/>
      <c r="S133" s="64"/>
      <c r="T133" s="65"/>
      <c r="U133" s="35"/>
      <c r="V133" s="35"/>
      <c r="W133" s="35"/>
      <c r="X133" s="35"/>
      <c r="Y133" s="35"/>
      <c r="Z133" s="35"/>
      <c r="AA133" s="35"/>
      <c r="AB133" s="35"/>
      <c r="AC133" s="35"/>
      <c r="AD133" s="35"/>
      <c r="AE133" s="35"/>
      <c r="AT133" s="19" t="s">
        <v>145</v>
      </c>
      <c r="AU133" s="19" t="s">
        <v>86</v>
      </c>
    </row>
    <row r="134" spans="1:65" s="2" customFormat="1" ht="14.45" customHeight="1">
      <c r="A134" s="35"/>
      <c r="B134" s="36"/>
      <c r="C134" s="218" t="s">
        <v>227</v>
      </c>
      <c r="D134" s="218" t="s">
        <v>192</v>
      </c>
      <c r="E134" s="219" t="s">
        <v>1049</v>
      </c>
      <c r="F134" s="220" t="s">
        <v>1050</v>
      </c>
      <c r="G134" s="221" t="s">
        <v>187</v>
      </c>
      <c r="H134" s="222">
        <v>1</v>
      </c>
      <c r="I134" s="427"/>
      <c r="J134" s="428">
        <f>ROUND(I134*H134,2)</f>
        <v>0</v>
      </c>
      <c r="K134" s="220" t="s">
        <v>19</v>
      </c>
      <c r="L134" s="223"/>
      <c r="M134" s="224" t="s">
        <v>19</v>
      </c>
      <c r="N134" s="225" t="s">
        <v>47</v>
      </c>
      <c r="O134" s="64"/>
      <c r="P134" s="179">
        <f>O134*H134</f>
        <v>0</v>
      </c>
      <c r="Q134" s="179">
        <v>1.2999999999999999E-2</v>
      </c>
      <c r="R134" s="179">
        <f>Q134*H134</f>
        <v>1.2999999999999999E-2</v>
      </c>
      <c r="S134" s="179">
        <v>0</v>
      </c>
      <c r="T134" s="180">
        <f>S134*H134</f>
        <v>0</v>
      </c>
      <c r="U134" s="35"/>
      <c r="V134" s="35"/>
      <c r="W134" s="35"/>
      <c r="X134" s="35"/>
      <c r="Y134" s="35"/>
      <c r="Z134" s="35"/>
      <c r="AA134" s="35"/>
      <c r="AB134" s="35"/>
      <c r="AC134" s="35"/>
      <c r="AD134" s="35"/>
      <c r="AE134" s="35"/>
      <c r="AR134" s="181" t="s">
        <v>191</v>
      </c>
      <c r="AT134" s="181" t="s">
        <v>192</v>
      </c>
      <c r="AU134" s="181" t="s">
        <v>86</v>
      </c>
      <c r="AY134" s="19" t="s">
        <v>134</v>
      </c>
      <c r="BE134" s="182">
        <f>IF(N134="základní",J134,0)</f>
        <v>0</v>
      </c>
      <c r="BF134" s="182">
        <f>IF(N134="snížená",J134,0)</f>
        <v>0</v>
      </c>
      <c r="BG134" s="182">
        <f>IF(N134="zákl. přenesená",J134,0)</f>
        <v>0</v>
      </c>
      <c r="BH134" s="182">
        <f>IF(N134="sníž. přenesená",J134,0)</f>
        <v>0</v>
      </c>
      <c r="BI134" s="182">
        <f>IF(N134="nulová",J134,0)</f>
        <v>0</v>
      </c>
      <c r="BJ134" s="19" t="s">
        <v>84</v>
      </c>
      <c r="BK134" s="182">
        <f>ROUND(I134*H134,2)</f>
        <v>0</v>
      </c>
      <c r="BL134" s="19" t="s">
        <v>141</v>
      </c>
      <c r="BM134" s="181" t="s">
        <v>1051</v>
      </c>
    </row>
    <row r="135" spans="1:65" s="2" customFormat="1" ht="14.45" customHeight="1">
      <c r="A135" s="35"/>
      <c r="B135" s="36"/>
      <c r="C135" s="170" t="s">
        <v>8</v>
      </c>
      <c r="D135" s="170" t="s">
        <v>136</v>
      </c>
      <c r="E135" s="171" t="s">
        <v>1052</v>
      </c>
      <c r="F135" s="172" t="s">
        <v>1053</v>
      </c>
      <c r="G135" s="173" t="s">
        <v>187</v>
      </c>
      <c r="H135" s="174">
        <v>1</v>
      </c>
      <c r="I135" s="424"/>
      <c r="J135" s="425">
        <f>ROUND(I135*H135,2)</f>
        <v>0</v>
      </c>
      <c r="K135" s="172" t="s">
        <v>140</v>
      </c>
      <c r="L135" s="40"/>
      <c r="M135" s="177" t="s">
        <v>19</v>
      </c>
      <c r="N135" s="178" t="s">
        <v>47</v>
      </c>
      <c r="O135" s="64"/>
      <c r="P135" s="179">
        <f>O135*H135</f>
        <v>0</v>
      </c>
      <c r="Q135" s="179">
        <v>0.17713000000000001</v>
      </c>
      <c r="R135" s="179">
        <f>Q135*H135</f>
        <v>0.17713000000000001</v>
      </c>
      <c r="S135" s="179">
        <v>0</v>
      </c>
      <c r="T135" s="180">
        <f>S135*H135</f>
        <v>0</v>
      </c>
      <c r="U135" s="35"/>
      <c r="V135" s="35"/>
      <c r="W135" s="35"/>
      <c r="X135" s="35"/>
      <c r="Y135" s="35"/>
      <c r="Z135" s="35"/>
      <c r="AA135" s="35"/>
      <c r="AB135" s="35"/>
      <c r="AC135" s="35"/>
      <c r="AD135" s="35"/>
      <c r="AE135" s="35"/>
      <c r="AR135" s="181" t="s">
        <v>141</v>
      </c>
      <c r="AT135" s="181" t="s">
        <v>136</v>
      </c>
      <c r="AU135" s="181" t="s">
        <v>86</v>
      </c>
      <c r="AY135" s="19" t="s">
        <v>134</v>
      </c>
      <c r="BE135" s="182">
        <f>IF(N135="základní",J135,0)</f>
        <v>0</v>
      </c>
      <c r="BF135" s="182">
        <f>IF(N135="snížená",J135,0)</f>
        <v>0</v>
      </c>
      <c r="BG135" s="182">
        <f>IF(N135="zákl. přenesená",J135,0)</f>
        <v>0</v>
      </c>
      <c r="BH135" s="182">
        <f>IF(N135="sníž. přenesená",J135,0)</f>
        <v>0</v>
      </c>
      <c r="BI135" s="182">
        <f>IF(N135="nulová",J135,0)</f>
        <v>0</v>
      </c>
      <c r="BJ135" s="19" t="s">
        <v>84</v>
      </c>
      <c r="BK135" s="182">
        <f>ROUND(I135*H135,2)</f>
        <v>0</v>
      </c>
      <c r="BL135" s="19" t="s">
        <v>141</v>
      </c>
      <c r="BM135" s="181" t="s">
        <v>1054</v>
      </c>
    </row>
    <row r="136" spans="1:65" s="2" customFormat="1">
      <c r="A136" s="35"/>
      <c r="B136" s="36"/>
      <c r="C136" s="37"/>
      <c r="D136" s="183" t="s">
        <v>143</v>
      </c>
      <c r="E136" s="37"/>
      <c r="F136" s="184" t="s">
        <v>1055</v>
      </c>
      <c r="G136" s="37"/>
      <c r="H136" s="37"/>
      <c r="I136" s="426"/>
      <c r="J136" s="408"/>
      <c r="K136" s="37"/>
      <c r="L136" s="40"/>
      <c r="M136" s="186"/>
      <c r="N136" s="187"/>
      <c r="O136" s="64"/>
      <c r="P136" s="64"/>
      <c r="Q136" s="64"/>
      <c r="R136" s="64"/>
      <c r="S136" s="64"/>
      <c r="T136" s="65"/>
      <c r="U136" s="35"/>
      <c r="V136" s="35"/>
      <c r="W136" s="35"/>
      <c r="X136" s="35"/>
      <c r="Y136" s="35"/>
      <c r="Z136" s="35"/>
      <c r="AA136" s="35"/>
      <c r="AB136" s="35"/>
      <c r="AC136" s="35"/>
      <c r="AD136" s="35"/>
      <c r="AE136" s="35"/>
      <c r="AT136" s="19" t="s">
        <v>143</v>
      </c>
      <c r="AU136" s="19" t="s">
        <v>86</v>
      </c>
    </row>
    <row r="137" spans="1:65" s="2" customFormat="1" ht="126.75">
      <c r="A137" s="35"/>
      <c r="B137" s="36"/>
      <c r="C137" s="37"/>
      <c r="D137" s="183" t="s">
        <v>145</v>
      </c>
      <c r="E137" s="37"/>
      <c r="F137" s="188" t="s">
        <v>1033</v>
      </c>
      <c r="G137" s="37"/>
      <c r="H137" s="37"/>
      <c r="I137" s="426"/>
      <c r="J137" s="408"/>
      <c r="K137" s="37"/>
      <c r="L137" s="40"/>
      <c r="M137" s="186"/>
      <c r="N137" s="187"/>
      <c r="O137" s="64"/>
      <c r="P137" s="64"/>
      <c r="Q137" s="64"/>
      <c r="R137" s="64"/>
      <c r="S137" s="64"/>
      <c r="T137" s="65"/>
      <c r="U137" s="35"/>
      <c r="V137" s="35"/>
      <c r="W137" s="35"/>
      <c r="X137" s="35"/>
      <c r="Y137" s="35"/>
      <c r="Z137" s="35"/>
      <c r="AA137" s="35"/>
      <c r="AB137" s="35"/>
      <c r="AC137" s="35"/>
      <c r="AD137" s="35"/>
      <c r="AE137" s="35"/>
      <c r="AT137" s="19" t="s">
        <v>145</v>
      </c>
      <c r="AU137" s="19" t="s">
        <v>86</v>
      </c>
    </row>
    <row r="138" spans="1:65" s="2" customFormat="1" ht="14.45" customHeight="1">
      <c r="A138" s="35"/>
      <c r="B138" s="36"/>
      <c r="C138" s="218" t="s">
        <v>182</v>
      </c>
      <c r="D138" s="218" t="s">
        <v>192</v>
      </c>
      <c r="E138" s="219" t="s">
        <v>1056</v>
      </c>
      <c r="F138" s="220" t="s">
        <v>1057</v>
      </c>
      <c r="G138" s="221" t="s">
        <v>1058</v>
      </c>
      <c r="H138" s="222">
        <v>1</v>
      </c>
      <c r="I138" s="427"/>
      <c r="J138" s="428">
        <f>ROUND(I138*H138,2)</f>
        <v>0</v>
      </c>
      <c r="K138" s="220" t="s">
        <v>19</v>
      </c>
      <c r="L138" s="223"/>
      <c r="M138" s="224" t="s">
        <v>19</v>
      </c>
      <c r="N138" s="225" t="s">
        <v>47</v>
      </c>
      <c r="O138" s="64"/>
      <c r="P138" s="179">
        <f>O138*H138</f>
        <v>0</v>
      </c>
      <c r="Q138" s="179">
        <v>1.4999999999999999E-2</v>
      </c>
      <c r="R138" s="179">
        <f>Q138*H138</f>
        <v>1.4999999999999999E-2</v>
      </c>
      <c r="S138" s="179">
        <v>0</v>
      </c>
      <c r="T138" s="180">
        <f>S138*H138</f>
        <v>0</v>
      </c>
      <c r="U138" s="35"/>
      <c r="V138" s="35"/>
      <c r="W138" s="35"/>
      <c r="X138" s="35"/>
      <c r="Y138" s="35"/>
      <c r="Z138" s="35"/>
      <c r="AA138" s="35"/>
      <c r="AB138" s="35"/>
      <c r="AC138" s="35"/>
      <c r="AD138" s="35"/>
      <c r="AE138" s="35"/>
      <c r="AR138" s="181" t="s">
        <v>191</v>
      </c>
      <c r="AT138" s="181" t="s">
        <v>192</v>
      </c>
      <c r="AU138" s="181" t="s">
        <v>86</v>
      </c>
      <c r="AY138" s="19" t="s">
        <v>134</v>
      </c>
      <c r="BE138" s="182">
        <f>IF(N138="základní",J138,0)</f>
        <v>0</v>
      </c>
      <c r="BF138" s="182">
        <f>IF(N138="snížená",J138,0)</f>
        <v>0</v>
      </c>
      <c r="BG138" s="182">
        <f>IF(N138="zákl. přenesená",J138,0)</f>
        <v>0</v>
      </c>
      <c r="BH138" s="182">
        <f>IF(N138="sníž. přenesená",J138,0)</f>
        <v>0</v>
      </c>
      <c r="BI138" s="182">
        <f>IF(N138="nulová",J138,0)</f>
        <v>0</v>
      </c>
      <c r="BJ138" s="19" t="s">
        <v>84</v>
      </c>
      <c r="BK138" s="182">
        <f>ROUND(I138*H138,2)</f>
        <v>0</v>
      </c>
      <c r="BL138" s="19" t="s">
        <v>141</v>
      </c>
      <c r="BM138" s="181" t="s">
        <v>1059</v>
      </c>
    </row>
    <row r="139" spans="1:65" s="12" customFormat="1" ht="22.9" customHeight="1">
      <c r="B139" s="155"/>
      <c r="C139" s="156"/>
      <c r="D139" s="157" t="s">
        <v>75</v>
      </c>
      <c r="E139" s="169" t="s">
        <v>197</v>
      </c>
      <c r="F139" s="169" t="s">
        <v>729</v>
      </c>
      <c r="G139" s="156"/>
      <c r="H139" s="156"/>
      <c r="I139" s="421"/>
      <c r="J139" s="423">
        <f>BK139</f>
        <v>0</v>
      </c>
      <c r="K139" s="156"/>
      <c r="L139" s="161"/>
      <c r="M139" s="162"/>
      <c r="N139" s="163"/>
      <c r="O139" s="163"/>
      <c r="P139" s="164">
        <f>SUM(P140:P174)</f>
        <v>0</v>
      </c>
      <c r="Q139" s="163"/>
      <c r="R139" s="164">
        <f>SUM(R140:R174)</f>
        <v>2.8678249999999995E-2</v>
      </c>
      <c r="S139" s="163"/>
      <c r="T139" s="165">
        <f>SUM(T140:T174)</f>
        <v>0.12870000000000001</v>
      </c>
      <c r="AR139" s="166" t="s">
        <v>84</v>
      </c>
      <c r="AT139" s="167" t="s">
        <v>75</v>
      </c>
      <c r="AU139" s="167" t="s">
        <v>84</v>
      </c>
      <c r="AY139" s="166" t="s">
        <v>134</v>
      </c>
      <c r="BK139" s="168">
        <f>SUM(BK140:BK174)</f>
        <v>0</v>
      </c>
    </row>
    <row r="140" spans="1:65" s="2" customFormat="1" ht="14.45" customHeight="1">
      <c r="A140" s="35"/>
      <c r="B140" s="36"/>
      <c r="C140" s="170" t="s">
        <v>272</v>
      </c>
      <c r="D140" s="170" t="s">
        <v>136</v>
      </c>
      <c r="E140" s="171" t="s">
        <v>1060</v>
      </c>
      <c r="F140" s="172" t="s">
        <v>1061</v>
      </c>
      <c r="G140" s="173" t="s">
        <v>490</v>
      </c>
      <c r="H140" s="174">
        <v>8500</v>
      </c>
      <c r="I140" s="424"/>
      <c r="J140" s="425">
        <f>ROUND(I140*H140,2)</f>
        <v>0</v>
      </c>
      <c r="K140" s="172" t="s">
        <v>19</v>
      </c>
      <c r="L140" s="40"/>
      <c r="M140" s="177" t="s">
        <v>19</v>
      </c>
      <c r="N140" s="178" t="s">
        <v>47</v>
      </c>
      <c r="O140" s="64"/>
      <c r="P140" s="179">
        <f>O140*H140</f>
        <v>0</v>
      </c>
      <c r="Q140" s="179">
        <v>0</v>
      </c>
      <c r="R140" s="179">
        <f>Q140*H140</f>
        <v>0</v>
      </c>
      <c r="S140" s="179">
        <v>0</v>
      </c>
      <c r="T140" s="180">
        <f>S140*H140</f>
        <v>0</v>
      </c>
      <c r="U140" s="35"/>
      <c r="V140" s="35"/>
      <c r="W140" s="35"/>
      <c r="X140" s="35"/>
      <c r="Y140" s="35"/>
      <c r="Z140" s="35"/>
      <c r="AA140" s="35"/>
      <c r="AB140" s="35"/>
      <c r="AC140" s="35"/>
      <c r="AD140" s="35"/>
      <c r="AE140" s="35"/>
      <c r="AR140" s="181" t="s">
        <v>84</v>
      </c>
      <c r="AT140" s="181" t="s">
        <v>136</v>
      </c>
      <c r="AU140" s="181" t="s">
        <v>86</v>
      </c>
      <c r="AY140" s="19" t="s">
        <v>134</v>
      </c>
      <c r="BE140" s="182">
        <f>IF(N140="základní",J140,0)</f>
        <v>0</v>
      </c>
      <c r="BF140" s="182">
        <f>IF(N140="snížená",J140,0)</f>
        <v>0</v>
      </c>
      <c r="BG140" s="182">
        <f>IF(N140="zákl. přenesená",J140,0)</f>
        <v>0</v>
      </c>
      <c r="BH140" s="182">
        <f>IF(N140="sníž. přenesená",J140,0)</f>
        <v>0</v>
      </c>
      <c r="BI140" s="182">
        <f>IF(N140="nulová",J140,0)</f>
        <v>0</v>
      </c>
      <c r="BJ140" s="19" t="s">
        <v>84</v>
      </c>
      <c r="BK140" s="182">
        <f>ROUND(I140*H140,2)</f>
        <v>0</v>
      </c>
      <c r="BL140" s="19" t="s">
        <v>84</v>
      </c>
      <c r="BM140" s="181" t="s">
        <v>1062</v>
      </c>
    </row>
    <row r="141" spans="1:65" s="2" customFormat="1">
      <c r="A141" s="35"/>
      <c r="B141" s="36"/>
      <c r="C141" s="37"/>
      <c r="D141" s="183" t="s">
        <v>143</v>
      </c>
      <c r="E141" s="37"/>
      <c r="F141" s="184" t="s">
        <v>1061</v>
      </c>
      <c r="G141" s="37"/>
      <c r="H141" s="37"/>
      <c r="I141" s="426"/>
      <c r="J141" s="408"/>
      <c r="K141" s="37"/>
      <c r="L141" s="40"/>
      <c r="M141" s="186"/>
      <c r="N141" s="187"/>
      <c r="O141" s="64"/>
      <c r="P141" s="64"/>
      <c r="Q141" s="64"/>
      <c r="R141" s="64"/>
      <c r="S141" s="64"/>
      <c r="T141" s="65"/>
      <c r="U141" s="35"/>
      <c r="V141" s="35"/>
      <c r="W141" s="35"/>
      <c r="X141" s="35"/>
      <c r="Y141" s="35"/>
      <c r="Z141" s="35"/>
      <c r="AA141" s="35"/>
      <c r="AB141" s="35"/>
      <c r="AC141" s="35"/>
      <c r="AD141" s="35"/>
      <c r="AE141" s="35"/>
      <c r="AT141" s="19" t="s">
        <v>143</v>
      </c>
      <c r="AU141" s="19" t="s">
        <v>86</v>
      </c>
    </row>
    <row r="142" spans="1:65" s="2" customFormat="1" ht="14.45" customHeight="1">
      <c r="A142" s="35"/>
      <c r="B142" s="36"/>
      <c r="C142" s="170" t="s">
        <v>278</v>
      </c>
      <c r="D142" s="170" t="s">
        <v>136</v>
      </c>
      <c r="E142" s="171" t="s">
        <v>1063</v>
      </c>
      <c r="F142" s="172" t="s">
        <v>1064</v>
      </c>
      <c r="G142" s="173" t="s">
        <v>187</v>
      </c>
      <c r="H142" s="174">
        <v>32</v>
      </c>
      <c r="I142" s="424"/>
      <c r="J142" s="425">
        <f>ROUND(I142*H142,2)</f>
        <v>0</v>
      </c>
      <c r="K142" s="172" t="s">
        <v>140</v>
      </c>
      <c r="L142" s="40"/>
      <c r="M142" s="177" t="s">
        <v>19</v>
      </c>
      <c r="N142" s="178" t="s">
        <v>47</v>
      </c>
      <c r="O142" s="64"/>
      <c r="P142" s="179">
        <f>O142*H142</f>
        <v>0</v>
      </c>
      <c r="Q142" s="179">
        <v>1.0000000000000001E-5</v>
      </c>
      <c r="R142" s="179">
        <f>Q142*H142</f>
        <v>3.2000000000000003E-4</v>
      </c>
      <c r="S142" s="179">
        <v>0</v>
      </c>
      <c r="T142" s="180">
        <f>S142*H142</f>
        <v>0</v>
      </c>
      <c r="U142" s="35"/>
      <c r="V142" s="35"/>
      <c r="W142" s="35"/>
      <c r="X142" s="35"/>
      <c r="Y142" s="35"/>
      <c r="Z142" s="35"/>
      <c r="AA142" s="35"/>
      <c r="AB142" s="35"/>
      <c r="AC142" s="35"/>
      <c r="AD142" s="35"/>
      <c r="AE142" s="35"/>
      <c r="AR142" s="181" t="s">
        <v>84</v>
      </c>
      <c r="AT142" s="181" t="s">
        <v>136</v>
      </c>
      <c r="AU142" s="181" t="s">
        <v>86</v>
      </c>
      <c r="AY142" s="19" t="s">
        <v>134</v>
      </c>
      <c r="BE142" s="182">
        <f>IF(N142="základní",J142,0)</f>
        <v>0</v>
      </c>
      <c r="BF142" s="182">
        <f>IF(N142="snížená",J142,0)</f>
        <v>0</v>
      </c>
      <c r="BG142" s="182">
        <f>IF(N142="zákl. přenesená",J142,0)</f>
        <v>0</v>
      </c>
      <c r="BH142" s="182">
        <f>IF(N142="sníž. přenesená",J142,0)</f>
        <v>0</v>
      </c>
      <c r="BI142" s="182">
        <f>IF(N142="nulová",J142,0)</f>
        <v>0</v>
      </c>
      <c r="BJ142" s="19" t="s">
        <v>84</v>
      </c>
      <c r="BK142" s="182">
        <f>ROUND(I142*H142,2)</f>
        <v>0</v>
      </c>
      <c r="BL142" s="19" t="s">
        <v>84</v>
      </c>
      <c r="BM142" s="181" t="s">
        <v>1065</v>
      </c>
    </row>
    <row r="143" spans="1:65" s="2" customFormat="1">
      <c r="A143" s="35"/>
      <c r="B143" s="36"/>
      <c r="C143" s="37"/>
      <c r="D143" s="183" t="s">
        <v>143</v>
      </c>
      <c r="E143" s="37"/>
      <c r="F143" s="184" t="s">
        <v>1066</v>
      </c>
      <c r="G143" s="37"/>
      <c r="H143" s="37"/>
      <c r="I143" s="426"/>
      <c r="J143" s="408"/>
      <c r="K143" s="37"/>
      <c r="L143" s="40"/>
      <c r="M143" s="186"/>
      <c r="N143" s="187"/>
      <c r="O143" s="64"/>
      <c r="P143" s="64"/>
      <c r="Q143" s="64"/>
      <c r="R143" s="64"/>
      <c r="S143" s="64"/>
      <c r="T143" s="65"/>
      <c r="U143" s="35"/>
      <c r="V143" s="35"/>
      <c r="W143" s="35"/>
      <c r="X143" s="35"/>
      <c r="Y143" s="35"/>
      <c r="Z143" s="35"/>
      <c r="AA143" s="35"/>
      <c r="AB143" s="35"/>
      <c r="AC143" s="35"/>
      <c r="AD143" s="35"/>
      <c r="AE143" s="35"/>
      <c r="AT143" s="19" t="s">
        <v>143</v>
      </c>
      <c r="AU143" s="19" t="s">
        <v>86</v>
      </c>
    </row>
    <row r="144" spans="1:65" s="2" customFormat="1" ht="87.75">
      <c r="A144" s="35"/>
      <c r="B144" s="36"/>
      <c r="C144" s="37"/>
      <c r="D144" s="183" t="s">
        <v>145</v>
      </c>
      <c r="E144" s="37"/>
      <c r="F144" s="188" t="s">
        <v>1067</v>
      </c>
      <c r="G144" s="37"/>
      <c r="H144" s="37"/>
      <c r="I144" s="426"/>
      <c r="J144" s="408"/>
      <c r="K144" s="37"/>
      <c r="L144" s="40"/>
      <c r="M144" s="186"/>
      <c r="N144" s="187"/>
      <c r="O144" s="64"/>
      <c r="P144" s="64"/>
      <c r="Q144" s="64"/>
      <c r="R144" s="64"/>
      <c r="S144" s="64"/>
      <c r="T144" s="65"/>
      <c r="U144" s="35"/>
      <c r="V144" s="35"/>
      <c r="W144" s="35"/>
      <c r="X144" s="35"/>
      <c r="Y144" s="35"/>
      <c r="Z144" s="35"/>
      <c r="AA144" s="35"/>
      <c r="AB144" s="35"/>
      <c r="AC144" s="35"/>
      <c r="AD144" s="35"/>
      <c r="AE144" s="35"/>
      <c r="AT144" s="19" t="s">
        <v>145</v>
      </c>
      <c r="AU144" s="19" t="s">
        <v>86</v>
      </c>
    </row>
    <row r="145" spans="1:65" s="14" customFormat="1">
      <c r="B145" s="198"/>
      <c r="C145" s="199"/>
      <c r="D145" s="183" t="s">
        <v>147</v>
      </c>
      <c r="E145" s="200" t="s">
        <v>19</v>
      </c>
      <c r="F145" s="201" t="s">
        <v>1068</v>
      </c>
      <c r="G145" s="199"/>
      <c r="H145" s="202">
        <v>2</v>
      </c>
      <c r="I145" s="429"/>
      <c r="J145" s="430"/>
      <c r="K145" s="199"/>
      <c r="L145" s="203"/>
      <c r="M145" s="204"/>
      <c r="N145" s="205"/>
      <c r="O145" s="205"/>
      <c r="P145" s="205"/>
      <c r="Q145" s="205"/>
      <c r="R145" s="205"/>
      <c r="S145" s="205"/>
      <c r="T145" s="206"/>
      <c r="AT145" s="207" t="s">
        <v>147</v>
      </c>
      <c r="AU145" s="207" t="s">
        <v>86</v>
      </c>
      <c r="AV145" s="14" t="s">
        <v>86</v>
      </c>
      <c r="AW145" s="14" t="s">
        <v>35</v>
      </c>
      <c r="AX145" s="14" t="s">
        <v>76</v>
      </c>
      <c r="AY145" s="207" t="s">
        <v>134</v>
      </c>
    </row>
    <row r="146" spans="1:65" s="14" customFormat="1">
      <c r="B146" s="198"/>
      <c r="C146" s="199"/>
      <c r="D146" s="183" t="s">
        <v>147</v>
      </c>
      <c r="E146" s="200" t="s">
        <v>19</v>
      </c>
      <c r="F146" s="201" t="s">
        <v>1069</v>
      </c>
      <c r="G146" s="199"/>
      <c r="H146" s="202">
        <v>30</v>
      </c>
      <c r="I146" s="429"/>
      <c r="J146" s="430"/>
      <c r="K146" s="199"/>
      <c r="L146" s="203"/>
      <c r="M146" s="204"/>
      <c r="N146" s="205"/>
      <c r="O146" s="205"/>
      <c r="P146" s="205"/>
      <c r="Q146" s="205"/>
      <c r="R146" s="205"/>
      <c r="S146" s="205"/>
      <c r="T146" s="206"/>
      <c r="AT146" s="207" t="s">
        <v>147</v>
      </c>
      <c r="AU146" s="207" t="s">
        <v>86</v>
      </c>
      <c r="AV146" s="14" t="s">
        <v>86</v>
      </c>
      <c r="AW146" s="14" t="s">
        <v>35</v>
      </c>
      <c r="AX146" s="14" t="s">
        <v>76</v>
      </c>
      <c r="AY146" s="207" t="s">
        <v>134</v>
      </c>
    </row>
    <row r="147" spans="1:65" s="15" customFormat="1">
      <c r="B147" s="208"/>
      <c r="C147" s="209"/>
      <c r="D147" s="183" t="s">
        <v>147</v>
      </c>
      <c r="E147" s="210" t="s">
        <v>19</v>
      </c>
      <c r="F147" s="211" t="s">
        <v>153</v>
      </c>
      <c r="G147" s="209"/>
      <c r="H147" s="212">
        <v>32</v>
      </c>
      <c r="I147" s="431"/>
      <c r="J147" s="432"/>
      <c r="K147" s="209"/>
      <c r="L147" s="213"/>
      <c r="M147" s="214"/>
      <c r="N147" s="215"/>
      <c r="O147" s="215"/>
      <c r="P147" s="215"/>
      <c r="Q147" s="215"/>
      <c r="R147" s="215"/>
      <c r="S147" s="215"/>
      <c r="T147" s="216"/>
      <c r="AT147" s="217" t="s">
        <v>147</v>
      </c>
      <c r="AU147" s="217" t="s">
        <v>86</v>
      </c>
      <c r="AV147" s="15" t="s">
        <v>141</v>
      </c>
      <c r="AW147" s="15" t="s">
        <v>35</v>
      </c>
      <c r="AX147" s="15" t="s">
        <v>84</v>
      </c>
      <c r="AY147" s="217" t="s">
        <v>134</v>
      </c>
    </row>
    <row r="148" spans="1:65" s="2" customFormat="1" ht="14.45" customHeight="1">
      <c r="A148" s="35"/>
      <c r="B148" s="36"/>
      <c r="C148" s="218" t="s">
        <v>284</v>
      </c>
      <c r="D148" s="218" t="s">
        <v>192</v>
      </c>
      <c r="E148" s="219" t="s">
        <v>1070</v>
      </c>
      <c r="F148" s="220" t="s">
        <v>1071</v>
      </c>
      <c r="G148" s="221" t="s">
        <v>181</v>
      </c>
      <c r="H148" s="222">
        <v>33</v>
      </c>
      <c r="I148" s="427"/>
      <c r="J148" s="428">
        <f>ROUND(I148*H148,2)</f>
        <v>0</v>
      </c>
      <c r="K148" s="220" t="s">
        <v>19</v>
      </c>
      <c r="L148" s="223"/>
      <c r="M148" s="224" t="s">
        <v>19</v>
      </c>
      <c r="N148" s="225" t="s">
        <v>47</v>
      </c>
      <c r="O148" s="64"/>
      <c r="P148" s="179">
        <f>O148*H148</f>
        <v>0</v>
      </c>
      <c r="Q148" s="179">
        <v>7.7999999999999999E-4</v>
      </c>
      <c r="R148" s="179">
        <f>Q148*H148</f>
        <v>2.5739999999999999E-2</v>
      </c>
      <c r="S148" s="179">
        <v>0</v>
      </c>
      <c r="T148" s="180">
        <f>S148*H148</f>
        <v>0</v>
      </c>
      <c r="U148" s="35"/>
      <c r="V148" s="35"/>
      <c r="W148" s="35"/>
      <c r="X148" s="35"/>
      <c r="Y148" s="35"/>
      <c r="Z148" s="35"/>
      <c r="AA148" s="35"/>
      <c r="AB148" s="35"/>
      <c r="AC148" s="35"/>
      <c r="AD148" s="35"/>
      <c r="AE148" s="35"/>
      <c r="AR148" s="181" t="s">
        <v>86</v>
      </c>
      <c r="AT148" s="181" t="s">
        <v>192</v>
      </c>
      <c r="AU148" s="181" t="s">
        <v>86</v>
      </c>
      <c r="AY148" s="19" t="s">
        <v>134</v>
      </c>
      <c r="BE148" s="182">
        <f>IF(N148="základní",J148,0)</f>
        <v>0</v>
      </c>
      <c r="BF148" s="182">
        <f>IF(N148="snížená",J148,0)</f>
        <v>0</v>
      </c>
      <c r="BG148" s="182">
        <f>IF(N148="zákl. přenesená",J148,0)</f>
        <v>0</v>
      </c>
      <c r="BH148" s="182">
        <f>IF(N148="sníž. přenesená",J148,0)</f>
        <v>0</v>
      </c>
      <c r="BI148" s="182">
        <f>IF(N148="nulová",J148,0)</f>
        <v>0</v>
      </c>
      <c r="BJ148" s="19" t="s">
        <v>84</v>
      </c>
      <c r="BK148" s="182">
        <f>ROUND(I148*H148,2)</f>
        <v>0</v>
      </c>
      <c r="BL148" s="19" t="s">
        <v>84</v>
      </c>
      <c r="BM148" s="181" t="s">
        <v>1072</v>
      </c>
    </row>
    <row r="149" spans="1:65" s="2" customFormat="1">
      <c r="A149" s="35"/>
      <c r="B149" s="36"/>
      <c r="C149" s="37"/>
      <c r="D149" s="183" t="s">
        <v>143</v>
      </c>
      <c r="E149" s="37"/>
      <c r="F149" s="184" t="s">
        <v>1071</v>
      </c>
      <c r="G149" s="37"/>
      <c r="H149" s="37"/>
      <c r="I149" s="426"/>
      <c r="J149" s="408"/>
      <c r="K149" s="37"/>
      <c r="L149" s="40"/>
      <c r="M149" s="186"/>
      <c r="N149" s="187"/>
      <c r="O149" s="64"/>
      <c r="P149" s="64"/>
      <c r="Q149" s="64"/>
      <c r="R149" s="64"/>
      <c r="S149" s="64"/>
      <c r="T149" s="65"/>
      <c r="U149" s="35"/>
      <c r="V149" s="35"/>
      <c r="W149" s="35"/>
      <c r="X149" s="35"/>
      <c r="Y149" s="35"/>
      <c r="Z149" s="35"/>
      <c r="AA149" s="35"/>
      <c r="AB149" s="35"/>
      <c r="AC149" s="35"/>
      <c r="AD149" s="35"/>
      <c r="AE149" s="35"/>
      <c r="AT149" s="19" t="s">
        <v>143</v>
      </c>
      <c r="AU149" s="19" t="s">
        <v>86</v>
      </c>
    </row>
    <row r="150" spans="1:65" s="13" customFormat="1">
      <c r="B150" s="189"/>
      <c r="C150" s="190"/>
      <c r="D150" s="183" t="s">
        <v>147</v>
      </c>
      <c r="E150" s="191" t="s">
        <v>19</v>
      </c>
      <c r="F150" s="192" t="s">
        <v>1073</v>
      </c>
      <c r="G150" s="190"/>
      <c r="H150" s="191" t="s">
        <v>19</v>
      </c>
      <c r="I150" s="433"/>
      <c r="J150" s="434"/>
      <c r="K150" s="190"/>
      <c r="L150" s="193"/>
      <c r="M150" s="194"/>
      <c r="N150" s="195"/>
      <c r="O150" s="195"/>
      <c r="P150" s="195"/>
      <c r="Q150" s="195"/>
      <c r="R150" s="195"/>
      <c r="S150" s="195"/>
      <c r="T150" s="196"/>
      <c r="AT150" s="197" t="s">
        <v>147</v>
      </c>
      <c r="AU150" s="197" t="s">
        <v>86</v>
      </c>
      <c r="AV150" s="13" t="s">
        <v>84</v>
      </c>
      <c r="AW150" s="13" t="s">
        <v>35</v>
      </c>
      <c r="AX150" s="13" t="s">
        <v>76</v>
      </c>
      <c r="AY150" s="197" t="s">
        <v>134</v>
      </c>
    </row>
    <row r="151" spans="1:65" s="14" customFormat="1">
      <c r="B151" s="198"/>
      <c r="C151" s="199"/>
      <c r="D151" s="183" t="s">
        <v>147</v>
      </c>
      <c r="E151" s="200" t="s">
        <v>19</v>
      </c>
      <c r="F151" s="201" t="s">
        <v>1074</v>
      </c>
      <c r="G151" s="199"/>
      <c r="H151" s="202">
        <v>3</v>
      </c>
      <c r="I151" s="429"/>
      <c r="J151" s="430"/>
      <c r="K151" s="199"/>
      <c r="L151" s="203"/>
      <c r="M151" s="204"/>
      <c r="N151" s="205"/>
      <c r="O151" s="205"/>
      <c r="P151" s="205"/>
      <c r="Q151" s="205"/>
      <c r="R151" s="205"/>
      <c r="S151" s="205"/>
      <c r="T151" s="206"/>
      <c r="AT151" s="207" t="s">
        <v>147</v>
      </c>
      <c r="AU151" s="207" t="s">
        <v>86</v>
      </c>
      <c r="AV151" s="14" t="s">
        <v>86</v>
      </c>
      <c r="AW151" s="14" t="s">
        <v>35</v>
      </c>
      <c r="AX151" s="14" t="s">
        <v>76</v>
      </c>
      <c r="AY151" s="207" t="s">
        <v>134</v>
      </c>
    </row>
    <row r="152" spans="1:65" s="14" customFormat="1">
      <c r="B152" s="198"/>
      <c r="C152" s="199"/>
      <c r="D152" s="183" t="s">
        <v>147</v>
      </c>
      <c r="E152" s="200" t="s">
        <v>19</v>
      </c>
      <c r="F152" s="201" t="s">
        <v>1075</v>
      </c>
      <c r="G152" s="199"/>
      <c r="H152" s="202">
        <v>27</v>
      </c>
      <c r="I152" s="429"/>
      <c r="J152" s="430"/>
      <c r="K152" s="199"/>
      <c r="L152" s="203"/>
      <c r="M152" s="204"/>
      <c r="N152" s="205"/>
      <c r="O152" s="205"/>
      <c r="P152" s="205"/>
      <c r="Q152" s="205"/>
      <c r="R152" s="205"/>
      <c r="S152" s="205"/>
      <c r="T152" s="206"/>
      <c r="AT152" s="207" t="s">
        <v>147</v>
      </c>
      <c r="AU152" s="207" t="s">
        <v>86</v>
      </c>
      <c r="AV152" s="14" t="s">
        <v>86</v>
      </c>
      <c r="AW152" s="14" t="s">
        <v>35</v>
      </c>
      <c r="AX152" s="14" t="s">
        <v>76</v>
      </c>
      <c r="AY152" s="207" t="s">
        <v>134</v>
      </c>
    </row>
    <row r="153" spans="1:65" s="15" customFormat="1">
      <c r="B153" s="208"/>
      <c r="C153" s="209"/>
      <c r="D153" s="183" t="s">
        <v>147</v>
      </c>
      <c r="E153" s="210" t="s">
        <v>19</v>
      </c>
      <c r="F153" s="211" t="s">
        <v>153</v>
      </c>
      <c r="G153" s="209"/>
      <c r="H153" s="212">
        <v>30</v>
      </c>
      <c r="I153" s="431"/>
      <c r="J153" s="432"/>
      <c r="K153" s="209"/>
      <c r="L153" s="213"/>
      <c r="M153" s="214"/>
      <c r="N153" s="215"/>
      <c r="O153" s="215"/>
      <c r="P153" s="215"/>
      <c r="Q153" s="215"/>
      <c r="R153" s="215"/>
      <c r="S153" s="215"/>
      <c r="T153" s="216"/>
      <c r="AT153" s="217" t="s">
        <v>147</v>
      </c>
      <c r="AU153" s="217" t="s">
        <v>86</v>
      </c>
      <c r="AV153" s="15" t="s">
        <v>141</v>
      </c>
      <c r="AW153" s="15" t="s">
        <v>35</v>
      </c>
      <c r="AX153" s="15" t="s">
        <v>84</v>
      </c>
      <c r="AY153" s="217" t="s">
        <v>134</v>
      </c>
    </row>
    <row r="154" spans="1:65" s="14" customFormat="1">
      <c r="B154" s="198"/>
      <c r="C154" s="199"/>
      <c r="D154" s="183" t="s">
        <v>147</v>
      </c>
      <c r="E154" s="199"/>
      <c r="F154" s="201" t="s">
        <v>1076</v>
      </c>
      <c r="G154" s="199"/>
      <c r="H154" s="202">
        <v>33</v>
      </c>
      <c r="I154" s="429"/>
      <c r="J154" s="430"/>
      <c r="K154" s="199"/>
      <c r="L154" s="203"/>
      <c r="M154" s="204"/>
      <c r="N154" s="205"/>
      <c r="O154" s="205"/>
      <c r="P154" s="205"/>
      <c r="Q154" s="205"/>
      <c r="R154" s="205"/>
      <c r="S154" s="205"/>
      <c r="T154" s="206"/>
      <c r="AT154" s="207" t="s">
        <v>147</v>
      </c>
      <c r="AU154" s="207" t="s">
        <v>86</v>
      </c>
      <c r="AV154" s="14" t="s">
        <v>86</v>
      </c>
      <c r="AW154" s="14" t="s">
        <v>4</v>
      </c>
      <c r="AX154" s="14" t="s">
        <v>84</v>
      </c>
      <c r="AY154" s="207" t="s">
        <v>134</v>
      </c>
    </row>
    <row r="155" spans="1:65" s="2" customFormat="1" ht="24.2" customHeight="1">
      <c r="A155" s="35"/>
      <c r="B155" s="36"/>
      <c r="C155" s="218" t="s">
        <v>289</v>
      </c>
      <c r="D155" s="218" t="s">
        <v>192</v>
      </c>
      <c r="E155" s="219" t="s">
        <v>1077</v>
      </c>
      <c r="F155" s="220" t="s">
        <v>1078</v>
      </c>
      <c r="G155" s="221" t="s">
        <v>1079</v>
      </c>
      <c r="H155" s="222">
        <v>0.29699999999999999</v>
      </c>
      <c r="I155" s="427"/>
      <c r="J155" s="428">
        <f>ROUND(I155*H155,2)</f>
        <v>0</v>
      </c>
      <c r="K155" s="220" t="s">
        <v>140</v>
      </c>
      <c r="L155" s="223"/>
      <c r="M155" s="224" t="s">
        <v>19</v>
      </c>
      <c r="N155" s="225" t="s">
        <v>47</v>
      </c>
      <c r="O155" s="64"/>
      <c r="P155" s="179">
        <f>O155*H155</f>
        <v>0</v>
      </c>
      <c r="Q155" s="179">
        <v>1.75E-3</v>
      </c>
      <c r="R155" s="179">
        <f>Q155*H155</f>
        <v>5.1975000000000003E-4</v>
      </c>
      <c r="S155" s="179">
        <v>0</v>
      </c>
      <c r="T155" s="180">
        <f>S155*H155</f>
        <v>0</v>
      </c>
      <c r="U155" s="35"/>
      <c r="V155" s="35"/>
      <c r="W155" s="35"/>
      <c r="X155" s="35"/>
      <c r="Y155" s="35"/>
      <c r="Z155" s="35"/>
      <c r="AA155" s="35"/>
      <c r="AB155" s="35"/>
      <c r="AC155" s="35"/>
      <c r="AD155" s="35"/>
      <c r="AE155" s="35"/>
      <c r="AR155" s="181" t="s">
        <v>86</v>
      </c>
      <c r="AT155" s="181" t="s">
        <v>192</v>
      </c>
      <c r="AU155" s="181" t="s">
        <v>86</v>
      </c>
      <c r="AY155" s="19" t="s">
        <v>134</v>
      </c>
      <c r="BE155" s="182">
        <f>IF(N155="základní",J155,0)</f>
        <v>0</v>
      </c>
      <c r="BF155" s="182">
        <f>IF(N155="snížená",J155,0)</f>
        <v>0</v>
      </c>
      <c r="BG155" s="182">
        <f>IF(N155="zákl. přenesená",J155,0)</f>
        <v>0</v>
      </c>
      <c r="BH155" s="182">
        <f>IF(N155="sníž. přenesená",J155,0)</f>
        <v>0</v>
      </c>
      <c r="BI155" s="182">
        <f>IF(N155="nulová",J155,0)</f>
        <v>0</v>
      </c>
      <c r="BJ155" s="19" t="s">
        <v>84</v>
      </c>
      <c r="BK155" s="182">
        <f>ROUND(I155*H155,2)</f>
        <v>0</v>
      </c>
      <c r="BL155" s="19" t="s">
        <v>84</v>
      </c>
      <c r="BM155" s="181" t="s">
        <v>1080</v>
      </c>
    </row>
    <row r="156" spans="1:65" s="2" customFormat="1">
      <c r="A156" s="35"/>
      <c r="B156" s="36"/>
      <c r="C156" s="37"/>
      <c r="D156" s="183" t="s">
        <v>143</v>
      </c>
      <c r="E156" s="37"/>
      <c r="F156" s="184" t="s">
        <v>1078</v>
      </c>
      <c r="G156" s="37"/>
      <c r="H156" s="37"/>
      <c r="I156" s="426"/>
      <c r="J156" s="408"/>
      <c r="K156" s="37"/>
      <c r="L156" s="40"/>
      <c r="M156" s="186"/>
      <c r="N156" s="187"/>
      <c r="O156" s="64"/>
      <c r="P156" s="64"/>
      <c r="Q156" s="64"/>
      <c r="R156" s="64"/>
      <c r="S156" s="64"/>
      <c r="T156" s="65"/>
      <c r="U156" s="35"/>
      <c r="V156" s="35"/>
      <c r="W156" s="35"/>
      <c r="X156" s="35"/>
      <c r="Y156" s="35"/>
      <c r="Z156" s="35"/>
      <c r="AA156" s="35"/>
      <c r="AB156" s="35"/>
      <c r="AC156" s="35"/>
      <c r="AD156" s="35"/>
      <c r="AE156" s="35"/>
      <c r="AT156" s="19" t="s">
        <v>143</v>
      </c>
      <c r="AU156" s="19" t="s">
        <v>86</v>
      </c>
    </row>
    <row r="157" spans="1:65" s="14" customFormat="1">
      <c r="B157" s="198"/>
      <c r="C157" s="199"/>
      <c r="D157" s="183" t="s">
        <v>147</v>
      </c>
      <c r="E157" s="200" t="s">
        <v>19</v>
      </c>
      <c r="F157" s="201" t="s">
        <v>1081</v>
      </c>
      <c r="G157" s="199"/>
      <c r="H157" s="202">
        <v>0.12</v>
      </c>
      <c r="I157" s="429"/>
      <c r="J157" s="430"/>
      <c r="K157" s="199"/>
      <c r="L157" s="203"/>
      <c r="M157" s="204"/>
      <c r="N157" s="205"/>
      <c r="O157" s="205"/>
      <c r="P157" s="205"/>
      <c r="Q157" s="205"/>
      <c r="R157" s="205"/>
      <c r="S157" s="205"/>
      <c r="T157" s="206"/>
      <c r="AT157" s="207" t="s">
        <v>147</v>
      </c>
      <c r="AU157" s="207" t="s">
        <v>86</v>
      </c>
      <c r="AV157" s="14" t="s">
        <v>86</v>
      </c>
      <c r="AW157" s="14" t="s">
        <v>35</v>
      </c>
      <c r="AX157" s="14" t="s">
        <v>76</v>
      </c>
      <c r="AY157" s="207" t="s">
        <v>134</v>
      </c>
    </row>
    <row r="158" spans="1:65" s="14" customFormat="1">
      <c r="B158" s="198"/>
      <c r="C158" s="199"/>
      <c r="D158" s="183" t="s">
        <v>147</v>
      </c>
      <c r="E158" s="200" t="s">
        <v>19</v>
      </c>
      <c r="F158" s="201" t="s">
        <v>1082</v>
      </c>
      <c r="G158" s="199"/>
      <c r="H158" s="202">
        <v>0.15</v>
      </c>
      <c r="I158" s="429"/>
      <c r="J158" s="430"/>
      <c r="K158" s="199"/>
      <c r="L158" s="203"/>
      <c r="M158" s="204"/>
      <c r="N158" s="205"/>
      <c r="O158" s="205"/>
      <c r="P158" s="205"/>
      <c r="Q158" s="205"/>
      <c r="R158" s="205"/>
      <c r="S158" s="205"/>
      <c r="T158" s="206"/>
      <c r="AT158" s="207" t="s">
        <v>147</v>
      </c>
      <c r="AU158" s="207" t="s">
        <v>86</v>
      </c>
      <c r="AV158" s="14" t="s">
        <v>86</v>
      </c>
      <c r="AW158" s="14" t="s">
        <v>35</v>
      </c>
      <c r="AX158" s="14" t="s">
        <v>76</v>
      </c>
      <c r="AY158" s="207" t="s">
        <v>134</v>
      </c>
    </row>
    <row r="159" spans="1:65" s="15" customFormat="1">
      <c r="B159" s="208"/>
      <c r="C159" s="209"/>
      <c r="D159" s="183" t="s">
        <v>147</v>
      </c>
      <c r="E159" s="210" t="s">
        <v>19</v>
      </c>
      <c r="F159" s="211" t="s">
        <v>153</v>
      </c>
      <c r="G159" s="209"/>
      <c r="H159" s="212">
        <v>0.27</v>
      </c>
      <c r="I159" s="431"/>
      <c r="J159" s="432"/>
      <c r="K159" s="209"/>
      <c r="L159" s="213"/>
      <c r="M159" s="214"/>
      <c r="N159" s="215"/>
      <c r="O159" s="215"/>
      <c r="P159" s="215"/>
      <c r="Q159" s="215"/>
      <c r="R159" s="215"/>
      <c r="S159" s="215"/>
      <c r="T159" s="216"/>
      <c r="AT159" s="217" t="s">
        <v>147</v>
      </c>
      <c r="AU159" s="217" t="s">
        <v>86</v>
      </c>
      <c r="AV159" s="15" t="s">
        <v>141</v>
      </c>
      <c r="AW159" s="15" t="s">
        <v>35</v>
      </c>
      <c r="AX159" s="15" t="s">
        <v>84</v>
      </c>
      <c r="AY159" s="217" t="s">
        <v>134</v>
      </c>
    </row>
    <row r="160" spans="1:65" s="14" customFormat="1">
      <c r="B160" s="198"/>
      <c r="C160" s="199"/>
      <c r="D160" s="183" t="s">
        <v>147</v>
      </c>
      <c r="E160" s="199"/>
      <c r="F160" s="201" t="s">
        <v>1083</v>
      </c>
      <c r="G160" s="199"/>
      <c r="H160" s="202">
        <v>0.29699999999999999</v>
      </c>
      <c r="I160" s="429"/>
      <c r="J160" s="430"/>
      <c r="K160" s="199"/>
      <c r="L160" s="203"/>
      <c r="M160" s="204"/>
      <c r="N160" s="205"/>
      <c r="O160" s="205"/>
      <c r="P160" s="205"/>
      <c r="Q160" s="205"/>
      <c r="R160" s="205"/>
      <c r="S160" s="205"/>
      <c r="T160" s="206"/>
      <c r="AT160" s="207" t="s">
        <v>147</v>
      </c>
      <c r="AU160" s="207" t="s">
        <v>86</v>
      </c>
      <c r="AV160" s="14" t="s">
        <v>86</v>
      </c>
      <c r="AW160" s="14" t="s">
        <v>4</v>
      </c>
      <c r="AX160" s="14" t="s">
        <v>84</v>
      </c>
      <c r="AY160" s="207" t="s">
        <v>134</v>
      </c>
    </row>
    <row r="161" spans="1:65" s="2" customFormat="1" ht="24.2" customHeight="1">
      <c r="A161" s="35"/>
      <c r="B161" s="36"/>
      <c r="C161" s="218" t="s">
        <v>7</v>
      </c>
      <c r="D161" s="218" t="s">
        <v>192</v>
      </c>
      <c r="E161" s="219" t="s">
        <v>1084</v>
      </c>
      <c r="F161" s="220" t="s">
        <v>1085</v>
      </c>
      <c r="G161" s="221" t="s">
        <v>1079</v>
      </c>
      <c r="H161" s="222">
        <v>0.19800000000000001</v>
      </c>
      <c r="I161" s="427"/>
      <c r="J161" s="428">
        <f>ROUND(I161*H161,2)</f>
        <v>0</v>
      </c>
      <c r="K161" s="220" t="s">
        <v>19</v>
      </c>
      <c r="L161" s="223"/>
      <c r="M161" s="224" t="s">
        <v>19</v>
      </c>
      <c r="N161" s="225" t="s">
        <v>47</v>
      </c>
      <c r="O161" s="64"/>
      <c r="P161" s="179">
        <f>O161*H161</f>
        <v>0</v>
      </c>
      <c r="Q161" s="179">
        <v>1.75E-3</v>
      </c>
      <c r="R161" s="179">
        <f>Q161*H161</f>
        <v>3.4650000000000002E-4</v>
      </c>
      <c r="S161" s="179">
        <v>0</v>
      </c>
      <c r="T161" s="180">
        <f>S161*H161</f>
        <v>0</v>
      </c>
      <c r="U161" s="35"/>
      <c r="V161" s="35"/>
      <c r="W161" s="35"/>
      <c r="X161" s="35"/>
      <c r="Y161" s="35"/>
      <c r="Z161" s="35"/>
      <c r="AA161" s="35"/>
      <c r="AB161" s="35"/>
      <c r="AC161" s="35"/>
      <c r="AD161" s="35"/>
      <c r="AE161" s="35"/>
      <c r="AR161" s="181" t="s">
        <v>86</v>
      </c>
      <c r="AT161" s="181" t="s">
        <v>192</v>
      </c>
      <c r="AU161" s="181" t="s">
        <v>86</v>
      </c>
      <c r="AY161" s="19" t="s">
        <v>134</v>
      </c>
      <c r="BE161" s="182">
        <f>IF(N161="základní",J161,0)</f>
        <v>0</v>
      </c>
      <c r="BF161" s="182">
        <f>IF(N161="snížená",J161,0)</f>
        <v>0</v>
      </c>
      <c r="BG161" s="182">
        <f>IF(N161="zákl. přenesená",J161,0)</f>
        <v>0</v>
      </c>
      <c r="BH161" s="182">
        <f>IF(N161="sníž. přenesená",J161,0)</f>
        <v>0</v>
      </c>
      <c r="BI161" s="182">
        <f>IF(N161="nulová",J161,0)</f>
        <v>0</v>
      </c>
      <c r="BJ161" s="19" t="s">
        <v>84</v>
      </c>
      <c r="BK161" s="182">
        <f>ROUND(I161*H161,2)</f>
        <v>0</v>
      </c>
      <c r="BL161" s="19" t="s">
        <v>84</v>
      </c>
      <c r="BM161" s="181" t="s">
        <v>1086</v>
      </c>
    </row>
    <row r="162" spans="1:65" s="2" customFormat="1">
      <c r="A162" s="35"/>
      <c r="B162" s="36"/>
      <c r="C162" s="37"/>
      <c r="D162" s="183" t="s">
        <v>143</v>
      </c>
      <c r="E162" s="37"/>
      <c r="F162" s="184" t="s">
        <v>1078</v>
      </c>
      <c r="G162" s="37"/>
      <c r="H162" s="37"/>
      <c r="I162" s="426"/>
      <c r="J162" s="408"/>
      <c r="K162" s="37"/>
      <c r="L162" s="40"/>
      <c r="M162" s="186"/>
      <c r="N162" s="187"/>
      <c r="O162" s="64"/>
      <c r="P162" s="64"/>
      <c r="Q162" s="64"/>
      <c r="R162" s="64"/>
      <c r="S162" s="64"/>
      <c r="T162" s="65"/>
      <c r="U162" s="35"/>
      <c r="V162" s="35"/>
      <c r="W162" s="35"/>
      <c r="X162" s="35"/>
      <c r="Y162" s="35"/>
      <c r="Z162" s="35"/>
      <c r="AA162" s="35"/>
      <c r="AB162" s="35"/>
      <c r="AC162" s="35"/>
      <c r="AD162" s="35"/>
      <c r="AE162" s="35"/>
      <c r="AT162" s="19" t="s">
        <v>143</v>
      </c>
      <c r="AU162" s="19" t="s">
        <v>86</v>
      </c>
    </row>
    <row r="163" spans="1:65" s="14" customFormat="1">
      <c r="B163" s="198"/>
      <c r="C163" s="199"/>
      <c r="D163" s="183" t="s">
        <v>147</v>
      </c>
      <c r="E163" s="200" t="s">
        <v>19</v>
      </c>
      <c r="F163" s="201" t="s">
        <v>1087</v>
      </c>
      <c r="G163" s="199"/>
      <c r="H163" s="202">
        <v>0.18</v>
      </c>
      <c r="I163" s="429"/>
      <c r="J163" s="430"/>
      <c r="K163" s="199"/>
      <c r="L163" s="203"/>
      <c r="M163" s="204"/>
      <c r="N163" s="205"/>
      <c r="O163" s="205"/>
      <c r="P163" s="205"/>
      <c r="Q163" s="205"/>
      <c r="R163" s="205"/>
      <c r="S163" s="205"/>
      <c r="T163" s="206"/>
      <c r="AT163" s="207" t="s">
        <v>147</v>
      </c>
      <c r="AU163" s="207" t="s">
        <v>86</v>
      </c>
      <c r="AV163" s="14" t="s">
        <v>86</v>
      </c>
      <c r="AW163" s="14" t="s">
        <v>35</v>
      </c>
      <c r="AX163" s="14" t="s">
        <v>84</v>
      </c>
      <c r="AY163" s="207" t="s">
        <v>134</v>
      </c>
    </row>
    <row r="164" spans="1:65" s="14" customFormat="1">
      <c r="B164" s="198"/>
      <c r="C164" s="199"/>
      <c r="D164" s="183" t="s">
        <v>147</v>
      </c>
      <c r="E164" s="199"/>
      <c r="F164" s="201" t="s">
        <v>1088</v>
      </c>
      <c r="G164" s="199"/>
      <c r="H164" s="202">
        <v>0.19800000000000001</v>
      </c>
      <c r="I164" s="429"/>
      <c r="J164" s="430"/>
      <c r="K164" s="199"/>
      <c r="L164" s="203"/>
      <c r="M164" s="204"/>
      <c r="N164" s="205"/>
      <c r="O164" s="205"/>
      <c r="P164" s="205"/>
      <c r="Q164" s="205"/>
      <c r="R164" s="205"/>
      <c r="S164" s="205"/>
      <c r="T164" s="206"/>
      <c r="AT164" s="207" t="s">
        <v>147</v>
      </c>
      <c r="AU164" s="207" t="s">
        <v>86</v>
      </c>
      <c r="AV164" s="14" t="s">
        <v>86</v>
      </c>
      <c r="AW164" s="14" t="s">
        <v>4</v>
      </c>
      <c r="AX164" s="14" t="s">
        <v>84</v>
      </c>
      <c r="AY164" s="207" t="s">
        <v>134</v>
      </c>
    </row>
    <row r="165" spans="1:65" s="2" customFormat="1" ht="14.45" customHeight="1">
      <c r="A165" s="35"/>
      <c r="B165" s="36"/>
      <c r="C165" s="218" t="s">
        <v>307</v>
      </c>
      <c r="D165" s="218" t="s">
        <v>192</v>
      </c>
      <c r="E165" s="219" t="s">
        <v>1089</v>
      </c>
      <c r="F165" s="220" t="s">
        <v>1090</v>
      </c>
      <c r="G165" s="221" t="s">
        <v>181</v>
      </c>
      <c r="H165" s="222">
        <v>7.2</v>
      </c>
      <c r="I165" s="427"/>
      <c r="J165" s="428">
        <f>ROUND(I165*H165,2)</f>
        <v>0</v>
      </c>
      <c r="K165" s="220" t="s">
        <v>19</v>
      </c>
      <c r="L165" s="223"/>
      <c r="M165" s="224" t="s">
        <v>19</v>
      </c>
      <c r="N165" s="225" t="s">
        <v>47</v>
      </c>
      <c r="O165" s="64"/>
      <c r="P165" s="179">
        <f>O165*H165</f>
        <v>0</v>
      </c>
      <c r="Q165" s="179">
        <v>0</v>
      </c>
      <c r="R165" s="179">
        <f>Q165*H165</f>
        <v>0</v>
      </c>
      <c r="S165" s="179">
        <v>0</v>
      </c>
      <c r="T165" s="180">
        <f>S165*H165</f>
        <v>0</v>
      </c>
      <c r="U165" s="35"/>
      <c r="V165" s="35"/>
      <c r="W165" s="35"/>
      <c r="X165" s="35"/>
      <c r="Y165" s="35"/>
      <c r="Z165" s="35"/>
      <c r="AA165" s="35"/>
      <c r="AB165" s="35"/>
      <c r="AC165" s="35"/>
      <c r="AD165" s="35"/>
      <c r="AE165" s="35"/>
      <c r="AR165" s="181" t="s">
        <v>86</v>
      </c>
      <c r="AT165" s="181" t="s">
        <v>192</v>
      </c>
      <c r="AU165" s="181" t="s">
        <v>86</v>
      </c>
      <c r="AY165" s="19" t="s">
        <v>134</v>
      </c>
      <c r="BE165" s="182">
        <f>IF(N165="základní",J165,0)</f>
        <v>0</v>
      </c>
      <c r="BF165" s="182">
        <f>IF(N165="snížená",J165,0)</f>
        <v>0</v>
      </c>
      <c r="BG165" s="182">
        <f>IF(N165="zákl. přenesená",J165,0)</f>
        <v>0</v>
      </c>
      <c r="BH165" s="182">
        <f>IF(N165="sníž. přenesená",J165,0)</f>
        <v>0</v>
      </c>
      <c r="BI165" s="182">
        <f>IF(N165="nulová",J165,0)</f>
        <v>0</v>
      </c>
      <c r="BJ165" s="19" t="s">
        <v>84</v>
      </c>
      <c r="BK165" s="182">
        <f>ROUND(I165*H165,2)</f>
        <v>0</v>
      </c>
      <c r="BL165" s="19" t="s">
        <v>84</v>
      </c>
      <c r="BM165" s="181" t="s">
        <v>1091</v>
      </c>
    </row>
    <row r="166" spans="1:65" s="2" customFormat="1">
      <c r="A166" s="35"/>
      <c r="B166" s="36"/>
      <c r="C166" s="37"/>
      <c r="D166" s="183" t="s">
        <v>143</v>
      </c>
      <c r="E166" s="37"/>
      <c r="F166" s="184" t="s">
        <v>1090</v>
      </c>
      <c r="G166" s="37"/>
      <c r="H166" s="37"/>
      <c r="I166" s="426"/>
      <c r="J166" s="408"/>
      <c r="K166" s="37"/>
      <c r="L166" s="40"/>
      <c r="M166" s="186"/>
      <c r="N166" s="187"/>
      <c r="O166" s="64"/>
      <c r="P166" s="64"/>
      <c r="Q166" s="64"/>
      <c r="R166" s="64"/>
      <c r="S166" s="64"/>
      <c r="T166" s="65"/>
      <c r="U166" s="35"/>
      <c r="V166" s="35"/>
      <c r="W166" s="35"/>
      <c r="X166" s="35"/>
      <c r="Y166" s="35"/>
      <c r="Z166" s="35"/>
      <c r="AA166" s="35"/>
      <c r="AB166" s="35"/>
      <c r="AC166" s="35"/>
      <c r="AD166" s="35"/>
      <c r="AE166" s="35"/>
      <c r="AT166" s="19" t="s">
        <v>143</v>
      </c>
      <c r="AU166" s="19" t="s">
        <v>86</v>
      </c>
    </row>
    <row r="167" spans="1:65" s="14" customFormat="1">
      <c r="B167" s="198"/>
      <c r="C167" s="199"/>
      <c r="D167" s="183" t="s">
        <v>147</v>
      </c>
      <c r="E167" s="200" t="s">
        <v>19</v>
      </c>
      <c r="F167" s="201" t="s">
        <v>1092</v>
      </c>
      <c r="G167" s="199"/>
      <c r="H167" s="202">
        <v>7.2</v>
      </c>
      <c r="I167" s="429"/>
      <c r="J167" s="430"/>
      <c r="K167" s="199"/>
      <c r="L167" s="203"/>
      <c r="M167" s="204"/>
      <c r="N167" s="205"/>
      <c r="O167" s="205"/>
      <c r="P167" s="205"/>
      <c r="Q167" s="205"/>
      <c r="R167" s="205"/>
      <c r="S167" s="205"/>
      <c r="T167" s="206"/>
      <c r="AT167" s="207" t="s">
        <v>147</v>
      </c>
      <c r="AU167" s="207" t="s">
        <v>86</v>
      </c>
      <c r="AV167" s="14" t="s">
        <v>86</v>
      </c>
      <c r="AW167" s="14" t="s">
        <v>35</v>
      </c>
      <c r="AX167" s="14" t="s">
        <v>76</v>
      </c>
      <c r="AY167" s="207" t="s">
        <v>134</v>
      </c>
    </row>
    <row r="168" spans="1:65" s="15" customFormat="1">
      <c r="B168" s="208"/>
      <c r="C168" s="209"/>
      <c r="D168" s="183" t="s">
        <v>147</v>
      </c>
      <c r="E168" s="210" t="s">
        <v>19</v>
      </c>
      <c r="F168" s="211" t="s">
        <v>153</v>
      </c>
      <c r="G168" s="209"/>
      <c r="H168" s="212">
        <v>7.2</v>
      </c>
      <c r="I168" s="431"/>
      <c r="J168" s="432"/>
      <c r="K168" s="209"/>
      <c r="L168" s="213"/>
      <c r="M168" s="214"/>
      <c r="N168" s="215"/>
      <c r="O168" s="215"/>
      <c r="P168" s="215"/>
      <c r="Q168" s="215"/>
      <c r="R168" s="215"/>
      <c r="S168" s="215"/>
      <c r="T168" s="216"/>
      <c r="AT168" s="217" t="s">
        <v>147</v>
      </c>
      <c r="AU168" s="217" t="s">
        <v>86</v>
      </c>
      <c r="AV168" s="15" t="s">
        <v>141</v>
      </c>
      <c r="AW168" s="15" t="s">
        <v>35</v>
      </c>
      <c r="AX168" s="15" t="s">
        <v>84</v>
      </c>
      <c r="AY168" s="217" t="s">
        <v>134</v>
      </c>
    </row>
    <row r="169" spans="1:65" s="2" customFormat="1" ht="14.45" customHeight="1">
      <c r="A169" s="35"/>
      <c r="B169" s="36"/>
      <c r="C169" s="170" t="s">
        <v>313</v>
      </c>
      <c r="D169" s="170" t="s">
        <v>136</v>
      </c>
      <c r="E169" s="171" t="s">
        <v>833</v>
      </c>
      <c r="F169" s="172" t="s">
        <v>834</v>
      </c>
      <c r="G169" s="173" t="s">
        <v>181</v>
      </c>
      <c r="H169" s="174">
        <v>0.3</v>
      </c>
      <c r="I169" s="424"/>
      <c r="J169" s="425">
        <f>ROUND(I169*H169,2)</f>
        <v>0</v>
      </c>
      <c r="K169" s="172" t="s">
        <v>140</v>
      </c>
      <c r="L169" s="40"/>
      <c r="M169" s="177" t="s">
        <v>19</v>
      </c>
      <c r="N169" s="178" t="s">
        <v>47</v>
      </c>
      <c r="O169" s="64"/>
      <c r="P169" s="179">
        <f>O169*H169</f>
        <v>0</v>
      </c>
      <c r="Q169" s="179">
        <v>1.07E-3</v>
      </c>
      <c r="R169" s="179">
        <f>Q169*H169</f>
        <v>3.21E-4</v>
      </c>
      <c r="S169" s="179">
        <v>4.4999999999999998E-2</v>
      </c>
      <c r="T169" s="180">
        <f>S169*H169</f>
        <v>1.35E-2</v>
      </c>
      <c r="U169" s="35"/>
      <c r="V169" s="35"/>
      <c r="W169" s="35"/>
      <c r="X169" s="35"/>
      <c r="Y169" s="35"/>
      <c r="Z169" s="35"/>
      <c r="AA169" s="35"/>
      <c r="AB169" s="35"/>
      <c r="AC169" s="35"/>
      <c r="AD169" s="35"/>
      <c r="AE169" s="35"/>
      <c r="AR169" s="181" t="s">
        <v>84</v>
      </c>
      <c r="AT169" s="181" t="s">
        <v>136</v>
      </c>
      <c r="AU169" s="181" t="s">
        <v>86</v>
      </c>
      <c r="AY169" s="19" t="s">
        <v>134</v>
      </c>
      <c r="BE169" s="182">
        <f>IF(N169="základní",J169,0)</f>
        <v>0</v>
      </c>
      <c r="BF169" s="182">
        <f>IF(N169="snížená",J169,0)</f>
        <v>0</v>
      </c>
      <c r="BG169" s="182">
        <f>IF(N169="zákl. přenesená",J169,0)</f>
        <v>0</v>
      </c>
      <c r="BH169" s="182">
        <f>IF(N169="sníž. přenesená",J169,0)</f>
        <v>0</v>
      </c>
      <c r="BI169" s="182">
        <f>IF(N169="nulová",J169,0)</f>
        <v>0</v>
      </c>
      <c r="BJ169" s="19" t="s">
        <v>84</v>
      </c>
      <c r="BK169" s="182">
        <f>ROUND(I169*H169,2)</f>
        <v>0</v>
      </c>
      <c r="BL169" s="19" t="s">
        <v>84</v>
      </c>
      <c r="BM169" s="181" t="s">
        <v>1093</v>
      </c>
    </row>
    <row r="170" spans="1:65" s="2" customFormat="1" ht="19.5">
      <c r="A170" s="35"/>
      <c r="B170" s="36"/>
      <c r="C170" s="37"/>
      <c r="D170" s="183" t="s">
        <v>143</v>
      </c>
      <c r="E170" s="37"/>
      <c r="F170" s="184" t="s">
        <v>836</v>
      </c>
      <c r="G170" s="37"/>
      <c r="H170" s="37"/>
      <c r="I170" s="426"/>
      <c r="J170" s="408"/>
      <c r="K170" s="37"/>
      <c r="L170" s="40"/>
      <c r="M170" s="186"/>
      <c r="N170" s="187"/>
      <c r="O170" s="64"/>
      <c r="P170" s="64"/>
      <c r="Q170" s="64"/>
      <c r="R170" s="64"/>
      <c r="S170" s="64"/>
      <c r="T170" s="65"/>
      <c r="U170" s="35"/>
      <c r="V170" s="35"/>
      <c r="W170" s="35"/>
      <c r="X170" s="35"/>
      <c r="Y170" s="35"/>
      <c r="Z170" s="35"/>
      <c r="AA170" s="35"/>
      <c r="AB170" s="35"/>
      <c r="AC170" s="35"/>
      <c r="AD170" s="35"/>
      <c r="AE170" s="35"/>
      <c r="AT170" s="19" t="s">
        <v>143</v>
      </c>
      <c r="AU170" s="19" t="s">
        <v>86</v>
      </c>
    </row>
    <row r="171" spans="1:65" s="2" customFormat="1" ht="48.75">
      <c r="A171" s="35"/>
      <c r="B171" s="36"/>
      <c r="C171" s="37"/>
      <c r="D171" s="183" t="s">
        <v>145</v>
      </c>
      <c r="E171" s="37"/>
      <c r="F171" s="188" t="s">
        <v>837</v>
      </c>
      <c r="G171" s="37"/>
      <c r="H171" s="37"/>
      <c r="I171" s="426"/>
      <c r="J171" s="408"/>
      <c r="K171" s="37"/>
      <c r="L171" s="40"/>
      <c r="M171" s="186"/>
      <c r="N171" s="187"/>
      <c r="O171" s="64"/>
      <c r="P171" s="64"/>
      <c r="Q171" s="64"/>
      <c r="R171" s="64"/>
      <c r="S171" s="64"/>
      <c r="T171" s="65"/>
      <c r="U171" s="35"/>
      <c r="V171" s="35"/>
      <c r="W171" s="35"/>
      <c r="X171" s="35"/>
      <c r="Y171" s="35"/>
      <c r="Z171" s="35"/>
      <c r="AA171" s="35"/>
      <c r="AB171" s="35"/>
      <c r="AC171" s="35"/>
      <c r="AD171" s="35"/>
      <c r="AE171" s="35"/>
      <c r="AT171" s="19" t="s">
        <v>145</v>
      </c>
      <c r="AU171" s="19" t="s">
        <v>86</v>
      </c>
    </row>
    <row r="172" spans="1:65" s="2" customFormat="1" ht="14.45" customHeight="1">
      <c r="A172" s="35"/>
      <c r="B172" s="36"/>
      <c r="C172" s="170" t="s">
        <v>319</v>
      </c>
      <c r="D172" s="170" t="s">
        <v>136</v>
      </c>
      <c r="E172" s="171" t="s">
        <v>853</v>
      </c>
      <c r="F172" s="172" t="s">
        <v>854</v>
      </c>
      <c r="G172" s="173" t="s">
        <v>181</v>
      </c>
      <c r="H172" s="174">
        <v>0.3</v>
      </c>
      <c r="I172" s="424"/>
      <c r="J172" s="425">
        <f>ROUND(I172*H172,2)</f>
        <v>0</v>
      </c>
      <c r="K172" s="172" t="s">
        <v>140</v>
      </c>
      <c r="L172" s="40"/>
      <c r="M172" s="177" t="s">
        <v>19</v>
      </c>
      <c r="N172" s="178" t="s">
        <v>47</v>
      </c>
      <c r="O172" s="64"/>
      <c r="P172" s="179">
        <f>O172*H172</f>
        <v>0</v>
      </c>
      <c r="Q172" s="179">
        <v>4.7699999999999999E-3</v>
      </c>
      <c r="R172" s="179">
        <f>Q172*H172</f>
        <v>1.431E-3</v>
      </c>
      <c r="S172" s="179">
        <v>0.38400000000000001</v>
      </c>
      <c r="T172" s="180">
        <f>S172*H172</f>
        <v>0.1152</v>
      </c>
      <c r="U172" s="35"/>
      <c r="V172" s="35"/>
      <c r="W172" s="35"/>
      <c r="X172" s="35"/>
      <c r="Y172" s="35"/>
      <c r="Z172" s="35"/>
      <c r="AA172" s="35"/>
      <c r="AB172" s="35"/>
      <c r="AC172" s="35"/>
      <c r="AD172" s="35"/>
      <c r="AE172" s="35"/>
      <c r="AR172" s="181" t="s">
        <v>84</v>
      </c>
      <c r="AT172" s="181" t="s">
        <v>136</v>
      </c>
      <c r="AU172" s="181" t="s">
        <v>86</v>
      </c>
      <c r="AY172" s="19" t="s">
        <v>134</v>
      </c>
      <c r="BE172" s="182">
        <f>IF(N172="základní",J172,0)</f>
        <v>0</v>
      </c>
      <c r="BF172" s="182">
        <f>IF(N172="snížená",J172,0)</f>
        <v>0</v>
      </c>
      <c r="BG172" s="182">
        <f>IF(N172="zákl. přenesená",J172,0)</f>
        <v>0</v>
      </c>
      <c r="BH172" s="182">
        <f>IF(N172="sníž. přenesená",J172,0)</f>
        <v>0</v>
      </c>
      <c r="BI172" s="182">
        <f>IF(N172="nulová",J172,0)</f>
        <v>0</v>
      </c>
      <c r="BJ172" s="19" t="s">
        <v>84</v>
      </c>
      <c r="BK172" s="182">
        <f>ROUND(I172*H172,2)</f>
        <v>0</v>
      </c>
      <c r="BL172" s="19" t="s">
        <v>84</v>
      </c>
      <c r="BM172" s="181" t="s">
        <v>1094</v>
      </c>
    </row>
    <row r="173" spans="1:65" s="2" customFormat="1" ht="19.5">
      <c r="A173" s="35"/>
      <c r="B173" s="36"/>
      <c r="C173" s="37"/>
      <c r="D173" s="183" t="s">
        <v>143</v>
      </c>
      <c r="E173" s="37"/>
      <c r="F173" s="184" t="s">
        <v>856</v>
      </c>
      <c r="G173" s="37"/>
      <c r="H173" s="37"/>
      <c r="I173" s="426"/>
      <c r="J173" s="408"/>
      <c r="K173" s="37"/>
      <c r="L173" s="40"/>
      <c r="M173" s="186"/>
      <c r="N173" s="187"/>
      <c r="O173" s="64"/>
      <c r="P173" s="64"/>
      <c r="Q173" s="64"/>
      <c r="R173" s="64"/>
      <c r="S173" s="64"/>
      <c r="T173" s="65"/>
      <c r="U173" s="35"/>
      <c r="V173" s="35"/>
      <c r="W173" s="35"/>
      <c r="X173" s="35"/>
      <c r="Y173" s="35"/>
      <c r="Z173" s="35"/>
      <c r="AA173" s="35"/>
      <c r="AB173" s="35"/>
      <c r="AC173" s="35"/>
      <c r="AD173" s="35"/>
      <c r="AE173" s="35"/>
      <c r="AT173" s="19" t="s">
        <v>143</v>
      </c>
      <c r="AU173" s="19" t="s">
        <v>86</v>
      </c>
    </row>
    <row r="174" spans="1:65" s="2" customFormat="1" ht="48.75">
      <c r="A174" s="35"/>
      <c r="B174" s="36"/>
      <c r="C174" s="37"/>
      <c r="D174" s="183" t="s">
        <v>145</v>
      </c>
      <c r="E174" s="37"/>
      <c r="F174" s="188" t="s">
        <v>837</v>
      </c>
      <c r="G174" s="37"/>
      <c r="H174" s="37"/>
      <c r="I174" s="426"/>
      <c r="J174" s="408"/>
      <c r="K174" s="37"/>
      <c r="L174" s="40"/>
      <c r="M174" s="186"/>
      <c r="N174" s="187"/>
      <c r="O174" s="64"/>
      <c r="P174" s="64"/>
      <c r="Q174" s="64"/>
      <c r="R174" s="64"/>
      <c r="S174" s="64"/>
      <c r="T174" s="65"/>
      <c r="U174" s="35"/>
      <c r="V174" s="35"/>
      <c r="W174" s="35"/>
      <c r="X174" s="35"/>
      <c r="Y174" s="35"/>
      <c r="Z174" s="35"/>
      <c r="AA174" s="35"/>
      <c r="AB174" s="35"/>
      <c r="AC174" s="35"/>
      <c r="AD174" s="35"/>
      <c r="AE174" s="35"/>
      <c r="AT174" s="19" t="s">
        <v>145</v>
      </c>
      <c r="AU174" s="19" t="s">
        <v>86</v>
      </c>
    </row>
    <row r="175" spans="1:65" s="12" customFormat="1" ht="22.9" customHeight="1">
      <c r="B175" s="155"/>
      <c r="C175" s="156"/>
      <c r="D175" s="157" t="s">
        <v>75</v>
      </c>
      <c r="E175" s="169" t="s">
        <v>894</v>
      </c>
      <c r="F175" s="169" t="s">
        <v>895</v>
      </c>
      <c r="G175" s="156"/>
      <c r="H175" s="156"/>
      <c r="I175" s="421"/>
      <c r="J175" s="423">
        <f>BK175</f>
        <v>0</v>
      </c>
      <c r="K175" s="156"/>
      <c r="L175" s="161"/>
      <c r="M175" s="162"/>
      <c r="N175" s="163"/>
      <c r="O175" s="163"/>
      <c r="P175" s="164">
        <f>SUM(P176:P188)</f>
        <v>0</v>
      </c>
      <c r="Q175" s="163"/>
      <c r="R175" s="164">
        <f>SUM(R176:R188)</f>
        <v>0</v>
      </c>
      <c r="S175" s="163"/>
      <c r="T175" s="165">
        <f>SUM(T176:T188)</f>
        <v>0</v>
      </c>
      <c r="AR175" s="166" t="s">
        <v>84</v>
      </c>
      <c r="AT175" s="167" t="s">
        <v>75</v>
      </c>
      <c r="AU175" s="167" t="s">
        <v>84</v>
      </c>
      <c r="AY175" s="166" t="s">
        <v>134</v>
      </c>
      <c r="BK175" s="168">
        <f>SUM(BK176:BK188)</f>
        <v>0</v>
      </c>
    </row>
    <row r="176" spans="1:65" s="2" customFormat="1" ht="14.45" customHeight="1">
      <c r="A176" s="35"/>
      <c r="B176" s="36"/>
      <c r="C176" s="170" t="s">
        <v>324</v>
      </c>
      <c r="D176" s="170" t="s">
        <v>136</v>
      </c>
      <c r="E176" s="171" t="s">
        <v>897</v>
      </c>
      <c r="F176" s="172" t="s">
        <v>898</v>
      </c>
      <c r="G176" s="173" t="s">
        <v>422</v>
      </c>
      <c r="H176" s="174">
        <v>0.129</v>
      </c>
      <c r="I176" s="424"/>
      <c r="J176" s="425">
        <f>ROUND(I176*H176,2)</f>
        <v>0</v>
      </c>
      <c r="K176" s="172" t="s">
        <v>140</v>
      </c>
      <c r="L176" s="40"/>
      <c r="M176" s="177" t="s">
        <v>19</v>
      </c>
      <c r="N176" s="178" t="s">
        <v>47</v>
      </c>
      <c r="O176" s="64"/>
      <c r="P176" s="179">
        <f>O176*H176</f>
        <v>0</v>
      </c>
      <c r="Q176" s="179">
        <v>0</v>
      </c>
      <c r="R176" s="179">
        <f>Q176*H176</f>
        <v>0</v>
      </c>
      <c r="S176" s="179">
        <v>0</v>
      </c>
      <c r="T176" s="180">
        <f>S176*H176</f>
        <v>0</v>
      </c>
      <c r="U176" s="35"/>
      <c r="V176" s="35"/>
      <c r="W176" s="35"/>
      <c r="X176" s="35"/>
      <c r="Y176" s="35"/>
      <c r="Z176" s="35"/>
      <c r="AA176" s="35"/>
      <c r="AB176" s="35"/>
      <c r="AC176" s="35"/>
      <c r="AD176" s="35"/>
      <c r="AE176" s="35"/>
      <c r="AR176" s="181" t="s">
        <v>141</v>
      </c>
      <c r="AT176" s="181" t="s">
        <v>136</v>
      </c>
      <c r="AU176" s="181" t="s">
        <v>86</v>
      </c>
      <c r="AY176" s="19" t="s">
        <v>134</v>
      </c>
      <c r="BE176" s="182">
        <f>IF(N176="základní",J176,0)</f>
        <v>0</v>
      </c>
      <c r="BF176" s="182">
        <f>IF(N176="snížená",J176,0)</f>
        <v>0</v>
      </c>
      <c r="BG176" s="182">
        <f>IF(N176="zákl. přenesená",J176,0)</f>
        <v>0</v>
      </c>
      <c r="BH176" s="182">
        <f>IF(N176="sníž. přenesená",J176,0)</f>
        <v>0</v>
      </c>
      <c r="BI176" s="182">
        <f>IF(N176="nulová",J176,0)</f>
        <v>0</v>
      </c>
      <c r="BJ176" s="19" t="s">
        <v>84</v>
      </c>
      <c r="BK176" s="182">
        <f>ROUND(I176*H176,2)</f>
        <v>0</v>
      </c>
      <c r="BL176" s="19" t="s">
        <v>141</v>
      </c>
      <c r="BM176" s="181" t="s">
        <v>1095</v>
      </c>
    </row>
    <row r="177" spans="1:65" s="2" customFormat="1">
      <c r="A177" s="35"/>
      <c r="B177" s="36"/>
      <c r="C177" s="37"/>
      <c r="D177" s="183" t="s">
        <v>143</v>
      </c>
      <c r="E177" s="37"/>
      <c r="F177" s="184" t="s">
        <v>900</v>
      </c>
      <c r="G177" s="37"/>
      <c r="H177" s="37"/>
      <c r="I177" s="426"/>
      <c r="J177" s="408"/>
      <c r="K177" s="37"/>
      <c r="L177" s="40"/>
      <c r="M177" s="186"/>
      <c r="N177" s="187"/>
      <c r="O177" s="64"/>
      <c r="P177" s="64"/>
      <c r="Q177" s="64"/>
      <c r="R177" s="64"/>
      <c r="S177" s="64"/>
      <c r="T177" s="65"/>
      <c r="U177" s="35"/>
      <c r="V177" s="35"/>
      <c r="W177" s="35"/>
      <c r="X177" s="35"/>
      <c r="Y177" s="35"/>
      <c r="Z177" s="35"/>
      <c r="AA177" s="35"/>
      <c r="AB177" s="35"/>
      <c r="AC177" s="35"/>
      <c r="AD177" s="35"/>
      <c r="AE177" s="35"/>
      <c r="AT177" s="19" t="s">
        <v>143</v>
      </c>
      <c r="AU177" s="19" t="s">
        <v>86</v>
      </c>
    </row>
    <row r="178" spans="1:65" s="2" customFormat="1" ht="107.25">
      <c r="A178" s="35"/>
      <c r="B178" s="36"/>
      <c r="C178" s="37"/>
      <c r="D178" s="183" t="s">
        <v>145</v>
      </c>
      <c r="E178" s="37"/>
      <c r="F178" s="188" t="s">
        <v>901</v>
      </c>
      <c r="G178" s="37"/>
      <c r="H178" s="37"/>
      <c r="I178" s="426"/>
      <c r="J178" s="408"/>
      <c r="K178" s="37"/>
      <c r="L178" s="40"/>
      <c r="M178" s="186"/>
      <c r="N178" s="187"/>
      <c r="O178" s="64"/>
      <c r="P178" s="64"/>
      <c r="Q178" s="64"/>
      <c r="R178" s="64"/>
      <c r="S178" s="64"/>
      <c r="T178" s="65"/>
      <c r="U178" s="35"/>
      <c r="V178" s="35"/>
      <c r="W178" s="35"/>
      <c r="X178" s="35"/>
      <c r="Y178" s="35"/>
      <c r="Z178" s="35"/>
      <c r="AA178" s="35"/>
      <c r="AB178" s="35"/>
      <c r="AC178" s="35"/>
      <c r="AD178" s="35"/>
      <c r="AE178" s="35"/>
      <c r="AT178" s="19" t="s">
        <v>145</v>
      </c>
      <c r="AU178" s="19" t="s">
        <v>86</v>
      </c>
    </row>
    <row r="179" spans="1:65" s="2" customFormat="1" ht="14.45" customHeight="1">
      <c r="A179" s="35"/>
      <c r="B179" s="36"/>
      <c r="C179" s="170" t="s">
        <v>330</v>
      </c>
      <c r="D179" s="170" t="s">
        <v>136</v>
      </c>
      <c r="E179" s="171" t="s">
        <v>903</v>
      </c>
      <c r="F179" s="172" t="s">
        <v>904</v>
      </c>
      <c r="G179" s="173" t="s">
        <v>422</v>
      </c>
      <c r="H179" s="174">
        <v>0.129</v>
      </c>
      <c r="I179" s="424"/>
      <c r="J179" s="425">
        <f>ROUND(I179*H179,2)</f>
        <v>0</v>
      </c>
      <c r="K179" s="172" t="s">
        <v>140</v>
      </c>
      <c r="L179" s="40"/>
      <c r="M179" s="177" t="s">
        <v>19</v>
      </c>
      <c r="N179" s="178" t="s">
        <v>47</v>
      </c>
      <c r="O179" s="64"/>
      <c r="P179" s="179">
        <f>O179*H179</f>
        <v>0</v>
      </c>
      <c r="Q179" s="179">
        <v>0</v>
      </c>
      <c r="R179" s="179">
        <f>Q179*H179</f>
        <v>0</v>
      </c>
      <c r="S179" s="179">
        <v>0</v>
      </c>
      <c r="T179" s="180">
        <f>S179*H179</f>
        <v>0</v>
      </c>
      <c r="U179" s="35"/>
      <c r="V179" s="35"/>
      <c r="W179" s="35"/>
      <c r="X179" s="35"/>
      <c r="Y179" s="35"/>
      <c r="Z179" s="35"/>
      <c r="AA179" s="35"/>
      <c r="AB179" s="35"/>
      <c r="AC179" s="35"/>
      <c r="AD179" s="35"/>
      <c r="AE179" s="35"/>
      <c r="AR179" s="181" t="s">
        <v>141</v>
      </c>
      <c r="AT179" s="181" t="s">
        <v>136</v>
      </c>
      <c r="AU179" s="181" t="s">
        <v>86</v>
      </c>
      <c r="AY179" s="19" t="s">
        <v>134</v>
      </c>
      <c r="BE179" s="182">
        <f>IF(N179="základní",J179,0)</f>
        <v>0</v>
      </c>
      <c r="BF179" s="182">
        <f>IF(N179="snížená",J179,0)</f>
        <v>0</v>
      </c>
      <c r="BG179" s="182">
        <f>IF(N179="zákl. přenesená",J179,0)</f>
        <v>0</v>
      </c>
      <c r="BH179" s="182">
        <f>IF(N179="sníž. přenesená",J179,0)</f>
        <v>0</v>
      </c>
      <c r="BI179" s="182">
        <f>IF(N179="nulová",J179,0)</f>
        <v>0</v>
      </c>
      <c r="BJ179" s="19" t="s">
        <v>84</v>
      </c>
      <c r="BK179" s="182">
        <f>ROUND(I179*H179,2)</f>
        <v>0</v>
      </c>
      <c r="BL179" s="19" t="s">
        <v>141</v>
      </c>
      <c r="BM179" s="181" t="s">
        <v>1096</v>
      </c>
    </row>
    <row r="180" spans="1:65" s="2" customFormat="1">
      <c r="A180" s="35"/>
      <c r="B180" s="36"/>
      <c r="C180" s="37"/>
      <c r="D180" s="183" t="s">
        <v>143</v>
      </c>
      <c r="E180" s="37"/>
      <c r="F180" s="184" t="s">
        <v>906</v>
      </c>
      <c r="G180" s="37"/>
      <c r="H180" s="37"/>
      <c r="I180" s="426"/>
      <c r="J180" s="408"/>
      <c r="K180" s="37"/>
      <c r="L180" s="40"/>
      <c r="M180" s="186"/>
      <c r="N180" s="187"/>
      <c r="O180" s="64"/>
      <c r="P180" s="64"/>
      <c r="Q180" s="64"/>
      <c r="R180" s="64"/>
      <c r="S180" s="64"/>
      <c r="T180" s="65"/>
      <c r="U180" s="35"/>
      <c r="V180" s="35"/>
      <c r="W180" s="35"/>
      <c r="X180" s="35"/>
      <c r="Y180" s="35"/>
      <c r="Z180" s="35"/>
      <c r="AA180" s="35"/>
      <c r="AB180" s="35"/>
      <c r="AC180" s="35"/>
      <c r="AD180" s="35"/>
      <c r="AE180" s="35"/>
      <c r="AT180" s="19" t="s">
        <v>143</v>
      </c>
      <c r="AU180" s="19" t="s">
        <v>86</v>
      </c>
    </row>
    <row r="181" spans="1:65" s="2" customFormat="1" ht="58.5">
      <c r="A181" s="35"/>
      <c r="B181" s="36"/>
      <c r="C181" s="37"/>
      <c r="D181" s="183" t="s">
        <v>145</v>
      </c>
      <c r="E181" s="37"/>
      <c r="F181" s="188" t="s">
        <v>907</v>
      </c>
      <c r="G181" s="37"/>
      <c r="H181" s="37"/>
      <c r="I181" s="426"/>
      <c r="J181" s="408"/>
      <c r="K181" s="37"/>
      <c r="L181" s="40"/>
      <c r="M181" s="186"/>
      <c r="N181" s="187"/>
      <c r="O181" s="64"/>
      <c r="P181" s="64"/>
      <c r="Q181" s="64"/>
      <c r="R181" s="64"/>
      <c r="S181" s="64"/>
      <c r="T181" s="65"/>
      <c r="U181" s="35"/>
      <c r="V181" s="35"/>
      <c r="W181" s="35"/>
      <c r="X181" s="35"/>
      <c r="Y181" s="35"/>
      <c r="Z181" s="35"/>
      <c r="AA181" s="35"/>
      <c r="AB181" s="35"/>
      <c r="AC181" s="35"/>
      <c r="AD181" s="35"/>
      <c r="AE181" s="35"/>
      <c r="AT181" s="19" t="s">
        <v>145</v>
      </c>
      <c r="AU181" s="19" t="s">
        <v>86</v>
      </c>
    </row>
    <row r="182" spans="1:65" s="2" customFormat="1" ht="14.45" customHeight="1">
      <c r="A182" s="35"/>
      <c r="B182" s="36"/>
      <c r="C182" s="170" t="s">
        <v>337</v>
      </c>
      <c r="D182" s="170" t="s">
        <v>136</v>
      </c>
      <c r="E182" s="171" t="s">
        <v>909</v>
      </c>
      <c r="F182" s="172" t="s">
        <v>910</v>
      </c>
      <c r="G182" s="173" t="s">
        <v>422</v>
      </c>
      <c r="H182" s="174">
        <v>1.161</v>
      </c>
      <c r="I182" s="424"/>
      <c r="J182" s="425">
        <f>ROUND(I182*H182,2)</f>
        <v>0</v>
      </c>
      <c r="K182" s="172" t="s">
        <v>140</v>
      </c>
      <c r="L182" s="40"/>
      <c r="M182" s="177" t="s">
        <v>19</v>
      </c>
      <c r="N182" s="178" t="s">
        <v>47</v>
      </c>
      <c r="O182" s="64"/>
      <c r="P182" s="179">
        <f>O182*H182</f>
        <v>0</v>
      </c>
      <c r="Q182" s="179">
        <v>0</v>
      </c>
      <c r="R182" s="179">
        <f>Q182*H182</f>
        <v>0</v>
      </c>
      <c r="S182" s="179">
        <v>0</v>
      </c>
      <c r="T182" s="180">
        <f>S182*H182</f>
        <v>0</v>
      </c>
      <c r="U182" s="35"/>
      <c r="V182" s="35"/>
      <c r="W182" s="35"/>
      <c r="X182" s="35"/>
      <c r="Y182" s="35"/>
      <c r="Z182" s="35"/>
      <c r="AA182" s="35"/>
      <c r="AB182" s="35"/>
      <c r="AC182" s="35"/>
      <c r="AD182" s="35"/>
      <c r="AE182" s="35"/>
      <c r="AR182" s="181" t="s">
        <v>141</v>
      </c>
      <c r="AT182" s="181" t="s">
        <v>136</v>
      </c>
      <c r="AU182" s="181" t="s">
        <v>86</v>
      </c>
      <c r="AY182" s="19" t="s">
        <v>134</v>
      </c>
      <c r="BE182" s="182">
        <f>IF(N182="základní",J182,0)</f>
        <v>0</v>
      </c>
      <c r="BF182" s="182">
        <f>IF(N182="snížená",J182,0)</f>
        <v>0</v>
      </c>
      <c r="BG182" s="182">
        <f>IF(N182="zákl. přenesená",J182,0)</f>
        <v>0</v>
      </c>
      <c r="BH182" s="182">
        <f>IF(N182="sníž. přenesená",J182,0)</f>
        <v>0</v>
      </c>
      <c r="BI182" s="182">
        <f>IF(N182="nulová",J182,0)</f>
        <v>0</v>
      </c>
      <c r="BJ182" s="19" t="s">
        <v>84</v>
      </c>
      <c r="BK182" s="182">
        <f>ROUND(I182*H182,2)</f>
        <v>0</v>
      </c>
      <c r="BL182" s="19" t="s">
        <v>141</v>
      </c>
      <c r="BM182" s="181" t="s">
        <v>1097</v>
      </c>
    </row>
    <row r="183" spans="1:65" s="2" customFormat="1" ht="19.5">
      <c r="A183" s="35"/>
      <c r="B183" s="36"/>
      <c r="C183" s="37"/>
      <c r="D183" s="183" t="s">
        <v>143</v>
      </c>
      <c r="E183" s="37"/>
      <c r="F183" s="184" t="s">
        <v>912</v>
      </c>
      <c r="G183" s="37"/>
      <c r="H183" s="37"/>
      <c r="I183" s="426"/>
      <c r="J183" s="408"/>
      <c r="K183" s="37"/>
      <c r="L183" s="40"/>
      <c r="M183" s="186"/>
      <c r="N183" s="187"/>
      <c r="O183" s="64"/>
      <c r="P183" s="64"/>
      <c r="Q183" s="64"/>
      <c r="R183" s="64"/>
      <c r="S183" s="64"/>
      <c r="T183" s="65"/>
      <c r="U183" s="35"/>
      <c r="V183" s="35"/>
      <c r="W183" s="35"/>
      <c r="X183" s="35"/>
      <c r="Y183" s="35"/>
      <c r="Z183" s="35"/>
      <c r="AA183" s="35"/>
      <c r="AB183" s="35"/>
      <c r="AC183" s="35"/>
      <c r="AD183" s="35"/>
      <c r="AE183" s="35"/>
      <c r="AT183" s="19" t="s">
        <v>143</v>
      </c>
      <c r="AU183" s="19" t="s">
        <v>86</v>
      </c>
    </row>
    <row r="184" spans="1:65" s="2" customFormat="1" ht="58.5">
      <c r="A184" s="35"/>
      <c r="B184" s="36"/>
      <c r="C184" s="37"/>
      <c r="D184" s="183" t="s">
        <v>145</v>
      </c>
      <c r="E184" s="37"/>
      <c r="F184" s="188" t="s">
        <v>907</v>
      </c>
      <c r="G184" s="37"/>
      <c r="H184" s="37"/>
      <c r="I184" s="426"/>
      <c r="J184" s="408"/>
      <c r="K184" s="37"/>
      <c r="L184" s="40"/>
      <c r="M184" s="186"/>
      <c r="N184" s="187"/>
      <c r="O184" s="64"/>
      <c r="P184" s="64"/>
      <c r="Q184" s="64"/>
      <c r="R184" s="64"/>
      <c r="S184" s="64"/>
      <c r="T184" s="65"/>
      <c r="U184" s="35"/>
      <c r="V184" s="35"/>
      <c r="W184" s="35"/>
      <c r="X184" s="35"/>
      <c r="Y184" s="35"/>
      <c r="Z184" s="35"/>
      <c r="AA184" s="35"/>
      <c r="AB184" s="35"/>
      <c r="AC184" s="35"/>
      <c r="AD184" s="35"/>
      <c r="AE184" s="35"/>
      <c r="AT184" s="19" t="s">
        <v>145</v>
      </c>
      <c r="AU184" s="19" t="s">
        <v>86</v>
      </c>
    </row>
    <row r="185" spans="1:65" s="14" customFormat="1">
      <c r="B185" s="198"/>
      <c r="C185" s="199"/>
      <c r="D185" s="183" t="s">
        <v>147</v>
      </c>
      <c r="E185" s="199"/>
      <c r="F185" s="201" t="s">
        <v>1098</v>
      </c>
      <c r="G185" s="199"/>
      <c r="H185" s="202">
        <v>1.161</v>
      </c>
      <c r="I185" s="429"/>
      <c r="J185" s="430"/>
      <c r="K185" s="199"/>
      <c r="L185" s="203"/>
      <c r="M185" s="204"/>
      <c r="N185" s="205"/>
      <c r="O185" s="205"/>
      <c r="P185" s="205"/>
      <c r="Q185" s="205"/>
      <c r="R185" s="205"/>
      <c r="S185" s="205"/>
      <c r="T185" s="206"/>
      <c r="AT185" s="207" t="s">
        <v>147</v>
      </c>
      <c r="AU185" s="207" t="s">
        <v>86</v>
      </c>
      <c r="AV185" s="14" t="s">
        <v>86</v>
      </c>
      <c r="AW185" s="14" t="s">
        <v>4</v>
      </c>
      <c r="AX185" s="14" t="s">
        <v>84</v>
      </c>
      <c r="AY185" s="207" t="s">
        <v>134</v>
      </c>
    </row>
    <row r="186" spans="1:65" s="2" customFormat="1" ht="14.45" customHeight="1">
      <c r="A186" s="35"/>
      <c r="B186" s="36"/>
      <c r="C186" s="170" t="s">
        <v>342</v>
      </c>
      <c r="D186" s="170" t="s">
        <v>136</v>
      </c>
      <c r="E186" s="171" t="s">
        <v>1099</v>
      </c>
      <c r="F186" s="172" t="s">
        <v>1100</v>
      </c>
      <c r="G186" s="173" t="s">
        <v>422</v>
      </c>
      <c r="H186" s="174">
        <v>0.129</v>
      </c>
      <c r="I186" s="424"/>
      <c r="J186" s="425">
        <f>ROUND(I186*H186,2)</f>
        <v>0</v>
      </c>
      <c r="K186" s="172" t="s">
        <v>140</v>
      </c>
      <c r="L186" s="40"/>
      <c r="M186" s="177" t="s">
        <v>19</v>
      </c>
      <c r="N186" s="178" t="s">
        <v>47</v>
      </c>
      <c r="O186" s="64"/>
      <c r="P186" s="179">
        <f>O186*H186</f>
        <v>0</v>
      </c>
      <c r="Q186" s="179">
        <v>0</v>
      </c>
      <c r="R186" s="179">
        <f>Q186*H186</f>
        <v>0</v>
      </c>
      <c r="S186" s="179">
        <v>0</v>
      </c>
      <c r="T186" s="180">
        <f>S186*H186</f>
        <v>0</v>
      </c>
      <c r="U186" s="35"/>
      <c r="V186" s="35"/>
      <c r="W186" s="35"/>
      <c r="X186" s="35"/>
      <c r="Y186" s="35"/>
      <c r="Z186" s="35"/>
      <c r="AA186" s="35"/>
      <c r="AB186" s="35"/>
      <c r="AC186" s="35"/>
      <c r="AD186" s="35"/>
      <c r="AE186" s="35"/>
      <c r="AR186" s="181" t="s">
        <v>141</v>
      </c>
      <c r="AT186" s="181" t="s">
        <v>136</v>
      </c>
      <c r="AU186" s="181" t="s">
        <v>86</v>
      </c>
      <c r="AY186" s="19" t="s">
        <v>134</v>
      </c>
      <c r="BE186" s="182">
        <f>IF(N186="základní",J186,0)</f>
        <v>0</v>
      </c>
      <c r="BF186" s="182">
        <f>IF(N186="snížená",J186,0)</f>
        <v>0</v>
      </c>
      <c r="BG186" s="182">
        <f>IF(N186="zákl. přenesená",J186,0)</f>
        <v>0</v>
      </c>
      <c r="BH186" s="182">
        <f>IF(N186="sníž. přenesená",J186,0)</f>
        <v>0</v>
      </c>
      <c r="BI186" s="182">
        <f>IF(N186="nulová",J186,0)</f>
        <v>0</v>
      </c>
      <c r="BJ186" s="19" t="s">
        <v>84</v>
      </c>
      <c r="BK186" s="182">
        <f>ROUND(I186*H186,2)</f>
        <v>0</v>
      </c>
      <c r="BL186" s="19" t="s">
        <v>141</v>
      </c>
      <c r="BM186" s="181" t="s">
        <v>1101</v>
      </c>
    </row>
    <row r="187" spans="1:65" s="2" customFormat="1" ht="19.5">
      <c r="A187" s="35"/>
      <c r="B187" s="36"/>
      <c r="C187" s="37"/>
      <c r="D187" s="183" t="s">
        <v>143</v>
      </c>
      <c r="E187" s="37"/>
      <c r="F187" s="184" t="s">
        <v>1102</v>
      </c>
      <c r="G187" s="37"/>
      <c r="H187" s="37"/>
      <c r="I187" s="426"/>
      <c r="J187" s="408"/>
      <c r="K187" s="37"/>
      <c r="L187" s="40"/>
      <c r="M187" s="186"/>
      <c r="N187" s="187"/>
      <c r="O187" s="64"/>
      <c r="P187" s="64"/>
      <c r="Q187" s="64"/>
      <c r="R187" s="64"/>
      <c r="S187" s="64"/>
      <c r="T187" s="65"/>
      <c r="U187" s="35"/>
      <c r="V187" s="35"/>
      <c r="W187" s="35"/>
      <c r="X187" s="35"/>
      <c r="Y187" s="35"/>
      <c r="Z187" s="35"/>
      <c r="AA187" s="35"/>
      <c r="AB187" s="35"/>
      <c r="AC187" s="35"/>
      <c r="AD187" s="35"/>
      <c r="AE187" s="35"/>
      <c r="AT187" s="19" t="s">
        <v>143</v>
      </c>
      <c r="AU187" s="19" t="s">
        <v>86</v>
      </c>
    </row>
    <row r="188" spans="1:65" s="2" customFormat="1" ht="58.5">
      <c r="A188" s="35"/>
      <c r="B188" s="36"/>
      <c r="C188" s="37"/>
      <c r="D188" s="183" t="s">
        <v>145</v>
      </c>
      <c r="E188" s="37"/>
      <c r="F188" s="188" t="s">
        <v>923</v>
      </c>
      <c r="G188" s="37"/>
      <c r="H188" s="37"/>
      <c r="I188" s="426"/>
      <c r="J188" s="408"/>
      <c r="K188" s="37"/>
      <c r="L188" s="40"/>
      <c r="M188" s="186"/>
      <c r="N188" s="187"/>
      <c r="O188" s="64"/>
      <c r="P188" s="64"/>
      <c r="Q188" s="64"/>
      <c r="R188" s="64"/>
      <c r="S188" s="64"/>
      <c r="T188" s="65"/>
      <c r="U188" s="35"/>
      <c r="V188" s="35"/>
      <c r="W188" s="35"/>
      <c r="X188" s="35"/>
      <c r="Y188" s="35"/>
      <c r="Z188" s="35"/>
      <c r="AA188" s="35"/>
      <c r="AB188" s="35"/>
      <c r="AC188" s="35"/>
      <c r="AD188" s="35"/>
      <c r="AE188" s="35"/>
      <c r="AT188" s="19" t="s">
        <v>145</v>
      </c>
      <c r="AU188" s="19" t="s">
        <v>86</v>
      </c>
    </row>
    <row r="189" spans="1:65" s="12" customFormat="1" ht="22.9" customHeight="1">
      <c r="B189" s="155"/>
      <c r="C189" s="156"/>
      <c r="D189" s="157" t="s">
        <v>75</v>
      </c>
      <c r="E189" s="169" t="s">
        <v>936</v>
      </c>
      <c r="F189" s="169" t="s">
        <v>937</v>
      </c>
      <c r="G189" s="156"/>
      <c r="H189" s="156"/>
      <c r="I189" s="421"/>
      <c r="J189" s="423">
        <f>BK189</f>
        <v>0</v>
      </c>
      <c r="K189" s="156"/>
      <c r="L189" s="161"/>
      <c r="M189" s="162"/>
      <c r="N189" s="163"/>
      <c r="O189" s="163"/>
      <c r="P189" s="164">
        <f>SUM(P190:P192)</f>
        <v>0</v>
      </c>
      <c r="Q189" s="163"/>
      <c r="R189" s="164">
        <f>SUM(R190:R192)</f>
        <v>0</v>
      </c>
      <c r="S189" s="163"/>
      <c r="T189" s="165">
        <f>SUM(T190:T192)</f>
        <v>0</v>
      </c>
      <c r="AR189" s="166" t="s">
        <v>84</v>
      </c>
      <c r="AT189" s="167" t="s">
        <v>75</v>
      </c>
      <c r="AU189" s="167" t="s">
        <v>84</v>
      </c>
      <c r="AY189" s="166" t="s">
        <v>134</v>
      </c>
      <c r="BK189" s="168">
        <f>SUM(BK190:BK192)</f>
        <v>0</v>
      </c>
    </row>
    <row r="190" spans="1:65" s="2" customFormat="1" ht="14.45" customHeight="1">
      <c r="A190" s="35"/>
      <c r="B190" s="36"/>
      <c r="C190" s="170" t="s">
        <v>349</v>
      </c>
      <c r="D190" s="170" t="s">
        <v>136</v>
      </c>
      <c r="E190" s="171" t="s">
        <v>1103</v>
      </c>
      <c r="F190" s="172" t="s">
        <v>1104</v>
      </c>
      <c r="G190" s="173" t="s">
        <v>422</v>
      </c>
      <c r="H190" s="174">
        <v>0.57899999999999996</v>
      </c>
      <c r="I190" s="424"/>
      <c r="J190" s="425">
        <f>ROUND(I190*H190,2)</f>
        <v>0</v>
      </c>
      <c r="K190" s="172" t="s">
        <v>140</v>
      </c>
      <c r="L190" s="40"/>
      <c r="M190" s="177" t="s">
        <v>19</v>
      </c>
      <c r="N190" s="178" t="s">
        <v>47</v>
      </c>
      <c r="O190" s="64"/>
      <c r="P190" s="179">
        <f>O190*H190</f>
        <v>0</v>
      </c>
      <c r="Q190" s="179">
        <v>0</v>
      </c>
      <c r="R190" s="179">
        <f>Q190*H190</f>
        <v>0</v>
      </c>
      <c r="S190" s="179">
        <v>0</v>
      </c>
      <c r="T190" s="180">
        <f>S190*H190</f>
        <v>0</v>
      </c>
      <c r="U190" s="35"/>
      <c r="V190" s="35"/>
      <c r="W190" s="35"/>
      <c r="X190" s="35"/>
      <c r="Y190" s="35"/>
      <c r="Z190" s="35"/>
      <c r="AA190" s="35"/>
      <c r="AB190" s="35"/>
      <c r="AC190" s="35"/>
      <c r="AD190" s="35"/>
      <c r="AE190" s="35"/>
      <c r="AR190" s="181" t="s">
        <v>84</v>
      </c>
      <c r="AT190" s="181" t="s">
        <v>136</v>
      </c>
      <c r="AU190" s="181" t="s">
        <v>86</v>
      </c>
      <c r="AY190" s="19" t="s">
        <v>134</v>
      </c>
      <c r="BE190" s="182">
        <f>IF(N190="základní",J190,0)</f>
        <v>0</v>
      </c>
      <c r="BF190" s="182">
        <f>IF(N190="snížená",J190,0)</f>
        <v>0</v>
      </c>
      <c r="BG190" s="182">
        <f>IF(N190="zákl. přenesená",J190,0)</f>
        <v>0</v>
      </c>
      <c r="BH190" s="182">
        <f>IF(N190="sníž. přenesená",J190,0)</f>
        <v>0</v>
      </c>
      <c r="BI190" s="182">
        <f>IF(N190="nulová",J190,0)</f>
        <v>0</v>
      </c>
      <c r="BJ190" s="19" t="s">
        <v>84</v>
      </c>
      <c r="BK190" s="182">
        <f>ROUND(I190*H190,2)</f>
        <v>0</v>
      </c>
      <c r="BL190" s="19" t="s">
        <v>84</v>
      </c>
      <c r="BM190" s="181" t="s">
        <v>1105</v>
      </c>
    </row>
    <row r="191" spans="1:65" s="2" customFormat="1" ht="19.5">
      <c r="A191" s="35"/>
      <c r="B191" s="36"/>
      <c r="C191" s="37"/>
      <c r="D191" s="183" t="s">
        <v>143</v>
      </c>
      <c r="E191" s="37"/>
      <c r="F191" s="184" t="s">
        <v>1106</v>
      </c>
      <c r="G191" s="37"/>
      <c r="H191" s="37"/>
      <c r="I191" s="426"/>
      <c r="J191" s="408"/>
      <c r="K191" s="37"/>
      <c r="L191" s="40"/>
      <c r="M191" s="186"/>
      <c r="N191" s="187"/>
      <c r="O191" s="64"/>
      <c r="P191" s="64"/>
      <c r="Q191" s="64"/>
      <c r="R191" s="64"/>
      <c r="S191" s="64"/>
      <c r="T191" s="65"/>
      <c r="U191" s="35"/>
      <c r="V191" s="35"/>
      <c r="W191" s="35"/>
      <c r="X191" s="35"/>
      <c r="Y191" s="35"/>
      <c r="Z191" s="35"/>
      <c r="AA191" s="35"/>
      <c r="AB191" s="35"/>
      <c r="AC191" s="35"/>
      <c r="AD191" s="35"/>
      <c r="AE191" s="35"/>
      <c r="AT191" s="19" t="s">
        <v>143</v>
      </c>
      <c r="AU191" s="19" t="s">
        <v>86</v>
      </c>
    </row>
    <row r="192" spans="1:65" s="2" customFormat="1" ht="68.25">
      <c r="A192" s="35"/>
      <c r="B192" s="36"/>
      <c r="C192" s="37"/>
      <c r="D192" s="183" t="s">
        <v>145</v>
      </c>
      <c r="E192" s="37"/>
      <c r="F192" s="188" t="s">
        <v>1107</v>
      </c>
      <c r="G192" s="37"/>
      <c r="H192" s="37"/>
      <c r="I192" s="426"/>
      <c r="J192" s="408"/>
      <c r="K192" s="37"/>
      <c r="L192" s="40"/>
      <c r="M192" s="186"/>
      <c r="N192" s="187"/>
      <c r="O192" s="64"/>
      <c r="P192" s="64"/>
      <c r="Q192" s="64"/>
      <c r="R192" s="64"/>
      <c r="S192" s="64"/>
      <c r="T192" s="65"/>
      <c r="U192" s="35"/>
      <c r="V192" s="35"/>
      <c r="W192" s="35"/>
      <c r="X192" s="35"/>
      <c r="Y192" s="35"/>
      <c r="Z192" s="35"/>
      <c r="AA192" s="35"/>
      <c r="AB192" s="35"/>
      <c r="AC192" s="35"/>
      <c r="AD192" s="35"/>
      <c r="AE192" s="35"/>
      <c r="AT192" s="19" t="s">
        <v>145</v>
      </c>
      <c r="AU192" s="19" t="s">
        <v>86</v>
      </c>
    </row>
    <row r="193" spans="1:65" s="12" customFormat="1" ht="25.9" customHeight="1">
      <c r="B193" s="155"/>
      <c r="C193" s="156"/>
      <c r="D193" s="157" t="s">
        <v>75</v>
      </c>
      <c r="E193" s="158" t="s">
        <v>944</v>
      </c>
      <c r="F193" s="158" t="s">
        <v>945</v>
      </c>
      <c r="G193" s="156"/>
      <c r="H193" s="156"/>
      <c r="I193" s="421"/>
      <c r="J193" s="422">
        <f>BK193</f>
        <v>0</v>
      </c>
      <c r="K193" s="156"/>
      <c r="L193" s="161"/>
      <c r="M193" s="162"/>
      <c r="N193" s="163"/>
      <c r="O193" s="163"/>
      <c r="P193" s="164">
        <f>P194+P204</f>
        <v>0</v>
      </c>
      <c r="Q193" s="163"/>
      <c r="R193" s="164">
        <f>R194+R204</f>
        <v>0.82456400000000007</v>
      </c>
      <c r="S193" s="163"/>
      <c r="T193" s="165">
        <f>T194+T204</f>
        <v>0</v>
      </c>
      <c r="AR193" s="166" t="s">
        <v>86</v>
      </c>
      <c r="AT193" s="167" t="s">
        <v>75</v>
      </c>
      <c r="AU193" s="167" t="s">
        <v>76</v>
      </c>
      <c r="AY193" s="166" t="s">
        <v>134</v>
      </c>
      <c r="BK193" s="168">
        <f>BK194+BK204</f>
        <v>0</v>
      </c>
    </row>
    <row r="194" spans="1:65" s="12" customFormat="1" ht="22.9" customHeight="1">
      <c r="B194" s="155"/>
      <c r="C194" s="156"/>
      <c r="D194" s="157" t="s">
        <v>75</v>
      </c>
      <c r="E194" s="169" t="s">
        <v>946</v>
      </c>
      <c r="F194" s="169" t="s">
        <v>947</v>
      </c>
      <c r="G194" s="156"/>
      <c r="H194" s="156"/>
      <c r="I194" s="421"/>
      <c r="J194" s="423">
        <f>BK194</f>
        <v>0</v>
      </c>
      <c r="K194" s="156"/>
      <c r="L194" s="161"/>
      <c r="M194" s="162"/>
      <c r="N194" s="163"/>
      <c r="O194" s="163"/>
      <c r="P194" s="164">
        <f>SUM(P195:P203)</f>
        <v>0</v>
      </c>
      <c r="Q194" s="163"/>
      <c r="R194" s="164">
        <f>SUM(R195:R203)</f>
        <v>0.37080000000000002</v>
      </c>
      <c r="S194" s="163"/>
      <c r="T194" s="165">
        <f>SUM(T195:T203)</f>
        <v>0</v>
      </c>
      <c r="AR194" s="166" t="s">
        <v>86</v>
      </c>
      <c r="AT194" s="167" t="s">
        <v>75</v>
      </c>
      <c r="AU194" s="167" t="s">
        <v>84</v>
      </c>
      <c r="AY194" s="166" t="s">
        <v>134</v>
      </c>
      <c r="BK194" s="168">
        <f>SUM(BK195:BK203)</f>
        <v>0</v>
      </c>
    </row>
    <row r="195" spans="1:65" s="2" customFormat="1" ht="14.45" customHeight="1">
      <c r="A195" s="35"/>
      <c r="B195" s="36"/>
      <c r="C195" s="170" t="s">
        <v>354</v>
      </c>
      <c r="D195" s="170" t="s">
        <v>136</v>
      </c>
      <c r="E195" s="171" t="s">
        <v>949</v>
      </c>
      <c r="F195" s="172" t="s">
        <v>950</v>
      </c>
      <c r="G195" s="173" t="s">
        <v>187</v>
      </c>
      <c r="H195" s="174">
        <v>2</v>
      </c>
      <c r="I195" s="424"/>
      <c r="J195" s="425">
        <f>ROUND(I195*H195,2)</f>
        <v>0</v>
      </c>
      <c r="K195" s="172" t="s">
        <v>19</v>
      </c>
      <c r="L195" s="40"/>
      <c r="M195" s="177" t="s">
        <v>19</v>
      </c>
      <c r="N195" s="178" t="s">
        <v>47</v>
      </c>
      <c r="O195" s="64"/>
      <c r="P195" s="179">
        <f>O195*H195</f>
        <v>0</v>
      </c>
      <c r="Q195" s="179">
        <v>4.0000000000000002E-4</v>
      </c>
      <c r="R195" s="179">
        <f>Q195*H195</f>
        <v>8.0000000000000004E-4</v>
      </c>
      <c r="S195" s="179">
        <v>0</v>
      </c>
      <c r="T195" s="180">
        <f>S195*H195</f>
        <v>0</v>
      </c>
      <c r="U195" s="35"/>
      <c r="V195" s="35"/>
      <c r="W195" s="35"/>
      <c r="X195" s="35"/>
      <c r="Y195" s="35"/>
      <c r="Z195" s="35"/>
      <c r="AA195" s="35"/>
      <c r="AB195" s="35"/>
      <c r="AC195" s="35"/>
      <c r="AD195" s="35"/>
      <c r="AE195" s="35"/>
      <c r="AR195" s="181" t="s">
        <v>182</v>
      </c>
      <c r="AT195" s="181" t="s">
        <v>136</v>
      </c>
      <c r="AU195" s="181" t="s">
        <v>86</v>
      </c>
      <c r="AY195" s="19" t="s">
        <v>134</v>
      </c>
      <c r="BE195" s="182">
        <f>IF(N195="základní",J195,0)</f>
        <v>0</v>
      </c>
      <c r="BF195" s="182">
        <f>IF(N195="snížená",J195,0)</f>
        <v>0</v>
      </c>
      <c r="BG195" s="182">
        <f>IF(N195="zákl. přenesená",J195,0)</f>
        <v>0</v>
      </c>
      <c r="BH195" s="182">
        <f>IF(N195="sníž. přenesená",J195,0)</f>
        <v>0</v>
      </c>
      <c r="BI195" s="182">
        <f>IF(N195="nulová",J195,0)</f>
        <v>0</v>
      </c>
      <c r="BJ195" s="19" t="s">
        <v>84</v>
      </c>
      <c r="BK195" s="182">
        <f>ROUND(I195*H195,2)</f>
        <v>0</v>
      </c>
      <c r="BL195" s="19" t="s">
        <v>182</v>
      </c>
      <c r="BM195" s="181" t="s">
        <v>1108</v>
      </c>
    </row>
    <row r="196" spans="1:65" s="14" customFormat="1">
      <c r="B196" s="198"/>
      <c r="C196" s="199"/>
      <c r="D196" s="183" t="s">
        <v>147</v>
      </c>
      <c r="E196" s="200" t="s">
        <v>19</v>
      </c>
      <c r="F196" s="201" t="s">
        <v>1109</v>
      </c>
      <c r="G196" s="199"/>
      <c r="H196" s="202">
        <v>2</v>
      </c>
      <c r="I196" s="429"/>
      <c r="J196" s="430"/>
      <c r="K196" s="199"/>
      <c r="L196" s="203"/>
      <c r="M196" s="204"/>
      <c r="N196" s="205"/>
      <c r="O196" s="205"/>
      <c r="P196" s="205"/>
      <c r="Q196" s="205"/>
      <c r="R196" s="205"/>
      <c r="S196" s="205"/>
      <c r="T196" s="206"/>
      <c r="AT196" s="207" t="s">
        <v>147</v>
      </c>
      <c r="AU196" s="207" t="s">
        <v>86</v>
      </c>
      <c r="AV196" s="14" t="s">
        <v>86</v>
      </c>
      <c r="AW196" s="14" t="s">
        <v>35</v>
      </c>
      <c r="AX196" s="14" t="s">
        <v>84</v>
      </c>
      <c r="AY196" s="207" t="s">
        <v>134</v>
      </c>
    </row>
    <row r="197" spans="1:65" s="2" customFormat="1" ht="14.45" customHeight="1">
      <c r="A197" s="35"/>
      <c r="B197" s="36"/>
      <c r="C197" s="218" t="s">
        <v>361</v>
      </c>
      <c r="D197" s="218" t="s">
        <v>192</v>
      </c>
      <c r="E197" s="219" t="s">
        <v>1110</v>
      </c>
      <c r="F197" s="220" t="s">
        <v>1111</v>
      </c>
      <c r="G197" s="221" t="s">
        <v>957</v>
      </c>
      <c r="H197" s="222">
        <v>1</v>
      </c>
      <c r="I197" s="427"/>
      <c r="J197" s="428">
        <f>ROUND(I197*H197,2)</f>
        <v>0</v>
      </c>
      <c r="K197" s="220" t="s">
        <v>19</v>
      </c>
      <c r="L197" s="223"/>
      <c r="M197" s="224" t="s">
        <v>19</v>
      </c>
      <c r="N197" s="225" t="s">
        <v>47</v>
      </c>
      <c r="O197" s="64"/>
      <c r="P197" s="179">
        <f>O197*H197</f>
        <v>0</v>
      </c>
      <c r="Q197" s="179">
        <v>0.3</v>
      </c>
      <c r="R197" s="179">
        <f>Q197*H197</f>
        <v>0.3</v>
      </c>
      <c r="S197" s="179">
        <v>0</v>
      </c>
      <c r="T197" s="180">
        <f>S197*H197</f>
        <v>0</v>
      </c>
      <c r="U197" s="35"/>
      <c r="V197" s="35"/>
      <c r="W197" s="35"/>
      <c r="X197" s="35"/>
      <c r="Y197" s="35"/>
      <c r="Z197" s="35"/>
      <c r="AA197" s="35"/>
      <c r="AB197" s="35"/>
      <c r="AC197" s="35"/>
      <c r="AD197" s="35"/>
      <c r="AE197" s="35"/>
      <c r="AR197" s="181" t="s">
        <v>195</v>
      </c>
      <c r="AT197" s="181" t="s">
        <v>192</v>
      </c>
      <c r="AU197" s="181" t="s">
        <v>86</v>
      </c>
      <c r="AY197" s="19" t="s">
        <v>134</v>
      </c>
      <c r="BE197" s="182">
        <f>IF(N197="základní",J197,0)</f>
        <v>0</v>
      </c>
      <c r="BF197" s="182">
        <f>IF(N197="snížená",J197,0)</f>
        <v>0</v>
      </c>
      <c r="BG197" s="182">
        <f>IF(N197="zákl. přenesená",J197,0)</f>
        <v>0</v>
      </c>
      <c r="BH197" s="182">
        <f>IF(N197="sníž. přenesená",J197,0)</f>
        <v>0</v>
      </c>
      <c r="BI197" s="182">
        <f>IF(N197="nulová",J197,0)</f>
        <v>0</v>
      </c>
      <c r="BJ197" s="19" t="s">
        <v>84</v>
      </c>
      <c r="BK197" s="182">
        <f>ROUND(I197*H197,2)</f>
        <v>0</v>
      </c>
      <c r="BL197" s="19" t="s">
        <v>182</v>
      </c>
      <c r="BM197" s="181" t="s">
        <v>1112</v>
      </c>
    </row>
    <row r="198" spans="1:65" s="14" customFormat="1">
      <c r="B198" s="198"/>
      <c r="C198" s="199"/>
      <c r="D198" s="183" t="s">
        <v>147</v>
      </c>
      <c r="E198" s="200" t="s">
        <v>19</v>
      </c>
      <c r="F198" s="201" t="s">
        <v>1113</v>
      </c>
      <c r="G198" s="199"/>
      <c r="H198" s="202">
        <v>1</v>
      </c>
      <c r="I198" s="429"/>
      <c r="J198" s="430"/>
      <c r="K198" s="199"/>
      <c r="L198" s="203"/>
      <c r="M198" s="204"/>
      <c r="N198" s="205"/>
      <c r="O198" s="205"/>
      <c r="P198" s="205"/>
      <c r="Q198" s="205"/>
      <c r="R198" s="205"/>
      <c r="S198" s="205"/>
      <c r="T198" s="206"/>
      <c r="AT198" s="207" t="s">
        <v>147</v>
      </c>
      <c r="AU198" s="207" t="s">
        <v>86</v>
      </c>
      <c r="AV198" s="14" t="s">
        <v>86</v>
      </c>
      <c r="AW198" s="14" t="s">
        <v>35</v>
      </c>
      <c r="AX198" s="14" t="s">
        <v>84</v>
      </c>
      <c r="AY198" s="207" t="s">
        <v>134</v>
      </c>
    </row>
    <row r="199" spans="1:65" s="2" customFormat="1" ht="14.45" customHeight="1">
      <c r="A199" s="35"/>
      <c r="B199" s="36"/>
      <c r="C199" s="218" t="s">
        <v>195</v>
      </c>
      <c r="D199" s="218" t="s">
        <v>192</v>
      </c>
      <c r="E199" s="219" t="s">
        <v>1114</v>
      </c>
      <c r="F199" s="220" t="s">
        <v>1115</v>
      </c>
      <c r="G199" s="221" t="s">
        <v>957</v>
      </c>
      <c r="H199" s="222">
        <v>1</v>
      </c>
      <c r="I199" s="427"/>
      <c r="J199" s="428">
        <f>ROUND(I199*H199,2)</f>
        <v>0</v>
      </c>
      <c r="K199" s="220" t="s">
        <v>19</v>
      </c>
      <c r="L199" s="223"/>
      <c r="M199" s="224" t="s">
        <v>19</v>
      </c>
      <c r="N199" s="225" t="s">
        <v>47</v>
      </c>
      <c r="O199" s="64"/>
      <c r="P199" s="179">
        <f>O199*H199</f>
        <v>0</v>
      </c>
      <c r="Q199" s="179">
        <v>7.0000000000000007E-2</v>
      </c>
      <c r="R199" s="179">
        <f>Q199*H199</f>
        <v>7.0000000000000007E-2</v>
      </c>
      <c r="S199" s="179">
        <v>0</v>
      </c>
      <c r="T199" s="180">
        <f>S199*H199</f>
        <v>0</v>
      </c>
      <c r="U199" s="35"/>
      <c r="V199" s="35"/>
      <c r="W199" s="35"/>
      <c r="X199" s="35"/>
      <c r="Y199" s="35"/>
      <c r="Z199" s="35"/>
      <c r="AA199" s="35"/>
      <c r="AB199" s="35"/>
      <c r="AC199" s="35"/>
      <c r="AD199" s="35"/>
      <c r="AE199" s="35"/>
      <c r="AR199" s="181" t="s">
        <v>195</v>
      </c>
      <c r="AT199" s="181" t="s">
        <v>192</v>
      </c>
      <c r="AU199" s="181" t="s">
        <v>86</v>
      </c>
      <c r="AY199" s="19" t="s">
        <v>134</v>
      </c>
      <c r="BE199" s="182">
        <f>IF(N199="základní",J199,0)</f>
        <v>0</v>
      </c>
      <c r="BF199" s="182">
        <f>IF(N199="snížená",J199,0)</f>
        <v>0</v>
      </c>
      <c r="BG199" s="182">
        <f>IF(N199="zákl. přenesená",J199,0)</f>
        <v>0</v>
      </c>
      <c r="BH199" s="182">
        <f>IF(N199="sníž. přenesená",J199,0)</f>
        <v>0</v>
      </c>
      <c r="BI199" s="182">
        <f>IF(N199="nulová",J199,0)</f>
        <v>0</v>
      </c>
      <c r="BJ199" s="19" t="s">
        <v>84</v>
      </c>
      <c r="BK199" s="182">
        <f>ROUND(I199*H199,2)</f>
        <v>0</v>
      </c>
      <c r="BL199" s="19" t="s">
        <v>182</v>
      </c>
      <c r="BM199" s="181" t="s">
        <v>1116</v>
      </c>
    </row>
    <row r="200" spans="1:65" s="14" customFormat="1">
      <c r="B200" s="198"/>
      <c r="C200" s="199"/>
      <c r="D200" s="183" t="s">
        <v>147</v>
      </c>
      <c r="E200" s="200" t="s">
        <v>19</v>
      </c>
      <c r="F200" s="201" t="s">
        <v>1113</v>
      </c>
      <c r="G200" s="199"/>
      <c r="H200" s="202">
        <v>1</v>
      </c>
      <c r="I200" s="429"/>
      <c r="J200" s="430"/>
      <c r="K200" s="199"/>
      <c r="L200" s="203"/>
      <c r="M200" s="204"/>
      <c r="N200" s="205"/>
      <c r="O200" s="205"/>
      <c r="P200" s="205"/>
      <c r="Q200" s="205"/>
      <c r="R200" s="205"/>
      <c r="S200" s="205"/>
      <c r="T200" s="206"/>
      <c r="AT200" s="207" t="s">
        <v>147</v>
      </c>
      <c r="AU200" s="207" t="s">
        <v>86</v>
      </c>
      <c r="AV200" s="14" t="s">
        <v>86</v>
      </c>
      <c r="AW200" s="14" t="s">
        <v>35</v>
      </c>
      <c r="AX200" s="14" t="s">
        <v>84</v>
      </c>
      <c r="AY200" s="207" t="s">
        <v>134</v>
      </c>
    </row>
    <row r="201" spans="1:65" s="2" customFormat="1" ht="14.45" customHeight="1">
      <c r="A201" s="35"/>
      <c r="B201" s="36"/>
      <c r="C201" s="170" t="s">
        <v>373</v>
      </c>
      <c r="D201" s="170" t="s">
        <v>136</v>
      </c>
      <c r="E201" s="171" t="s">
        <v>964</v>
      </c>
      <c r="F201" s="172" t="s">
        <v>965</v>
      </c>
      <c r="G201" s="173" t="s">
        <v>422</v>
      </c>
      <c r="H201" s="174">
        <v>0.371</v>
      </c>
      <c r="I201" s="424"/>
      <c r="J201" s="425">
        <f>ROUND(I201*H201,2)</f>
        <v>0</v>
      </c>
      <c r="K201" s="172" t="s">
        <v>140</v>
      </c>
      <c r="L201" s="40"/>
      <c r="M201" s="177" t="s">
        <v>19</v>
      </c>
      <c r="N201" s="178" t="s">
        <v>47</v>
      </c>
      <c r="O201" s="64"/>
      <c r="P201" s="179">
        <f>O201*H201</f>
        <v>0</v>
      </c>
      <c r="Q201" s="179">
        <v>0</v>
      </c>
      <c r="R201" s="179">
        <f>Q201*H201</f>
        <v>0</v>
      </c>
      <c r="S201" s="179">
        <v>0</v>
      </c>
      <c r="T201" s="180">
        <f>S201*H201</f>
        <v>0</v>
      </c>
      <c r="U201" s="35"/>
      <c r="V201" s="35"/>
      <c r="W201" s="35"/>
      <c r="X201" s="35"/>
      <c r="Y201" s="35"/>
      <c r="Z201" s="35"/>
      <c r="AA201" s="35"/>
      <c r="AB201" s="35"/>
      <c r="AC201" s="35"/>
      <c r="AD201" s="35"/>
      <c r="AE201" s="35"/>
      <c r="AR201" s="181" t="s">
        <v>182</v>
      </c>
      <c r="AT201" s="181" t="s">
        <v>136</v>
      </c>
      <c r="AU201" s="181" t="s">
        <v>86</v>
      </c>
      <c r="AY201" s="19" t="s">
        <v>134</v>
      </c>
      <c r="BE201" s="182">
        <f>IF(N201="základní",J201,0)</f>
        <v>0</v>
      </c>
      <c r="BF201" s="182">
        <f>IF(N201="snížená",J201,0)</f>
        <v>0</v>
      </c>
      <c r="BG201" s="182">
        <f>IF(N201="zákl. přenesená",J201,0)</f>
        <v>0</v>
      </c>
      <c r="BH201" s="182">
        <f>IF(N201="sníž. přenesená",J201,0)</f>
        <v>0</v>
      </c>
      <c r="BI201" s="182">
        <f>IF(N201="nulová",J201,0)</f>
        <v>0</v>
      </c>
      <c r="BJ201" s="19" t="s">
        <v>84</v>
      </c>
      <c r="BK201" s="182">
        <f>ROUND(I201*H201,2)</f>
        <v>0</v>
      </c>
      <c r="BL201" s="19" t="s">
        <v>182</v>
      </c>
      <c r="BM201" s="181" t="s">
        <v>1117</v>
      </c>
    </row>
    <row r="202" spans="1:65" s="2" customFormat="1" ht="19.5">
      <c r="A202" s="35"/>
      <c r="B202" s="36"/>
      <c r="C202" s="37"/>
      <c r="D202" s="183" t="s">
        <v>143</v>
      </c>
      <c r="E202" s="37"/>
      <c r="F202" s="184" t="s">
        <v>967</v>
      </c>
      <c r="G202" s="37"/>
      <c r="H202" s="37"/>
      <c r="I202" s="426"/>
      <c r="J202" s="408"/>
      <c r="K202" s="37"/>
      <c r="L202" s="40"/>
      <c r="M202" s="186"/>
      <c r="N202" s="187"/>
      <c r="O202" s="64"/>
      <c r="P202" s="64"/>
      <c r="Q202" s="64"/>
      <c r="R202" s="64"/>
      <c r="S202" s="64"/>
      <c r="T202" s="65"/>
      <c r="U202" s="35"/>
      <c r="V202" s="35"/>
      <c r="W202" s="35"/>
      <c r="X202" s="35"/>
      <c r="Y202" s="35"/>
      <c r="Z202" s="35"/>
      <c r="AA202" s="35"/>
      <c r="AB202" s="35"/>
      <c r="AC202" s="35"/>
      <c r="AD202" s="35"/>
      <c r="AE202" s="35"/>
      <c r="AT202" s="19" t="s">
        <v>143</v>
      </c>
      <c r="AU202" s="19" t="s">
        <v>86</v>
      </c>
    </row>
    <row r="203" spans="1:65" s="2" customFormat="1" ht="78">
      <c r="A203" s="35"/>
      <c r="B203" s="36"/>
      <c r="C203" s="37"/>
      <c r="D203" s="183" t="s">
        <v>145</v>
      </c>
      <c r="E203" s="37"/>
      <c r="F203" s="188" t="s">
        <v>968</v>
      </c>
      <c r="G203" s="37"/>
      <c r="H203" s="37"/>
      <c r="I203" s="426"/>
      <c r="J203" s="408"/>
      <c r="K203" s="37"/>
      <c r="L203" s="40"/>
      <c r="M203" s="186"/>
      <c r="N203" s="187"/>
      <c r="O203" s="64"/>
      <c r="P203" s="64"/>
      <c r="Q203" s="64"/>
      <c r="R203" s="64"/>
      <c r="S203" s="64"/>
      <c r="T203" s="65"/>
      <c r="U203" s="35"/>
      <c r="V203" s="35"/>
      <c r="W203" s="35"/>
      <c r="X203" s="35"/>
      <c r="Y203" s="35"/>
      <c r="Z203" s="35"/>
      <c r="AA203" s="35"/>
      <c r="AB203" s="35"/>
      <c r="AC203" s="35"/>
      <c r="AD203" s="35"/>
      <c r="AE203" s="35"/>
      <c r="AT203" s="19" t="s">
        <v>145</v>
      </c>
      <c r="AU203" s="19" t="s">
        <v>86</v>
      </c>
    </row>
    <row r="204" spans="1:65" s="12" customFormat="1" ht="22.9" customHeight="1">
      <c r="B204" s="155"/>
      <c r="C204" s="156"/>
      <c r="D204" s="157" t="s">
        <v>75</v>
      </c>
      <c r="E204" s="169" t="s">
        <v>1118</v>
      </c>
      <c r="F204" s="169" t="s">
        <v>1119</v>
      </c>
      <c r="G204" s="156"/>
      <c r="H204" s="156"/>
      <c r="I204" s="421"/>
      <c r="J204" s="423">
        <f>BK204</f>
        <v>0</v>
      </c>
      <c r="K204" s="156"/>
      <c r="L204" s="161"/>
      <c r="M204" s="162"/>
      <c r="N204" s="163"/>
      <c r="O204" s="163"/>
      <c r="P204" s="164">
        <f>SUM(P205:P224)</f>
        <v>0</v>
      </c>
      <c r="Q204" s="163"/>
      <c r="R204" s="164">
        <f>SUM(R205:R224)</f>
        <v>0.453764</v>
      </c>
      <c r="S204" s="163"/>
      <c r="T204" s="165">
        <f>SUM(T205:T224)</f>
        <v>0</v>
      </c>
      <c r="AR204" s="166" t="s">
        <v>86</v>
      </c>
      <c r="AT204" s="167" t="s">
        <v>75</v>
      </c>
      <c r="AU204" s="167" t="s">
        <v>84</v>
      </c>
      <c r="AY204" s="166" t="s">
        <v>134</v>
      </c>
      <c r="BK204" s="168">
        <f>SUM(BK205:BK224)</f>
        <v>0</v>
      </c>
    </row>
    <row r="205" spans="1:65" s="2" customFormat="1" ht="14.45" customHeight="1">
      <c r="A205" s="35"/>
      <c r="B205" s="36"/>
      <c r="C205" s="170" t="s">
        <v>379</v>
      </c>
      <c r="D205" s="170" t="s">
        <v>136</v>
      </c>
      <c r="E205" s="171" t="s">
        <v>1120</v>
      </c>
      <c r="F205" s="172" t="s">
        <v>1121</v>
      </c>
      <c r="G205" s="173" t="s">
        <v>490</v>
      </c>
      <c r="H205" s="174">
        <v>8.9</v>
      </c>
      <c r="I205" s="424"/>
      <c r="J205" s="425">
        <f>ROUND(I205*H205,2)</f>
        <v>0</v>
      </c>
      <c r="K205" s="172" t="s">
        <v>140</v>
      </c>
      <c r="L205" s="40"/>
      <c r="M205" s="177" t="s">
        <v>19</v>
      </c>
      <c r="N205" s="178" t="s">
        <v>47</v>
      </c>
      <c r="O205" s="64"/>
      <c r="P205" s="179">
        <f>O205*H205</f>
        <v>0</v>
      </c>
      <c r="Q205" s="179">
        <v>6.0000000000000002E-5</v>
      </c>
      <c r="R205" s="179">
        <f>Q205*H205</f>
        <v>5.3400000000000008E-4</v>
      </c>
      <c r="S205" s="179">
        <v>0</v>
      </c>
      <c r="T205" s="180">
        <f>S205*H205</f>
        <v>0</v>
      </c>
      <c r="U205" s="35"/>
      <c r="V205" s="35"/>
      <c r="W205" s="35"/>
      <c r="X205" s="35"/>
      <c r="Y205" s="35"/>
      <c r="Z205" s="35"/>
      <c r="AA205" s="35"/>
      <c r="AB205" s="35"/>
      <c r="AC205" s="35"/>
      <c r="AD205" s="35"/>
      <c r="AE205" s="35"/>
      <c r="AR205" s="181" t="s">
        <v>182</v>
      </c>
      <c r="AT205" s="181" t="s">
        <v>136</v>
      </c>
      <c r="AU205" s="181" t="s">
        <v>86</v>
      </c>
      <c r="AY205" s="19" t="s">
        <v>134</v>
      </c>
      <c r="BE205" s="182">
        <f>IF(N205="základní",J205,0)</f>
        <v>0</v>
      </c>
      <c r="BF205" s="182">
        <f>IF(N205="snížená",J205,0)</f>
        <v>0</v>
      </c>
      <c r="BG205" s="182">
        <f>IF(N205="zákl. přenesená",J205,0)</f>
        <v>0</v>
      </c>
      <c r="BH205" s="182">
        <f>IF(N205="sníž. přenesená",J205,0)</f>
        <v>0</v>
      </c>
      <c r="BI205" s="182">
        <f>IF(N205="nulová",J205,0)</f>
        <v>0</v>
      </c>
      <c r="BJ205" s="19" t="s">
        <v>84</v>
      </c>
      <c r="BK205" s="182">
        <f>ROUND(I205*H205,2)</f>
        <v>0</v>
      </c>
      <c r="BL205" s="19" t="s">
        <v>182</v>
      </c>
      <c r="BM205" s="181" t="s">
        <v>1122</v>
      </c>
    </row>
    <row r="206" spans="1:65" s="2" customFormat="1">
      <c r="A206" s="35"/>
      <c r="B206" s="36"/>
      <c r="C206" s="37"/>
      <c r="D206" s="183" t="s">
        <v>143</v>
      </c>
      <c r="E206" s="37"/>
      <c r="F206" s="184" t="s">
        <v>1123</v>
      </c>
      <c r="G206" s="37"/>
      <c r="H206" s="37"/>
      <c r="I206" s="426"/>
      <c r="J206" s="408"/>
      <c r="K206" s="37"/>
      <c r="L206" s="40"/>
      <c r="M206" s="186"/>
      <c r="N206" s="187"/>
      <c r="O206" s="64"/>
      <c r="P206" s="64"/>
      <c r="Q206" s="64"/>
      <c r="R206" s="64"/>
      <c r="S206" s="64"/>
      <c r="T206" s="65"/>
      <c r="U206" s="35"/>
      <c r="V206" s="35"/>
      <c r="W206" s="35"/>
      <c r="X206" s="35"/>
      <c r="Y206" s="35"/>
      <c r="Z206" s="35"/>
      <c r="AA206" s="35"/>
      <c r="AB206" s="35"/>
      <c r="AC206" s="35"/>
      <c r="AD206" s="35"/>
      <c r="AE206" s="35"/>
      <c r="AT206" s="19" t="s">
        <v>143</v>
      </c>
      <c r="AU206" s="19" t="s">
        <v>86</v>
      </c>
    </row>
    <row r="207" spans="1:65" s="2" customFormat="1" ht="29.25">
      <c r="A207" s="35"/>
      <c r="B207" s="36"/>
      <c r="C207" s="37"/>
      <c r="D207" s="183" t="s">
        <v>145</v>
      </c>
      <c r="E207" s="37"/>
      <c r="F207" s="188" t="s">
        <v>1124</v>
      </c>
      <c r="G207" s="37"/>
      <c r="H207" s="37"/>
      <c r="I207" s="426"/>
      <c r="J207" s="408"/>
      <c r="K207" s="37"/>
      <c r="L207" s="40"/>
      <c r="M207" s="186"/>
      <c r="N207" s="187"/>
      <c r="O207" s="64"/>
      <c r="P207" s="64"/>
      <c r="Q207" s="64"/>
      <c r="R207" s="64"/>
      <c r="S207" s="64"/>
      <c r="T207" s="65"/>
      <c r="U207" s="35"/>
      <c r="V207" s="35"/>
      <c r="W207" s="35"/>
      <c r="X207" s="35"/>
      <c r="Y207" s="35"/>
      <c r="Z207" s="35"/>
      <c r="AA207" s="35"/>
      <c r="AB207" s="35"/>
      <c r="AC207" s="35"/>
      <c r="AD207" s="35"/>
      <c r="AE207" s="35"/>
      <c r="AT207" s="19" t="s">
        <v>145</v>
      </c>
      <c r="AU207" s="19" t="s">
        <v>86</v>
      </c>
    </row>
    <row r="208" spans="1:65" s="2" customFormat="1" ht="14.45" customHeight="1">
      <c r="A208" s="35"/>
      <c r="B208" s="36"/>
      <c r="C208" s="218" t="s">
        <v>386</v>
      </c>
      <c r="D208" s="218" t="s">
        <v>192</v>
      </c>
      <c r="E208" s="219" t="s">
        <v>1125</v>
      </c>
      <c r="F208" s="220" t="s">
        <v>1126</v>
      </c>
      <c r="G208" s="221" t="s">
        <v>490</v>
      </c>
      <c r="H208" s="222">
        <v>9.7899999999999991</v>
      </c>
      <c r="I208" s="427"/>
      <c r="J208" s="428">
        <f>ROUND(I208*H208,2)</f>
        <v>0</v>
      </c>
      <c r="K208" s="220" t="s">
        <v>19</v>
      </c>
      <c r="L208" s="223"/>
      <c r="M208" s="224" t="s">
        <v>19</v>
      </c>
      <c r="N208" s="225" t="s">
        <v>47</v>
      </c>
      <c r="O208" s="64"/>
      <c r="P208" s="179">
        <f>O208*H208</f>
        <v>0</v>
      </c>
      <c r="Q208" s="179">
        <v>1E-3</v>
      </c>
      <c r="R208" s="179">
        <f>Q208*H208</f>
        <v>9.7900000000000001E-3</v>
      </c>
      <c r="S208" s="179">
        <v>0</v>
      </c>
      <c r="T208" s="180">
        <f>S208*H208</f>
        <v>0</v>
      </c>
      <c r="U208" s="35"/>
      <c r="V208" s="35"/>
      <c r="W208" s="35"/>
      <c r="X208" s="35"/>
      <c r="Y208" s="35"/>
      <c r="Z208" s="35"/>
      <c r="AA208" s="35"/>
      <c r="AB208" s="35"/>
      <c r="AC208" s="35"/>
      <c r="AD208" s="35"/>
      <c r="AE208" s="35"/>
      <c r="AR208" s="181" t="s">
        <v>195</v>
      </c>
      <c r="AT208" s="181" t="s">
        <v>192</v>
      </c>
      <c r="AU208" s="181" t="s">
        <v>86</v>
      </c>
      <c r="AY208" s="19" t="s">
        <v>134</v>
      </c>
      <c r="BE208" s="182">
        <f>IF(N208="základní",J208,0)</f>
        <v>0</v>
      </c>
      <c r="BF208" s="182">
        <f>IF(N208="snížená",J208,0)</f>
        <v>0</v>
      </c>
      <c r="BG208" s="182">
        <f>IF(N208="zákl. přenesená",J208,0)</f>
        <v>0</v>
      </c>
      <c r="BH208" s="182">
        <f>IF(N208="sníž. přenesená",J208,0)</f>
        <v>0</v>
      </c>
      <c r="BI208" s="182">
        <f>IF(N208="nulová",J208,0)</f>
        <v>0</v>
      </c>
      <c r="BJ208" s="19" t="s">
        <v>84</v>
      </c>
      <c r="BK208" s="182">
        <f>ROUND(I208*H208,2)</f>
        <v>0</v>
      </c>
      <c r="BL208" s="19" t="s">
        <v>182</v>
      </c>
      <c r="BM208" s="181" t="s">
        <v>1127</v>
      </c>
    </row>
    <row r="209" spans="1:65" s="2" customFormat="1">
      <c r="A209" s="35"/>
      <c r="B209" s="36"/>
      <c r="C209" s="37"/>
      <c r="D209" s="183" t="s">
        <v>143</v>
      </c>
      <c r="E209" s="37"/>
      <c r="F209" s="184" t="s">
        <v>1126</v>
      </c>
      <c r="G209" s="37"/>
      <c r="H209" s="37"/>
      <c r="I209" s="426"/>
      <c r="J209" s="408"/>
      <c r="K209" s="37"/>
      <c r="L209" s="40"/>
      <c r="M209" s="186"/>
      <c r="N209" s="187"/>
      <c r="O209" s="64"/>
      <c r="P209" s="64"/>
      <c r="Q209" s="64"/>
      <c r="R209" s="64"/>
      <c r="S209" s="64"/>
      <c r="T209" s="65"/>
      <c r="U209" s="35"/>
      <c r="V209" s="35"/>
      <c r="W209" s="35"/>
      <c r="X209" s="35"/>
      <c r="Y209" s="35"/>
      <c r="Z209" s="35"/>
      <c r="AA209" s="35"/>
      <c r="AB209" s="35"/>
      <c r="AC209" s="35"/>
      <c r="AD209" s="35"/>
      <c r="AE209" s="35"/>
      <c r="AT209" s="19" t="s">
        <v>143</v>
      </c>
      <c r="AU209" s="19" t="s">
        <v>86</v>
      </c>
    </row>
    <row r="210" spans="1:65" s="14" customFormat="1">
      <c r="B210" s="198"/>
      <c r="C210" s="199"/>
      <c r="D210" s="183" t="s">
        <v>147</v>
      </c>
      <c r="E210" s="199"/>
      <c r="F210" s="201" t="s">
        <v>1128</v>
      </c>
      <c r="G210" s="199"/>
      <c r="H210" s="202">
        <v>9.7899999999999991</v>
      </c>
      <c r="I210" s="429"/>
      <c r="J210" s="430"/>
      <c r="K210" s="199"/>
      <c r="L210" s="203"/>
      <c r="M210" s="204"/>
      <c r="N210" s="205"/>
      <c r="O210" s="205"/>
      <c r="P210" s="205"/>
      <c r="Q210" s="205"/>
      <c r="R210" s="205"/>
      <c r="S210" s="205"/>
      <c r="T210" s="206"/>
      <c r="AT210" s="207" t="s">
        <v>147</v>
      </c>
      <c r="AU210" s="207" t="s">
        <v>86</v>
      </c>
      <c r="AV210" s="14" t="s">
        <v>86</v>
      </c>
      <c r="AW210" s="14" t="s">
        <v>4</v>
      </c>
      <c r="AX210" s="14" t="s">
        <v>84</v>
      </c>
      <c r="AY210" s="207" t="s">
        <v>134</v>
      </c>
    </row>
    <row r="211" spans="1:65" s="2" customFormat="1" ht="14.45" customHeight="1">
      <c r="A211" s="35"/>
      <c r="B211" s="36"/>
      <c r="C211" s="170" t="s">
        <v>392</v>
      </c>
      <c r="D211" s="170" t="s">
        <v>136</v>
      </c>
      <c r="E211" s="171" t="s">
        <v>1129</v>
      </c>
      <c r="F211" s="172" t="s">
        <v>1130</v>
      </c>
      <c r="G211" s="173" t="s">
        <v>490</v>
      </c>
      <c r="H211" s="174">
        <v>64</v>
      </c>
      <c r="I211" s="424"/>
      <c r="J211" s="425">
        <f>ROUND(I211*H211,2)</f>
        <v>0</v>
      </c>
      <c r="K211" s="172" t="s">
        <v>140</v>
      </c>
      <c r="L211" s="40"/>
      <c r="M211" s="177" t="s">
        <v>19</v>
      </c>
      <c r="N211" s="178" t="s">
        <v>47</v>
      </c>
      <c r="O211" s="64"/>
      <c r="P211" s="179">
        <f>O211*H211</f>
        <v>0</v>
      </c>
      <c r="Q211" s="179">
        <v>5.0000000000000002E-5</v>
      </c>
      <c r="R211" s="179">
        <f>Q211*H211</f>
        <v>3.2000000000000002E-3</v>
      </c>
      <c r="S211" s="179">
        <v>0</v>
      </c>
      <c r="T211" s="180">
        <f>S211*H211</f>
        <v>0</v>
      </c>
      <c r="U211" s="35"/>
      <c r="V211" s="35"/>
      <c r="W211" s="35"/>
      <c r="X211" s="35"/>
      <c r="Y211" s="35"/>
      <c r="Z211" s="35"/>
      <c r="AA211" s="35"/>
      <c r="AB211" s="35"/>
      <c r="AC211" s="35"/>
      <c r="AD211" s="35"/>
      <c r="AE211" s="35"/>
      <c r="AR211" s="181" t="s">
        <v>182</v>
      </c>
      <c r="AT211" s="181" t="s">
        <v>136</v>
      </c>
      <c r="AU211" s="181" t="s">
        <v>86</v>
      </c>
      <c r="AY211" s="19" t="s">
        <v>134</v>
      </c>
      <c r="BE211" s="182">
        <f>IF(N211="základní",J211,0)</f>
        <v>0</v>
      </c>
      <c r="BF211" s="182">
        <f>IF(N211="snížená",J211,0)</f>
        <v>0</v>
      </c>
      <c r="BG211" s="182">
        <f>IF(N211="zákl. přenesená",J211,0)</f>
        <v>0</v>
      </c>
      <c r="BH211" s="182">
        <f>IF(N211="sníž. přenesená",J211,0)</f>
        <v>0</v>
      </c>
      <c r="BI211" s="182">
        <f>IF(N211="nulová",J211,0)</f>
        <v>0</v>
      </c>
      <c r="BJ211" s="19" t="s">
        <v>84</v>
      </c>
      <c r="BK211" s="182">
        <f>ROUND(I211*H211,2)</f>
        <v>0</v>
      </c>
      <c r="BL211" s="19" t="s">
        <v>182</v>
      </c>
      <c r="BM211" s="181" t="s">
        <v>1131</v>
      </c>
    </row>
    <row r="212" spans="1:65" s="2" customFormat="1">
      <c r="A212" s="35"/>
      <c r="B212" s="36"/>
      <c r="C212" s="37"/>
      <c r="D212" s="183" t="s">
        <v>143</v>
      </c>
      <c r="E212" s="37"/>
      <c r="F212" s="184" t="s">
        <v>1132</v>
      </c>
      <c r="G212" s="37"/>
      <c r="H212" s="37"/>
      <c r="I212" s="426"/>
      <c r="J212" s="408"/>
      <c r="K212" s="37"/>
      <c r="L212" s="40"/>
      <c r="M212" s="186"/>
      <c r="N212" s="187"/>
      <c r="O212" s="64"/>
      <c r="P212" s="64"/>
      <c r="Q212" s="64"/>
      <c r="R212" s="64"/>
      <c r="S212" s="64"/>
      <c r="T212" s="65"/>
      <c r="U212" s="35"/>
      <c r="V212" s="35"/>
      <c r="W212" s="35"/>
      <c r="X212" s="35"/>
      <c r="Y212" s="35"/>
      <c r="Z212" s="35"/>
      <c r="AA212" s="35"/>
      <c r="AB212" s="35"/>
      <c r="AC212" s="35"/>
      <c r="AD212" s="35"/>
      <c r="AE212" s="35"/>
      <c r="AT212" s="19" t="s">
        <v>143</v>
      </c>
      <c r="AU212" s="19" t="s">
        <v>86</v>
      </c>
    </row>
    <row r="213" spans="1:65" s="2" customFormat="1" ht="29.25">
      <c r="A213" s="35"/>
      <c r="B213" s="36"/>
      <c r="C213" s="37"/>
      <c r="D213" s="183" t="s">
        <v>145</v>
      </c>
      <c r="E213" s="37"/>
      <c r="F213" s="188" t="s">
        <v>1124</v>
      </c>
      <c r="G213" s="37"/>
      <c r="H213" s="37"/>
      <c r="I213" s="426"/>
      <c r="J213" s="408"/>
      <c r="K213" s="37"/>
      <c r="L213" s="40"/>
      <c r="M213" s="186"/>
      <c r="N213" s="187"/>
      <c r="O213" s="64"/>
      <c r="P213" s="64"/>
      <c r="Q213" s="64"/>
      <c r="R213" s="64"/>
      <c r="S213" s="64"/>
      <c r="T213" s="65"/>
      <c r="U213" s="35"/>
      <c r="V213" s="35"/>
      <c r="W213" s="35"/>
      <c r="X213" s="35"/>
      <c r="Y213" s="35"/>
      <c r="Z213" s="35"/>
      <c r="AA213" s="35"/>
      <c r="AB213" s="35"/>
      <c r="AC213" s="35"/>
      <c r="AD213" s="35"/>
      <c r="AE213" s="35"/>
      <c r="AT213" s="19" t="s">
        <v>145</v>
      </c>
      <c r="AU213" s="19" t="s">
        <v>86</v>
      </c>
    </row>
    <row r="214" spans="1:65" s="2" customFormat="1" ht="14.45" customHeight="1">
      <c r="A214" s="35"/>
      <c r="B214" s="36"/>
      <c r="C214" s="218" t="s">
        <v>399</v>
      </c>
      <c r="D214" s="218" t="s">
        <v>192</v>
      </c>
      <c r="E214" s="219" t="s">
        <v>1133</v>
      </c>
      <c r="F214" s="220" t="s">
        <v>1134</v>
      </c>
      <c r="G214" s="221" t="s">
        <v>490</v>
      </c>
      <c r="H214" s="222">
        <v>70.400000000000006</v>
      </c>
      <c r="I214" s="427"/>
      <c r="J214" s="428">
        <f>ROUND(I214*H214,2)</f>
        <v>0</v>
      </c>
      <c r="K214" s="220" t="s">
        <v>19</v>
      </c>
      <c r="L214" s="223"/>
      <c r="M214" s="224" t="s">
        <v>19</v>
      </c>
      <c r="N214" s="225" t="s">
        <v>47</v>
      </c>
      <c r="O214" s="64"/>
      <c r="P214" s="179">
        <f>O214*H214</f>
        <v>0</v>
      </c>
      <c r="Q214" s="179">
        <v>1E-3</v>
      </c>
      <c r="R214" s="179">
        <f>Q214*H214</f>
        <v>7.0400000000000004E-2</v>
      </c>
      <c r="S214" s="179">
        <v>0</v>
      </c>
      <c r="T214" s="180">
        <f>S214*H214</f>
        <v>0</v>
      </c>
      <c r="U214" s="35"/>
      <c r="V214" s="35"/>
      <c r="W214" s="35"/>
      <c r="X214" s="35"/>
      <c r="Y214" s="35"/>
      <c r="Z214" s="35"/>
      <c r="AA214" s="35"/>
      <c r="AB214" s="35"/>
      <c r="AC214" s="35"/>
      <c r="AD214" s="35"/>
      <c r="AE214" s="35"/>
      <c r="AR214" s="181" t="s">
        <v>195</v>
      </c>
      <c r="AT214" s="181" t="s">
        <v>192</v>
      </c>
      <c r="AU214" s="181" t="s">
        <v>86</v>
      </c>
      <c r="AY214" s="19" t="s">
        <v>134</v>
      </c>
      <c r="BE214" s="182">
        <f>IF(N214="základní",J214,0)</f>
        <v>0</v>
      </c>
      <c r="BF214" s="182">
        <f>IF(N214="snížená",J214,0)</f>
        <v>0</v>
      </c>
      <c r="BG214" s="182">
        <f>IF(N214="zákl. přenesená",J214,0)</f>
        <v>0</v>
      </c>
      <c r="BH214" s="182">
        <f>IF(N214="sníž. přenesená",J214,0)</f>
        <v>0</v>
      </c>
      <c r="BI214" s="182">
        <f>IF(N214="nulová",J214,0)</f>
        <v>0</v>
      </c>
      <c r="BJ214" s="19" t="s">
        <v>84</v>
      </c>
      <c r="BK214" s="182">
        <f>ROUND(I214*H214,2)</f>
        <v>0</v>
      </c>
      <c r="BL214" s="19" t="s">
        <v>182</v>
      </c>
      <c r="BM214" s="181" t="s">
        <v>1135</v>
      </c>
    </row>
    <row r="215" spans="1:65" s="2" customFormat="1">
      <c r="A215" s="35"/>
      <c r="B215" s="36"/>
      <c r="C215" s="37"/>
      <c r="D215" s="183" t="s">
        <v>143</v>
      </c>
      <c r="E215" s="37"/>
      <c r="F215" s="184" t="s">
        <v>1134</v>
      </c>
      <c r="G215" s="37"/>
      <c r="H215" s="37"/>
      <c r="I215" s="426"/>
      <c r="J215" s="408"/>
      <c r="K215" s="37"/>
      <c r="L215" s="40"/>
      <c r="M215" s="186"/>
      <c r="N215" s="187"/>
      <c r="O215" s="64"/>
      <c r="P215" s="64"/>
      <c r="Q215" s="64"/>
      <c r="R215" s="64"/>
      <c r="S215" s="64"/>
      <c r="T215" s="65"/>
      <c r="U215" s="35"/>
      <c r="V215" s="35"/>
      <c r="W215" s="35"/>
      <c r="X215" s="35"/>
      <c r="Y215" s="35"/>
      <c r="Z215" s="35"/>
      <c r="AA215" s="35"/>
      <c r="AB215" s="35"/>
      <c r="AC215" s="35"/>
      <c r="AD215" s="35"/>
      <c r="AE215" s="35"/>
      <c r="AT215" s="19" t="s">
        <v>143</v>
      </c>
      <c r="AU215" s="19" t="s">
        <v>86</v>
      </c>
    </row>
    <row r="216" spans="1:65" s="14" customFormat="1">
      <c r="B216" s="198"/>
      <c r="C216" s="199"/>
      <c r="D216" s="183" t="s">
        <v>147</v>
      </c>
      <c r="E216" s="199"/>
      <c r="F216" s="201" t="s">
        <v>1136</v>
      </c>
      <c r="G216" s="199"/>
      <c r="H216" s="202">
        <v>70.400000000000006</v>
      </c>
      <c r="I216" s="429"/>
      <c r="J216" s="430"/>
      <c r="K216" s="199"/>
      <c r="L216" s="203"/>
      <c r="M216" s="204"/>
      <c r="N216" s="205"/>
      <c r="O216" s="205"/>
      <c r="P216" s="205"/>
      <c r="Q216" s="205"/>
      <c r="R216" s="205"/>
      <c r="S216" s="205"/>
      <c r="T216" s="206"/>
      <c r="AT216" s="207" t="s">
        <v>147</v>
      </c>
      <c r="AU216" s="207" t="s">
        <v>86</v>
      </c>
      <c r="AV216" s="14" t="s">
        <v>86</v>
      </c>
      <c r="AW216" s="14" t="s">
        <v>4</v>
      </c>
      <c r="AX216" s="14" t="s">
        <v>84</v>
      </c>
      <c r="AY216" s="207" t="s">
        <v>134</v>
      </c>
    </row>
    <row r="217" spans="1:65" s="2" customFormat="1" ht="14.45" customHeight="1">
      <c r="A217" s="35"/>
      <c r="B217" s="36"/>
      <c r="C217" s="170" t="s">
        <v>405</v>
      </c>
      <c r="D217" s="170" t="s">
        <v>136</v>
      </c>
      <c r="E217" s="171" t="s">
        <v>1137</v>
      </c>
      <c r="F217" s="172" t="s">
        <v>1138</v>
      </c>
      <c r="G217" s="173" t="s">
        <v>490</v>
      </c>
      <c r="H217" s="174">
        <v>321.60000000000002</v>
      </c>
      <c r="I217" s="424"/>
      <c r="J217" s="425">
        <f>ROUND(I217*H217,2)</f>
        <v>0</v>
      </c>
      <c r="K217" s="172" t="s">
        <v>140</v>
      </c>
      <c r="L217" s="40"/>
      <c r="M217" s="177" t="s">
        <v>19</v>
      </c>
      <c r="N217" s="178" t="s">
        <v>47</v>
      </c>
      <c r="O217" s="64"/>
      <c r="P217" s="179">
        <f>O217*H217</f>
        <v>0</v>
      </c>
      <c r="Q217" s="179">
        <v>5.0000000000000002E-5</v>
      </c>
      <c r="R217" s="179">
        <f>Q217*H217</f>
        <v>1.6080000000000001E-2</v>
      </c>
      <c r="S217" s="179">
        <v>0</v>
      </c>
      <c r="T217" s="180">
        <f>S217*H217</f>
        <v>0</v>
      </c>
      <c r="U217" s="35"/>
      <c r="V217" s="35"/>
      <c r="W217" s="35"/>
      <c r="X217" s="35"/>
      <c r="Y217" s="35"/>
      <c r="Z217" s="35"/>
      <c r="AA217" s="35"/>
      <c r="AB217" s="35"/>
      <c r="AC217" s="35"/>
      <c r="AD217" s="35"/>
      <c r="AE217" s="35"/>
      <c r="AR217" s="181" t="s">
        <v>182</v>
      </c>
      <c r="AT217" s="181" t="s">
        <v>136</v>
      </c>
      <c r="AU217" s="181" t="s">
        <v>86</v>
      </c>
      <c r="AY217" s="19" t="s">
        <v>134</v>
      </c>
      <c r="BE217" s="182">
        <f>IF(N217="základní",J217,0)</f>
        <v>0</v>
      </c>
      <c r="BF217" s="182">
        <f>IF(N217="snížená",J217,0)</f>
        <v>0</v>
      </c>
      <c r="BG217" s="182">
        <f>IF(N217="zákl. přenesená",J217,0)</f>
        <v>0</v>
      </c>
      <c r="BH217" s="182">
        <f>IF(N217="sníž. přenesená",J217,0)</f>
        <v>0</v>
      </c>
      <c r="BI217" s="182">
        <f>IF(N217="nulová",J217,0)</f>
        <v>0</v>
      </c>
      <c r="BJ217" s="19" t="s">
        <v>84</v>
      </c>
      <c r="BK217" s="182">
        <f>ROUND(I217*H217,2)</f>
        <v>0</v>
      </c>
      <c r="BL217" s="19" t="s">
        <v>182</v>
      </c>
      <c r="BM217" s="181" t="s">
        <v>1139</v>
      </c>
    </row>
    <row r="218" spans="1:65" s="2" customFormat="1">
      <c r="A218" s="35"/>
      <c r="B218" s="36"/>
      <c r="C218" s="37"/>
      <c r="D218" s="183" t="s">
        <v>143</v>
      </c>
      <c r="E218" s="37"/>
      <c r="F218" s="184" t="s">
        <v>1140</v>
      </c>
      <c r="G218" s="37"/>
      <c r="H218" s="37"/>
      <c r="I218" s="426"/>
      <c r="J218" s="408"/>
      <c r="K218" s="37"/>
      <c r="L218" s="40"/>
      <c r="M218" s="186"/>
      <c r="N218" s="187"/>
      <c r="O218" s="64"/>
      <c r="P218" s="64"/>
      <c r="Q218" s="64"/>
      <c r="R218" s="64"/>
      <c r="S218" s="64"/>
      <c r="T218" s="65"/>
      <c r="U218" s="35"/>
      <c r="V218" s="35"/>
      <c r="W218" s="35"/>
      <c r="X218" s="35"/>
      <c r="Y218" s="35"/>
      <c r="Z218" s="35"/>
      <c r="AA218" s="35"/>
      <c r="AB218" s="35"/>
      <c r="AC218" s="35"/>
      <c r="AD218" s="35"/>
      <c r="AE218" s="35"/>
      <c r="AT218" s="19" t="s">
        <v>143</v>
      </c>
      <c r="AU218" s="19" t="s">
        <v>86</v>
      </c>
    </row>
    <row r="219" spans="1:65" s="2" customFormat="1" ht="29.25">
      <c r="A219" s="35"/>
      <c r="B219" s="36"/>
      <c r="C219" s="37"/>
      <c r="D219" s="183" t="s">
        <v>145</v>
      </c>
      <c r="E219" s="37"/>
      <c r="F219" s="188" t="s">
        <v>1124</v>
      </c>
      <c r="G219" s="37"/>
      <c r="H219" s="37"/>
      <c r="I219" s="426"/>
      <c r="J219" s="408"/>
      <c r="K219" s="37"/>
      <c r="L219" s="40"/>
      <c r="M219" s="186"/>
      <c r="N219" s="187"/>
      <c r="O219" s="64"/>
      <c r="P219" s="64"/>
      <c r="Q219" s="64"/>
      <c r="R219" s="64"/>
      <c r="S219" s="64"/>
      <c r="T219" s="65"/>
      <c r="U219" s="35"/>
      <c r="V219" s="35"/>
      <c r="W219" s="35"/>
      <c r="X219" s="35"/>
      <c r="Y219" s="35"/>
      <c r="Z219" s="35"/>
      <c r="AA219" s="35"/>
      <c r="AB219" s="35"/>
      <c r="AC219" s="35"/>
      <c r="AD219" s="35"/>
      <c r="AE219" s="35"/>
      <c r="AT219" s="19" t="s">
        <v>145</v>
      </c>
      <c r="AU219" s="19" t="s">
        <v>86</v>
      </c>
    </row>
    <row r="220" spans="1:65" s="2" customFormat="1" ht="14.45" customHeight="1">
      <c r="A220" s="35"/>
      <c r="B220" s="36"/>
      <c r="C220" s="218" t="s">
        <v>412</v>
      </c>
      <c r="D220" s="218" t="s">
        <v>192</v>
      </c>
      <c r="E220" s="219" t="s">
        <v>1141</v>
      </c>
      <c r="F220" s="220" t="s">
        <v>1142</v>
      </c>
      <c r="G220" s="221" t="s">
        <v>490</v>
      </c>
      <c r="H220" s="222">
        <v>353.76</v>
      </c>
      <c r="I220" s="427"/>
      <c r="J220" s="428">
        <f>ROUND(I220*H220,2)</f>
        <v>0</v>
      </c>
      <c r="K220" s="220" t="s">
        <v>19</v>
      </c>
      <c r="L220" s="223"/>
      <c r="M220" s="224" t="s">
        <v>19</v>
      </c>
      <c r="N220" s="225" t="s">
        <v>47</v>
      </c>
      <c r="O220" s="64"/>
      <c r="P220" s="179">
        <f>O220*H220</f>
        <v>0</v>
      </c>
      <c r="Q220" s="179">
        <v>1E-3</v>
      </c>
      <c r="R220" s="179">
        <f>Q220*H220</f>
        <v>0.35376000000000002</v>
      </c>
      <c r="S220" s="179">
        <v>0</v>
      </c>
      <c r="T220" s="180">
        <f>S220*H220</f>
        <v>0</v>
      </c>
      <c r="U220" s="35"/>
      <c r="V220" s="35"/>
      <c r="W220" s="35"/>
      <c r="X220" s="35"/>
      <c r="Y220" s="35"/>
      <c r="Z220" s="35"/>
      <c r="AA220" s="35"/>
      <c r="AB220" s="35"/>
      <c r="AC220" s="35"/>
      <c r="AD220" s="35"/>
      <c r="AE220" s="35"/>
      <c r="AR220" s="181" t="s">
        <v>195</v>
      </c>
      <c r="AT220" s="181" t="s">
        <v>192</v>
      </c>
      <c r="AU220" s="181" t="s">
        <v>86</v>
      </c>
      <c r="AY220" s="19" t="s">
        <v>134</v>
      </c>
      <c r="BE220" s="182">
        <f>IF(N220="základní",J220,0)</f>
        <v>0</v>
      </c>
      <c r="BF220" s="182">
        <f>IF(N220="snížená",J220,0)</f>
        <v>0</v>
      </c>
      <c r="BG220" s="182">
        <f>IF(N220="zákl. přenesená",J220,0)</f>
        <v>0</v>
      </c>
      <c r="BH220" s="182">
        <f>IF(N220="sníž. přenesená",J220,0)</f>
        <v>0</v>
      </c>
      <c r="BI220" s="182">
        <f>IF(N220="nulová",J220,0)</f>
        <v>0</v>
      </c>
      <c r="BJ220" s="19" t="s">
        <v>84</v>
      </c>
      <c r="BK220" s="182">
        <f>ROUND(I220*H220,2)</f>
        <v>0</v>
      </c>
      <c r="BL220" s="19" t="s">
        <v>182</v>
      </c>
      <c r="BM220" s="181" t="s">
        <v>1143</v>
      </c>
    </row>
    <row r="221" spans="1:65" s="14" customFormat="1">
      <c r="B221" s="198"/>
      <c r="C221" s="199"/>
      <c r="D221" s="183" t="s">
        <v>147</v>
      </c>
      <c r="E221" s="199"/>
      <c r="F221" s="201" t="s">
        <v>1144</v>
      </c>
      <c r="G221" s="199"/>
      <c r="H221" s="202">
        <v>353.76</v>
      </c>
      <c r="I221" s="429"/>
      <c r="J221" s="430"/>
      <c r="K221" s="199"/>
      <c r="L221" s="203"/>
      <c r="M221" s="204"/>
      <c r="N221" s="205"/>
      <c r="O221" s="205"/>
      <c r="P221" s="205"/>
      <c r="Q221" s="205"/>
      <c r="R221" s="205"/>
      <c r="S221" s="205"/>
      <c r="T221" s="206"/>
      <c r="AT221" s="207" t="s">
        <v>147</v>
      </c>
      <c r="AU221" s="207" t="s">
        <v>86</v>
      </c>
      <c r="AV221" s="14" t="s">
        <v>86</v>
      </c>
      <c r="AW221" s="14" t="s">
        <v>4</v>
      </c>
      <c r="AX221" s="14" t="s">
        <v>84</v>
      </c>
      <c r="AY221" s="207" t="s">
        <v>134</v>
      </c>
    </row>
    <row r="222" spans="1:65" s="2" customFormat="1" ht="14.45" customHeight="1">
      <c r="A222" s="35"/>
      <c r="B222" s="36"/>
      <c r="C222" s="170" t="s">
        <v>419</v>
      </c>
      <c r="D222" s="170" t="s">
        <v>136</v>
      </c>
      <c r="E222" s="171" t="s">
        <v>1145</v>
      </c>
      <c r="F222" s="172" t="s">
        <v>1146</v>
      </c>
      <c r="G222" s="173" t="s">
        <v>422</v>
      </c>
      <c r="H222" s="174">
        <v>0.45400000000000001</v>
      </c>
      <c r="I222" s="424"/>
      <c r="J222" s="425">
        <f>ROUND(I222*H222,2)</f>
        <v>0</v>
      </c>
      <c r="K222" s="172" t="s">
        <v>140</v>
      </c>
      <c r="L222" s="40"/>
      <c r="M222" s="177" t="s">
        <v>19</v>
      </c>
      <c r="N222" s="178" t="s">
        <v>47</v>
      </c>
      <c r="O222" s="64"/>
      <c r="P222" s="179">
        <f>O222*H222</f>
        <v>0</v>
      </c>
      <c r="Q222" s="179">
        <v>0</v>
      </c>
      <c r="R222" s="179">
        <f>Q222*H222</f>
        <v>0</v>
      </c>
      <c r="S222" s="179">
        <v>0</v>
      </c>
      <c r="T222" s="180">
        <f>S222*H222</f>
        <v>0</v>
      </c>
      <c r="U222" s="35"/>
      <c r="V222" s="35"/>
      <c r="W222" s="35"/>
      <c r="X222" s="35"/>
      <c r="Y222" s="35"/>
      <c r="Z222" s="35"/>
      <c r="AA222" s="35"/>
      <c r="AB222" s="35"/>
      <c r="AC222" s="35"/>
      <c r="AD222" s="35"/>
      <c r="AE222" s="35"/>
      <c r="AR222" s="181" t="s">
        <v>182</v>
      </c>
      <c r="AT222" s="181" t="s">
        <v>136</v>
      </c>
      <c r="AU222" s="181" t="s">
        <v>86</v>
      </c>
      <c r="AY222" s="19" t="s">
        <v>134</v>
      </c>
      <c r="BE222" s="182">
        <f>IF(N222="základní",J222,0)</f>
        <v>0</v>
      </c>
      <c r="BF222" s="182">
        <f>IF(N222="snížená",J222,0)</f>
        <v>0</v>
      </c>
      <c r="BG222" s="182">
        <f>IF(N222="zákl. přenesená",J222,0)</f>
        <v>0</v>
      </c>
      <c r="BH222" s="182">
        <f>IF(N222="sníž. přenesená",J222,0)</f>
        <v>0</v>
      </c>
      <c r="BI222" s="182">
        <f>IF(N222="nulová",J222,0)</f>
        <v>0</v>
      </c>
      <c r="BJ222" s="19" t="s">
        <v>84</v>
      </c>
      <c r="BK222" s="182">
        <f>ROUND(I222*H222,2)</f>
        <v>0</v>
      </c>
      <c r="BL222" s="19" t="s">
        <v>182</v>
      </c>
      <c r="BM222" s="181" t="s">
        <v>1147</v>
      </c>
    </row>
    <row r="223" spans="1:65" s="2" customFormat="1" ht="19.5">
      <c r="A223" s="35"/>
      <c r="B223" s="36"/>
      <c r="C223" s="37"/>
      <c r="D223" s="183" t="s">
        <v>143</v>
      </c>
      <c r="E223" s="37"/>
      <c r="F223" s="184" t="s">
        <v>1148</v>
      </c>
      <c r="G223" s="37"/>
      <c r="H223" s="37"/>
      <c r="I223" s="426"/>
      <c r="J223" s="408"/>
      <c r="K223" s="37"/>
      <c r="L223" s="40"/>
      <c r="M223" s="186"/>
      <c r="N223" s="187"/>
      <c r="O223" s="64"/>
      <c r="P223" s="64"/>
      <c r="Q223" s="64"/>
      <c r="R223" s="64"/>
      <c r="S223" s="64"/>
      <c r="T223" s="65"/>
      <c r="U223" s="35"/>
      <c r="V223" s="35"/>
      <c r="W223" s="35"/>
      <c r="X223" s="35"/>
      <c r="Y223" s="35"/>
      <c r="Z223" s="35"/>
      <c r="AA223" s="35"/>
      <c r="AB223" s="35"/>
      <c r="AC223" s="35"/>
      <c r="AD223" s="35"/>
      <c r="AE223" s="35"/>
      <c r="AT223" s="19" t="s">
        <v>143</v>
      </c>
      <c r="AU223" s="19" t="s">
        <v>86</v>
      </c>
    </row>
    <row r="224" spans="1:65" s="2" customFormat="1" ht="78">
      <c r="A224" s="35"/>
      <c r="B224" s="36"/>
      <c r="C224" s="37"/>
      <c r="D224" s="183" t="s">
        <v>145</v>
      </c>
      <c r="E224" s="37"/>
      <c r="F224" s="188" t="s">
        <v>1149</v>
      </c>
      <c r="G224" s="37"/>
      <c r="H224" s="37"/>
      <c r="I224" s="426"/>
      <c r="J224" s="408"/>
      <c r="K224" s="37"/>
      <c r="L224" s="40"/>
      <c r="M224" s="186"/>
      <c r="N224" s="187"/>
      <c r="O224" s="64"/>
      <c r="P224" s="64"/>
      <c r="Q224" s="64"/>
      <c r="R224" s="64"/>
      <c r="S224" s="64"/>
      <c r="T224" s="65"/>
      <c r="U224" s="35"/>
      <c r="V224" s="35"/>
      <c r="W224" s="35"/>
      <c r="X224" s="35"/>
      <c r="Y224" s="35"/>
      <c r="Z224" s="35"/>
      <c r="AA224" s="35"/>
      <c r="AB224" s="35"/>
      <c r="AC224" s="35"/>
      <c r="AD224" s="35"/>
      <c r="AE224" s="35"/>
      <c r="AT224" s="19" t="s">
        <v>145</v>
      </c>
      <c r="AU224" s="19" t="s">
        <v>86</v>
      </c>
    </row>
    <row r="225" spans="1:65" s="12" customFormat="1" ht="25.9" customHeight="1">
      <c r="B225" s="155"/>
      <c r="C225" s="156"/>
      <c r="D225" s="157" t="s">
        <v>75</v>
      </c>
      <c r="E225" s="158" t="s">
        <v>192</v>
      </c>
      <c r="F225" s="158" t="s">
        <v>969</v>
      </c>
      <c r="G225" s="156"/>
      <c r="H225" s="156"/>
      <c r="I225" s="421"/>
      <c r="J225" s="422">
        <f>BK225</f>
        <v>0</v>
      </c>
      <c r="K225" s="156"/>
      <c r="L225" s="161"/>
      <c r="M225" s="162"/>
      <c r="N225" s="163"/>
      <c r="O225" s="163"/>
      <c r="P225" s="164">
        <f>P226+P481+P530</f>
        <v>0</v>
      </c>
      <c r="Q225" s="163"/>
      <c r="R225" s="164">
        <f>R226+R481+R530</f>
        <v>0.76533399999999996</v>
      </c>
      <c r="S225" s="163"/>
      <c r="T225" s="165">
        <f>T226+T481+T530</f>
        <v>0</v>
      </c>
      <c r="AR225" s="166" t="s">
        <v>159</v>
      </c>
      <c r="AT225" s="167" t="s">
        <v>75</v>
      </c>
      <c r="AU225" s="167" t="s">
        <v>76</v>
      </c>
      <c r="AY225" s="166" t="s">
        <v>134</v>
      </c>
      <c r="BK225" s="168">
        <f>BK226+BK481+BK530</f>
        <v>0</v>
      </c>
    </row>
    <row r="226" spans="1:65" s="12" customFormat="1" ht="22.9" customHeight="1">
      <c r="B226" s="155"/>
      <c r="C226" s="156"/>
      <c r="D226" s="157" t="s">
        <v>75</v>
      </c>
      <c r="E226" s="169" t="s">
        <v>970</v>
      </c>
      <c r="F226" s="169" t="s">
        <v>971</v>
      </c>
      <c r="G226" s="156"/>
      <c r="H226" s="156"/>
      <c r="I226" s="421"/>
      <c r="J226" s="423">
        <f>BK226</f>
        <v>0</v>
      </c>
      <c r="K226" s="156"/>
      <c r="L226" s="161"/>
      <c r="M226" s="162"/>
      <c r="N226" s="163"/>
      <c r="O226" s="163"/>
      <c r="P226" s="164">
        <f>SUM(P227:P480)</f>
        <v>0</v>
      </c>
      <c r="Q226" s="163"/>
      <c r="R226" s="164">
        <f>SUM(R227:R480)</f>
        <v>5.7739999999999996E-3</v>
      </c>
      <c r="S226" s="163"/>
      <c r="T226" s="165">
        <f>SUM(T227:T480)</f>
        <v>0</v>
      </c>
      <c r="AR226" s="166" t="s">
        <v>159</v>
      </c>
      <c r="AT226" s="167" t="s">
        <v>75</v>
      </c>
      <c r="AU226" s="167" t="s">
        <v>84</v>
      </c>
      <c r="AY226" s="166" t="s">
        <v>134</v>
      </c>
      <c r="BK226" s="168">
        <f>SUM(BK227:BK480)</f>
        <v>0</v>
      </c>
    </row>
    <row r="227" spans="1:65" s="2" customFormat="1" ht="14.45" customHeight="1">
      <c r="A227" s="35"/>
      <c r="B227" s="36"/>
      <c r="C227" s="170" t="s">
        <v>427</v>
      </c>
      <c r="D227" s="170" t="s">
        <v>136</v>
      </c>
      <c r="E227" s="171" t="s">
        <v>1150</v>
      </c>
      <c r="F227" s="172" t="s">
        <v>1151</v>
      </c>
      <c r="G227" s="173" t="s">
        <v>187</v>
      </c>
      <c r="H227" s="174">
        <v>2</v>
      </c>
      <c r="I227" s="424"/>
      <c r="J227" s="425">
        <f>ROUND(I227*H227,2)</f>
        <v>0</v>
      </c>
      <c r="K227" s="172" t="s">
        <v>140</v>
      </c>
      <c r="L227" s="40"/>
      <c r="M227" s="177" t="s">
        <v>19</v>
      </c>
      <c r="N227" s="178" t="s">
        <v>47</v>
      </c>
      <c r="O227" s="64"/>
      <c r="P227" s="179">
        <f>O227*H227</f>
        <v>0</v>
      </c>
      <c r="Q227" s="179">
        <v>3.0000000000000001E-5</v>
      </c>
      <c r="R227" s="179">
        <f>Q227*H227</f>
        <v>6.0000000000000002E-5</v>
      </c>
      <c r="S227" s="179">
        <v>0</v>
      </c>
      <c r="T227" s="180">
        <f>S227*H227</f>
        <v>0</v>
      </c>
      <c r="U227" s="35"/>
      <c r="V227" s="35"/>
      <c r="W227" s="35"/>
      <c r="X227" s="35"/>
      <c r="Y227" s="35"/>
      <c r="Z227" s="35"/>
      <c r="AA227" s="35"/>
      <c r="AB227" s="35"/>
      <c r="AC227" s="35"/>
      <c r="AD227" s="35"/>
      <c r="AE227" s="35"/>
      <c r="AR227" s="181" t="s">
        <v>84</v>
      </c>
      <c r="AT227" s="181" t="s">
        <v>136</v>
      </c>
      <c r="AU227" s="181" t="s">
        <v>86</v>
      </c>
      <c r="AY227" s="19" t="s">
        <v>134</v>
      </c>
      <c r="BE227" s="182">
        <f>IF(N227="základní",J227,0)</f>
        <v>0</v>
      </c>
      <c r="BF227" s="182">
        <f>IF(N227="snížená",J227,0)</f>
        <v>0</v>
      </c>
      <c r="BG227" s="182">
        <f>IF(N227="zákl. přenesená",J227,0)</f>
        <v>0</v>
      </c>
      <c r="BH227" s="182">
        <f>IF(N227="sníž. přenesená",J227,0)</f>
        <v>0</v>
      </c>
      <c r="BI227" s="182">
        <f>IF(N227="nulová",J227,0)</f>
        <v>0</v>
      </c>
      <c r="BJ227" s="19" t="s">
        <v>84</v>
      </c>
      <c r="BK227" s="182">
        <f>ROUND(I227*H227,2)</f>
        <v>0</v>
      </c>
      <c r="BL227" s="19" t="s">
        <v>84</v>
      </c>
      <c r="BM227" s="181" t="s">
        <v>1152</v>
      </c>
    </row>
    <row r="228" spans="1:65" s="2" customFormat="1">
      <c r="A228" s="35"/>
      <c r="B228" s="36"/>
      <c r="C228" s="37"/>
      <c r="D228" s="183" t="s">
        <v>143</v>
      </c>
      <c r="E228" s="37"/>
      <c r="F228" s="184" t="s">
        <v>1153</v>
      </c>
      <c r="G228" s="37"/>
      <c r="H228" s="37"/>
      <c r="I228" s="426"/>
      <c r="J228" s="408"/>
      <c r="K228" s="37"/>
      <c r="L228" s="40"/>
      <c r="M228" s="186"/>
      <c r="N228" s="187"/>
      <c r="O228" s="64"/>
      <c r="P228" s="64"/>
      <c r="Q228" s="64"/>
      <c r="R228" s="64"/>
      <c r="S228" s="64"/>
      <c r="T228" s="65"/>
      <c r="U228" s="35"/>
      <c r="V228" s="35"/>
      <c r="W228" s="35"/>
      <c r="X228" s="35"/>
      <c r="Y228" s="35"/>
      <c r="Z228" s="35"/>
      <c r="AA228" s="35"/>
      <c r="AB228" s="35"/>
      <c r="AC228" s="35"/>
      <c r="AD228" s="35"/>
      <c r="AE228" s="35"/>
      <c r="AT228" s="19" t="s">
        <v>143</v>
      </c>
      <c r="AU228" s="19" t="s">
        <v>86</v>
      </c>
    </row>
    <row r="229" spans="1:65" s="2" customFormat="1" ht="14.45" customHeight="1">
      <c r="A229" s="35"/>
      <c r="B229" s="36"/>
      <c r="C229" s="218" t="s">
        <v>451</v>
      </c>
      <c r="D229" s="218" t="s">
        <v>192</v>
      </c>
      <c r="E229" s="219" t="s">
        <v>1154</v>
      </c>
      <c r="F229" s="220" t="s">
        <v>1155</v>
      </c>
      <c r="G229" s="221" t="s">
        <v>187</v>
      </c>
      <c r="H229" s="222">
        <v>1</v>
      </c>
      <c r="I229" s="427"/>
      <c r="J229" s="428">
        <f>ROUND(I229*H229,2)</f>
        <v>0</v>
      </c>
      <c r="K229" s="220" t="s">
        <v>19</v>
      </c>
      <c r="L229" s="223"/>
      <c r="M229" s="224" t="s">
        <v>19</v>
      </c>
      <c r="N229" s="225" t="s">
        <v>47</v>
      </c>
      <c r="O229" s="64"/>
      <c r="P229" s="179">
        <f>O229*H229</f>
        <v>0</v>
      </c>
      <c r="Q229" s="179">
        <v>0</v>
      </c>
      <c r="R229" s="179">
        <f>Q229*H229</f>
        <v>0</v>
      </c>
      <c r="S229" s="179">
        <v>0</v>
      </c>
      <c r="T229" s="180">
        <f>S229*H229</f>
        <v>0</v>
      </c>
      <c r="U229" s="35"/>
      <c r="V229" s="35"/>
      <c r="W229" s="35"/>
      <c r="X229" s="35"/>
      <c r="Y229" s="35"/>
      <c r="Z229" s="35"/>
      <c r="AA229" s="35"/>
      <c r="AB229" s="35"/>
      <c r="AC229" s="35"/>
      <c r="AD229" s="35"/>
      <c r="AE229" s="35"/>
      <c r="AR229" s="181" t="s">
        <v>86</v>
      </c>
      <c r="AT229" s="181" t="s">
        <v>192</v>
      </c>
      <c r="AU229" s="181" t="s">
        <v>86</v>
      </c>
      <c r="AY229" s="19" t="s">
        <v>134</v>
      </c>
      <c r="BE229" s="182">
        <f>IF(N229="základní",J229,0)</f>
        <v>0</v>
      </c>
      <c r="BF229" s="182">
        <f>IF(N229="snížená",J229,0)</f>
        <v>0</v>
      </c>
      <c r="BG229" s="182">
        <f>IF(N229="zákl. přenesená",J229,0)</f>
        <v>0</v>
      </c>
      <c r="BH229" s="182">
        <f>IF(N229="sníž. přenesená",J229,0)</f>
        <v>0</v>
      </c>
      <c r="BI229" s="182">
        <f>IF(N229="nulová",J229,0)</f>
        <v>0</v>
      </c>
      <c r="BJ229" s="19" t="s">
        <v>84</v>
      </c>
      <c r="BK229" s="182">
        <f>ROUND(I229*H229,2)</f>
        <v>0</v>
      </c>
      <c r="BL229" s="19" t="s">
        <v>84</v>
      </c>
      <c r="BM229" s="181" t="s">
        <v>1156</v>
      </c>
    </row>
    <row r="230" spans="1:65" s="14" customFormat="1">
      <c r="B230" s="198"/>
      <c r="C230" s="199"/>
      <c r="D230" s="183" t="s">
        <v>147</v>
      </c>
      <c r="E230" s="200" t="s">
        <v>19</v>
      </c>
      <c r="F230" s="201" t="s">
        <v>1157</v>
      </c>
      <c r="G230" s="199"/>
      <c r="H230" s="202">
        <v>1</v>
      </c>
      <c r="I230" s="429"/>
      <c r="J230" s="430"/>
      <c r="K230" s="199"/>
      <c r="L230" s="203"/>
      <c r="M230" s="204"/>
      <c r="N230" s="205"/>
      <c r="O230" s="205"/>
      <c r="P230" s="205"/>
      <c r="Q230" s="205"/>
      <c r="R230" s="205"/>
      <c r="S230" s="205"/>
      <c r="T230" s="206"/>
      <c r="AT230" s="207" t="s">
        <v>147</v>
      </c>
      <c r="AU230" s="207" t="s">
        <v>86</v>
      </c>
      <c r="AV230" s="14" t="s">
        <v>86</v>
      </c>
      <c r="AW230" s="14" t="s">
        <v>35</v>
      </c>
      <c r="AX230" s="14" t="s">
        <v>84</v>
      </c>
      <c r="AY230" s="207" t="s">
        <v>134</v>
      </c>
    </row>
    <row r="231" spans="1:65" s="2" customFormat="1" ht="14.45" customHeight="1">
      <c r="A231" s="35"/>
      <c r="B231" s="36"/>
      <c r="C231" s="218" t="s">
        <v>458</v>
      </c>
      <c r="D231" s="218" t="s">
        <v>192</v>
      </c>
      <c r="E231" s="219" t="s">
        <v>1158</v>
      </c>
      <c r="F231" s="220" t="s">
        <v>1159</v>
      </c>
      <c r="G231" s="221" t="s">
        <v>187</v>
      </c>
      <c r="H231" s="222">
        <v>1</v>
      </c>
      <c r="I231" s="427"/>
      <c r="J231" s="428">
        <f>ROUND(I231*H231,2)</f>
        <v>0</v>
      </c>
      <c r="K231" s="220" t="s">
        <v>19</v>
      </c>
      <c r="L231" s="223"/>
      <c r="M231" s="224" t="s">
        <v>19</v>
      </c>
      <c r="N231" s="225" t="s">
        <v>47</v>
      </c>
      <c r="O231" s="64"/>
      <c r="P231" s="179">
        <f>O231*H231</f>
        <v>0</v>
      </c>
      <c r="Q231" s="179">
        <v>0</v>
      </c>
      <c r="R231" s="179">
        <f>Q231*H231</f>
        <v>0</v>
      </c>
      <c r="S231" s="179">
        <v>0</v>
      </c>
      <c r="T231" s="180">
        <f>S231*H231</f>
        <v>0</v>
      </c>
      <c r="U231" s="35"/>
      <c r="V231" s="35"/>
      <c r="W231" s="35"/>
      <c r="X231" s="35"/>
      <c r="Y231" s="35"/>
      <c r="Z231" s="35"/>
      <c r="AA231" s="35"/>
      <c r="AB231" s="35"/>
      <c r="AC231" s="35"/>
      <c r="AD231" s="35"/>
      <c r="AE231" s="35"/>
      <c r="AR231" s="181" t="s">
        <v>86</v>
      </c>
      <c r="AT231" s="181" t="s">
        <v>192</v>
      </c>
      <c r="AU231" s="181" t="s">
        <v>86</v>
      </c>
      <c r="AY231" s="19" t="s">
        <v>134</v>
      </c>
      <c r="BE231" s="182">
        <f>IF(N231="základní",J231,0)</f>
        <v>0</v>
      </c>
      <c r="BF231" s="182">
        <f>IF(N231="snížená",J231,0)</f>
        <v>0</v>
      </c>
      <c r="BG231" s="182">
        <f>IF(N231="zákl. přenesená",J231,0)</f>
        <v>0</v>
      </c>
      <c r="BH231" s="182">
        <f>IF(N231="sníž. přenesená",J231,0)</f>
        <v>0</v>
      </c>
      <c r="BI231" s="182">
        <f>IF(N231="nulová",J231,0)</f>
        <v>0</v>
      </c>
      <c r="BJ231" s="19" t="s">
        <v>84</v>
      </c>
      <c r="BK231" s="182">
        <f>ROUND(I231*H231,2)</f>
        <v>0</v>
      </c>
      <c r="BL231" s="19" t="s">
        <v>84</v>
      </c>
      <c r="BM231" s="181" t="s">
        <v>1160</v>
      </c>
    </row>
    <row r="232" spans="1:65" s="14" customFormat="1">
      <c r="B232" s="198"/>
      <c r="C232" s="199"/>
      <c r="D232" s="183" t="s">
        <v>147</v>
      </c>
      <c r="E232" s="200" t="s">
        <v>19</v>
      </c>
      <c r="F232" s="201" t="s">
        <v>1161</v>
      </c>
      <c r="G232" s="199"/>
      <c r="H232" s="202">
        <v>1</v>
      </c>
      <c r="I232" s="429"/>
      <c r="J232" s="430"/>
      <c r="K232" s="199"/>
      <c r="L232" s="203"/>
      <c r="M232" s="204"/>
      <c r="N232" s="205"/>
      <c r="O232" s="205"/>
      <c r="P232" s="205"/>
      <c r="Q232" s="205"/>
      <c r="R232" s="205"/>
      <c r="S232" s="205"/>
      <c r="T232" s="206"/>
      <c r="AT232" s="207" t="s">
        <v>147</v>
      </c>
      <c r="AU232" s="207" t="s">
        <v>86</v>
      </c>
      <c r="AV232" s="14" t="s">
        <v>86</v>
      </c>
      <c r="AW232" s="14" t="s">
        <v>35</v>
      </c>
      <c r="AX232" s="14" t="s">
        <v>84</v>
      </c>
      <c r="AY232" s="207" t="s">
        <v>134</v>
      </c>
    </row>
    <row r="233" spans="1:65" s="2" customFormat="1" ht="14.45" customHeight="1">
      <c r="A233" s="35"/>
      <c r="B233" s="36"/>
      <c r="C233" s="170" t="s">
        <v>467</v>
      </c>
      <c r="D233" s="170" t="s">
        <v>136</v>
      </c>
      <c r="E233" s="171" t="s">
        <v>1162</v>
      </c>
      <c r="F233" s="172" t="s">
        <v>1163</v>
      </c>
      <c r="G233" s="173" t="s">
        <v>490</v>
      </c>
      <c r="H233" s="174">
        <v>19.899999999999999</v>
      </c>
      <c r="I233" s="424"/>
      <c r="J233" s="425">
        <f>ROUND(I233*H233,2)</f>
        <v>0</v>
      </c>
      <c r="K233" s="172" t="s">
        <v>140</v>
      </c>
      <c r="L233" s="40"/>
      <c r="M233" s="177" t="s">
        <v>19</v>
      </c>
      <c r="N233" s="178" t="s">
        <v>47</v>
      </c>
      <c r="O233" s="64"/>
      <c r="P233" s="179">
        <f>O233*H233</f>
        <v>0</v>
      </c>
      <c r="Q233" s="179">
        <v>0</v>
      </c>
      <c r="R233" s="179">
        <f>Q233*H233</f>
        <v>0</v>
      </c>
      <c r="S233" s="179">
        <v>0</v>
      </c>
      <c r="T233" s="180">
        <f>S233*H233</f>
        <v>0</v>
      </c>
      <c r="U233" s="35"/>
      <c r="V233" s="35"/>
      <c r="W233" s="35"/>
      <c r="X233" s="35"/>
      <c r="Y233" s="35"/>
      <c r="Z233" s="35"/>
      <c r="AA233" s="35"/>
      <c r="AB233" s="35"/>
      <c r="AC233" s="35"/>
      <c r="AD233" s="35"/>
      <c r="AE233" s="35"/>
      <c r="AR233" s="181" t="s">
        <v>84</v>
      </c>
      <c r="AT233" s="181" t="s">
        <v>136</v>
      </c>
      <c r="AU233" s="181" t="s">
        <v>86</v>
      </c>
      <c r="AY233" s="19" t="s">
        <v>134</v>
      </c>
      <c r="BE233" s="182">
        <f>IF(N233="základní",J233,0)</f>
        <v>0</v>
      </c>
      <c r="BF233" s="182">
        <f>IF(N233="snížená",J233,0)</f>
        <v>0</v>
      </c>
      <c r="BG233" s="182">
        <f>IF(N233="zákl. přenesená",J233,0)</f>
        <v>0</v>
      </c>
      <c r="BH233" s="182">
        <f>IF(N233="sníž. přenesená",J233,0)</f>
        <v>0</v>
      </c>
      <c r="BI233" s="182">
        <f>IF(N233="nulová",J233,0)</f>
        <v>0</v>
      </c>
      <c r="BJ233" s="19" t="s">
        <v>84</v>
      </c>
      <c r="BK233" s="182">
        <f>ROUND(I233*H233,2)</f>
        <v>0</v>
      </c>
      <c r="BL233" s="19" t="s">
        <v>84</v>
      </c>
      <c r="BM233" s="181" t="s">
        <v>1164</v>
      </c>
    </row>
    <row r="234" spans="1:65" s="2" customFormat="1">
      <c r="A234" s="35"/>
      <c r="B234" s="36"/>
      <c r="C234" s="37"/>
      <c r="D234" s="183" t="s">
        <v>143</v>
      </c>
      <c r="E234" s="37"/>
      <c r="F234" s="184" t="s">
        <v>1165</v>
      </c>
      <c r="G234" s="37"/>
      <c r="H234" s="37"/>
      <c r="I234" s="426"/>
      <c r="J234" s="408"/>
      <c r="K234" s="37"/>
      <c r="L234" s="40"/>
      <c r="M234" s="186"/>
      <c r="N234" s="187"/>
      <c r="O234" s="64"/>
      <c r="P234" s="64"/>
      <c r="Q234" s="64"/>
      <c r="R234" s="64"/>
      <c r="S234" s="64"/>
      <c r="T234" s="65"/>
      <c r="U234" s="35"/>
      <c r="V234" s="35"/>
      <c r="W234" s="35"/>
      <c r="X234" s="35"/>
      <c r="Y234" s="35"/>
      <c r="Z234" s="35"/>
      <c r="AA234" s="35"/>
      <c r="AB234" s="35"/>
      <c r="AC234" s="35"/>
      <c r="AD234" s="35"/>
      <c r="AE234" s="35"/>
      <c r="AT234" s="19" t="s">
        <v>143</v>
      </c>
      <c r="AU234" s="19" t="s">
        <v>86</v>
      </c>
    </row>
    <row r="235" spans="1:65" s="14" customFormat="1">
      <c r="B235" s="198"/>
      <c r="C235" s="199"/>
      <c r="D235" s="183" t="s">
        <v>147</v>
      </c>
      <c r="E235" s="200" t="s">
        <v>19</v>
      </c>
      <c r="F235" s="201" t="s">
        <v>1166</v>
      </c>
      <c r="G235" s="199"/>
      <c r="H235" s="202">
        <v>19.899999999999999</v>
      </c>
      <c r="I235" s="429"/>
      <c r="J235" s="430"/>
      <c r="K235" s="199"/>
      <c r="L235" s="203"/>
      <c r="M235" s="204"/>
      <c r="N235" s="205"/>
      <c r="O235" s="205"/>
      <c r="P235" s="205"/>
      <c r="Q235" s="205"/>
      <c r="R235" s="205"/>
      <c r="S235" s="205"/>
      <c r="T235" s="206"/>
      <c r="AT235" s="207" t="s">
        <v>147</v>
      </c>
      <c r="AU235" s="207" t="s">
        <v>86</v>
      </c>
      <c r="AV235" s="14" t="s">
        <v>86</v>
      </c>
      <c r="AW235" s="14" t="s">
        <v>35</v>
      </c>
      <c r="AX235" s="14" t="s">
        <v>84</v>
      </c>
      <c r="AY235" s="207" t="s">
        <v>134</v>
      </c>
    </row>
    <row r="236" spans="1:65" s="2" customFormat="1" ht="14.45" customHeight="1">
      <c r="A236" s="35"/>
      <c r="B236" s="36"/>
      <c r="C236" s="218" t="s">
        <v>470</v>
      </c>
      <c r="D236" s="218" t="s">
        <v>192</v>
      </c>
      <c r="E236" s="219" t="s">
        <v>1167</v>
      </c>
      <c r="F236" s="220" t="s">
        <v>1168</v>
      </c>
      <c r="G236" s="221" t="s">
        <v>957</v>
      </c>
      <c r="H236" s="222">
        <v>16</v>
      </c>
      <c r="I236" s="427"/>
      <c r="J236" s="428">
        <f>ROUND(I236*H236,2)</f>
        <v>0</v>
      </c>
      <c r="K236" s="220" t="s">
        <v>19</v>
      </c>
      <c r="L236" s="223"/>
      <c r="M236" s="224" t="s">
        <v>19</v>
      </c>
      <c r="N236" s="225" t="s">
        <v>47</v>
      </c>
      <c r="O236" s="64"/>
      <c r="P236" s="179">
        <f>O236*H236</f>
        <v>0</v>
      </c>
      <c r="Q236" s="179">
        <v>0</v>
      </c>
      <c r="R236" s="179">
        <f>Q236*H236</f>
        <v>0</v>
      </c>
      <c r="S236" s="179">
        <v>0</v>
      </c>
      <c r="T236" s="180">
        <f>S236*H236</f>
        <v>0</v>
      </c>
      <c r="U236" s="35"/>
      <c r="V236" s="35"/>
      <c r="W236" s="35"/>
      <c r="X236" s="35"/>
      <c r="Y236" s="35"/>
      <c r="Z236" s="35"/>
      <c r="AA236" s="35"/>
      <c r="AB236" s="35"/>
      <c r="AC236" s="35"/>
      <c r="AD236" s="35"/>
      <c r="AE236" s="35"/>
      <c r="AR236" s="181" t="s">
        <v>86</v>
      </c>
      <c r="AT236" s="181" t="s">
        <v>192</v>
      </c>
      <c r="AU236" s="181" t="s">
        <v>86</v>
      </c>
      <c r="AY236" s="19" t="s">
        <v>134</v>
      </c>
      <c r="BE236" s="182">
        <f>IF(N236="základní",J236,0)</f>
        <v>0</v>
      </c>
      <c r="BF236" s="182">
        <f>IF(N236="snížená",J236,0)</f>
        <v>0</v>
      </c>
      <c r="BG236" s="182">
        <f>IF(N236="zákl. přenesená",J236,0)</f>
        <v>0</v>
      </c>
      <c r="BH236" s="182">
        <f>IF(N236="sníž. přenesená",J236,0)</f>
        <v>0</v>
      </c>
      <c r="BI236" s="182">
        <f>IF(N236="nulová",J236,0)</f>
        <v>0</v>
      </c>
      <c r="BJ236" s="19" t="s">
        <v>84</v>
      </c>
      <c r="BK236" s="182">
        <f>ROUND(I236*H236,2)</f>
        <v>0</v>
      </c>
      <c r="BL236" s="19" t="s">
        <v>84</v>
      </c>
      <c r="BM236" s="181" t="s">
        <v>1169</v>
      </c>
    </row>
    <row r="237" spans="1:65" s="2" customFormat="1">
      <c r="A237" s="35"/>
      <c r="B237" s="36"/>
      <c r="C237" s="37"/>
      <c r="D237" s="183" t="s">
        <v>143</v>
      </c>
      <c r="E237" s="37"/>
      <c r="F237" s="184" t="s">
        <v>1168</v>
      </c>
      <c r="G237" s="37"/>
      <c r="H237" s="37"/>
      <c r="I237" s="426"/>
      <c r="J237" s="408"/>
      <c r="K237" s="37"/>
      <c r="L237" s="40"/>
      <c r="M237" s="186"/>
      <c r="N237" s="187"/>
      <c r="O237" s="64"/>
      <c r="P237" s="64"/>
      <c r="Q237" s="64"/>
      <c r="R237" s="64"/>
      <c r="S237" s="64"/>
      <c r="T237" s="65"/>
      <c r="U237" s="35"/>
      <c r="V237" s="35"/>
      <c r="W237" s="35"/>
      <c r="X237" s="35"/>
      <c r="Y237" s="35"/>
      <c r="Z237" s="35"/>
      <c r="AA237" s="35"/>
      <c r="AB237" s="35"/>
      <c r="AC237" s="35"/>
      <c r="AD237" s="35"/>
      <c r="AE237" s="35"/>
      <c r="AT237" s="19" t="s">
        <v>143</v>
      </c>
      <c r="AU237" s="19" t="s">
        <v>86</v>
      </c>
    </row>
    <row r="238" spans="1:65" s="14" customFormat="1">
      <c r="B238" s="198"/>
      <c r="C238" s="199"/>
      <c r="D238" s="183" t="s">
        <v>147</v>
      </c>
      <c r="E238" s="200" t="s">
        <v>19</v>
      </c>
      <c r="F238" s="201" t="s">
        <v>1170</v>
      </c>
      <c r="G238" s="199"/>
      <c r="H238" s="202">
        <v>2</v>
      </c>
      <c r="I238" s="429"/>
      <c r="J238" s="430"/>
      <c r="K238" s="199"/>
      <c r="L238" s="203"/>
      <c r="M238" s="204"/>
      <c r="N238" s="205"/>
      <c r="O238" s="205"/>
      <c r="P238" s="205"/>
      <c r="Q238" s="205"/>
      <c r="R238" s="205"/>
      <c r="S238" s="205"/>
      <c r="T238" s="206"/>
      <c r="AT238" s="207" t="s">
        <v>147</v>
      </c>
      <c r="AU238" s="207" t="s">
        <v>86</v>
      </c>
      <c r="AV238" s="14" t="s">
        <v>86</v>
      </c>
      <c r="AW238" s="14" t="s">
        <v>35</v>
      </c>
      <c r="AX238" s="14" t="s">
        <v>76</v>
      </c>
      <c r="AY238" s="207" t="s">
        <v>134</v>
      </c>
    </row>
    <row r="239" spans="1:65" s="14" customFormat="1">
      <c r="B239" s="198"/>
      <c r="C239" s="199"/>
      <c r="D239" s="183" t="s">
        <v>147</v>
      </c>
      <c r="E239" s="200" t="s">
        <v>19</v>
      </c>
      <c r="F239" s="201" t="s">
        <v>1171</v>
      </c>
      <c r="G239" s="199"/>
      <c r="H239" s="202">
        <v>14</v>
      </c>
      <c r="I239" s="429"/>
      <c r="J239" s="430"/>
      <c r="K239" s="199"/>
      <c r="L239" s="203"/>
      <c r="M239" s="204"/>
      <c r="N239" s="205"/>
      <c r="O239" s="205"/>
      <c r="P239" s="205"/>
      <c r="Q239" s="205"/>
      <c r="R239" s="205"/>
      <c r="S239" s="205"/>
      <c r="T239" s="206"/>
      <c r="AT239" s="207" t="s">
        <v>147</v>
      </c>
      <c r="AU239" s="207" t="s">
        <v>86</v>
      </c>
      <c r="AV239" s="14" t="s">
        <v>86</v>
      </c>
      <c r="AW239" s="14" t="s">
        <v>35</v>
      </c>
      <c r="AX239" s="14" t="s">
        <v>76</v>
      </c>
      <c r="AY239" s="207" t="s">
        <v>134</v>
      </c>
    </row>
    <row r="240" spans="1:65" s="15" customFormat="1">
      <c r="B240" s="208"/>
      <c r="C240" s="209"/>
      <c r="D240" s="183" t="s">
        <v>147</v>
      </c>
      <c r="E240" s="210" t="s">
        <v>19</v>
      </c>
      <c r="F240" s="211" t="s">
        <v>153</v>
      </c>
      <c r="G240" s="209"/>
      <c r="H240" s="212">
        <v>16</v>
      </c>
      <c r="I240" s="431"/>
      <c r="J240" s="432"/>
      <c r="K240" s="209"/>
      <c r="L240" s="213"/>
      <c r="M240" s="214"/>
      <c r="N240" s="215"/>
      <c r="O240" s="215"/>
      <c r="P240" s="215"/>
      <c r="Q240" s="215"/>
      <c r="R240" s="215"/>
      <c r="S240" s="215"/>
      <c r="T240" s="216"/>
      <c r="AT240" s="217" t="s">
        <v>147</v>
      </c>
      <c r="AU240" s="217" t="s">
        <v>86</v>
      </c>
      <c r="AV240" s="15" t="s">
        <v>141</v>
      </c>
      <c r="AW240" s="15" t="s">
        <v>35</v>
      </c>
      <c r="AX240" s="15" t="s">
        <v>84</v>
      </c>
      <c r="AY240" s="217" t="s">
        <v>134</v>
      </c>
    </row>
    <row r="241" spans="1:65" s="2" customFormat="1" ht="14.45" customHeight="1">
      <c r="A241" s="35"/>
      <c r="B241" s="36"/>
      <c r="C241" s="170" t="s">
        <v>481</v>
      </c>
      <c r="D241" s="170" t="s">
        <v>136</v>
      </c>
      <c r="E241" s="171" t="s">
        <v>1172</v>
      </c>
      <c r="F241" s="172" t="s">
        <v>1173</v>
      </c>
      <c r="G241" s="173" t="s">
        <v>490</v>
      </c>
      <c r="H241" s="174">
        <v>16.8</v>
      </c>
      <c r="I241" s="424"/>
      <c r="J241" s="425">
        <f>ROUND(I241*H241,2)</f>
        <v>0</v>
      </c>
      <c r="K241" s="172" t="s">
        <v>140</v>
      </c>
      <c r="L241" s="40"/>
      <c r="M241" s="177" t="s">
        <v>19</v>
      </c>
      <c r="N241" s="178" t="s">
        <v>47</v>
      </c>
      <c r="O241" s="64"/>
      <c r="P241" s="179">
        <f>O241*H241</f>
        <v>0</v>
      </c>
      <c r="Q241" s="179">
        <v>1.4999999999999999E-4</v>
      </c>
      <c r="R241" s="179">
        <f>Q241*H241</f>
        <v>2.5199999999999997E-3</v>
      </c>
      <c r="S241" s="179">
        <v>0</v>
      </c>
      <c r="T241" s="180">
        <f>S241*H241</f>
        <v>0</v>
      </c>
      <c r="U241" s="35"/>
      <c r="V241" s="35"/>
      <c r="W241" s="35"/>
      <c r="X241" s="35"/>
      <c r="Y241" s="35"/>
      <c r="Z241" s="35"/>
      <c r="AA241" s="35"/>
      <c r="AB241" s="35"/>
      <c r="AC241" s="35"/>
      <c r="AD241" s="35"/>
      <c r="AE241" s="35"/>
      <c r="AR241" s="181" t="s">
        <v>619</v>
      </c>
      <c r="AT241" s="181" t="s">
        <v>136</v>
      </c>
      <c r="AU241" s="181" t="s">
        <v>86</v>
      </c>
      <c r="AY241" s="19" t="s">
        <v>134</v>
      </c>
      <c r="BE241" s="182">
        <f>IF(N241="základní",J241,0)</f>
        <v>0</v>
      </c>
      <c r="BF241" s="182">
        <f>IF(N241="snížená",J241,0)</f>
        <v>0</v>
      </c>
      <c r="BG241" s="182">
        <f>IF(N241="zákl. přenesená",J241,0)</f>
        <v>0</v>
      </c>
      <c r="BH241" s="182">
        <f>IF(N241="sníž. přenesená",J241,0)</f>
        <v>0</v>
      </c>
      <c r="BI241" s="182">
        <f>IF(N241="nulová",J241,0)</f>
        <v>0</v>
      </c>
      <c r="BJ241" s="19" t="s">
        <v>84</v>
      </c>
      <c r="BK241" s="182">
        <f>ROUND(I241*H241,2)</f>
        <v>0</v>
      </c>
      <c r="BL241" s="19" t="s">
        <v>619</v>
      </c>
      <c r="BM241" s="181" t="s">
        <v>1174</v>
      </c>
    </row>
    <row r="242" spans="1:65" s="2" customFormat="1">
      <c r="A242" s="35"/>
      <c r="B242" s="36"/>
      <c r="C242" s="37"/>
      <c r="D242" s="183" t="s">
        <v>143</v>
      </c>
      <c r="E242" s="37"/>
      <c r="F242" s="184" t="s">
        <v>1175</v>
      </c>
      <c r="G242" s="37"/>
      <c r="H242" s="37"/>
      <c r="I242" s="426"/>
      <c r="J242" s="408"/>
      <c r="K242" s="37"/>
      <c r="L242" s="40"/>
      <c r="M242" s="186"/>
      <c r="N242" s="187"/>
      <c r="O242" s="64"/>
      <c r="P242" s="64"/>
      <c r="Q242" s="64"/>
      <c r="R242" s="64"/>
      <c r="S242" s="64"/>
      <c r="T242" s="65"/>
      <c r="U242" s="35"/>
      <c r="V242" s="35"/>
      <c r="W242" s="35"/>
      <c r="X242" s="35"/>
      <c r="Y242" s="35"/>
      <c r="Z242" s="35"/>
      <c r="AA242" s="35"/>
      <c r="AB242" s="35"/>
      <c r="AC242" s="35"/>
      <c r="AD242" s="35"/>
      <c r="AE242" s="35"/>
      <c r="AT242" s="19" t="s">
        <v>143</v>
      </c>
      <c r="AU242" s="19" t="s">
        <v>86</v>
      </c>
    </row>
    <row r="243" spans="1:65" s="2" customFormat="1" ht="14.45" customHeight="1">
      <c r="A243" s="35"/>
      <c r="B243" s="36"/>
      <c r="C243" s="218" t="s">
        <v>487</v>
      </c>
      <c r="D243" s="218" t="s">
        <v>192</v>
      </c>
      <c r="E243" s="219" t="s">
        <v>1176</v>
      </c>
      <c r="F243" s="220" t="s">
        <v>1177</v>
      </c>
      <c r="G243" s="221" t="s">
        <v>490</v>
      </c>
      <c r="H243" s="222">
        <v>18.48</v>
      </c>
      <c r="I243" s="427"/>
      <c r="J243" s="428">
        <f>ROUND(I243*H243,2)</f>
        <v>0</v>
      </c>
      <c r="K243" s="220" t="s">
        <v>19</v>
      </c>
      <c r="L243" s="223"/>
      <c r="M243" s="224" t="s">
        <v>19</v>
      </c>
      <c r="N243" s="225" t="s">
        <v>47</v>
      </c>
      <c r="O243" s="64"/>
      <c r="P243" s="179">
        <f>O243*H243</f>
        <v>0</v>
      </c>
      <c r="Q243" s="179">
        <v>0</v>
      </c>
      <c r="R243" s="179">
        <f>Q243*H243</f>
        <v>0</v>
      </c>
      <c r="S243" s="179">
        <v>0</v>
      </c>
      <c r="T243" s="180">
        <f>S243*H243</f>
        <v>0</v>
      </c>
      <c r="U243" s="35"/>
      <c r="V243" s="35"/>
      <c r="W243" s="35"/>
      <c r="X243" s="35"/>
      <c r="Y243" s="35"/>
      <c r="Z243" s="35"/>
      <c r="AA243" s="35"/>
      <c r="AB243" s="35"/>
      <c r="AC243" s="35"/>
      <c r="AD243" s="35"/>
      <c r="AE243" s="35"/>
      <c r="AR243" s="181" t="s">
        <v>1178</v>
      </c>
      <c r="AT243" s="181" t="s">
        <v>192</v>
      </c>
      <c r="AU243" s="181" t="s">
        <v>86</v>
      </c>
      <c r="AY243" s="19" t="s">
        <v>134</v>
      </c>
      <c r="BE243" s="182">
        <f>IF(N243="základní",J243,0)</f>
        <v>0</v>
      </c>
      <c r="BF243" s="182">
        <f>IF(N243="snížená",J243,0)</f>
        <v>0</v>
      </c>
      <c r="BG243" s="182">
        <f>IF(N243="zákl. přenesená",J243,0)</f>
        <v>0</v>
      </c>
      <c r="BH243" s="182">
        <f>IF(N243="sníž. přenesená",J243,0)</f>
        <v>0</v>
      </c>
      <c r="BI243" s="182">
        <f>IF(N243="nulová",J243,0)</f>
        <v>0</v>
      </c>
      <c r="BJ243" s="19" t="s">
        <v>84</v>
      </c>
      <c r="BK243" s="182">
        <f>ROUND(I243*H243,2)</f>
        <v>0</v>
      </c>
      <c r="BL243" s="19" t="s">
        <v>619</v>
      </c>
      <c r="BM243" s="181" t="s">
        <v>1179</v>
      </c>
    </row>
    <row r="244" spans="1:65" s="2" customFormat="1">
      <c r="A244" s="35"/>
      <c r="B244" s="36"/>
      <c r="C244" s="37"/>
      <c r="D244" s="183" t="s">
        <v>143</v>
      </c>
      <c r="E244" s="37"/>
      <c r="F244" s="184" t="s">
        <v>1177</v>
      </c>
      <c r="G244" s="37"/>
      <c r="H244" s="37"/>
      <c r="I244" s="426"/>
      <c r="J244" s="408"/>
      <c r="K244" s="37"/>
      <c r="L244" s="40"/>
      <c r="M244" s="186"/>
      <c r="N244" s="187"/>
      <c r="O244" s="64"/>
      <c r="P244" s="64"/>
      <c r="Q244" s="64"/>
      <c r="R244" s="64"/>
      <c r="S244" s="64"/>
      <c r="T244" s="65"/>
      <c r="U244" s="35"/>
      <c r="V244" s="35"/>
      <c r="W244" s="35"/>
      <c r="X244" s="35"/>
      <c r="Y244" s="35"/>
      <c r="Z244" s="35"/>
      <c r="AA244" s="35"/>
      <c r="AB244" s="35"/>
      <c r="AC244" s="35"/>
      <c r="AD244" s="35"/>
      <c r="AE244" s="35"/>
      <c r="AT244" s="19" t="s">
        <v>143</v>
      </c>
      <c r="AU244" s="19" t="s">
        <v>86</v>
      </c>
    </row>
    <row r="245" spans="1:65" s="14" customFormat="1">
      <c r="B245" s="198"/>
      <c r="C245" s="199"/>
      <c r="D245" s="183" t="s">
        <v>147</v>
      </c>
      <c r="E245" s="200" t="s">
        <v>19</v>
      </c>
      <c r="F245" s="201" t="s">
        <v>1180</v>
      </c>
      <c r="G245" s="199"/>
      <c r="H245" s="202">
        <v>16.8</v>
      </c>
      <c r="I245" s="429"/>
      <c r="J245" s="430"/>
      <c r="K245" s="199"/>
      <c r="L245" s="203"/>
      <c r="M245" s="204"/>
      <c r="N245" s="205"/>
      <c r="O245" s="205"/>
      <c r="P245" s="205"/>
      <c r="Q245" s="205"/>
      <c r="R245" s="205"/>
      <c r="S245" s="205"/>
      <c r="T245" s="206"/>
      <c r="AT245" s="207" t="s">
        <v>147</v>
      </c>
      <c r="AU245" s="207" t="s">
        <v>86</v>
      </c>
      <c r="AV245" s="14" t="s">
        <v>86</v>
      </c>
      <c r="AW245" s="14" t="s">
        <v>35</v>
      </c>
      <c r="AX245" s="14" t="s">
        <v>84</v>
      </c>
      <c r="AY245" s="207" t="s">
        <v>134</v>
      </c>
    </row>
    <row r="246" spans="1:65" s="14" customFormat="1">
      <c r="B246" s="198"/>
      <c r="C246" s="199"/>
      <c r="D246" s="183" t="s">
        <v>147</v>
      </c>
      <c r="E246" s="199"/>
      <c r="F246" s="201" t="s">
        <v>1181</v>
      </c>
      <c r="G246" s="199"/>
      <c r="H246" s="202">
        <v>18.48</v>
      </c>
      <c r="I246" s="429"/>
      <c r="J246" s="430"/>
      <c r="K246" s="199"/>
      <c r="L246" s="203"/>
      <c r="M246" s="204"/>
      <c r="N246" s="205"/>
      <c r="O246" s="205"/>
      <c r="P246" s="205"/>
      <c r="Q246" s="205"/>
      <c r="R246" s="205"/>
      <c r="S246" s="205"/>
      <c r="T246" s="206"/>
      <c r="AT246" s="207" t="s">
        <v>147</v>
      </c>
      <c r="AU246" s="207" t="s">
        <v>86</v>
      </c>
      <c r="AV246" s="14" t="s">
        <v>86</v>
      </c>
      <c r="AW246" s="14" t="s">
        <v>4</v>
      </c>
      <c r="AX246" s="14" t="s">
        <v>84</v>
      </c>
      <c r="AY246" s="207" t="s">
        <v>134</v>
      </c>
    </row>
    <row r="247" spans="1:65" s="2" customFormat="1" ht="14.45" customHeight="1">
      <c r="A247" s="35"/>
      <c r="B247" s="36"/>
      <c r="C247" s="170" t="s">
        <v>493</v>
      </c>
      <c r="D247" s="170" t="s">
        <v>136</v>
      </c>
      <c r="E247" s="171" t="s">
        <v>1182</v>
      </c>
      <c r="F247" s="172" t="s">
        <v>1183</v>
      </c>
      <c r="G247" s="173" t="s">
        <v>181</v>
      </c>
      <c r="H247" s="174">
        <v>1</v>
      </c>
      <c r="I247" s="424"/>
      <c r="J247" s="425">
        <f>ROUND(I247*H247,2)</f>
        <v>0</v>
      </c>
      <c r="K247" s="172" t="s">
        <v>140</v>
      </c>
      <c r="L247" s="40"/>
      <c r="M247" s="177" t="s">
        <v>19</v>
      </c>
      <c r="N247" s="178" t="s">
        <v>47</v>
      </c>
      <c r="O247" s="64"/>
      <c r="P247" s="179">
        <f>O247*H247</f>
        <v>0</v>
      </c>
      <c r="Q247" s="179">
        <v>0</v>
      </c>
      <c r="R247" s="179">
        <f>Q247*H247</f>
        <v>0</v>
      </c>
      <c r="S247" s="179">
        <v>0</v>
      </c>
      <c r="T247" s="180">
        <f>S247*H247</f>
        <v>0</v>
      </c>
      <c r="U247" s="35"/>
      <c r="V247" s="35"/>
      <c r="W247" s="35"/>
      <c r="X247" s="35"/>
      <c r="Y247" s="35"/>
      <c r="Z247" s="35"/>
      <c r="AA247" s="35"/>
      <c r="AB247" s="35"/>
      <c r="AC247" s="35"/>
      <c r="AD247" s="35"/>
      <c r="AE247" s="35"/>
      <c r="AR247" s="181" t="s">
        <v>84</v>
      </c>
      <c r="AT247" s="181" t="s">
        <v>136</v>
      </c>
      <c r="AU247" s="181" t="s">
        <v>86</v>
      </c>
      <c r="AY247" s="19" t="s">
        <v>134</v>
      </c>
      <c r="BE247" s="182">
        <f>IF(N247="základní",J247,0)</f>
        <v>0</v>
      </c>
      <c r="BF247" s="182">
        <f>IF(N247="snížená",J247,0)</f>
        <v>0</v>
      </c>
      <c r="BG247" s="182">
        <f>IF(N247="zákl. přenesená",J247,0)</f>
        <v>0</v>
      </c>
      <c r="BH247" s="182">
        <f>IF(N247="sníž. přenesená",J247,0)</f>
        <v>0</v>
      </c>
      <c r="BI247" s="182">
        <f>IF(N247="nulová",J247,0)</f>
        <v>0</v>
      </c>
      <c r="BJ247" s="19" t="s">
        <v>84</v>
      </c>
      <c r="BK247" s="182">
        <f>ROUND(I247*H247,2)</f>
        <v>0</v>
      </c>
      <c r="BL247" s="19" t="s">
        <v>84</v>
      </c>
      <c r="BM247" s="181" t="s">
        <v>1184</v>
      </c>
    </row>
    <row r="248" spans="1:65" s="2" customFormat="1">
      <c r="A248" s="35"/>
      <c r="B248" s="36"/>
      <c r="C248" s="37"/>
      <c r="D248" s="183" t="s">
        <v>143</v>
      </c>
      <c r="E248" s="37"/>
      <c r="F248" s="184" t="s">
        <v>1185</v>
      </c>
      <c r="G248" s="37"/>
      <c r="H248" s="37"/>
      <c r="I248" s="426"/>
      <c r="J248" s="408"/>
      <c r="K248" s="37"/>
      <c r="L248" s="40"/>
      <c r="M248" s="186"/>
      <c r="N248" s="187"/>
      <c r="O248" s="64"/>
      <c r="P248" s="64"/>
      <c r="Q248" s="64"/>
      <c r="R248" s="64"/>
      <c r="S248" s="64"/>
      <c r="T248" s="65"/>
      <c r="U248" s="35"/>
      <c r="V248" s="35"/>
      <c r="W248" s="35"/>
      <c r="X248" s="35"/>
      <c r="Y248" s="35"/>
      <c r="Z248" s="35"/>
      <c r="AA248" s="35"/>
      <c r="AB248" s="35"/>
      <c r="AC248" s="35"/>
      <c r="AD248" s="35"/>
      <c r="AE248" s="35"/>
      <c r="AT248" s="19" t="s">
        <v>143</v>
      </c>
      <c r="AU248" s="19" t="s">
        <v>86</v>
      </c>
    </row>
    <row r="249" spans="1:65" s="2" customFormat="1" ht="14.45" customHeight="1">
      <c r="A249" s="35"/>
      <c r="B249" s="36"/>
      <c r="C249" s="218" t="s">
        <v>502</v>
      </c>
      <c r="D249" s="218" t="s">
        <v>192</v>
      </c>
      <c r="E249" s="219" t="s">
        <v>1186</v>
      </c>
      <c r="F249" s="220" t="s">
        <v>1187</v>
      </c>
      <c r="G249" s="221" t="s">
        <v>181</v>
      </c>
      <c r="H249" s="222">
        <v>1.1000000000000001</v>
      </c>
      <c r="I249" s="427"/>
      <c r="J249" s="428">
        <f>ROUND(I249*H249,2)</f>
        <v>0</v>
      </c>
      <c r="K249" s="220" t="s">
        <v>19</v>
      </c>
      <c r="L249" s="223"/>
      <c r="M249" s="224" t="s">
        <v>19</v>
      </c>
      <c r="N249" s="225" t="s">
        <v>47</v>
      </c>
      <c r="O249" s="64"/>
      <c r="P249" s="179">
        <f>O249*H249</f>
        <v>0</v>
      </c>
      <c r="Q249" s="179">
        <v>0</v>
      </c>
      <c r="R249" s="179">
        <f>Q249*H249</f>
        <v>0</v>
      </c>
      <c r="S249" s="179">
        <v>0</v>
      </c>
      <c r="T249" s="180">
        <f>S249*H249</f>
        <v>0</v>
      </c>
      <c r="U249" s="35"/>
      <c r="V249" s="35"/>
      <c r="W249" s="35"/>
      <c r="X249" s="35"/>
      <c r="Y249" s="35"/>
      <c r="Z249" s="35"/>
      <c r="AA249" s="35"/>
      <c r="AB249" s="35"/>
      <c r="AC249" s="35"/>
      <c r="AD249" s="35"/>
      <c r="AE249" s="35"/>
      <c r="AR249" s="181" t="s">
        <v>1178</v>
      </c>
      <c r="AT249" s="181" t="s">
        <v>192</v>
      </c>
      <c r="AU249" s="181" t="s">
        <v>86</v>
      </c>
      <c r="AY249" s="19" t="s">
        <v>134</v>
      </c>
      <c r="BE249" s="182">
        <f>IF(N249="základní",J249,0)</f>
        <v>0</v>
      </c>
      <c r="BF249" s="182">
        <f>IF(N249="snížená",J249,0)</f>
        <v>0</v>
      </c>
      <c r="BG249" s="182">
        <f>IF(N249="zákl. přenesená",J249,0)</f>
        <v>0</v>
      </c>
      <c r="BH249" s="182">
        <f>IF(N249="sníž. přenesená",J249,0)</f>
        <v>0</v>
      </c>
      <c r="BI249" s="182">
        <f>IF(N249="nulová",J249,0)</f>
        <v>0</v>
      </c>
      <c r="BJ249" s="19" t="s">
        <v>84</v>
      </c>
      <c r="BK249" s="182">
        <f>ROUND(I249*H249,2)</f>
        <v>0</v>
      </c>
      <c r="BL249" s="19" t="s">
        <v>619</v>
      </c>
      <c r="BM249" s="181" t="s">
        <v>1188</v>
      </c>
    </row>
    <row r="250" spans="1:65" s="14" customFormat="1">
      <c r="B250" s="198"/>
      <c r="C250" s="199"/>
      <c r="D250" s="183" t="s">
        <v>147</v>
      </c>
      <c r="E250" s="200" t="s">
        <v>19</v>
      </c>
      <c r="F250" s="201" t="s">
        <v>1189</v>
      </c>
      <c r="G250" s="199"/>
      <c r="H250" s="202">
        <v>1</v>
      </c>
      <c r="I250" s="429"/>
      <c r="J250" s="430"/>
      <c r="K250" s="199"/>
      <c r="L250" s="203"/>
      <c r="M250" s="204"/>
      <c r="N250" s="205"/>
      <c r="O250" s="205"/>
      <c r="P250" s="205"/>
      <c r="Q250" s="205"/>
      <c r="R250" s="205"/>
      <c r="S250" s="205"/>
      <c r="T250" s="206"/>
      <c r="AT250" s="207" t="s">
        <v>147</v>
      </c>
      <c r="AU250" s="207" t="s">
        <v>86</v>
      </c>
      <c r="AV250" s="14" t="s">
        <v>86</v>
      </c>
      <c r="AW250" s="14" t="s">
        <v>35</v>
      </c>
      <c r="AX250" s="14" t="s">
        <v>84</v>
      </c>
      <c r="AY250" s="207" t="s">
        <v>134</v>
      </c>
    </row>
    <row r="251" spans="1:65" s="14" customFormat="1">
      <c r="B251" s="198"/>
      <c r="C251" s="199"/>
      <c r="D251" s="183" t="s">
        <v>147</v>
      </c>
      <c r="E251" s="199"/>
      <c r="F251" s="201" t="s">
        <v>1190</v>
      </c>
      <c r="G251" s="199"/>
      <c r="H251" s="202">
        <v>1.1000000000000001</v>
      </c>
      <c r="I251" s="429"/>
      <c r="J251" s="430"/>
      <c r="K251" s="199"/>
      <c r="L251" s="203"/>
      <c r="M251" s="204"/>
      <c r="N251" s="205"/>
      <c r="O251" s="205"/>
      <c r="P251" s="205"/>
      <c r="Q251" s="205"/>
      <c r="R251" s="205"/>
      <c r="S251" s="205"/>
      <c r="T251" s="206"/>
      <c r="AT251" s="207" t="s">
        <v>147</v>
      </c>
      <c r="AU251" s="207" t="s">
        <v>86</v>
      </c>
      <c r="AV251" s="14" t="s">
        <v>86</v>
      </c>
      <c r="AW251" s="14" t="s">
        <v>4</v>
      </c>
      <c r="AX251" s="14" t="s">
        <v>84</v>
      </c>
      <c r="AY251" s="207" t="s">
        <v>134</v>
      </c>
    </row>
    <row r="252" spans="1:65" s="2" customFormat="1" ht="14.45" customHeight="1">
      <c r="A252" s="35"/>
      <c r="B252" s="36"/>
      <c r="C252" s="170" t="s">
        <v>508</v>
      </c>
      <c r="D252" s="170" t="s">
        <v>136</v>
      </c>
      <c r="E252" s="171" t="s">
        <v>1191</v>
      </c>
      <c r="F252" s="172" t="s">
        <v>1192</v>
      </c>
      <c r="G252" s="173" t="s">
        <v>181</v>
      </c>
      <c r="H252" s="174">
        <v>18.57</v>
      </c>
      <c r="I252" s="424"/>
      <c r="J252" s="425">
        <f>ROUND(I252*H252,2)</f>
        <v>0</v>
      </c>
      <c r="K252" s="172" t="s">
        <v>140</v>
      </c>
      <c r="L252" s="40"/>
      <c r="M252" s="177" t="s">
        <v>19</v>
      </c>
      <c r="N252" s="178" t="s">
        <v>47</v>
      </c>
      <c r="O252" s="64"/>
      <c r="P252" s="179">
        <f>O252*H252</f>
        <v>0</v>
      </c>
      <c r="Q252" s="179">
        <v>0</v>
      </c>
      <c r="R252" s="179">
        <f>Q252*H252</f>
        <v>0</v>
      </c>
      <c r="S252" s="179">
        <v>0</v>
      </c>
      <c r="T252" s="180">
        <f>S252*H252</f>
        <v>0</v>
      </c>
      <c r="U252" s="35"/>
      <c r="V252" s="35"/>
      <c r="W252" s="35"/>
      <c r="X252" s="35"/>
      <c r="Y252" s="35"/>
      <c r="Z252" s="35"/>
      <c r="AA252" s="35"/>
      <c r="AB252" s="35"/>
      <c r="AC252" s="35"/>
      <c r="AD252" s="35"/>
      <c r="AE252" s="35"/>
      <c r="AR252" s="181" t="s">
        <v>619</v>
      </c>
      <c r="AT252" s="181" t="s">
        <v>136</v>
      </c>
      <c r="AU252" s="181" t="s">
        <v>86</v>
      </c>
      <c r="AY252" s="19" t="s">
        <v>134</v>
      </c>
      <c r="BE252" s="182">
        <f>IF(N252="základní",J252,0)</f>
        <v>0</v>
      </c>
      <c r="BF252" s="182">
        <f>IF(N252="snížená",J252,0)</f>
        <v>0</v>
      </c>
      <c r="BG252" s="182">
        <f>IF(N252="zákl. přenesená",J252,0)</f>
        <v>0</v>
      </c>
      <c r="BH252" s="182">
        <f>IF(N252="sníž. přenesená",J252,0)</f>
        <v>0</v>
      </c>
      <c r="BI252" s="182">
        <f>IF(N252="nulová",J252,0)</f>
        <v>0</v>
      </c>
      <c r="BJ252" s="19" t="s">
        <v>84</v>
      </c>
      <c r="BK252" s="182">
        <f>ROUND(I252*H252,2)</f>
        <v>0</v>
      </c>
      <c r="BL252" s="19" t="s">
        <v>619</v>
      </c>
      <c r="BM252" s="181" t="s">
        <v>1193</v>
      </c>
    </row>
    <row r="253" spans="1:65" s="2" customFormat="1">
      <c r="A253" s="35"/>
      <c r="B253" s="36"/>
      <c r="C253" s="37"/>
      <c r="D253" s="183" t="s">
        <v>143</v>
      </c>
      <c r="E253" s="37"/>
      <c r="F253" s="184" t="s">
        <v>1194</v>
      </c>
      <c r="G253" s="37"/>
      <c r="H253" s="37"/>
      <c r="I253" s="426"/>
      <c r="J253" s="408"/>
      <c r="K253" s="37"/>
      <c r="L253" s="40"/>
      <c r="M253" s="186"/>
      <c r="N253" s="187"/>
      <c r="O253" s="64"/>
      <c r="P253" s="64"/>
      <c r="Q253" s="64"/>
      <c r="R253" s="64"/>
      <c r="S253" s="64"/>
      <c r="T253" s="65"/>
      <c r="U253" s="35"/>
      <c r="V253" s="35"/>
      <c r="W253" s="35"/>
      <c r="X253" s="35"/>
      <c r="Y253" s="35"/>
      <c r="Z253" s="35"/>
      <c r="AA253" s="35"/>
      <c r="AB253" s="35"/>
      <c r="AC253" s="35"/>
      <c r="AD253" s="35"/>
      <c r="AE253" s="35"/>
      <c r="AT253" s="19" t="s">
        <v>143</v>
      </c>
      <c r="AU253" s="19" t="s">
        <v>86</v>
      </c>
    </row>
    <row r="254" spans="1:65" s="14" customFormat="1">
      <c r="B254" s="198"/>
      <c r="C254" s="199"/>
      <c r="D254" s="183" t="s">
        <v>147</v>
      </c>
      <c r="E254" s="200" t="s">
        <v>19</v>
      </c>
      <c r="F254" s="201" t="s">
        <v>1195</v>
      </c>
      <c r="G254" s="199"/>
      <c r="H254" s="202">
        <v>18.57</v>
      </c>
      <c r="I254" s="429"/>
      <c r="J254" s="430"/>
      <c r="K254" s="199"/>
      <c r="L254" s="203"/>
      <c r="M254" s="204"/>
      <c r="N254" s="205"/>
      <c r="O254" s="205"/>
      <c r="P254" s="205"/>
      <c r="Q254" s="205"/>
      <c r="R254" s="205"/>
      <c r="S254" s="205"/>
      <c r="T254" s="206"/>
      <c r="AT254" s="207" t="s">
        <v>147</v>
      </c>
      <c r="AU254" s="207" t="s">
        <v>86</v>
      </c>
      <c r="AV254" s="14" t="s">
        <v>86</v>
      </c>
      <c r="AW254" s="14" t="s">
        <v>35</v>
      </c>
      <c r="AX254" s="14" t="s">
        <v>84</v>
      </c>
      <c r="AY254" s="207" t="s">
        <v>134</v>
      </c>
    </row>
    <row r="255" spans="1:65" s="2" customFormat="1" ht="14.45" customHeight="1">
      <c r="A255" s="35"/>
      <c r="B255" s="36"/>
      <c r="C255" s="218" t="s">
        <v>520</v>
      </c>
      <c r="D255" s="218" t="s">
        <v>192</v>
      </c>
      <c r="E255" s="219" t="s">
        <v>1196</v>
      </c>
      <c r="F255" s="220" t="s">
        <v>1197</v>
      </c>
      <c r="G255" s="221" t="s">
        <v>181</v>
      </c>
      <c r="H255" s="222">
        <v>20.427</v>
      </c>
      <c r="I255" s="427"/>
      <c r="J255" s="428">
        <f>ROUND(I255*H255,2)</f>
        <v>0</v>
      </c>
      <c r="K255" s="220" t="s">
        <v>19</v>
      </c>
      <c r="L255" s="223"/>
      <c r="M255" s="224" t="s">
        <v>19</v>
      </c>
      <c r="N255" s="225" t="s">
        <v>47</v>
      </c>
      <c r="O255" s="64"/>
      <c r="P255" s="179">
        <f>O255*H255</f>
        <v>0</v>
      </c>
      <c r="Q255" s="179">
        <v>0</v>
      </c>
      <c r="R255" s="179">
        <f>Q255*H255</f>
        <v>0</v>
      </c>
      <c r="S255" s="179">
        <v>0</v>
      </c>
      <c r="T255" s="180">
        <f>S255*H255</f>
        <v>0</v>
      </c>
      <c r="U255" s="35"/>
      <c r="V255" s="35"/>
      <c r="W255" s="35"/>
      <c r="X255" s="35"/>
      <c r="Y255" s="35"/>
      <c r="Z255" s="35"/>
      <c r="AA255" s="35"/>
      <c r="AB255" s="35"/>
      <c r="AC255" s="35"/>
      <c r="AD255" s="35"/>
      <c r="AE255" s="35"/>
      <c r="AR255" s="181" t="s">
        <v>1178</v>
      </c>
      <c r="AT255" s="181" t="s">
        <v>192</v>
      </c>
      <c r="AU255" s="181" t="s">
        <v>86</v>
      </c>
      <c r="AY255" s="19" t="s">
        <v>134</v>
      </c>
      <c r="BE255" s="182">
        <f>IF(N255="základní",J255,0)</f>
        <v>0</v>
      </c>
      <c r="BF255" s="182">
        <f>IF(N255="snížená",J255,0)</f>
        <v>0</v>
      </c>
      <c r="BG255" s="182">
        <f>IF(N255="zákl. přenesená",J255,0)</f>
        <v>0</v>
      </c>
      <c r="BH255" s="182">
        <f>IF(N255="sníž. přenesená",J255,0)</f>
        <v>0</v>
      </c>
      <c r="BI255" s="182">
        <f>IF(N255="nulová",J255,0)</f>
        <v>0</v>
      </c>
      <c r="BJ255" s="19" t="s">
        <v>84</v>
      </c>
      <c r="BK255" s="182">
        <f>ROUND(I255*H255,2)</f>
        <v>0</v>
      </c>
      <c r="BL255" s="19" t="s">
        <v>619</v>
      </c>
      <c r="BM255" s="181" t="s">
        <v>1198</v>
      </c>
    </row>
    <row r="256" spans="1:65" s="14" customFormat="1">
      <c r="B256" s="198"/>
      <c r="C256" s="199"/>
      <c r="D256" s="183" t="s">
        <v>147</v>
      </c>
      <c r="E256" s="200" t="s">
        <v>19</v>
      </c>
      <c r="F256" s="201" t="s">
        <v>1199</v>
      </c>
      <c r="G256" s="199"/>
      <c r="H256" s="202">
        <v>3.77</v>
      </c>
      <c r="I256" s="429"/>
      <c r="J256" s="430"/>
      <c r="K256" s="199"/>
      <c r="L256" s="203"/>
      <c r="M256" s="204"/>
      <c r="N256" s="205"/>
      <c r="O256" s="205"/>
      <c r="P256" s="205"/>
      <c r="Q256" s="205"/>
      <c r="R256" s="205"/>
      <c r="S256" s="205"/>
      <c r="T256" s="206"/>
      <c r="AT256" s="207" t="s">
        <v>147</v>
      </c>
      <c r="AU256" s="207" t="s">
        <v>86</v>
      </c>
      <c r="AV256" s="14" t="s">
        <v>86</v>
      </c>
      <c r="AW256" s="14" t="s">
        <v>35</v>
      </c>
      <c r="AX256" s="14" t="s">
        <v>76</v>
      </c>
      <c r="AY256" s="207" t="s">
        <v>134</v>
      </c>
    </row>
    <row r="257" spans="1:65" s="14" customFormat="1">
      <c r="B257" s="198"/>
      <c r="C257" s="199"/>
      <c r="D257" s="183" t="s">
        <v>147</v>
      </c>
      <c r="E257" s="200" t="s">
        <v>19</v>
      </c>
      <c r="F257" s="201" t="s">
        <v>1200</v>
      </c>
      <c r="G257" s="199"/>
      <c r="H257" s="202">
        <v>14.8</v>
      </c>
      <c r="I257" s="429"/>
      <c r="J257" s="430"/>
      <c r="K257" s="199"/>
      <c r="L257" s="203"/>
      <c r="M257" s="204"/>
      <c r="N257" s="205"/>
      <c r="O257" s="205"/>
      <c r="P257" s="205"/>
      <c r="Q257" s="205"/>
      <c r="R257" s="205"/>
      <c r="S257" s="205"/>
      <c r="T257" s="206"/>
      <c r="AT257" s="207" t="s">
        <v>147</v>
      </c>
      <c r="AU257" s="207" t="s">
        <v>86</v>
      </c>
      <c r="AV257" s="14" t="s">
        <v>86</v>
      </c>
      <c r="AW257" s="14" t="s">
        <v>35</v>
      </c>
      <c r="AX257" s="14" t="s">
        <v>76</v>
      </c>
      <c r="AY257" s="207" t="s">
        <v>134</v>
      </c>
    </row>
    <row r="258" spans="1:65" s="15" customFormat="1">
      <c r="B258" s="208"/>
      <c r="C258" s="209"/>
      <c r="D258" s="183" t="s">
        <v>147</v>
      </c>
      <c r="E258" s="210" t="s">
        <v>19</v>
      </c>
      <c r="F258" s="211" t="s">
        <v>153</v>
      </c>
      <c r="G258" s="209"/>
      <c r="H258" s="212">
        <v>18.57</v>
      </c>
      <c r="I258" s="431"/>
      <c r="J258" s="432"/>
      <c r="K258" s="209"/>
      <c r="L258" s="213"/>
      <c r="M258" s="214"/>
      <c r="N258" s="215"/>
      <c r="O258" s="215"/>
      <c r="P258" s="215"/>
      <c r="Q258" s="215"/>
      <c r="R258" s="215"/>
      <c r="S258" s="215"/>
      <c r="T258" s="216"/>
      <c r="AT258" s="217" t="s">
        <v>147</v>
      </c>
      <c r="AU258" s="217" t="s">
        <v>86</v>
      </c>
      <c r="AV258" s="15" t="s">
        <v>141</v>
      </c>
      <c r="AW258" s="15" t="s">
        <v>35</v>
      </c>
      <c r="AX258" s="15" t="s">
        <v>84</v>
      </c>
      <c r="AY258" s="217" t="s">
        <v>134</v>
      </c>
    </row>
    <row r="259" spans="1:65" s="14" customFormat="1">
      <c r="B259" s="198"/>
      <c r="C259" s="199"/>
      <c r="D259" s="183" t="s">
        <v>147</v>
      </c>
      <c r="E259" s="199"/>
      <c r="F259" s="201" t="s">
        <v>1201</v>
      </c>
      <c r="G259" s="199"/>
      <c r="H259" s="202">
        <v>20.427</v>
      </c>
      <c r="I259" s="429"/>
      <c r="J259" s="430"/>
      <c r="K259" s="199"/>
      <c r="L259" s="203"/>
      <c r="M259" s="204"/>
      <c r="N259" s="205"/>
      <c r="O259" s="205"/>
      <c r="P259" s="205"/>
      <c r="Q259" s="205"/>
      <c r="R259" s="205"/>
      <c r="S259" s="205"/>
      <c r="T259" s="206"/>
      <c r="AT259" s="207" t="s">
        <v>147</v>
      </c>
      <c r="AU259" s="207" t="s">
        <v>86</v>
      </c>
      <c r="AV259" s="14" t="s">
        <v>86</v>
      </c>
      <c r="AW259" s="14" t="s">
        <v>4</v>
      </c>
      <c r="AX259" s="14" t="s">
        <v>84</v>
      </c>
      <c r="AY259" s="207" t="s">
        <v>134</v>
      </c>
    </row>
    <row r="260" spans="1:65" s="2" customFormat="1" ht="14.45" customHeight="1">
      <c r="A260" s="35"/>
      <c r="B260" s="36"/>
      <c r="C260" s="170" t="s">
        <v>530</v>
      </c>
      <c r="D260" s="170" t="s">
        <v>136</v>
      </c>
      <c r="E260" s="171" t="s">
        <v>1202</v>
      </c>
      <c r="F260" s="172" t="s">
        <v>1203</v>
      </c>
      <c r="G260" s="173" t="s">
        <v>181</v>
      </c>
      <c r="H260" s="174">
        <v>55.76</v>
      </c>
      <c r="I260" s="424"/>
      <c r="J260" s="425">
        <f>ROUND(I260*H260,2)</f>
        <v>0</v>
      </c>
      <c r="K260" s="172" t="s">
        <v>140</v>
      </c>
      <c r="L260" s="40"/>
      <c r="M260" s="177" t="s">
        <v>19</v>
      </c>
      <c r="N260" s="178" t="s">
        <v>47</v>
      </c>
      <c r="O260" s="64"/>
      <c r="P260" s="179">
        <f>O260*H260</f>
        <v>0</v>
      </c>
      <c r="Q260" s="179">
        <v>0</v>
      </c>
      <c r="R260" s="179">
        <f>Q260*H260</f>
        <v>0</v>
      </c>
      <c r="S260" s="179">
        <v>0</v>
      </c>
      <c r="T260" s="180">
        <f>S260*H260</f>
        <v>0</v>
      </c>
      <c r="U260" s="35"/>
      <c r="V260" s="35"/>
      <c r="W260" s="35"/>
      <c r="X260" s="35"/>
      <c r="Y260" s="35"/>
      <c r="Z260" s="35"/>
      <c r="AA260" s="35"/>
      <c r="AB260" s="35"/>
      <c r="AC260" s="35"/>
      <c r="AD260" s="35"/>
      <c r="AE260" s="35"/>
      <c r="AR260" s="181" t="s">
        <v>619</v>
      </c>
      <c r="AT260" s="181" t="s">
        <v>136</v>
      </c>
      <c r="AU260" s="181" t="s">
        <v>86</v>
      </c>
      <c r="AY260" s="19" t="s">
        <v>134</v>
      </c>
      <c r="BE260" s="182">
        <f>IF(N260="základní",J260,0)</f>
        <v>0</v>
      </c>
      <c r="BF260" s="182">
        <f>IF(N260="snížená",J260,0)</f>
        <v>0</v>
      </c>
      <c r="BG260" s="182">
        <f>IF(N260="zákl. přenesená",J260,0)</f>
        <v>0</v>
      </c>
      <c r="BH260" s="182">
        <f>IF(N260="sníž. přenesená",J260,0)</f>
        <v>0</v>
      </c>
      <c r="BI260" s="182">
        <f>IF(N260="nulová",J260,0)</f>
        <v>0</v>
      </c>
      <c r="BJ260" s="19" t="s">
        <v>84</v>
      </c>
      <c r="BK260" s="182">
        <f>ROUND(I260*H260,2)</f>
        <v>0</v>
      </c>
      <c r="BL260" s="19" t="s">
        <v>619</v>
      </c>
      <c r="BM260" s="181" t="s">
        <v>1204</v>
      </c>
    </row>
    <row r="261" spans="1:65" s="2" customFormat="1">
      <c r="A261" s="35"/>
      <c r="B261" s="36"/>
      <c r="C261" s="37"/>
      <c r="D261" s="183" t="s">
        <v>143</v>
      </c>
      <c r="E261" s="37"/>
      <c r="F261" s="184" t="s">
        <v>1205</v>
      </c>
      <c r="G261" s="37"/>
      <c r="H261" s="37"/>
      <c r="I261" s="426"/>
      <c r="J261" s="408"/>
      <c r="K261" s="37"/>
      <c r="L261" s="40"/>
      <c r="M261" s="186"/>
      <c r="N261" s="187"/>
      <c r="O261" s="64"/>
      <c r="P261" s="64"/>
      <c r="Q261" s="64"/>
      <c r="R261" s="64"/>
      <c r="S261" s="64"/>
      <c r="T261" s="65"/>
      <c r="U261" s="35"/>
      <c r="V261" s="35"/>
      <c r="W261" s="35"/>
      <c r="X261" s="35"/>
      <c r="Y261" s="35"/>
      <c r="Z261" s="35"/>
      <c r="AA261" s="35"/>
      <c r="AB261" s="35"/>
      <c r="AC261" s="35"/>
      <c r="AD261" s="35"/>
      <c r="AE261" s="35"/>
      <c r="AT261" s="19" t="s">
        <v>143</v>
      </c>
      <c r="AU261" s="19" t="s">
        <v>86</v>
      </c>
    </row>
    <row r="262" spans="1:65" s="14" customFormat="1">
      <c r="B262" s="198"/>
      <c r="C262" s="199"/>
      <c r="D262" s="183" t="s">
        <v>147</v>
      </c>
      <c r="E262" s="200" t="s">
        <v>19</v>
      </c>
      <c r="F262" s="201" t="s">
        <v>1206</v>
      </c>
      <c r="G262" s="199"/>
      <c r="H262" s="202">
        <v>55.76</v>
      </c>
      <c r="I262" s="429"/>
      <c r="J262" s="430"/>
      <c r="K262" s="199"/>
      <c r="L262" s="203"/>
      <c r="M262" s="204"/>
      <c r="N262" s="205"/>
      <c r="O262" s="205"/>
      <c r="P262" s="205"/>
      <c r="Q262" s="205"/>
      <c r="R262" s="205"/>
      <c r="S262" s="205"/>
      <c r="T262" s="206"/>
      <c r="AT262" s="207" t="s">
        <v>147</v>
      </c>
      <c r="AU262" s="207" t="s">
        <v>86</v>
      </c>
      <c r="AV262" s="14" t="s">
        <v>86</v>
      </c>
      <c r="AW262" s="14" t="s">
        <v>35</v>
      </c>
      <c r="AX262" s="14" t="s">
        <v>84</v>
      </c>
      <c r="AY262" s="207" t="s">
        <v>134</v>
      </c>
    </row>
    <row r="263" spans="1:65" s="2" customFormat="1" ht="14.45" customHeight="1">
      <c r="A263" s="35"/>
      <c r="B263" s="36"/>
      <c r="C263" s="218" t="s">
        <v>543</v>
      </c>
      <c r="D263" s="218" t="s">
        <v>192</v>
      </c>
      <c r="E263" s="219" t="s">
        <v>1207</v>
      </c>
      <c r="F263" s="220" t="s">
        <v>1208</v>
      </c>
      <c r="G263" s="221" t="s">
        <v>181</v>
      </c>
      <c r="H263" s="222">
        <v>14.036</v>
      </c>
      <c r="I263" s="427"/>
      <c r="J263" s="428">
        <f>ROUND(I263*H263,2)</f>
        <v>0</v>
      </c>
      <c r="K263" s="220" t="s">
        <v>19</v>
      </c>
      <c r="L263" s="223"/>
      <c r="M263" s="224" t="s">
        <v>19</v>
      </c>
      <c r="N263" s="225" t="s">
        <v>47</v>
      </c>
      <c r="O263" s="64"/>
      <c r="P263" s="179">
        <f>O263*H263</f>
        <v>0</v>
      </c>
      <c r="Q263" s="179">
        <v>0</v>
      </c>
      <c r="R263" s="179">
        <f>Q263*H263</f>
        <v>0</v>
      </c>
      <c r="S263" s="179">
        <v>0</v>
      </c>
      <c r="T263" s="180">
        <f>S263*H263</f>
        <v>0</v>
      </c>
      <c r="U263" s="35"/>
      <c r="V263" s="35"/>
      <c r="W263" s="35"/>
      <c r="X263" s="35"/>
      <c r="Y263" s="35"/>
      <c r="Z263" s="35"/>
      <c r="AA263" s="35"/>
      <c r="AB263" s="35"/>
      <c r="AC263" s="35"/>
      <c r="AD263" s="35"/>
      <c r="AE263" s="35"/>
      <c r="AR263" s="181" t="s">
        <v>1178</v>
      </c>
      <c r="AT263" s="181" t="s">
        <v>192</v>
      </c>
      <c r="AU263" s="181" t="s">
        <v>86</v>
      </c>
      <c r="AY263" s="19" t="s">
        <v>134</v>
      </c>
      <c r="BE263" s="182">
        <f>IF(N263="základní",J263,0)</f>
        <v>0</v>
      </c>
      <c r="BF263" s="182">
        <f>IF(N263="snížená",J263,0)</f>
        <v>0</v>
      </c>
      <c r="BG263" s="182">
        <f>IF(N263="zákl. přenesená",J263,0)</f>
        <v>0</v>
      </c>
      <c r="BH263" s="182">
        <f>IF(N263="sníž. přenesená",J263,0)</f>
        <v>0</v>
      </c>
      <c r="BI263" s="182">
        <f>IF(N263="nulová",J263,0)</f>
        <v>0</v>
      </c>
      <c r="BJ263" s="19" t="s">
        <v>84</v>
      </c>
      <c r="BK263" s="182">
        <f>ROUND(I263*H263,2)</f>
        <v>0</v>
      </c>
      <c r="BL263" s="19" t="s">
        <v>619</v>
      </c>
      <c r="BM263" s="181" t="s">
        <v>1209</v>
      </c>
    </row>
    <row r="264" spans="1:65" s="14" customFormat="1">
      <c r="B264" s="198"/>
      <c r="C264" s="199"/>
      <c r="D264" s="183" t="s">
        <v>147</v>
      </c>
      <c r="E264" s="200" t="s">
        <v>19</v>
      </c>
      <c r="F264" s="201" t="s">
        <v>1210</v>
      </c>
      <c r="G264" s="199"/>
      <c r="H264" s="202">
        <v>4.1399999999999997</v>
      </c>
      <c r="I264" s="429"/>
      <c r="J264" s="430"/>
      <c r="K264" s="199"/>
      <c r="L264" s="203"/>
      <c r="M264" s="204"/>
      <c r="N264" s="205"/>
      <c r="O264" s="205"/>
      <c r="P264" s="205"/>
      <c r="Q264" s="205"/>
      <c r="R264" s="205"/>
      <c r="S264" s="205"/>
      <c r="T264" s="206"/>
      <c r="AT264" s="207" t="s">
        <v>147</v>
      </c>
      <c r="AU264" s="207" t="s">
        <v>86</v>
      </c>
      <c r="AV264" s="14" t="s">
        <v>86</v>
      </c>
      <c r="AW264" s="14" t="s">
        <v>35</v>
      </c>
      <c r="AX264" s="14" t="s">
        <v>76</v>
      </c>
      <c r="AY264" s="207" t="s">
        <v>134</v>
      </c>
    </row>
    <row r="265" spans="1:65" s="14" customFormat="1">
      <c r="B265" s="198"/>
      <c r="C265" s="199"/>
      <c r="D265" s="183" t="s">
        <v>147</v>
      </c>
      <c r="E265" s="200" t="s">
        <v>19</v>
      </c>
      <c r="F265" s="201" t="s">
        <v>1211</v>
      </c>
      <c r="G265" s="199"/>
      <c r="H265" s="202">
        <v>8.6199999999999992</v>
      </c>
      <c r="I265" s="429"/>
      <c r="J265" s="430"/>
      <c r="K265" s="199"/>
      <c r="L265" s="203"/>
      <c r="M265" s="204"/>
      <c r="N265" s="205"/>
      <c r="O265" s="205"/>
      <c r="P265" s="205"/>
      <c r="Q265" s="205"/>
      <c r="R265" s="205"/>
      <c r="S265" s="205"/>
      <c r="T265" s="206"/>
      <c r="AT265" s="207" t="s">
        <v>147</v>
      </c>
      <c r="AU265" s="207" t="s">
        <v>86</v>
      </c>
      <c r="AV265" s="14" t="s">
        <v>86</v>
      </c>
      <c r="AW265" s="14" t="s">
        <v>35</v>
      </c>
      <c r="AX265" s="14" t="s">
        <v>76</v>
      </c>
      <c r="AY265" s="207" t="s">
        <v>134</v>
      </c>
    </row>
    <row r="266" spans="1:65" s="15" customFormat="1">
      <c r="B266" s="208"/>
      <c r="C266" s="209"/>
      <c r="D266" s="183" t="s">
        <v>147</v>
      </c>
      <c r="E266" s="210" t="s">
        <v>19</v>
      </c>
      <c r="F266" s="211" t="s">
        <v>153</v>
      </c>
      <c r="G266" s="209"/>
      <c r="H266" s="212">
        <v>12.759999999999998</v>
      </c>
      <c r="I266" s="431"/>
      <c r="J266" s="432"/>
      <c r="K266" s="209"/>
      <c r="L266" s="213"/>
      <c r="M266" s="214"/>
      <c r="N266" s="215"/>
      <c r="O266" s="215"/>
      <c r="P266" s="215"/>
      <c r="Q266" s="215"/>
      <c r="R266" s="215"/>
      <c r="S266" s="215"/>
      <c r="T266" s="216"/>
      <c r="AT266" s="217" t="s">
        <v>147</v>
      </c>
      <c r="AU266" s="217" t="s">
        <v>86</v>
      </c>
      <c r="AV266" s="15" t="s">
        <v>141</v>
      </c>
      <c r="AW266" s="15" t="s">
        <v>35</v>
      </c>
      <c r="AX266" s="15" t="s">
        <v>84</v>
      </c>
      <c r="AY266" s="217" t="s">
        <v>134</v>
      </c>
    </row>
    <row r="267" spans="1:65" s="14" customFormat="1">
      <c r="B267" s="198"/>
      <c r="C267" s="199"/>
      <c r="D267" s="183" t="s">
        <v>147</v>
      </c>
      <c r="E267" s="199"/>
      <c r="F267" s="201" t="s">
        <v>1212</v>
      </c>
      <c r="G267" s="199"/>
      <c r="H267" s="202">
        <v>14.036</v>
      </c>
      <c r="I267" s="429"/>
      <c r="J267" s="430"/>
      <c r="K267" s="199"/>
      <c r="L267" s="203"/>
      <c r="M267" s="204"/>
      <c r="N267" s="205"/>
      <c r="O267" s="205"/>
      <c r="P267" s="205"/>
      <c r="Q267" s="205"/>
      <c r="R267" s="205"/>
      <c r="S267" s="205"/>
      <c r="T267" s="206"/>
      <c r="AT267" s="207" t="s">
        <v>147</v>
      </c>
      <c r="AU267" s="207" t="s">
        <v>86</v>
      </c>
      <c r="AV267" s="14" t="s">
        <v>86</v>
      </c>
      <c r="AW267" s="14" t="s">
        <v>4</v>
      </c>
      <c r="AX267" s="14" t="s">
        <v>84</v>
      </c>
      <c r="AY267" s="207" t="s">
        <v>134</v>
      </c>
    </row>
    <row r="268" spans="1:65" s="2" customFormat="1" ht="14.45" customHeight="1">
      <c r="A268" s="35"/>
      <c r="B268" s="36"/>
      <c r="C268" s="218" t="s">
        <v>548</v>
      </c>
      <c r="D268" s="218" t="s">
        <v>192</v>
      </c>
      <c r="E268" s="219" t="s">
        <v>1213</v>
      </c>
      <c r="F268" s="220" t="s">
        <v>1214</v>
      </c>
      <c r="G268" s="221" t="s">
        <v>181</v>
      </c>
      <c r="H268" s="222">
        <v>47.3</v>
      </c>
      <c r="I268" s="427"/>
      <c r="J268" s="428">
        <f>ROUND(I268*H268,2)</f>
        <v>0</v>
      </c>
      <c r="K268" s="220" t="s">
        <v>19</v>
      </c>
      <c r="L268" s="223"/>
      <c r="M268" s="224" t="s">
        <v>19</v>
      </c>
      <c r="N268" s="225" t="s">
        <v>47</v>
      </c>
      <c r="O268" s="64"/>
      <c r="P268" s="179">
        <f>O268*H268</f>
        <v>0</v>
      </c>
      <c r="Q268" s="179">
        <v>0</v>
      </c>
      <c r="R268" s="179">
        <f>Q268*H268</f>
        <v>0</v>
      </c>
      <c r="S268" s="179">
        <v>0</v>
      </c>
      <c r="T268" s="180">
        <f>S268*H268</f>
        <v>0</v>
      </c>
      <c r="U268" s="35"/>
      <c r="V268" s="35"/>
      <c r="W268" s="35"/>
      <c r="X268" s="35"/>
      <c r="Y268" s="35"/>
      <c r="Z268" s="35"/>
      <c r="AA268" s="35"/>
      <c r="AB268" s="35"/>
      <c r="AC268" s="35"/>
      <c r="AD268" s="35"/>
      <c r="AE268" s="35"/>
      <c r="AR268" s="181" t="s">
        <v>1178</v>
      </c>
      <c r="AT268" s="181" t="s">
        <v>192</v>
      </c>
      <c r="AU268" s="181" t="s">
        <v>86</v>
      </c>
      <c r="AY268" s="19" t="s">
        <v>134</v>
      </c>
      <c r="BE268" s="182">
        <f>IF(N268="základní",J268,0)</f>
        <v>0</v>
      </c>
      <c r="BF268" s="182">
        <f>IF(N268="snížená",J268,0)</f>
        <v>0</v>
      </c>
      <c r="BG268" s="182">
        <f>IF(N268="zákl. přenesená",J268,0)</f>
        <v>0</v>
      </c>
      <c r="BH268" s="182">
        <f>IF(N268="sníž. přenesená",J268,0)</f>
        <v>0</v>
      </c>
      <c r="BI268" s="182">
        <f>IF(N268="nulová",J268,0)</f>
        <v>0</v>
      </c>
      <c r="BJ268" s="19" t="s">
        <v>84</v>
      </c>
      <c r="BK268" s="182">
        <f>ROUND(I268*H268,2)</f>
        <v>0</v>
      </c>
      <c r="BL268" s="19" t="s">
        <v>619</v>
      </c>
      <c r="BM268" s="181" t="s">
        <v>1215</v>
      </c>
    </row>
    <row r="269" spans="1:65" s="14" customFormat="1">
      <c r="B269" s="198"/>
      <c r="C269" s="199"/>
      <c r="D269" s="183" t="s">
        <v>147</v>
      </c>
      <c r="E269" s="200" t="s">
        <v>19</v>
      </c>
      <c r="F269" s="201" t="s">
        <v>1216</v>
      </c>
      <c r="G269" s="199"/>
      <c r="H269" s="202">
        <v>43</v>
      </c>
      <c r="I269" s="429"/>
      <c r="J269" s="430"/>
      <c r="K269" s="199"/>
      <c r="L269" s="203"/>
      <c r="M269" s="204"/>
      <c r="N269" s="205"/>
      <c r="O269" s="205"/>
      <c r="P269" s="205"/>
      <c r="Q269" s="205"/>
      <c r="R269" s="205"/>
      <c r="S269" s="205"/>
      <c r="T269" s="206"/>
      <c r="AT269" s="207" t="s">
        <v>147</v>
      </c>
      <c r="AU269" s="207" t="s">
        <v>86</v>
      </c>
      <c r="AV269" s="14" t="s">
        <v>86</v>
      </c>
      <c r="AW269" s="14" t="s">
        <v>35</v>
      </c>
      <c r="AX269" s="14" t="s">
        <v>84</v>
      </c>
      <c r="AY269" s="207" t="s">
        <v>134</v>
      </c>
    </row>
    <row r="270" spans="1:65" s="14" customFormat="1">
      <c r="B270" s="198"/>
      <c r="C270" s="199"/>
      <c r="D270" s="183" t="s">
        <v>147</v>
      </c>
      <c r="E270" s="199"/>
      <c r="F270" s="201" t="s">
        <v>1217</v>
      </c>
      <c r="G270" s="199"/>
      <c r="H270" s="202">
        <v>47.3</v>
      </c>
      <c r="I270" s="429"/>
      <c r="J270" s="430"/>
      <c r="K270" s="199"/>
      <c r="L270" s="203"/>
      <c r="M270" s="204"/>
      <c r="N270" s="205"/>
      <c r="O270" s="205"/>
      <c r="P270" s="205"/>
      <c r="Q270" s="205"/>
      <c r="R270" s="205"/>
      <c r="S270" s="205"/>
      <c r="T270" s="206"/>
      <c r="AT270" s="207" t="s">
        <v>147</v>
      </c>
      <c r="AU270" s="207" t="s">
        <v>86</v>
      </c>
      <c r="AV270" s="14" t="s">
        <v>86</v>
      </c>
      <c r="AW270" s="14" t="s">
        <v>4</v>
      </c>
      <c r="AX270" s="14" t="s">
        <v>84</v>
      </c>
      <c r="AY270" s="207" t="s">
        <v>134</v>
      </c>
    </row>
    <row r="271" spans="1:65" s="2" customFormat="1" ht="14.45" customHeight="1">
      <c r="A271" s="35"/>
      <c r="B271" s="36"/>
      <c r="C271" s="170" t="s">
        <v>559</v>
      </c>
      <c r="D271" s="170" t="s">
        <v>136</v>
      </c>
      <c r="E271" s="171" t="s">
        <v>1218</v>
      </c>
      <c r="F271" s="172" t="s">
        <v>1219</v>
      </c>
      <c r="G271" s="173" t="s">
        <v>181</v>
      </c>
      <c r="H271" s="174">
        <v>0.6</v>
      </c>
      <c r="I271" s="424"/>
      <c r="J271" s="425">
        <f>ROUND(I271*H271,2)</f>
        <v>0</v>
      </c>
      <c r="K271" s="172" t="s">
        <v>140</v>
      </c>
      <c r="L271" s="40"/>
      <c r="M271" s="177" t="s">
        <v>19</v>
      </c>
      <c r="N271" s="178" t="s">
        <v>47</v>
      </c>
      <c r="O271" s="64"/>
      <c r="P271" s="179">
        <f>O271*H271</f>
        <v>0</v>
      </c>
      <c r="Q271" s="179">
        <v>0</v>
      </c>
      <c r="R271" s="179">
        <f>Q271*H271</f>
        <v>0</v>
      </c>
      <c r="S271" s="179">
        <v>0</v>
      </c>
      <c r="T271" s="180">
        <f>S271*H271</f>
        <v>0</v>
      </c>
      <c r="U271" s="35"/>
      <c r="V271" s="35"/>
      <c r="W271" s="35"/>
      <c r="X271" s="35"/>
      <c r="Y271" s="35"/>
      <c r="Z271" s="35"/>
      <c r="AA271" s="35"/>
      <c r="AB271" s="35"/>
      <c r="AC271" s="35"/>
      <c r="AD271" s="35"/>
      <c r="AE271" s="35"/>
      <c r="AR271" s="181" t="s">
        <v>84</v>
      </c>
      <c r="AT271" s="181" t="s">
        <v>136</v>
      </c>
      <c r="AU271" s="181" t="s">
        <v>86</v>
      </c>
      <c r="AY271" s="19" t="s">
        <v>134</v>
      </c>
      <c r="BE271" s="182">
        <f>IF(N271="základní",J271,0)</f>
        <v>0</v>
      </c>
      <c r="BF271" s="182">
        <f>IF(N271="snížená",J271,0)</f>
        <v>0</v>
      </c>
      <c r="BG271" s="182">
        <f>IF(N271="zákl. přenesená",J271,0)</f>
        <v>0</v>
      </c>
      <c r="BH271" s="182">
        <f>IF(N271="sníž. přenesená",J271,0)</f>
        <v>0</v>
      </c>
      <c r="BI271" s="182">
        <f>IF(N271="nulová",J271,0)</f>
        <v>0</v>
      </c>
      <c r="BJ271" s="19" t="s">
        <v>84</v>
      </c>
      <c r="BK271" s="182">
        <f>ROUND(I271*H271,2)</f>
        <v>0</v>
      </c>
      <c r="BL271" s="19" t="s">
        <v>84</v>
      </c>
      <c r="BM271" s="181" t="s">
        <v>1220</v>
      </c>
    </row>
    <row r="272" spans="1:65" s="2" customFormat="1">
      <c r="A272" s="35"/>
      <c r="B272" s="36"/>
      <c r="C272" s="37"/>
      <c r="D272" s="183" t="s">
        <v>143</v>
      </c>
      <c r="E272" s="37"/>
      <c r="F272" s="184" t="s">
        <v>1221</v>
      </c>
      <c r="G272" s="37"/>
      <c r="H272" s="37"/>
      <c r="I272" s="426"/>
      <c r="J272" s="408"/>
      <c r="K272" s="37"/>
      <c r="L272" s="40"/>
      <c r="M272" s="186"/>
      <c r="N272" s="187"/>
      <c r="O272" s="64"/>
      <c r="P272" s="64"/>
      <c r="Q272" s="64"/>
      <c r="R272" s="64"/>
      <c r="S272" s="64"/>
      <c r="T272" s="65"/>
      <c r="U272" s="35"/>
      <c r="V272" s="35"/>
      <c r="W272" s="35"/>
      <c r="X272" s="35"/>
      <c r="Y272" s="35"/>
      <c r="Z272" s="35"/>
      <c r="AA272" s="35"/>
      <c r="AB272" s="35"/>
      <c r="AC272" s="35"/>
      <c r="AD272" s="35"/>
      <c r="AE272" s="35"/>
      <c r="AT272" s="19" t="s">
        <v>143</v>
      </c>
      <c r="AU272" s="19" t="s">
        <v>86</v>
      </c>
    </row>
    <row r="273" spans="1:65" s="14" customFormat="1">
      <c r="B273" s="198"/>
      <c r="C273" s="199"/>
      <c r="D273" s="183" t="s">
        <v>147</v>
      </c>
      <c r="E273" s="200" t="s">
        <v>19</v>
      </c>
      <c r="F273" s="201" t="s">
        <v>1222</v>
      </c>
      <c r="G273" s="199"/>
      <c r="H273" s="202">
        <v>0.6</v>
      </c>
      <c r="I273" s="429"/>
      <c r="J273" s="430"/>
      <c r="K273" s="199"/>
      <c r="L273" s="203"/>
      <c r="M273" s="204"/>
      <c r="N273" s="205"/>
      <c r="O273" s="205"/>
      <c r="P273" s="205"/>
      <c r="Q273" s="205"/>
      <c r="R273" s="205"/>
      <c r="S273" s="205"/>
      <c r="T273" s="206"/>
      <c r="AT273" s="207" t="s">
        <v>147</v>
      </c>
      <c r="AU273" s="207" t="s">
        <v>86</v>
      </c>
      <c r="AV273" s="14" t="s">
        <v>86</v>
      </c>
      <c r="AW273" s="14" t="s">
        <v>35</v>
      </c>
      <c r="AX273" s="14" t="s">
        <v>84</v>
      </c>
      <c r="AY273" s="207" t="s">
        <v>134</v>
      </c>
    </row>
    <row r="274" spans="1:65" s="2" customFormat="1" ht="14.45" customHeight="1">
      <c r="A274" s="35"/>
      <c r="B274" s="36"/>
      <c r="C274" s="218" t="s">
        <v>565</v>
      </c>
      <c r="D274" s="218" t="s">
        <v>192</v>
      </c>
      <c r="E274" s="219" t="s">
        <v>1223</v>
      </c>
      <c r="F274" s="220" t="s">
        <v>1224</v>
      </c>
      <c r="G274" s="221" t="s">
        <v>181</v>
      </c>
      <c r="H274" s="222">
        <v>0.66</v>
      </c>
      <c r="I274" s="427"/>
      <c r="J274" s="428">
        <f>ROUND(I274*H274,2)</f>
        <v>0</v>
      </c>
      <c r="K274" s="220" t="s">
        <v>19</v>
      </c>
      <c r="L274" s="223"/>
      <c r="M274" s="224" t="s">
        <v>19</v>
      </c>
      <c r="N274" s="225" t="s">
        <v>47</v>
      </c>
      <c r="O274" s="64"/>
      <c r="P274" s="179">
        <f>O274*H274</f>
        <v>0</v>
      </c>
      <c r="Q274" s="179">
        <v>0</v>
      </c>
      <c r="R274" s="179">
        <f>Q274*H274</f>
        <v>0</v>
      </c>
      <c r="S274" s="179">
        <v>0</v>
      </c>
      <c r="T274" s="180">
        <f>S274*H274</f>
        <v>0</v>
      </c>
      <c r="U274" s="35"/>
      <c r="V274" s="35"/>
      <c r="W274" s="35"/>
      <c r="X274" s="35"/>
      <c r="Y274" s="35"/>
      <c r="Z274" s="35"/>
      <c r="AA274" s="35"/>
      <c r="AB274" s="35"/>
      <c r="AC274" s="35"/>
      <c r="AD274" s="35"/>
      <c r="AE274" s="35"/>
      <c r="AR274" s="181" t="s">
        <v>1178</v>
      </c>
      <c r="AT274" s="181" t="s">
        <v>192</v>
      </c>
      <c r="AU274" s="181" t="s">
        <v>86</v>
      </c>
      <c r="AY274" s="19" t="s">
        <v>134</v>
      </c>
      <c r="BE274" s="182">
        <f>IF(N274="základní",J274,0)</f>
        <v>0</v>
      </c>
      <c r="BF274" s="182">
        <f>IF(N274="snížená",J274,0)</f>
        <v>0</v>
      </c>
      <c r="BG274" s="182">
        <f>IF(N274="zákl. přenesená",J274,0)</f>
        <v>0</v>
      </c>
      <c r="BH274" s="182">
        <f>IF(N274="sníž. přenesená",J274,0)</f>
        <v>0</v>
      </c>
      <c r="BI274" s="182">
        <f>IF(N274="nulová",J274,0)</f>
        <v>0</v>
      </c>
      <c r="BJ274" s="19" t="s">
        <v>84</v>
      </c>
      <c r="BK274" s="182">
        <f>ROUND(I274*H274,2)</f>
        <v>0</v>
      </c>
      <c r="BL274" s="19" t="s">
        <v>619</v>
      </c>
      <c r="BM274" s="181" t="s">
        <v>1225</v>
      </c>
    </row>
    <row r="275" spans="1:65" s="14" customFormat="1">
      <c r="B275" s="198"/>
      <c r="C275" s="199"/>
      <c r="D275" s="183" t="s">
        <v>147</v>
      </c>
      <c r="E275" s="200" t="s">
        <v>19</v>
      </c>
      <c r="F275" s="201" t="s">
        <v>1222</v>
      </c>
      <c r="G275" s="199"/>
      <c r="H275" s="202">
        <v>0.6</v>
      </c>
      <c r="I275" s="429"/>
      <c r="J275" s="430"/>
      <c r="K275" s="199"/>
      <c r="L275" s="203"/>
      <c r="M275" s="204"/>
      <c r="N275" s="205"/>
      <c r="O275" s="205"/>
      <c r="P275" s="205"/>
      <c r="Q275" s="205"/>
      <c r="R275" s="205"/>
      <c r="S275" s="205"/>
      <c r="T275" s="206"/>
      <c r="AT275" s="207" t="s">
        <v>147</v>
      </c>
      <c r="AU275" s="207" t="s">
        <v>86</v>
      </c>
      <c r="AV275" s="14" t="s">
        <v>86</v>
      </c>
      <c r="AW275" s="14" t="s">
        <v>35</v>
      </c>
      <c r="AX275" s="14" t="s">
        <v>84</v>
      </c>
      <c r="AY275" s="207" t="s">
        <v>134</v>
      </c>
    </row>
    <row r="276" spans="1:65" s="14" customFormat="1">
      <c r="B276" s="198"/>
      <c r="C276" s="199"/>
      <c r="D276" s="183" t="s">
        <v>147</v>
      </c>
      <c r="E276" s="199"/>
      <c r="F276" s="201" t="s">
        <v>1226</v>
      </c>
      <c r="G276" s="199"/>
      <c r="H276" s="202">
        <v>0.66</v>
      </c>
      <c r="I276" s="429"/>
      <c r="J276" s="430"/>
      <c r="K276" s="199"/>
      <c r="L276" s="203"/>
      <c r="M276" s="204"/>
      <c r="N276" s="205"/>
      <c r="O276" s="205"/>
      <c r="P276" s="205"/>
      <c r="Q276" s="205"/>
      <c r="R276" s="205"/>
      <c r="S276" s="205"/>
      <c r="T276" s="206"/>
      <c r="AT276" s="207" t="s">
        <v>147</v>
      </c>
      <c r="AU276" s="207" t="s">
        <v>86</v>
      </c>
      <c r="AV276" s="14" t="s">
        <v>86</v>
      </c>
      <c r="AW276" s="14" t="s">
        <v>4</v>
      </c>
      <c r="AX276" s="14" t="s">
        <v>84</v>
      </c>
      <c r="AY276" s="207" t="s">
        <v>134</v>
      </c>
    </row>
    <row r="277" spans="1:65" s="2" customFormat="1" ht="14.45" customHeight="1">
      <c r="A277" s="35"/>
      <c r="B277" s="36"/>
      <c r="C277" s="170" t="s">
        <v>571</v>
      </c>
      <c r="D277" s="170" t="s">
        <v>136</v>
      </c>
      <c r="E277" s="171" t="s">
        <v>1227</v>
      </c>
      <c r="F277" s="172" t="s">
        <v>1228</v>
      </c>
      <c r="G277" s="173" t="s">
        <v>181</v>
      </c>
      <c r="H277" s="174">
        <v>221.29</v>
      </c>
      <c r="I277" s="424"/>
      <c r="J277" s="425">
        <f>ROUND(I277*H277,2)</f>
        <v>0</v>
      </c>
      <c r="K277" s="172" t="s">
        <v>140</v>
      </c>
      <c r="L277" s="40"/>
      <c r="M277" s="177" t="s">
        <v>19</v>
      </c>
      <c r="N277" s="178" t="s">
        <v>47</v>
      </c>
      <c r="O277" s="64"/>
      <c r="P277" s="179">
        <f>O277*H277</f>
        <v>0</v>
      </c>
      <c r="Q277" s="179">
        <v>0</v>
      </c>
      <c r="R277" s="179">
        <f>Q277*H277</f>
        <v>0</v>
      </c>
      <c r="S277" s="179">
        <v>0</v>
      </c>
      <c r="T277" s="180">
        <f>S277*H277</f>
        <v>0</v>
      </c>
      <c r="U277" s="35"/>
      <c r="V277" s="35"/>
      <c r="W277" s="35"/>
      <c r="X277" s="35"/>
      <c r="Y277" s="35"/>
      <c r="Z277" s="35"/>
      <c r="AA277" s="35"/>
      <c r="AB277" s="35"/>
      <c r="AC277" s="35"/>
      <c r="AD277" s="35"/>
      <c r="AE277" s="35"/>
      <c r="AR277" s="181" t="s">
        <v>619</v>
      </c>
      <c r="AT277" s="181" t="s">
        <v>136</v>
      </c>
      <c r="AU277" s="181" t="s">
        <v>86</v>
      </c>
      <c r="AY277" s="19" t="s">
        <v>134</v>
      </c>
      <c r="BE277" s="182">
        <f>IF(N277="základní",J277,0)</f>
        <v>0</v>
      </c>
      <c r="BF277" s="182">
        <f>IF(N277="snížená",J277,0)</f>
        <v>0</v>
      </c>
      <c r="BG277" s="182">
        <f>IF(N277="zákl. přenesená",J277,0)</f>
        <v>0</v>
      </c>
      <c r="BH277" s="182">
        <f>IF(N277="sníž. přenesená",J277,0)</f>
        <v>0</v>
      </c>
      <c r="BI277" s="182">
        <f>IF(N277="nulová",J277,0)</f>
        <v>0</v>
      </c>
      <c r="BJ277" s="19" t="s">
        <v>84</v>
      </c>
      <c r="BK277" s="182">
        <f>ROUND(I277*H277,2)</f>
        <v>0</v>
      </c>
      <c r="BL277" s="19" t="s">
        <v>619</v>
      </c>
      <c r="BM277" s="181" t="s">
        <v>1229</v>
      </c>
    </row>
    <row r="278" spans="1:65" s="2" customFormat="1">
      <c r="A278" s="35"/>
      <c r="B278" s="36"/>
      <c r="C278" s="37"/>
      <c r="D278" s="183" t="s">
        <v>143</v>
      </c>
      <c r="E278" s="37"/>
      <c r="F278" s="184" t="s">
        <v>1230</v>
      </c>
      <c r="G278" s="37"/>
      <c r="H278" s="37"/>
      <c r="I278" s="426"/>
      <c r="J278" s="408"/>
      <c r="K278" s="37"/>
      <c r="L278" s="40"/>
      <c r="M278" s="186"/>
      <c r="N278" s="187"/>
      <c r="O278" s="64"/>
      <c r="P278" s="64"/>
      <c r="Q278" s="64"/>
      <c r="R278" s="64"/>
      <c r="S278" s="64"/>
      <c r="T278" s="65"/>
      <c r="U278" s="35"/>
      <c r="V278" s="35"/>
      <c r="W278" s="35"/>
      <c r="X278" s="35"/>
      <c r="Y278" s="35"/>
      <c r="Z278" s="35"/>
      <c r="AA278" s="35"/>
      <c r="AB278" s="35"/>
      <c r="AC278" s="35"/>
      <c r="AD278" s="35"/>
      <c r="AE278" s="35"/>
      <c r="AT278" s="19" t="s">
        <v>143</v>
      </c>
      <c r="AU278" s="19" t="s">
        <v>86</v>
      </c>
    </row>
    <row r="279" spans="1:65" s="14" customFormat="1">
      <c r="B279" s="198"/>
      <c r="C279" s="199"/>
      <c r="D279" s="183" t="s">
        <v>147</v>
      </c>
      <c r="E279" s="200" t="s">
        <v>19</v>
      </c>
      <c r="F279" s="201" t="s">
        <v>1231</v>
      </c>
      <c r="G279" s="199"/>
      <c r="H279" s="202">
        <v>221.29</v>
      </c>
      <c r="I279" s="429"/>
      <c r="J279" s="430"/>
      <c r="K279" s="199"/>
      <c r="L279" s="203"/>
      <c r="M279" s="204"/>
      <c r="N279" s="205"/>
      <c r="O279" s="205"/>
      <c r="P279" s="205"/>
      <c r="Q279" s="205"/>
      <c r="R279" s="205"/>
      <c r="S279" s="205"/>
      <c r="T279" s="206"/>
      <c r="AT279" s="207" t="s">
        <v>147</v>
      </c>
      <c r="AU279" s="207" t="s">
        <v>86</v>
      </c>
      <c r="AV279" s="14" t="s">
        <v>86</v>
      </c>
      <c r="AW279" s="14" t="s">
        <v>35</v>
      </c>
      <c r="AX279" s="14" t="s">
        <v>84</v>
      </c>
      <c r="AY279" s="207" t="s">
        <v>134</v>
      </c>
    </row>
    <row r="280" spans="1:65" s="2" customFormat="1" ht="24.2" customHeight="1">
      <c r="A280" s="35"/>
      <c r="B280" s="36"/>
      <c r="C280" s="218" t="s">
        <v>576</v>
      </c>
      <c r="D280" s="218" t="s">
        <v>192</v>
      </c>
      <c r="E280" s="219" t="s">
        <v>1232</v>
      </c>
      <c r="F280" s="220" t="s">
        <v>1233</v>
      </c>
      <c r="G280" s="221" t="s">
        <v>181</v>
      </c>
      <c r="H280" s="222">
        <v>243.41900000000001</v>
      </c>
      <c r="I280" s="427"/>
      <c r="J280" s="428">
        <f>ROUND(I280*H280,2)</f>
        <v>0</v>
      </c>
      <c r="K280" s="220" t="s">
        <v>19</v>
      </c>
      <c r="L280" s="223"/>
      <c r="M280" s="224" t="s">
        <v>19</v>
      </c>
      <c r="N280" s="225" t="s">
        <v>47</v>
      </c>
      <c r="O280" s="64"/>
      <c r="P280" s="179">
        <f>O280*H280</f>
        <v>0</v>
      </c>
      <c r="Q280" s="179">
        <v>0</v>
      </c>
      <c r="R280" s="179">
        <f>Q280*H280</f>
        <v>0</v>
      </c>
      <c r="S280" s="179">
        <v>0</v>
      </c>
      <c r="T280" s="180">
        <f>S280*H280</f>
        <v>0</v>
      </c>
      <c r="U280" s="35"/>
      <c r="V280" s="35"/>
      <c r="W280" s="35"/>
      <c r="X280" s="35"/>
      <c r="Y280" s="35"/>
      <c r="Z280" s="35"/>
      <c r="AA280" s="35"/>
      <c r="AB280" s="35"/>
      <c r="AC280" s="35"/>
      <c r="AD280" s="35"/>
      <c r="AE280" s="35"/>
      <c r="AR280" s="181" t="s">
        <v>1178</v>
      </c>
      <c r="AT280" s="181" t="s">
        <v>192</v>
      </c>
      <c r="AU280" s="181" t="s">
        <v>86</v>
      </c>
      <c r="AY280" s="19" t="s">
        <v>134</v>
      </c>
      <c r="BE280" s="182">
        <f>IF(N280="základní",J280,0)</f>
        <v>0</v>
      </c>
      <c r="BF280" s="182">
        <f>IF(N280="snížená",J280,0)</f>
        <v>0</v>
      </c>
      <c r="BG280" s="182">
        <f>IF(N280="zákl. přenesená",J280,0)</f>
        <v>0</v>
      </c>
      <c r="BH280" s="182">
        <f>IF(N280="sníž. přenesená",J280,0)</f>
        <v>0</v>
      </c>
      <c r="BI280" s="182">
        <f>IF(N280="nulová",J280,0)</f>
        <v>0</v>
      </c>
      <c r="BJ280" s="19" t="s">
        <v>84</v>
      </c>
      <c r="BK280" s="182">
        <f>ROUND(I280*H280,2)</f>
        <v>0</v>
      </c>
      <c r="BL280" s="19" t="s">
        <v>619</v>
      </c>
      <c r="BM280" s="181" t="s">
        <v>1234</v>
      </c>
    </row>
    <row r="281" spans="1:65" s="14" customFormat="1">
      <c r="B281" s="198"/>
      <c r="C281" s="199"/>
      <c r="D281" s="183" t="s">
        <v>147</v>
      </c>
      <c r="E281" s="200" t="s">
        <v>19</v>
      </c>
      <c r="F281" s="201" t="s">
        <v>1235</v>
      </c>
      <c r="G281" s="199"/>
      <c r="H281" s="202">
        <v>93.7</v>
      </c>
      <c r="I281" s="429"/>
      <c r="J281" s="430"/>
      <c r="K281" s="199"/>
      <c r="L281" s="203"/>
      <c r="M281" s="204"/>
      <c r="N281" s="205"/>
      <c r="O281" s="205"/>
      <c r="P281" s="205"/>
      <c r="Q281" s="205"/>
      <c r="R281" s="205"/>
      <c r="S281" s="205"/>
      <c r="T281" s="206"/>
      <c r="AT281" s="207" t="s">
        <v>147</v>
      </c>
      <c r="AU281" s="207" t="s">
        <v>86</v>
      </c>
      <c r="AV281" s="14" t="s">
        <v>86</v>
      </c>
      <c r="AW281" s="14" t="s">
        <v>35</v>
      </c>
      <c r="AX281" s="14" t="s">
        <v>76</v>
      </c>
      <c r="AY281" s="207" t="s">
        <v>134</v>
      </c>
    </row>
    <row r="282" spans="1:65" s="14" customFormat="1">
      <c r="B282" s="198"/>
      <c r="C282" s="199"/>
      <c r="D282" s="183" t="s">
        <v>147</v>
      </c>
      <c r="E282" s="200" t="s">
        <v>19</v>
      </c>
      <c r="F282" s="201" t="s">
        <v>1236</v>
      </c>
      <c r="G282" s="199"/>
      <c r="H282" s="202">
        <v>9.2200000000000006</v>
      </c>
      <c r="I282" s="429"/>
      <c r="J282" s="430"/>
      <c r="K282" s="199"/>
      <c r="L282" s="203"/>
      <c r="M282" s="204"/>
      <c r="N282" s="205"/>
      <c r="O282" s="205"/>
      <c r="P282" s="205"/>
      <c r="Q282" s="205"/>
      <c r="R282" s="205"/>
      <c r="S282" s="205"/>
      <c r="T282" s="206"/>
      <c r="AT282" s="207" t="s">
        <v>147</v>
      </c>
      <c r="AU282" s="207" t="s">
        <v>86</v>
      </c>
      <c r="AV282" s="14" t="s">
        <v>86</v>
      </c>
      <c r="AW282" s="14" t="s">
        <v>35</v>
      </c>
      <c r="AX282" s="14" t="s">
        <v>76</v>
      </c>
      <c r="AY282" s="207" t="s">
        <v>134</v>
      </c>
    </row>
    <row r="283" spans="1:65" s="14" customFormat="1">
      <c r="B283" s="198"/>
      <c r="C283" s="199"/>
      <c r="D283" s="183" t="s">
        <v>147</v>
      </c>
      <c r="E283" s="200" t="s">
        <v>19</v>
      </c>
      <c r="F283" s="201" t="s">
        <v>1237</v>
      </c>
      <c r="G283" s="199"/>
      <c r="H283" s="202">
        <v>118.37</v>
      </c>
      <c r="I283" s="429"/>
      <c r="J283" s="430"/>
      <c r="K283" s="199"/>
      <c r="L283" s="203"/>
      <c r="M283" s="204"/>
      <c r="N283" s="205"/>
      <c r="O283" s="205"/>
      <c r="P283" s="205"/>
      <c r="Q283" s="205"/>
      <c r="R283" s="205"/>
      <c r="S283" s="205"/>
      <c r="T283" s="206"/>
      <c r="AT283" s="207" t="s">
        <v>147</v>
      </c>
      <c r="AU283" s="207" t="s">
        <v>86</v>
      </c>
      <c r="AV283" s="14" t="s">
        <v>86</v>
      </c>
      <c r="AW283" s="14" t="s">
        <v>35</v>
      </c>
      <c r="AX283" s="14" t="s">
        <v>76</v>
      </c>
      <c r="AY283" s="207" t="s">
        <v>134</v>
      </c>
    </row>
    <row r="284" spans="1:65" s="15" customFormat="1">
      <c r="B284" s="208"/>
      <c r="C284" s="209"/>
      <c r="D284" s="183" t="s">
        <v>147</v>
      </c>
      <c r="E284" s="210" t="s">
        <v>19</v>
      </c>
      <c r="F284" s="211" t="s">
        <v>153</v>
      </c>
      <c r="G284" s="209"/>
      <c r="H284" s="212">
        <v>221.29000000000002</v>
      </c>
      <c r="I284" s="431"/>
      <c r="J284" s="432"/>
      <c r="K284" s="209"/>
      <c r="L284" s="213"/>
      <c r="M284" s="214"/>
      <c r="N284" s="215"/>
      <c r="O284" s="215"/>
      <c r="P284" s="215"/>
      <c r="Q284" s="215"/>
      <c r="R284" s="215"/>
      <c r="S284" s="215"/>
      <c r="T284" s="216"/>
      <c r="AT284" s="217" t="s">
        <v>147</v>
      </c>
      <c r="AU284" s="217" t="s">
        <v>86</v>
      </c>
      <c r="AV284" s="15" t="s">
        <v>141</v>
      </c>
      <c r="AW284" s="15" t="s">
        <v>35</v>
      </c>
      <c r="AX284" s="15" t="s">
        <v>84</v>
      </c>
      <c r="AY284" s="217" t="s">
        <v>134</v>
      </c>
    </row>
    <row r="285" spans="1:65" s="14" customFormat="1">
      <c r="B285" s="198"/>
      <c r="C285" s="199"/>
      <c r="D285" s="183" t="s">
        <v>147</v>
      </c>
      <c r="E285" s="199"/>
      <c r="F285" s="201" t="s">
        <v>1238</v>
      </c>
      <c r="G285" s="199"/>
      <c r="H285" s="202">
        <v>243.41900000000001</v>
      </c>
      <c r="I285" s="429"/>
      <c r="J285" s="430"/>
      <c r="K285" s="199"/>
      <c r="L285" s="203"/>
      <c r="M285" s="204"/>
      <c r="N285" s="205"/>
      <c r="O285" s="205"/>
      <c r="P285" s="205"/>
      <c r="Q285" s="205"/>
      <c r="R285" s="205"/>
      <c r="S285" s="205"/>
      <c r="T285" s="206"/>
      <c r="AT285" s="207" t="s">
        <v>147</v>
      </c>
      <c r="AU285" s="207" t="s">
        <v>86</v>
      </c>
      <c r="AV285" s="14" t="s">
        <v>86</v>
      </c>
      <c r="AW285" s="14" t="s">
        <v>4</v>
      </c>
      <c r="AX285" s="14" t="s">
        <v>84</v>
      </c>
      <c r="AY285" s="207" t="s">
        <v>134</v>
      </c>
    </row>
    <row r="286" spans="1:65" s="2" customFormat="1" ht="14.45" customHeight="1">
      <c r="A286" s="35"/>
      <c r="B286" s="36"/>
      <c r="C286" s="170" t="s">
        <v>582</v>
      </c>
      <c r="D286" s="170" t="s">
        <v>136</v>
      </c>
      <c r="E286" s="171" t="s">
        <v>1239</v>
      </c>
      <c r="F286" s="172" t="s">
        <v>1240</v>
      </c>
      <c r="G286" s="173" t="s">
        <v>181</v>
      </c>
      <c r="H286" s="174">
        <v>24.04</v>
      </c>
      <c r="I286" s="424"/>
      <c r="J286" s="425">
        <f>ROUND(I286*H286,2)</f>
        <v>0</v>
      </c>
      <c r="K286" s="172" t="s">
        <v>140</v>
      </c>
      <c r="L286" s="40"/>
      <c r="M286" s="177" t="s">
        <v>19</v>
      </c>
      <c r="N286" s="178" t="s">
        <v>47</v>
      </c>
      <c r="O286" s="64"/>
      <c r="P286" s="179">
        <f>O286*H286</f>
        <v>0</v>
      </c>
      <c r="Q286" s="179">
        <v>0</v>
      </c>
      <c r="R286" s="179">
        <f>Q286*H286</f>
        <v>0</v>
      </c>
      <c r="S286" s="179">
        <v>0</v>
      </c>
      <c r="T286" s="180">
        <f>S286*H286</f>
        <v>0</v>
      </c>
      <c r="U286" s="35"/>
      <c r="V286" s="35"/>
      <c r="W286" s="35"/>
      <c r="X286" s="35"/>
      <c r="Y286" s="35"/>
      <c r="Z286" s="35"/>
      <c r="AA286" s="35"/>
      <c r="AB286" s="35"/>
      <c r="AC286" s="35"/>
      <c r="AD286" s="35"/>
      <c r="AE286" s="35"/>
      <c r="AR286" s="181" t="s">
        <v>619</v>
      </c>
      <c r="AT286" s="181" t="s">
        <v>136</v>
      </c>
      <c r="AU286" s="181" t="s">
        <v>86</v>
      </c>
      <c r="AY286" s="19" t="s">
        <v>134</v>
      </c>
      <c r="BE286" s="182">
        <f>IF(N286="základní",J286,0)</f>
        <v>0</v>
      </c>
      <c r="BF286" s="182">
        <f>IF(N286="snížená",J286,0)</f>
        <v>0</v>
      </c>
      <c r="BG286" s="182">
        <f>IF(N286="zákl. přenesená",J286,0)</f>
        <v>0</v>
      </c>
      <c r="BH286" s="182">
        <f>IF(N286="sníž. přenesená",J286,0)</f>
        <v>0</v>
      </c>
      <c r="BI286" s="182">
        <f>IF(N286="nulová",J286,0)</f>
        <v>0</v>
      </c>
      <c r="BJ286" s="19" t="s">
        <v>84</v>
      </c>
      <c r="BK286" s="182">
        <f>ROUND(I286*H286,2)</f>
        <v>0</v>
      </c>
      <c r="BL286" s="19" t="s">
        <v>619</v>
      </c>
      <c r="BM286" s="181" t="s">
        <v>1241</v>
      </c>
    </row>
    <row r="287" spans="1:65" s="2" customFormat="1">
      <c r="A287" s="35"/>
      <c r="B287" s="36"/>
      <c r="C287" s="37"/>
      <c r="D287" s="183" t="s">
        <v>143</v>
      </c>
      <c r="E287" s="37"/>
      <c r="F287" s="184" t="s">
        <v>1242</v>
      </c>
      <c r="G287" s="37"/>
      <c r="H287" s="37"/>
      <c r="I287" s="426"/>
      <c r="J287" s="408"/>
      <c r="K287" s="37"/>
      <c r="L287" s="40"/>
      <c r="M287" s="186"/>
      <c r="N287" s="187"/>
      <c r="O287" s="64"/>
      <c r="P287" s="64"/>
      <c r="Q287" s="64"/>
      <c r="R287" s="64"/>
      <c r="S287" s="64"/>
      <c r="T287" s="65"/>
      <c r="U287" s="35"/>
      <c r="V287" s="35"/>
      <c r="W287" s="35"/>
      <c r="X287" s="35"/>
      <c r="Y287" s="35"/>
      <c r="Z287" s="35"/>
      <c r="AA287" s="35"/>
      <c r="AB287" s="35"/>
      <c r="AC287" s="35"/>
      <c r="AD287" s="35"/>
      <c r="AE287" s="35"/>
      <c r="AT287" s="19" t="s">
        <v>143</v>
      </c>
      <c r="AU287" s="19" t="s">
        <v>86</v>
      </c>
    </row>
    <row r="288" spans="1:65" s="2" customFormat="1" ht="14.45" customHeight="1">
      <c r="A288" s="35"/>
      <c r="B288" s="36"/>
      <c r="C288" s="218" t="s">
        <v>590</v>
      </c>
      <c r="D288" s="218" t="s">
        <v>192</v>
      </c>
      <c r="E288" s="219" t="s">
        <v>1243</v>
      </c>
      <c r="F288" s="220" t="s">
        <v>1244</v>
      </c>
      <c r="G288" s="221" t="s">
        <v>181</v>
      </c>
      <c r="H288" s="222">
        <v>26.443999999999999</v>
      </c>
      <c r="I288" s="427"/>
      <c r="J288" s="428">
        <f>ROUND(I288*H288,2)</f>
        <v>0</v>
      </c>
      <c r="K288" s="220" t="s">
        <v>19</v>
      </c>
      <c r="L288" s="223"/>
      <c r="M288" s="224" t="s">
        <v>19</v>
      </c>
      <c r="N288" s="225" t="s">
        <v>47</v>
      </c>
      <c r="O288" s="64"/>
      <c r="P288" s="179">
        <f>O288*H288</f>
        <v>0</v>
      </c>
      <c r="Q288" s="179">
        <v>0</v>
      </c>
      <c r="R288" s="179">
        <f>Q288*H288</f>
        <v>0</v>
      </c>
      <c r="S288" s="179">
        <v>0</v>
      </c>
      <c r="T288" s="180">
        <f>S288*H288</f>
        <v>0</v>
      </c>
      <c r="U288" s="35"/>
      <c r="V288" s="35"/>
      <c r="W288" s="35"/>
      <c r="X288" s="35"/>
      <c r="Y288" s="35"/>
      <c r="Z288" s="35"/>
      <c r="AA288" s="35"/>
      <c r="AB288" s="35"/>
      <c r="AC288" s="35"/>
      <c r="AD288" s="35"/>
      <c r="AE288" s="35"/>
      <c r="AR288" s="181" t="s">
        <v>1178</v>
      </c>
      <c r="AT288" s="181" t="s">
        <v>192</v>
      </c>
      <c r="AU288" s="181" t="s">
        <v>86</v>
      </c>
      <c r="AY288" s="19" t="s">
        <v>134</v>
      </c>
      <c r="BE288" s="182">
        <f>IF(N288="základní",J288,0)</f>
        <v>0</v>
      </c>
      <c r="BF288" s="182">
        <f>IF(N288="snížená",J288,0)</f>
        <v>0</v>
      </c>
      <c r="BG288" s="182">
        <f>IF(N288="zákl. přenesená",J288,0)</f>
        <v>0</v>
      </c>
      <c r="BH288" s="182">
        <f>IF(N288="sníž. přenesená",J288,0)</f>
        <v>0</v>
      </c>
      <c r="BI288" s="182">
        <f>IF(N288="nulová",J288,0)</f>
        <v>0</v>
      </c>
      <c r="BJ288" s="19" t="s">
        <v>84</v>
      </c>
      <c r="BK288" s="182">
        <f>ROUND(I288*H288,2)</f>
        <v>0</v>
      </c>
      <c r="BL288" s="19" t="s">
        <v>619</v>
      </c>
      <c r="BM288" s="181" t="s">
        <v>1245</v>
      </c>
    </row>
    <row r="289" spans="1:65" s="14" customFormat="1">
      <c r="B289" s="198"/>
      <c r="C289" s="199"/>
      <c r="D289" s="183" t="s">
        <v>147</v>
      </c>
      <c r="E289" s="200" t="s">
        <v>19</v>
      </c>
      <c r="F289" s="201" t="s">
        <v>1246</v>
      </c>
      <c r="G289" s="199"/>
      <c r="H289" s="202">
        <v>24.04</v>
      </c>
      <c r="I289" s="429"/>
      <c r="J289" s="430"/>
      <c r="K289" s="199"/>
      <c r="L289" s="203"/>
      <c r="M289" s="204"/>
      <c r="N289" s="205"/>
      <c r="O289" s="205"/>
      <c r="P289" s="205"/>
      <c r="Q289" s="205"/>
      <c r="R289" s="205"/>
      <c r="S289" s="205"/>
      <c r="T289" s="206"/>
      <c r="AT289" s="207" t="s">
        <v>147</v>
      </c>
      <c r="AU289" s="207" t="s">
        <v>86</v>
      </c>
      <c r="AV289" s="14" t="s">
        <v>86</v>
      </c>
      <c r="AW289" s="14" t="s">
        <v>35</v>
      </c>
      <c r="AX289" s="14" t="s">
        <v>76</v>
      </c>
      <c r="AY289" s="207" t="s">
        <v>134</v>
      </c>
    </row>
    <row r="290" spans="1:65" s="15" customFormat="1">
      <c r="B290" s="208"/>
      <c r="C290" s="209"/>
      <c r="D290" s="183" t="s">
        <v>147</v>
      </c>
      <c r="E290" s="210" t="s">
        <v>19</v>
      </c>
      <c r="F290" s="211" t="s">
        <v>153</v>
      </c>
      <c r="G290" s="209"/>
      <c r="H290" s="212">
        <v>24.04</v>
      </c>
      <c r="I290" s="431"/>
      <c r="J290" s="432"/>
      <c r="K290" s="209"/>
      <c r="L290" s="213"/>
      <c r="M290" s="214"/>
      <c r="N290" s="215"/>
      <c r="O290" s="215"/>
      <c r="P290" s="215"/>
      <c r="Q290" s="215"/>
      <c r="R290" s="215"/>
      <c r="S290" s="215"/>
      <c r="T290" s="216"/>
      <c r="AT290" s="217" t="s">
        <v>147</v>
      </c>
      <c r="AU290" s="217" t="s">
        <v>86</v>
      </c>
      <c r="AV290" s="15" t="s">
        <v>141</v>
      </c>
      <c r="AW290" s="15" t="s">
        <v>35</v>
      </c>
      <c r="AX290" s="15" t="s">
        <v>84</v>
      </c>
      <c r="AY290" s="217" t="s">
        <v>134</v>
      </c>
    </row>
    <row r="291" spans="1:65" s="14" customFormat="1">
      <c r="B291" s="198"/>
      <c r="C291" s="199"/>
      <c r="D291" s="183" t="s">
        <v>147</v>
      </c>
      <c r="E291" s="199"/>
      <c r="F291" s="201" t="s">
        <v>1247</v>
      </c>
      <c r="G291" s="199"/>
      <c r="H291" s="202">
        <v>26.443999999999999</v>
      </c>
      <c r="I291" s="429"/>
      <c r="J291" s="430"/>
      <c r="K291" s="199"/>
      <c r="L291" s="203"/>
      <c r="M291" s="204"/>
      <c r="N291" s="205"/>
      <c r="O291" s="205"/>
      <c r="P291" s="205"/>
      <c r="Q291" s="205"/>
      <c r="R291" s="205"/>
      <c r="S291" s="205"/>
      <c r="T291" s="206"/>
      <c r="AT291" s="207" t="s">
        <v>147</v>
      </c>
      <c r="AU291" s="207" t="s">
        <v>86</v>
      </c>
      <c r="AV291" s="14" t="s">
        <v>86</v>
      </c>
      <c r="AW291" s="14" t="s">
        <v>4</v>
      </c>
      <c r="AX291" s="14" t="s">
        <v>84</v>
      </c>
      <c r="AY291" s="207" t="s">
        <v>134</v>
      </c>
    </row>
    <row r="292" spans="1:65" s="2" customFormat="1" ht="14.45" customHeight="1">
      <c r="A292" s="35"/>
      <c r="B292" s="36"/>
      <c r="C292" s="170" t="s">
        <v>600</v>
      </c>
      <c r="D292" s="170" t="s">
        <v>136</v>
      </c>
      <c r="E292" s="171" t="s">
        <v>1248</v>
      </c>
      <c r="F292" s="172" t="s">
        <v>1249</v>
      </c>
      <c r="G292" s="173" t="s">
        <v>181</v>
      </c>
      <c r="H292" s="174">
        <v>15.63</v>
      </c>
      <c r="I292" s="424"/>
      <c r="J292" s="425">
        <f>ROUND(I292*H292,2)</f>
        <v>0</v>
      </c>
      <c r="K292" s="172" t="s">
        <v>140</v>
      </c>
      <c r="L292" s="40"/>
      <c r="M292" s="177" t="s">
        <v>19</v>
      </c>
      <c r="N292" s="178" t="s">
        <v>47</v>
      </c>
      <c r="O292" s="64"/>
      <c r="P292" s="179">
        <f>O292*H292</f>
        <v>0</v>
      </c>
      <c r="Q292" s="179">
        <v>0</v>
      </c>
      <c r="R292" s="179">
        <f>Q292*H292</f>
        <v>0</v>
      </c>
      <c r="S292" s="179">
        <v>0</v>
      </c>
      <c r="T292" s="180">
        <f>S292*H292</f>
        <v>0</v>
      </c>
      <c r="U292" s="35"/>
      <c r="V292" s="35"/>
      <c r="W292" s="35"/>
      <c r="X292" s="35"/>
      <c r="Y292" s="35"/>
      <c r="Z292" s="35"/>
      <c r="AA292" s="35"/>
      <c r="AB292" s="35"/>
      <c r="AC292" s="35"/>
      <c r="AD292" s="35"/>
      <c r="AE292" s="35"/>
      <c r="AR292" s="181" t="s">
        <v>619</v>
      </c>
      <c r="AT292" s="181" t="s">
        <v>136</v>
      </c>
      <c r="AU292" s="181" t="s">
        <v>86</v>
      </c>
      <c r="AY292" s="19" t="s">
        <v>134</v>
      </c>
      <c r="BE292" s="182">
        <f>IF(N292="základní",J292,0)</f>
        <v>0</v>
      </c>
      <c r="BF292" s="182">
        <f>IF(N292="snížená",J292,0)</f>
        <v>0</v>
      </c>
      <c r="BG292" s="182">
        <f>IF(N292="zákl. přenesená",J292,0)</f>
        <v>0</v>
      </c>
      <c r="BH292" s="182">
        <f>IF(N292="sníž. přenesená",J292,0)</f>
        <v>0</v>
      </c>
      <c r="BI292" s="182">
        <f>IF(N292="nulová",J292,0)</f>
        <v>0</v>
      </c>
      <c r="BJ292" s="19" t="s">
        <v>84</v>
      </c>
      <c r="BK292" s="182">
        <f>ROUND(I292*H292,2)</f>
        <v>0</v>
      </c>
      <c r="BL292" s="19" t="s">
        <v>619</v>
      </c>
      <c r="BM292" s="181" t="s">
        <v>1250</v>
      </c>
    </row>
    <row r="293" spans="1:65" s="2" customFormat="1">
      <c r="A293" s="35"/>
      <c r="B293" s="36"/>
      <c r="C293" s="37"/>
      <c r="D293" s="183" t="s">
        <v>143</v>
      </c>
      <c r="E293" s="37"/>
      <c r="F293" s="184" t="s">
        <v>1251</v>
      </c>
      <c r="G293" s="37"/>
      <c r="H293" s="37"/>
      <c r="I293" s="426"/>
      <c r="J293" s="408"/>
      <c r="K293" s="37"/>
      <c r="L293" s="40"/>
      <c r="M293" s="186"/>
      <c r="N293" s="187"/>
      <c r="O293" s="64"/>
      <c r="P293" s="64"/>
      <c r="Q293" s="64"/>
      <c r="R293" s="64"/>
      <c r="S293" s="64"/>
      <c r="T293" s="65"/>
      <c r="U293" s="35"/>
      <c r="V293" s="35"/>
      <c r="W293" s="35"/>
      <c r="X293" s="35"/>
      <c r="Y293" s="35"/>
      <c r="Z293" s="35"/>
      <c r="AA293" s="35"/>
      <c r="AB293" s="35"/>
      <c r="AC293" s="35"/>
      <c r="AD293" s="35"/>
      <c r="AE293" s="35"/>
      <c r="AT293" s="19" t="s">
        <v>143</v>
      </c>
      <c r="AU293" s="19" t="s">
        <v>86</v>
      </c>
    </row>
    <row r="294" spans="1:65" s="2" customFormat="1" ht="14.45" customHeight="1">
      <c r="A294" s="35"/>
      <c r="B294" s="36"/>
      <c r="C294" s="218" t="s">
        <v>608</v>
      </c>
      <c r="D294" s="218" t="s">
        <v>192</v>
      </c>
      <c r="E294" s="219" t="s">
        <v>1252</v>
      </c>
      <c r="F294" s="220" t="s">
        <v>1253</v>
      </c>
      <c r="G294" s="221" t="s">
        <v>181</v>
      </c>
      <c r="H294" s="222">
        <v>17.193000000000001</v>
      </c>
      <c r="I294" s="427"/>
      <c r="J294" s="428">
        <f>ROUND(I294*H294,2)</f>
        <v>0</v>
      </c>
      <c r="K294" s="220" t="s">
        <v>19</v>
      </c>
      <c r="L294" s="223"/>
      <c r="M294" s="224" t="s">
        <v>19</v>
      </c>
      <c r="N294" s="225" t="s">
        <v>47</v>
      </c>
      <c r="O294" s="64"/>
      <c r="P294" s="179">
        <f>O294*H294</f>
        <v>0</v>
      </c>
      <c r="Q294" s="179">
        <v>0</v>
      </c>
      <c r="R294" s="179">
        <f>Q294*H294</f>
        <v>0</v>
      </c>
      <c r="S294" s="179">
        <v>0</v>
      </c>
      <c r="T294" s="180">
        <f>S294*H294</f>
        <v>0</v>
      </c>
      <c r="U294" s="35"/>
      <c r="V294" s="35"/>
      <c r="W294" s="35"/>
      <c r="X294" s="35"/>
      <c r="Y294" s="35"/>
      <c r="Z294" s="35"/>
      <c r="AA294" s="35"/>
      <c r="AB294" s="35"/>
      <c r="AC294" s="35"/>
      <c r="AD294" s="35"/>
      <c r="AE294" s="35"/>
      <c r="AR294" s="181" t="s">
        <v>1178</v>
      </c>
      <c r="AT294" s="181" t="s">
        <v>192</v>
      </c>
      <c r="AU294" s="181" t="s">
        <v>86</v>
      </c>
      <c r="AY294" s="19" t="s">
        <v>134</v>
      </c>
      <c r="BE294" s="182">
        <f>IF(N294="základní",J294,0)</f>
        <v>0</v>
      </c>
      <c r="BF294" s="182">
        <f>IF(N294="snížená",J294,0)</f>
        <v>0</v>
      </c>
      <c r="BG294" s="182">
        <f>IF(N294="zákl. přenesená",J294,0)</f>
        <v>0</v>
      </c>
      <c r="BH294" s="182">
        <f>IF(N294="sníž. přenesená",J294,0)</f>
        <v>0</v>
      </c>
      <c r="BI294" s="182">
        <f>IF(N294="nulová",J294,0)</f>
        <v>0</v>
      </c>
      <c r="BJ294" s="19" t="s">
        <v>84</v>
      </c>
      <c r="BK294" s="182">
        <f>ROUND(I294*H294,2)</f>
        <v>0</v>
      </c>
      <c r="BL294" s="19" t="s">
        <v>619</v>
      </c>
      <c r="BM294" s="181" t="s">
        <v>1254</v>
      </c>
    </row>
    <row r="295" spans="1:65" s="14" customFormat="1">
      <c r="B295" s="198"/>
      <c r="C295" s="199"/>
      <c r="D295" s="183" t="s">
        <v>147</v>
      </c>
      <c r="E295" s="200" t="s">
        <v>19</v>
      </c>
      <c r="F295" s="201" t="s">
        <v>1255</v>
      </c>
      <c r="G295" s="199"/>
      <c r="H295" s="202">
        <v>15.63</v>
      </c>
      <c r="I295" s="429"/>
      <c r="J295" s="430"/>
      <c r="K295" s="199"/>
      <c r="L295" s="203"/>
      <c r="M295" s="204"/>
      <c r="N295" s="205"/>
      <c r="O295" s="205"/>
      <c r="P295" s="205"/>
      <c r="Q295" s="205"/>
      <c r="R295" s="205"/>
      <c r="S295" s="205"/>
      <c r="T295" s="206"/>
      <c r="AT295" s="207" t="s">
        <v>147</v>
      </c>
      <c r="AU295" s="207" t="s">
        <v>86</v>
      </c>
      <c r="AV295" s="14" t="s">
        <v>86</v>
      </c>
      <c r="AW295" s="14" t="s">
        <v>35</v>
      </c>
      <c r="AX295" s="14" t="s">
        <v>76</v>
      </c>
      <c r="AY295" s="207" t="s">
        <v>134</v>
      </c>
    </row>
    <row r="296" spans="1:65" s="15" customFormat="1">
      <c r="B296" s="208"/>
      <c r="C296" s="209"/>
      <c r="D296" s="183" t="s">
        <v>147</v>
      </c>
      <c r="E296" s="210" t="s">
        <v>19</v>
      </c>
      <c r="F296" s="211" t="s">
        <v>153</v>
      </c>
      <c r="G296" s="209"/>
      <c r="H296" s="212">
        <v>15.63</v>
      </c>
      <c r="I296" s="431"/>
      <c r="J296" s="432"/>
      <c r="K296" s="209"/>
      <c r="L296" s="213"/>
      <c r="M296" s="214"/>
      <c r="N296" s="215"/>
      <c r="O296" s="215"/>
      <c r="P296" s="215"/>
      <c r="Q296" s="215"/>
      <c r="R296" s="215"/>
      <c r="S296" s="215"/>
      <c r="T296" s="216"/>
      <c r="AT296" s="217" t="s">
        <v>147</v>
      </c>
      <c r="AU296" s="217" t="s">
        <v>86</v>
      </c>
      <c r="AV296" s="15" t="s">
        <v>141</v>
      </c>
      <c r="AW296" s="15" t="s">
        <v>35</v>
      </c>
      <c r="AX296" s="15" t="s">
        <v>84</v>
      </c>
      <c r="AY296" s="217" t="s">
        <v>134</v>
      </c>
    </row>
    <row r="297" spans="1:65" s="14" customFormat="1">
      <c r="B297" s="198"/>
      <c r="C297" s="199"/>
      <c r="D297" s="183" t="s">
        <v>147</v>
      </c>
      <c r="E297" s="199"/>
      <c r="F297" s="201" t="s">
        <v>1256</v>
      </c>
      <c r="G297" s="199"/>
      <c r="H297" s="202">
        <v>17.193000000000001</v>
      </c>
      <c r="I297" s="429"/>
      <c r="J297" s="430"/>
      <c r="K297" s="199"/>
      <c r="L297" s="203"/>
      <c r="M297" s="204"/>
      <c r="N297" s="205"/>
      <c r="O297" s="205"/>
      <c r="P297" s="205"/>
      <c r="Q297" s="205"/>
      <c r="R297" s="205"/>
      <c r="S297" s="205"/>
      <c r="T297" s="206"/>
      <c r="AT297" s="207" t="s">
        <v>147</v>
      </c>
      <c r="AU297" s="207" t="s">
        <v>86</v>
      </c>
      <c r="AV297" s="14" t="s">
        <v>86</v>
      </c>
      <c r="AW297" s="14" t="s">
        <v>4</v>
      </c>
      <c r="AX297" s="14" t="s">
        <v>84</v>
      </c>
      <c r="AY297" s="207" t="s">
        <v>134</v>
      </c>
    </row>
    <row r="298" spans="1:65" s="2" customFormat="1" ht="14.45" customHeight="1">
      <c r="A298" s="35"/>
      <c r="B298" s="36"/>
      <c r="C298" s="170" t="s">
        <v>614</v>
      </c>
      <c r="D298" s="170" t="s">
        <v>136</v>
      </c>
      <c r="E298" s="171" t="s">
        <v>1257</v>
      </c>
      <c r="F298" s="172" t="s">
        <v>1258</v>
      </c>
      <c r="G298" s="173" t="s">
        <v>181</v>
      </c>
      <c r="H298" s="174">
        <v>89.27</v>
      </c>
      <c r="I298" s="424"/>
      <c r="J298" s="425">
        <f>ROUND(I298*H298,2)</f>
        <v>0</v>
      </c>
      <c r="K298" s="172" t="s">
        <v>140</v>
      </c>
      <c r="L298" s="40"/>
      <c r="M298" s="177" t="s">
        <v>19</v>
      </c>
      <c r="N298" s="178" t="s">
        <v>47</v>
      </c>
      <c r="O298" s="64"/>
      <c r="P298" s="179">
        <f>O298*H298</f>
        <v>0</v>
      </c>
      <c r="Q298" s="179">
        <v>0</v>
      </c>
      <c r="R298" s="179">
        <f>Q298*H298</f>
        <v>0</v>
      </c>
      <c r="S298" s="179">
        <v>0</v>
      </c>
      <c r="T298" s="180">
        <f>S298*H298</f>
        <v>0</v>
      </c>
      <c r="U298" s="35"/>
      <c r="V298" s="35"/>
      <c r="W298" s="35"/>
      <c r="X298" s="35"/>
      <c r="Y298" s="35"/>
      <c r="Z298" s="35"/>
      <c r="AA298" s="35"/>
      <c r="AB298" s="35"/>
      <c r="AC298" s="35"/>
      <c r="AD298" s="35"/>
      <c r="AE298" s="35"/>
      <c r="AR298" s="181" t="s">
        <v>619</v>
      </c>
      <c r="AT298" s="181" t="s">
        <v>136</v>
      </c>
      <c r="AU298" s="181" t="s">
        <v>86</v>
      </c>
      <c r="AY298" s="19" t="s">
        <v>134</v>
      </c>
      <c r="BE298" s="182">
        <f>IF(N298="základní",J298,0)</f>
        <v>0</v>
      </c>
      <c r="BF298" s="182">
        <f>IF(N298="snížená",J298,0)</f>
        <v>0</v>
      </c>
      <c r="BG298" s="182">
        <f>IF(N298="zákl. přenesená",J298,0)</f>
        <v>0</v>
      </c>
      <c r="BH298" s="182">
        <f>IF(N298="sníž. přenesená",J298,0)</f>
        <v>0</v>
      </c>
      <c r="BI298" s="182">
        <f>IF(N298="nulová",J298,0)</f>
        <v>0</v>
      </c>
      <c r="BJ298" s="19" t="s">
        <v>84</v>
      </c>
      <c r="BK298" s="182">
        <f>ROUND(I298*H298,2)</f>
        <v>0</v>
      </c>
      <c r="BL298" s="19" t="s">
        <v>619</v>
      </c>
      <c r="BM298" s="181" t="s">
        <v>1259</v>
      </c>
    </row>
    <row r="299" spans="1:65" s="2" customFormat="1">
      <c r="A299" s="35"/>
      <c r="B299" s="36"/>
      <c r="C299" s="37"/>
      <c r="D299" s="183" t="s">
        <v>143</v>
      </c>
      <c r="E299" s="37"/>
      <c r="F299" s="184" t="s">
        <v>1260</v>
      </c>
      <c r="G299" s="37"/>
      <c r="H299" s="37"/>
      <c r="I299" s="426"/>
      <c r="J299" s="408"/>
      <c r="K299" s="37"/>
      <c r="L299" s="40"/>
      <c r="M299" s="186"/>
      <c r="N299" s="187"/>
      <c r="O299" s="64"/>
      <c r="P299" s="64"/>
      <c r="Q299" s="64"/>
      <c r="R299" s="64"/>
      <c r="S299" s="64"/>
      <c r="T299" s="65"/>
      <c r="U299" s="35"/>
      <c r="V299" s="35"/>
      <c r="W299" s="35"/>
      <c r="X299" s="35"/>
      <c r="Y299" s="35"/>
      <c r="Z299" s="35"/>
      <c r="AA299" s="35"/>
      <c r="AB299" s="35"/>
      <c r="AC299" s="35"/>
      <c r="AD299" s="35"/>
      <c r="AE299" s="35"/>
      <c r="AT299" s="19" t="s">
        <v>143</v>
      </c>
      <c r="AU299" s="19" t="s">
        <v>86</v>
      </c>
    </row>
    <row r="300" spans="1:65" s="14" customFormat="1">
      <c r="B300" s="198"/>
      <c r="C300" s="199"/>
      <c r="D300" s="183" t="s">
        <v>147</v>
      </c>
      <c r="E300" s="200" t="s">
        <v>19</v>
      </c>
      <c r="F300" s="201" t="s">
        <v>1261</v>
      </c>
      <c r="G300" s="199"/>
      <c r="H300" s="202">
        <v>89.27</v>
      </c>
      <c r="I300" s="429"/>
      <c r="J300" s="430"/>
      <c r="K300" s="199"/>
      <c r="L300" s="203"/>
      <c r="M300" s="204"/>
      <c r="N300" s="205"/>
      <c r="O300" s="205"/>
      <c r="P300" s="205"/>
      <c r="Q300" s="205"/>
      <c r="R300" s="205"/>
      <c r="S300" s="205"/>
      <c r="T300" s="206"/>
      <c r="AT300" s="207" t="s">
        <v>147</v>
      </c>
      <c r="AU300" s="207" t="s">
        <v>86</v>
      </c>
      <c r="AV300" s="14" t="s">
        <v>86</v>
      </c>
      <c r="AW300" s="14" t="s">
        <v>35</v>
      </c>
      <c r="AX300" s="14" t="s">
        <v>84</v>
      </c>
      <c r="AY300" s="207" t="s">
        <v>134</v>
      </c>
    </row>
    <row r="301" spans="1:65" s="2" customFormat="1" ht="14.45" customHeight="1">
      <c r="A301" s="35"/>
      <c r="B301" s="36"/>
      <c r="C301" s="218" t="s">
        <v>619</v>
      </c>
      <c r="D301" s="218" t="s">
        <v>192</v>
      </c>
      <c r="E301" s="219" t="s">
        <v>1262</v>
      </c>
      <c r="F301" s="220" t="s">
        <v>1263</v>
      </c>
      <c r="G301" s="221" t="s">
        <v>181</v>
      </c>
      <c r="H301" s="222">
        <v>7.15</v>
      </c>
      <c r="I301" s="427"/>
      <c r="J301" s="428">
        <f>ROUND(I301*H301,2)</f>
        <v>0</v>
      </c>
      <c r="K301" s="220" t="s">
        <v>19</v>
      </c>
      <c r="L301" s="223"/>
      <c r="M301" s="224" t="s">
        <v>19</v>
      </c>
      <c r="N301" s="225" t="s">
        <v>47</v>
      </c>
      <c r="O301" s="64"/>
      <c r="P301" s="179">
        <f>O301*H301</f>
        <v>0</v>
      </c>
      <c r="Q301" s="179">
        <v>0</v>
      </c>
      <c r="R301" s="179">
        <f>Q301*H301</f>
        <v>0</v>
      </c>
      <c r="S301" s="179">
        <v>0</v>
      </c>
      <c r="T301" s="180">
        <f>S301*H301</f>
        <v>0</v>
      </c>
      <c r="U301" s="35"/>
      <c r="V301" s="35"/>
      <c r="W301" s="35"/>
      <c r="X301" s="35"/>
      <c r="Y301" s="35"/>
      <c r="Z301" s="35"/>
      <c r="AA301" s="35"/>
      <c r="AB301" s="35"/>
      <c r="AC301" s="35"/>
      <c r="AD301" s="35"/>
      <c r="AE301" s="35"/>
      <c r="AR301" s="181" t="s">
        <v>1178</v>
      </c>
      <c r="AT301" s="181" t="s">
        <v>192</v>
      </c>
      <c r="AU301" s="181" t="s">
        <v>86</v>
      </c>
      <c r="AY301" s="19" t="s">
        <v>134</v>
      </c>
      <c r="BE301" s="182">
        <f>IF(N301="základní",J301,0)</f>
        <v>0</v>
      </c>
      <c r="BF301" s="182">
        <f>IF(N301="snížená",J301,0)</f>
        <v>0</v>
      </c>
      <c r="BG301" s="182">
        <f>IF(N301="zákl. přenesená",J301,0)</f>
        <v>0</v>
      </c>
      <c r="BH301" s="182">
        <f>IF(N301="sníž. přenesená",J301,0)</f>
        <v>0</v>
      </c>
      <c r="BI301" s="182">
        <f>IF(N301="nulová",J301,0)</f>
        <v>0</v>
      </c>
      <c r="BJ301" s="19" t="s">
        <v>84</v>
      </c>
      <c r="BK301" s="182">
        <f>ROUND(I301*H301,2)</f>
        <v>0</v>
      </c>
      <c r="BL301" s="19" t="s">
        <v>619</v>
      </c>
      <c r="BM301" s="181" t="s">
        <v>1264</v>
      </c>
    </row>
    <row r="302" spans="1:65" s="14" customFormat="1">
      <c r="B302" s="198"/>
      <c r="C302" s="199"/>
      <c r="D302" s="183" t="s">
        <v>147</v>
      </c>
      <c r="E302" s="200" t="s">
        <v>19</v>
      </c>
      <c r="F302" s="201" t="s">
        <v>1265</v>
      </c>
      <c r="G302" s="199"/>
      <c r="H302" s="202">
        <v>6.5</v>
      </c>
      <c r="I302" s="429"/>
      <c r="J302" s="430"/>
      <c r="K302" s="199"/>
      <c r="L302" s="203"/>
      <c r="M302" s="204"/>
      <c r="N302" s="205"/>
      <c r="O302" s="205"/>
      <c r="P302" s="205"/>
      <c r="Q302" s="205"/>
      <c r="R302" s="205"/>
      <c r="S302" s="205"/>
      <c r="T302" s="206"/>
      <c r="AT302" s="207" t="s">
        <v>147</v>
      </c>
      <c r="AU302" s="207" t="s">
        <v>86</v>
      </c>
      <c r="AV302" s="14" t="s">
        <v>86</v>
      </c>
      <c r="AW302" s="14" t="s">
        <v>35</v>
      </c>
      <c r="AX302" s="14" t="s">
        <v>84</v>
      </c>
      <c r="AY302" s="207" t="s">
        <v>134</v>
      </c>
    </row>
    <row r="303" spans="1:65" s="14" customFormat="1">
      <c r="B303" s="198"/>
      <c r="C303" s="199"/>
      <c r="D303" s="183" t="s">
        <v>147</v>
      </c>
      <c r="E303" s="199"/>
      <c r="F303" s="201" t="s">
        <v>1266</v>
      </c>
      <c r="G303" s="199"/>
      <c r="H303" s="202">
        <v>7.15</v>
      </c>
      <c r="I303" s="429"/>
      <c r="J303" s="430"/>
      <c r="K303" s="199"/>
      <c r="L303" s="203"/>
      <c r="M303" s="204"/>
      <c r="N303" s="205"/>
      <c r="O303" s="205"/>
      <c r="P303" s="205"/>
      <c r="Q303" s="205"/>
      <c r="R303" s="205"/>
      <c r="S303" s="205"/>
      <c r="T303" s="206"/>
      <c r="AT303" s="207" t="s">
        <v>147</v>
      </c>
      <c r="AU303" s="207" t="s">
        <v>86</v>
      </c>
      <c r="AV303" s="14" t="s">
        <v>86</v>
      </c>
      <c r="AW303" s="14" t="s">
        <v>4</v>
      </c>
      <c r="AX303" s="14" t="s">
        <v>84</v>
      </c>
      <c r="AY303" s="207" t="s">
        <v>134</v>
      </c>
    </row>
    <row r="304" spans="1:65" s="2" customFormat="1" ht="14.45" customHeight="1">
      <c r="A304" s="35"/>
      <c r="B304" s="36"/>
      <c r="C304" s="218" t="s">
        <v>626</v>
      </c>
      <c r="D304" s="218" t="s">
        <v>192</v>
      </c>
      <c r="E304" s="219" t="s">
        <v>1267</v>
      </c>
      <c r="F304" s="220" t="s">
        <v>1268</v>
      </c>
      <c r="G304" s="221" t="s">
        <v>181</v>
      </c>
      <c r="H304" s="222">
        <v>91.046999999999997</v>
      </c>
      <c r="I304" s="427"/>
      <c r="J304" s="428">
        <f>ROUND(I304*H304,2)</f>
        <v>0</v>
      </c>
      <c r="K304" s="220" t="s">
        <v>19</v>
      </c>
      <c r="L304" s="223"/>
      <c r="M304" s="224" t="s">
        <v>19</v>
      </c>
      <c r="N304" s="225" t="s">
        <v>47</v>
      </c>
      <c r="O304" s="64"/>
      <c r="P304" s="179">
        <f>O304*H304</f>
        <v>0</v>
      </c>
      <c r="Q304" s="179">
        <v>0</v>
      </c>
      <c r="R304" s="179">
        <f>Q304*H304</f>
        <v>0</v>
      </c>
      <c r="S304" s="179">
        <v>0</v>
      </c>
      <c r="T304" s="180">
        <f>S304*H304</f>
        <v>0</v>
      </c>
      <c r="U304" s="35"/>
      <c r="V304" s="35"/>
      <c r="W304" s="35"/>
      <c r="X304" s="35"/>
      <c r="Y304" s="35"/>
      <c r="Z304" s="35"/>
      <c r="AA304" s="35"/>
      <c r="AB304" s="35"/>
      <c r="AC304" s="35"/>
      <c r="AD304" s="35"/>
      <c r="AE304" s="35"/>
      <c r="AR304" s="181" t="s">
        <v>1178</v>
      </c>
      <c r="AT304" s="181" t="s">
        <v>192</v>
      </c>
      <c r="AU304" s="181" t="s">
        <v>86</v>
      </c>
      <c r="AY304" s="19" t="s">
        <v>134</v>
      </c>
      <c r="BE304" s="182">
        <f>IF(N304="základní",J304,0)</f>
        <v>0</v>
      </c>
      <c r="BF304" s="182">
        <f>IF(N304="snížená",J304,0)</f>
        <v>0</v>
      </c>
      <c r="BG304" s="182">
        <f>IF(N304="zákl. přenesená",J304,0)</f>
        <v>0</v>
      </c>
      <c r="BH304" s="182">
        <f>IF(N304="sníž. přenesená",J304,0)</f>
        <v>0</v>
      </c>
      <c r="BI304" s="182">
        <f>IF(N304="nulová",J304,0)</f>
        <v>0</v>
      </c>
      <c r="BJ304" s="19" t="s">
        <v>84</v>
      </c>
      <c r="BK304" s="182">
        <f>ROUND(I304*H304,2)</f>
        <v>0</v>
      </c>
      <c r="BL304" s="19" t="s">
        <v>619</v>
      </c>
      <c r="BM304" s="181" t="s">
        <v>1269</v>
      </c>
    </row>
    <row r="305" spans="1:65" s="14" customFormat="1">
      <c r="B305" s="198"/>
      <c r="C305" s="199"/>
      <c r="D305" s="183" t="s">
        <v>147</v>
      </c>
      <c r="E305" s="200" t="s">
        <v>19</v>
      </c>
      <c r="F305" s="201" t="s">
        <v>1270</v>
      </c>
      <c r="G305" s="199"/>
      <c r="H305" s="202">
        <v>82.77</v>
      </c>
      <c r="I305" s="429"/>
      <c r="J305" s="430"/>
      <c r="K305" s="199"/>
      <c r="L305" s="203"/>
      <c r="M305" s="204"/>
      <c r="N305" s="205"/>
      <c r="O305" s="205"/>
      <c r="P305" s="205"/>
      <c r="Q305" s="205"/>
      <c r="R305" s="205"/>
      <c r="S305" s="205"/>
      <c r="T305" s="206"/>
      <c r="AT305" s="207" t="s">
        <v>147</v>
      </c>
      <c r="AU305" s="207" t="s">
        <v>86</v>
      </c>
      <c r="AV305" s="14" t="s">
        <v>86</v>
      </c>
      <c r="AW305" s="14" t="s">
        <v>35</v>
      </c>
      <c r="AX305" s="14" t="s">
        <v>76</v>
      </c>
      <c r="AY305" s="207" t="s">
        <v>134</v>
      </c>
    </row>
    <row r="306" spans="1:65" s="15" customFormat="1">
      <c r="B306" s="208"/>
      <c r="C306" s="209"/>
      <c r="D306" s="183" t="s">
        <v>147</v>
      </c>
      <c r="E306" s="210" t="s">
        <v>19</v>
      </c>
      <c r="F306" s="211" t="s">
        <v>153</v>
      </c>
      <c r="G306" s="209"/>
      <c r="H306" s="212">
        <v>82.77</v>
      </c>
      <c r="I306" s="431"/>
      <c r="J306" s="432"/>
      <c r="K306" s="209"/>
      <c r="L306" s="213"/>
      <c r="M306" s="214"/>
      <c r="N306" s="215"/>
      <c r="O306" s="215"/>
      <c r="P306" s="215"/>
      <c r="Q306" s="215"/>
      <c r="R306" s="215"/>
      <c r="S306" s="215"/>
      <c r="T306" s="216"/>
      <c r="AT306" s="217" t="s">
        <v>147</v>
      </c>
      <c r="AU306" s="217" t="s">
        <v>86</v>
      </c>
      <c r="AV306" s="15" t="s">
        <v>141</v>
      </c>
      <c r="AW306" s="15" t="s">
        <v>35</v>
      </c>
      <c r="AX306" s="15" t="s">
        <v>84</v>
      </c>
      <c r="AY306" s="217" t="s">
        <v>134</v>
      </c>
    </row>
    <row r="307" spans="1:65" s="14" customFormat="1">
      <c r="B307" s="198"/>
      <c r="C307" s="199"/>
      <c r="D307" s="183" t="s">
        <v>147</v>
      </c>
      <c r="E307" s="199"/>
      <c r="F307" s="201" t="s">
        <v>1271</v>
      </c>
      <c r="G307" s="199"/>
      <c r="H307" s="202">
        <v>91.046999999999997</v>
      </c>
      <c r="I307" s="429"/>
      <c r="J307" s="430"/>
      <c r="K307" s="199"/>
      <c r="L307" s="203"/>
      <c r="M307" s="204"/>
      <c r="N307" s="205"/>
      <c r="O307" s="205"/>
      <c r="P307" s="205"/>
      <c r="Q307" s="205"/>
      <c r="R307" s="205"/>
      <c r="S307" s="205"/>
      <c r="T307" s="206"/>
      <c r="AT307" s="207" t="s">
        <v>147</v>
      </c>
      <c r="AU307" s="207" t="s">
        <v>86</v>
      </c>
      <c r="AV307" s="14" t="s">
        <v>86</v>
      </c>
      <c r="AW307" s="14" t="s">
        <v>4</v>
      </c>
      <c r="AX307" s="14" t="s">
        <v>84</v>
      </c>
      <c r="AY307" s="207" t="s">
        <v>134</v>
      </c>
    </row>
    <row r="308" spans="1:65" s="2" customFormat="1" ht="14.45" customHeight="1">
      <c r="A308" s="35"/>
      <c r="B308" s="36"/>
      <c r="C308" s="170" t="s">
        <v>635</v>
      </c>
      <c r="D308" s="170" t="s">
        <v>136</v>
      </c>
      <c r="E308" s="171" t="s">
        <v>1272</v>
      </c>
      <c r="F308" s="172" t="s">
        <v>1273</v>
      </c>
      <c r="G308" s="173" t="s">
        <v>181</v>
      </c>
      <c r="H308" s="174">
        <v>5.4</v>
      </c>
      <c r="I308" s="424"/>
      <c r="J308" s="425">
        <f>ROUND(I308*H308,2)</f>
        <v>0</v>
      </c>
      <c r="K308" s="172" t="s">
        <v>140</v>
      </c>
      <c r="L308" s="40"/>
      <c r="M308" s="177" t="s">
        <v>19</v>
      </c>
      <c r="N308" s="178" t="s">
        <v>47</v>
      </c>
      <c r="O308" s="64"/>
      <c r="P308" s="179">
        <f>O308*H308</f>
        <v>0</v>
      </c>
      <c r="Q308" s="179">
        <v>1.0000000000000001E-5</v>
      </c>
      <c r="R308" s="179">
        <f>Q308*H308</f>
        <v>5.4000000000000005E-5</v>
      </c>
      <c r="S308" s="179">
        <v>0</v>
      </c>
      <c r="T308" s="180">
        <f>S308*H308</f>
        <v>0</v>
      </c>
      <c r="U308" s="35"/>
      <c r="V308" s="35"/>
      <c r="W308" s="35"/>
      <c r="X308" s="35"/>
      <c r="Y308" s="35"/>
      <c r="Z308" s="35"/>
      <c r="AA308" s="35"/>
      <c r="AB308" s="35"/>
      <c r="AC308" s="35"/>
      <c r="AD308" s="35"/>
      <c r="AE308" s="35"/>
      <c r="AR308" s="181" t="s">
        <v>619</v>
      </c>
      <c r="AT308" s="181" t="s">
        <v>136</v>
      </c>
      <c r="AU308" s="181" t="s">
        <v>86</v>
      </c>
      <c r="AY308" s="19" t="s">
        <v>134</v>
      </c>
      <c r="BE308" s="182">
        <f>IF(N308="základní",J308,0)</f>
        <v>0</v>
      </c>
      <c r="BF308" s="182">
        <f>IF(N308="snížená",J308,0)</f>
        <v>0</v>
      </c>
      <c r="BG308" s="182">
        <f>IF(N308="zákl. přenesená",J308,0)</f>
        <v>0</v>
      </c>
      <c r="BH308" s="182">
        <f>IF(N308="sníž. přenesená",J308,0)</f>
        <v>0</v>
      </c>
      <c r="BI308" s="182">
        <f>IF(N308="nulová",J308,0)</f>
        <v>0</v>
      </c>
      <c r="BJ308" s="19" t="s">
        <v>84</v>
      </c>
      <c r="BK308" s="182">
        <f>ROUND(I308*H308,2)</f>
        <v>0</v>
      </c>
      <c r="BL308" s="19" t="s">
        <v>619</v>
      </c>
      <c r="BM308" s="181" t="s">
        <v>1274</v>
      </c>
    </row>
    <row r="309" spans="1:65" s="2" customFormat="1">
      <c r="A309" s="35"/>
      <c r="B309" s="36"/>
      <c r="C309" s="37"/>
      <c r="D309" s="183" t="s">
        <v>143</v>
      </c>
      <c r="E309" s="37"/>
      <c r="F309" s="184" t="s">
        <v>1275</v>
      </c>
      <c r="G309" s="37"/>
      <c r="H309" s="37"/>
      <c r="I309" s="426"/>
      <c r="J309" s="408"/>
      <c r="K309" s="37"/>
      <c r="L309" s="40"/>
      <c r="M309" s="186"/>
      <c r="N309" s="187"/>
      <c r="O309" s="64"/>
      <c r="P309" s="64"/>
      <c r="Q309" s="64"/>
      <c r="R309" s="64"/>
      <c r="S309" s="64"/>
      <c r="T309" s="65"/>
      <c r="U309" s="35"/>
      <c r="V309" s="35"/>
      <c r="W309" s="35"/>
      <c r="X309" s="35"/>
      <c r="Y309" s="35"/>
      <c r="Z309" s="35"/>
      <c r="AA309" s="35"/>
      <c r="AB309" s="35"/>
      <c r="AC309" s="35"/>
      <c r="AD309" s="35"/>
      <c r="AE309" s="35"/>
      <c r="AT309" s="19" t="s">
        <v>143</v>
      </c>
      <c r="AU309" s="19" t="s">
        <v>86</v>
      </c>
    </row>
    <row r="310" spans="1:65" s="2" customFormat="1" ht="14.45" customHeight="1">
      <c r="A310" s="35"/>
      <c r="B310" s="36"/>
      <c r="C310" s="218" t="s">
        <v>643</v>
      </c>
      <c r="D310" s="218" t="s">
        <v>192</v>
      </c>
      <c r="E310" s="219" t="s">
        <v>1276</v>
      </c>
      <c r="F310" s="220" t="s">
        <v>1277</v>
      </c>
      <c r="G310" s="221" t="s">
        <v>181</v>
      </c>
      <c r="H310" s="222">
        <v>5.94</v>
      </c>
      <c r="I310" s="427"/>
      <c r="J310" s="428">
        <f>ROUND(I310*H310,2)</f>
        <v>0</v>
      </c>
      <c r="K310" s="220" t="s">
        <v>19</v>
      </c>
      <c r="L310" s="223"/>
      <c r="M310" s="224" t="s">
        <v>19</v>
      </c>
      <c r="N310" s="225" t="s">
        <v>47</v>
      </c>
      <c r="O310" s="64"/>
      <c r="P310" s="179">
        <f>O310*H310</f>
        <v>0</v>
      </c>
      <c r="Q310" s="179">
        <v>0</v>
      </c>
      <c r="R310" s="179">
        <f>Q310*H310</f>
        <v>0</v>
      </c>
      <c r="S310" s="179">
        <v>0</v>
      </c>
      <c r="T310" s="180">
        <f>S310*H310</f>
        <v>0</v>
      </c>
      <c r="U310" s="35"/>
      <c r="V310" s="35"/>
      <c r="W310" s="35"/>
      <c r="X310" s="35"/>
      <c r="Y310" s="35"/>
      <c r="Z310" s="35"/>
      <c r="AA310" s="35"/>
      <c r="AB310" s="35"/>
      <c r="AC310" s="35"/>
      <c r="AD310" s="35"/>
      <c r="AE310" s="35"/>
      <c r="AR310" s="181" t="s">
        <v>1178</v>
      </c>
      <c r="AT310" s="181" t="s">
        <v>192</v>
      </c>
      <c r="AU310" s="181" t="s">
        <v>86</v>
      </c>
      <c r="AY310" s="19" t="s">
        <v>134</v>
      </c>
      <c r="BE310" s="182">
        <f>IF(N310="základní",J310,0)</f>
        <v>0</v>
      </c>
      <c r="BF310" s="182">
        <f>IF(N310="snížená",J310,0)</f>
        <v>0</v>
      </c>
      <c r="BG310" s="182">
        <f>IF(N310="zákl. přenesená",J310,0)</f>
        <v>0</v>
      </c>
      <c r="BH310" s="182">
        <f>IF(N310="sníž. přenesená",J310,0)</f>
        <v>0</v>
      </c>
      <c r="BI310" s="182">
        <f>IF(N310="nulová",J310,0)</f>
        <v>0</v>
      </c>
      <c r="BJ310" s="19" t="s">
        <v>84</v>
      </c>
      <c r="BK310" s="182">
        <f>ROUND(I310*H310,2)</f>
        <v>0</v>
      </c>
      <c r="BL310" s="19" t="s">
        <v>619</v>
      </c>
      <c r="BM310" s="181" t="s">
        <v>1278</v>
      </c>
    </row>
    <row r="311" spans="1:65" s="2" customFormat="1">
      <c r="A311" s="35"/>
      <c r="B311" s="36"/>
      <c r="C311" s="37"/>
      <c r="D311" s="183" t="s">
        <v>143</v>
      </c>
      <c r="E311" s="37"/>
      <c r="F311" s="184" t="s">
        <v>1277</v>
      </c>
      <c r="G311" s="37"/>
      <c r="H311" s="37"/>
      <c r="I311" s="426"/>
      <c r="J311" s="408"/>
      <c r="K311" s="37"/>
      <c r="L311" s="40"/>
      <c r="M311" s="186"/>
      <c r="N311" s="187"/>
      <c r="O311" s="64"/>
      <c r="P311" s="64"/>
      <c r="Q311" s="64"/>
      <c r="R311" s="64"/>
      <c r="S311" s="64"/>
      <c r="T311" s="65"/>
      <c r="U311" s="35"/>
      <c r="V311" s="35"/>
      <c r="W311" s="35"/>
      <c r="X311" s="35"/>
      <c r="Y311" s="35"/>
      <c r="Z311" s="35"/>
      <c r="AA311" s="35"/>
      <c r="AB311" s="35"/>
      <c r="AC311" s="35"/>
      <c r="AD311" s="35"/>
      <c r="AE311" s="35"/>
      <c r="AT311" s="19" t="s">
        <v>143</v>
      </c>
      <c r="AU311" s="19" t="s">
        <v>86</v>
      </c>
    </row>
    <row r="312" spans="1:65" s="14" customFormat="1">
      <c r="B312" s="198"/>
      <c r="C312" s="199"/>
      <c r="D312" s="183" t="s">
        <v>147</v>
      </c>
      <c r="E312" s="200" t="s">
        <v>19</v>
      </c>
      <c r="F312" s="201" t="s">
        <v>1279</v>
      </c>
      <c r="G312" s="199"/>
      <c r="H312" s="202">
        <v>5.4</v>
      </c>
      <c r="I312" s="429"/>
      <c r="J312" s="430"/>
      <c r="K312" s="199"/>
      <c r="L312" s="203"/>
      <c r="M312" s="204"/>
      <c r="N312" s="205"/>
      <c r="O312" s="205"/>
      <c r="P312" s="205"/>
      <c r="Q312" s="205"/>
      <c r="R312" s="205"/>
      <c r="S312" s="205"/>
      <c r="T312" s="206"/>
      <c r="AT312" s="207" t="s">
        <v>147</v>
      </c>
      <c r="AU312" s="207" t="s">
        <v>86</v>
      </c>
      <c r="AV312" s="14" t="s">
        <v>86</v>
      </c>
      <c r="AW312" s="14" t="s">
        <v>35</v>
      </c>
      <c r="AX312" s="14" t="s">
        <v>84</v>
      </c>
      <c r="AY312" s="207" t="s">
        <v>134</v>
      </c>
    </row>
    <row r="313" spans="1:65" s="14" customFormat="1">
      <c r="B313" s="198"/>
      <c r="C313" s="199"/>
      <c r="D313" s="183" t="s">
        <v>147</v>
      </c>
      <c r="E313" s="199"/>
      <c r="F313" s="201" t="s">
        <v>1280</v>
      </c>
      <c r="G313" s="199"/>
      <c r="H313" s="202">
        <v>5.94</v>
      </c>
      <c r="I313" s="429"/>
      <c r="J313" s="430"/>
      <c r="K313" s="199"/>
      <c r="L313" s="203"/>
      <c r="M313" s="204"/>
      <c r="N313" s="205"/>
      <c r="O313" s="205"/>
      <c r="P313" s="205"/>
      <c r="Q313" s="205"/>
      <c r="R313" s="205"/>
      <c r="S313" s="205"/>
      <c r="T313" s="206"/>
      <c r="AT313" s="207" t="s">
        <v>147</v>
      </c>
      <c r="AU313" s="207" t="s">
        <v>86</v>
      </c>
      <c r="AV313" s="14" t="s">
        <v>86</v>
      </c>
      <c r="AW313" s="14" t="s">
        <v>4</v>
      </c>
      <c r="AX313" s="14" t="s">
        <v>84</v>
      </c>
      <c r="AY313" s="207" t="s">
        <v>134</v>
      </c>
    </row>
    <row r="314" spans="1:65" s="2" customFormat="1" ht="14.45" customHeight="1">
      <c r="A314" s="35"/>
      <c r="B314" s="36"/>
      <c r="C314" s="170" t="s">
        <v>649</v>
      </c>
      <c r="D314" s="170" t="s">
        <v>136</v>
      </c>
      <c r="E314" s="171" t="s">
        <v>1281</v>
      </c>
      <c r="F314" s="172" t="s">
        <v>1282</v>
      </c>
      <c r="G314" s="173" t="s">
        <v>187</v>
      </c>
      <c r="H314" s="174">
        <v>2</v>
      </c>
      <c r="I314" s="424"/>
      <c r="J314" s="425">
        <f>ROUND(I314*H314,2)</f>
        <v>0</v>
      </c>
      <c r="K314" s="172" t="s">
        <v>140</v>
      </c>
      <c r="L314" s="40"/>
      <c r="M314" s="177" t="s">
        <v>19</v>
      </c>
      <c r="N314" s="178" t="s">
        <v>47</v>
      </c>
      <c r="O314" s="64"/>
      <c r="P314" s="179">
        <f>O314*H314</f>
        <v>0</v>
      </c>
      <c r="Q314" s="179">
        <v>1.0000000000000001E-5</v>
      </c>
      <c r="R314" s="179">
        <f>Q314*H314</f>
        <v>2.0000000000000002E-5</v>
      </c>
      <c r="S314" s="179">
        <v>0</v>
      </c>
      <c r="T314" s="180">
        <f>S314*H314</f>
        <v>0</v>
      </c>
      <c r="U314" s="35"/>
      <c r="V314" s="35"/>
      <c r="W314" s="35"/>
      <c r="X314" s="35"/>
      <c r="Y314" s="35"/>
      <c r="Z314" s="35"/>
      <c r="AA314" s="35"/>
      <c r="AB314" s="35"/>
      <c r="AC314" s="35"/>
      <c r="AD314" s="35"/>
      <c r="AE314" s="35"/>
      <c r="AR314" s="181" t="s">
        <v>84</v>
      </c>
      <c r="AT314" s="181" t="s">
        <v>136</v>
      </c>
      <c r="AU314" s="181" t="s">
        <v>86</v>
      </c>
      <c r="AY314" s="19" t="s">
        <v>134</v>
      </c>
      <c r="BE314" s="182">
        <f>IF(N314="základní",J314,0)</f>
        <v>0</v>
      </c>
      <c r="BF314" s="182">
        <f>IF(N314="snížená",J314,0)</f>
        <v>0</v>
      </c>
      <c r="BG314" s="182">
        <f>IF(N314="zákl. přenesená",J314,0)</f>
        <v>0</v>
      </c>
      <c r="BH314" s="182">
        <f>IF(N314="sníž. přenesená",J314,0)</f>
        <v>0</v>
      </c>
      <c r="BI314" s="182">
        <f>IF(N314="nulová",J314,0)</f>
        <v>0</v>
      </c>
      <c r="BJ314" s="19" t="s">
        <v>84</v>
      </c>
      <c r="BK314" s="182">
        <f>ROUND(I314*H314,2)</f>
        <v>0</v>
      </c>
      <c r="BL314" s="19" t="s">
        <v>84</v>
      </c>
      <c r="BM314" s="181" t="s">
        <v>1283</v>
      </c>
    </row>
    <row r="315" spans="1:65" s="2" customFormat="1">
      <c r="A315" s="35"/>
      <c r="B315" s="36"/>
      <c r="C315" s="37"/>
      <c r="D315" s="183" t="s">
        <v>143</v>
      </c>
      <c r="E315" s="37"/>
      <c r="F315" s="184" t="s">
        <v>1284</v>
      </c>
      <c r="G315" s="37"/>
      <c r="H315" s="37"/>
      <c r="I315" s="426"/>
      <c r="J315" s="408"/>
      <c r="K315" s="37"/>
      <c r="L315" s="40"/>
      <c r="M315" s="186"/>
      <c r="N315" s="187"/>
      <c r="O315" s="64"/>
      <c r="P315" s="64"/>
      <c r="Q315" s="64"/>
      <c r="R315" s="64"/>
      <c r="S315" s="64"/>
      <c r="T315" s="65"/>
      <c r="U315" s="35"/>
      <c r="V315" s="35"/>
      <c r="W315" s="35"/>
      <c r="X315" s="35"/>
      <c r="Y315" s="35"/>
      <c r="Z315" s="35"/>
      <c r="AA315" s="35"/>
      <c r="AB315" s="35"/>
      <c r="AC315" s="35"/>
      <c r="AD315" s="35"/>
      <c r="AE315" s="35"/>
      <c r="AT315" s="19" t="s">
        <v>143</v>
      </c>
      <c r="AU315" s="19" t="s">
        <v>86</v>
      </c>
    </row>
    <row r="316" spans="1:65" s="2" customFormat="1" ht="14.45" customHeight="1">
      <c r="A316" s="35"/>
      <c r="B316" s="36"/>
      <c r="C316" s="218" t="s">
        <v>655</v>
      </c>
      <c r="D316" s="218" t="s">
        <v>192</v>
      </c>
      <c r="E316" s="219" t="s">
        <v>1285</v>
      </c>
      <c r="F316" s="220" t="s">
        <v>1286</v>
      </c>
      <c r="G316" s="221" t="s">
        <v>187</v>
      </c>
      <c r="H316" s="222">
        <v>2</v>
      </c>
      <c r="I316" s="427"/>
      <c r="J316" s="428">
        <f>ROUND(I316*H316,2)</f>
        <v>0</v>
      </c>
      <c r="K316" s="220" t="s">
        <v>19</v>
      </c>
      <c r="L316" s="223"/>
      <c r="M316" s="224" t="s">
        <v>19</v>
      </c>
      <c r="N316" s="225" t="s">
        <v>47</v>
      </c>
      <c r="O316" s="64"/>
      <c r="P316" s="179">
        <f>O316*H316</f>
        <v>0</v>
      </c>
      <c r="Q316" s="179">
        <v>0</v>
      </c>
      <c r="R316" s="179">
        <f>Q316*H316</f>
        <v>0</v>
      </c>
      <c r="S316" s="179">
        <v>0</v>
      </c>
      <c r="T316" s="180">
        <f>S316*H316</f>
        <v>0</v>
      </c>
      <c r="U316" s="35"/>
      <c r="V316" s="35"/>
      <c r="W316" s="35"/>
      <c r="X316" s="35"/>
      <c r="Y316" s="35"/>
      <c r="Z316" s="35"/>
      <c r="AA316" s="35"/>
      <c r="AB316" s="35"/>
      <c r="AC316" s="35"/>
      <c r="AD316" s="35"/>
      <c r="AE316" s="35"/>
      <c r="AR316" s="181" t="s">
        <v>86</v>
      </c>
      <c r="AT316" s="181" t="s">
        <v>192</v>
      </c>
      <c r="AU316" s="181" t="s">
        <v>86</v>
      </c>
      <c r="AY316" s="19" t="s">
        <v>134</v>
      </c>
      <c r="BE316" s="182">
        <f>IF(N316="základní",J316,0)</f>
        <v>0</v>
      </c>
      <c r="BF316" s="182">
        <f>IF(N316="snížená",J316,0)</f>
        <v>0</v>
      </c>
      <c r="BG316" s="182">
        <f>IF(N316="zákl. přenesená",J316,0)</f>
        <v>0</v>
      </c>
      <c r="BH316" s="182">
        <f>IF(N316="sníž. přenesená",J316,0)</f>
        <v>0</v>
      </c>
      <c r="BI316" s="182">
        <f>IF(N316="nulová",J316,0)</f>
        <v>0</v>
      </c>
      <c r="BJ316" s="19" t="s">
        <v>84</v>
      </c>
      <c r="BK316" s="182">
        <f>ROUND(I316*H316,2)</f>
        <v>0</v>
      </c>
      <c r="BL316" s="19" t="s">
        <v>84</v>
      </c>
      <c r="BM316" s="181" t="s">
        <v>1287</v>
      </c>
    </row>
    <row r="317" spans="1:65" s="2" customFormat="1">
      <c r="A317" s="35"/>
      <c r="B317" s="36"/>
      <c r="C317" s="37"/>
      <c r="D317" s="183" t="s">
        <v>143</v>
      </c>
      <c r="E317" s="37"/>
      <c r="F317" s="184" t="s">
        <v>1286</v>
      </c>
      <c r="G317" s="37"/>
      <c r="H317" s="37"/>
      <c r="I317" s="426"/>
      <c r="J317" s="408"/>
      <c r="K317" s="37"/>
      <c r="L317" s="40"/>
      <c r="M317" s="186"/>
      <c r="N317" s="187"/>
      <c r="O317" s="64"/>
      <c r="P317" s="64"/>
      <c r="Q317" s="64"/>
      <c r="R317" s="64"/>
      <c r="S317" s="64"/>
      <c r="T317" s="65"/>
      <c r="U317" s="35"/>
      <c r="V317" s="35"/>
      <c r="W317" s="35"/>
      <c r="X317" s="35"/>
      <c r="Y317" s="35"/>
      <c r="Z317" s="35"/>
      <c r="AA317" s="35"/>
      <c r="AB317" s="35"/>
      <c r="AC317" s="35"/>
      <c r="AD317" s="35"/>
      <c r="AE317" s="35"/>
      <c r="AT317" s="19" t="s">
        <v>143</v>
      </c>
      <c r="AU317" s="19" t="s">
        <v>86</v>
      </c>
    </row>
    <row r="318" spans="1:65" s="14" customFormat="1">
      <c r="B318" s="198"/>
      <c r="C318" s="199"/>
      <c r="D318" s="183" t="s">
        <v>147</v>
      </c>
      <c r="E318" s="200" t="s">
        <v>19</v>
      </c>
      <c r="F318" s="201" t="s">
        <v>1288</v>
      </c>
      <c r="G318" s="199"/>
      <c r="H318" s="202">
        <v>2</v>
      </c>
      <c r="I318" s="429"/>
      <c r="J318" s="430"/>
      <c r="K318" s="199"/>
      <c r="L318" s="203"/>
      <c r="M318" s="204"/>
      <c r="N318" s="205"/>
      <c r="O318" s="205"/>
      <c r="P318" s="205"/>
      <c r="Q318" s="205"/>
      <c r="R318" s="205"/>
      <c r="S318" s="205"/>
      <c r="T318" s="206"/>
      <c r="AT318" s="207" t="s">
        <v>147</v>
      </c>
      <c r="AU318" s="207" t="s">
        <v>86</v>
      </c>
      <c r="AV318" s="14" t="s">
        <v>86</v>
      </c>
      <c r="AW318" s="14" t="s">
        <v>35</v>
      </c>
      <c r="AX318" s="14" t="s">
        <v>84</v>
      </c>
      <c r="AY318" s="207" t="s">
        <v>134</v>
      </c>
    </row>
    <row r="319" spans="1:65" s="2" customFormat="1" ht="14.45" customHeight="1">
      <c r="A319" s="35"/>
      <c r="B319" s="36"/>
      <c r="C319" s="170" t="s">
        <v>659</v>
      </c>
      <c r="D319" s="170" t="s">
        <v>136</v>
      </c>
      <c r="E319" s="171" t="s">
        <v>1289</v>
      </c>
      <c r="F319" s="172" t="s">
        <v>1290</v>
      </c>
      <c r="G319" s="173" t="s">
        <v>187</v>
      </c>
      <c r="H319" s="174">
        <v>57</v>
      </c>
      <c r="I319" s="424"/>
      <c r="J319" s="425">
        <f>ROUND(I319*H319,2)</f>
        <v>0</v>
      </c>
      <c r="K319" s="172" t="s">
        <v>140</v>
      </c>
      <c r="L319" s="40"/>
      <c r="M319" s="177" t="s">
        <v>19</v>
      </c>
      <c r="N319" s="178" t="s">
        <v>47</v>
      </c>
      <c r="O319" s="64"/>
      <c r="P319" s="179">
        <f>O319*H319</f>
        <v>0</v>
      </c>
      <c r="Q319" s="179">
        <v>1.0000000000000001E-5</v>
      </c>
      <c r="R319" s="179">
        <f>Q319*H319</f>
        <v>5.7000000000000009E-4</v>
      </c>
      <c r="S319" s="179">
        <v>0</v>
      </c>
      <c r="T319" s="180">
        <f>S319*H319</f>
        <v>0</v>
      </c>
      <c r="U319" s="35"/>
      <c r="V319" s="35"/>
      <c r="W319" s="35"/>
      <c r="X319" s="35"/>
      <c r="Y319" s="35"/>
      <c r="Z319" s="35"/>
      <c r="AA319" s="35"/>
      <c r="AB319" s="35"/>
      <c r="AC319" s="35"/>
      <c r="AD319" s="35"/>
      <c r="AE319" s="35"/>
      <c r="AR319" s="181" t="s">
        <v>619</v>
      </c>
      <c r="AT319" s="181" t="s">
        <v>136</v>
      </c>
      <c r="AU319" s="181" t="s">
        <v>86</v>
      </c>
      <c r="AY319" s="19" t="s">
        <v>134</v>
      </c>
      <c r="BE319" s="182">
        <f>IF(N319="základní",J319,0)</f>
        <v>0</v>
      </c>
      <c r="BF319" s="182">
        <f>IF(N319="snížená",J319,0)</f>
        <v>0</v>
      </c>
      <c r="BG319" s="182">
        <f>IF(N319="zákl. přenesená",J319,0)</f>
        <v>0</v>
      </c>
      <c r="BH319" s="182">
        <f>IF(N319="sníž. přenesená",J319,0)</f>
        <v>0</v>
      </c>
      <c r="BI319" s="182">
        <f>IF(N319="nulová",J319,0)</f>
        <v>0</v>
      </c>
      <c r="BJ319" s="19" t="s">
        <v>84</v>
      </c>
      <c r="BK319" s="182">
        <f>ROUND(I319*H319,2)</f>
        <v>0</v>
      </c>
      <c r="BL319" s="19" t="s">
        <v>619</v>
      </c>
      <c r="BM319" s="181" t="s">
        <v>1291</v>
      </c>
    </row>
    <row r="320" spans="1:65" s="2" customFormat="1">
      <c r="A320" s="35"/>
      <c r="B320" s="36"/>
      <c r="C320" s="37"/>
      <c r="D320" s="183" t="s">
        <v>143</v>
      </c>
      <c r="E320" s="37"/>
      <c r="F320" s="184" t="s">
        <v>1292</v>
      </c>
      <c r="G320" s="37"/>
      <c r="H320" s="37"/>
      <c r="I320" s="426"/>
      <c r="J320" s="408"/>
      <c r="K320" s="37"/>
      <c r="L320" s="40"/>
      <c r="M320" s="186"/>
      <c r="N320" s="187"/>
      <c r="O320" s="64"/>
      <c r="P320" s="64"/>
      <c r="Q320" s="64"/>
      <c r="R320" s="64"/>
      <c r="S320" s="64"/>
      <c r="T320" s="65"/>
      <c r="U320" s="35"/>
      <c r="V320" s="35"/>
      <c r="W320" s="35"/>
      <c r="X320" s="35"/>
      <c r="Y320" s="35"/>
      <c r="Z320" s="35"/>
      <c r="AA320" s="35"/>
      <c r="AB320" s="35"/>
      <c r="AC320" s="35"/>
      <c r="AD320" s="35"/>
      <c r="AE320" s="35"/>
      <c r="AT320" s="19" t="s">
        <v>143</v>
      </c>
      <c r="AU320" s="19" t="s">
        <v>86</v>
      </c>
    </row>
    <row r="321" spans="1:65" s="14" customFormat="1">
      <c r="B321" s="198"/>
      <c r="C321" s="199"/>
      <c r="D321" s="183" t="s">
        <v>147</v>
      </c>
      <c r="E321" s="200" t="s">
        <v>19</v>
      </c>
      <c r="F321" s="201" t="s">
        <v>1293</v>
      </c>
      <c r="G321" s="199"/>
      <c r="H321" s="202">
        <v>57</v>
      </c>
      <c r="I321" s="429"/>
      <c r="J321" s="430"/>
      <c r="K321" s="199"/>
      <c r="L321" s="203"/>
      <c r="M321" s="204"/>
      <c r="N321" s="205"/>
      <c r="O321" s="205"/>
      <c r="P321" s="205"/>
      <c r="Q321" s="205"/>
      <c r="R321" s="205"/>
      <c r="S321" s="205"/>
      <c r="T321" s="206"/>
      <c r="AT321" s="207" t="s">
        <v>147</v>
      </c>
      <c r="AU321" s="207" t="s">
        <v>86</v>
      </c>
      <c r="AV321" s="14" t="s">
        <v>86</v>
      </c>
      <c r="AW321" s="14" t="s">
        <v>35</v>
      </c>
      <c r="AX321" s="14" t="s">
        <v>84</v>
      </c>
      <c r="AY321" s="207" t="s">
        <v>134</v>
      </c>
    </row>
    <row r="322" spans="1:65" s="2" customFormat="1" ht="14.45" customHeight="1">
      <c r="A322" s="35"/>
      <c r="B322" s="36"/>
      <c r="C322" s="218" t="s">
        <v>664</v>
      </c>
      <c r="D322" s="218" t="s">
        <v>192</v>
      </c>
      <c r="E322" s="219" t="s">
        <v>1294</v>
      </c>
      <c r="F322" s="220" t="s">
        <v>1295</v>
      </c>
      <c r="G322" s="221" t="s">
        <v>187</v>
      </c>
      <c r="H322" s="222">
        <v>42</v>
      </c>
      <c r="I322" s="427"/>
      <c r="J322" s="428">
        <f>ROUND(I322*H322,2)</f>
        <v>0</v>
      </c>
      <c r="K322" s="220" t="s">
        <v>19</v>
      </c>
      <c r="L322" s="223"/>
      <c r="M322" s="224" t="s">
        <v>19</v>
      </c>
      <c r="N322" s="225" t="s">
        <v>47</v>
      </c>
      <c r="O322" s="64"/>
      <c r="P322" s="179">
        <f>O322*H322</f>
        <v>0</v>
      </c>
      <c r="Q322" s="179">
        <v>0</v>
      </c>
      <c r="R322" s="179">
        <f>Q322*H322</f>
        <v>0</v>
      </c>
      <c r="S322" s="179">
        <v>0</v>
      </c>
      <c r="T322" s="180">
        <f>S322*H322</f>
        <v>0</v>
      </c>
      <c r="U322" s="35"/>
      <c r="V322" s="35"/>
      <c r="W322" s="35"/>
      <c r="X322" s="35"/>
      <c r="Y322" s="35"/>
      <c r="Z322" s="35"/>
      <c r="AA322" s="35"/>
      <c r="AB322" s="35"/>
      <c r="AC322" s="35"/>
      <c r="AD322" s="35"/>
      <c r="AE322" s="35"/>
      <c r="AR322" s="181" t="s">
        <v>1178</v>
      </c>
      <c r="AT322" s="181" t="s">
        <v>192</v>
      </c>
      <c r="AU322" s="181" t="s">
        <v>86</v>
      </c>
      <c r="AY322" s="19" t="s">
        <v>134</v>
      </c>
      <c r="BE322" s="182">
        <f>IF(N322="základní",J322,0)</f>
        <v>0</v>
      </c>
      <c r="BF322" s="182">
        <f>IF(N322="snížená",J322,0)</f>
        <v>0</v>
      </c>
      <c r="BG322" s="182">
        <f>IF(N322="zákl. přenesená",J322,0)</f>
        <v>0</v>
      </c>
      <c r="BH322" s="182">
        <f>IF(N322="sníž. přenesená",J322,0)</f>
        <v>0</v>
      </c>
      <c r="BI322" s="182">
        <f>IF(N322="nulová",J322,0)</f>
        <v>0</v>
      </c>
      <c r="BJ322" s="19" t="s">
        <v>84</v>
      </c>
      <c r="BK322" s="182">
        <f>ROUND(I322*H322,2)</f>
        <v>0</v>
      </c>
      <c r="BL322" s="19" t="s">
        <v>619</v>
      </c>
      <c r="BM322" s="181" t="s">
        <v>1296</v>
      </c>
    </row>
    <row r="323" spans="1:65" s="14" customFormat="1">
      <c r="B323" s="198"/>
      <c r="C323" s="199"/>
      <c r="D323" s="183" t="s">
        <v>147</v>
      </c>
      <c r="E323" s="200" t="s">
        <v>19</v>
      </c>
      <c r="F323" s="201" t="s">
        <v>1297</v>
      </c>
      <c r="G323" s="199"/>
      <c r="H323" s="202">
        <v>12</v>
      </c>
      <c r="I323" s="429"/>
      <c r="J323" s="430"/>
      <c r="K323" s="199"/>
      <c r="L323" s="203"/>
      <c r="M323" s="204"/>
      <c r="N323" s="205"/>
      <c r="O323" s="205"/>
      <c r="P323" s="205"/>
      <c r="Q323" s="205"/>
      <c r="R323" s="205"/>
      <c r="S323" s="205"/>
      <c r="T323" s="206"/>
      <c r="AT323" s="207" t="s">
        <v>147</v>
      </c>
      <c r="AU323" s="207" t="s">
        <v>86</v>
      </c>
      <c r="AV323" s="14" t="s">
        <v>86</v>
      </c>
      <c r="AW323" s="14" t="s">
        <v>35</v>
      </c>
      <c r="AX323" s="14" t="s">
        <v>76</v>
      </c>
      <c r="AY323" s="207" t="s">
        <v>134</v>
      </c>
    </row>
    <row r="324" spans="1:65" s="14" customFormat="1">
      <c r="B324" s="198"/>
      <c r="C324" s="199"/>
      <c r="D324" s="183" t="s">
        <v>147</v>
      </c>
      <c r="E324" s="200" t="s">
        <v>19</v>
      </c>
      <c r="F324" s="201" t="s">
        <v>1298</v>
      </c>
      <c r="G324" s="199"/>
      <c r="H324" s="202">
        <v>6</v>
      </c>
      <c r="I324" s="429"/>
      <c r="J324" s="430"/>
      <c r="K324" s="199"/>
      <c r="L324" s="203"/>
      <c r="M324" s="204"/>
      <c r="N324" s="205"/>
      <c r="O324" s="205"/>
      <c r="P324" s="205"/>
      <c r="Q324" s="205"/>
      <c r="R324" s="205"/>
      <c r="S324" s="205"/>
      <c r="T324" s="206"/>
      <c r="AT324" s="207" t="s">
        <v>147</v>
      </c>
      <c r="AU324" s="207" t="s">
        <v>86</v>
      </c>
      <c r="AV324" s="14" t="s">
        <v>86</v>
      </c>
      <c r="AW324" s="14" t="s">
        <v>35</v>
      </c>
      <c r="AX324" s="14" t="s">
        <v>76</v>
      </c>
      <c r="AY324" s="207" t="s">
        <v>134</v>
      </c>
    </row>
    <row r="325" spans="1:65" s="14" customFormat="1">
      <c r="B325" s="198"/>
      <c r="C325" s="199"/>
      <c r="D325" s="183" t="s">
        <v>147</v>
      </c>
      <c r="E325" s="200" t="s">
        <v>19</v>
      </c>
      <c r="F325" s="201" t="s">
        <v>1299</v>
      </c>
      <c r="G325" s="199"/>
      <c r="H325" s="202">
        <v>16</v>
      </c>
      <c r="I325" s="429"/>
      <c r="J325" s="430"/>
      <c r="K325" s="199"/>
      <c r="L325" s="203"/>
      <c r="M325" s="204"/>
      <c r="N325" s="205"/>
      <c r="O325" s="205"/>
      <c r="P325" s="205"/>
      <c r="Q325" s="205"/>
      <c r="R325" s="205"/>
      <c r="S325" s="205"/>
      <c r="T325" s="206"/>
      <c r="AT325" s="207" t="s">
        <v>147</v>
      </c>
      <c r="AU325" s="207" t="s">
        <v>86</v>
      </c>
      <c r="AV325" s="14" t="s">
        <v>86</v>
      </c>
      <c r="AW325" s="14" t="s">
        <v>35</v>
      </c>
      <c r="AX325" s="14" t="s">
        <v>76</v>
      </c>
      <c r="AY325" s="207" t="s">
        <v>134</v>
      </c>
    </row>
    <row r="326" spans="1:65" s="14" customFormat="1">
      <c r="B326" s="198"/>
      <c r="C326" s="199"/>
      <c r="D326" s="183" t="s">
        <v>147</v>
      </c>
      <c r="E326" s="200" t="s">
        <v>19</v>
      </c>
      <c r="F326" s="201" t="s">
        <v>1300</v>
      </c>
      <c r="G326" s="199"/>
      <c r="H326" s="202">
        <v>8</v>
      </c>
      <c r="I326" s="429"/>
      <c r="J326" s="430"/>
      <c r="K326" s="199"/>
      <c r="L326" s="203"/>
      <c r="M326" s="204"/>
      <c r="N326" s="205"/>
      <c r="O326" s="205"/>
      <c r="P326" s="205"/>
      <c r="Q326" s="205"/>
      <c r="R326" s="205"/>
      <c r="S326" s="205"/>
      <c r="T326" s="206"/>
      <c r="AT326" s="207" t="s">
        <v>147</v>
      </c>
      <c r="AU326" s="207" t="s">
        <v>86</v>
      </c>
      <c r="AV326" s="14" t="s">
        <v>86</v>
      </c>
      <c r="AW326" s="14" t="s">
        <v>35</v>
      </c>
      <c r="AX326" s="14" t="s">
        <v>76</v>
      </c>
      <c r="AY326" s="207" t="s">
        <v>134</v>
      </c>
    </row>
    <row r="327" spans="1:65" s="15" customFormat="1">
      <c r="B327" s="208"/>
      <c r="C327" s="209"/>
      <c r="D327" s="183" t="s">
        <v>147</v>
      </c>
      <c r="E327" s="210" t="s">
        <v>19</v>
      </c>
      <c r="F327" s="211" t="s">
        <v>153</v>
      </c>
      <c r="G327" s="209"/>
      <c r="H327" s="212">
        <v>42</v>
      </c>
      <c r="I327" s="431"/>
      <c r="J327" s="432"/>
      <c r="K327" s="209"/>
      <c r="L327" s="213"/>
      <c r="M327" s="214"/>
      <c r="N327" s="215"/>
      <c r="O327" s="215"/>
      <c r="P327" s="215"/>
      <c r="Q327" s="215"/>
      <c r="R327" s="215"/>
      <c r="S327" s="215"/>
      <c r="T327" s="216"/>
      <c r="AT327" s="217" t="s">
        <v>147</v>
      </c>
      <c r="AU327" s="217" t="s">
        <v>86</v>
      </c>
      <c r="AV327" s="15" t="s">
        <v>141</v>
      </c>
      <c r="AW327" s="15" t="s">
        <v>35</v>
      </c>
      <c r="AX327" s="15" t="s">
        <v>84</v>
      </c>
      <c r="AY327" s="217" t="s">
        <v>134</v>
      </c>
    </row>
    <row r="328" spans="1:65" s="2" customFormat="1" ht="14.45" customHeight="1">
      <c r="A328" s="35"/>
      <c r="B328" s="36"/>
      <c r="C328" s="218" t="s">
        <v>669</v>
      </c>
      <c r="D328" s="218" t="s">
        <v>192</v>
      </c>
      <c r="E328" s="219" t="s">
        <v>1301</v>
      </c>
      <c r="F328" s="220" t="s">
        <v>1302</v>
      </c>
      <c r="G328" s="221" t="s">
        <v>187</v>
      </c>
      <c r="H328" s="222">
        <v>15</v>
      </c>
      <c r="I328" s="427"/>
      <c r="J328" s="428">
        <f>ROUND(I328*H328,2)</f>
        <v>0</v>
      </c>
      <c r="K328" s="220" t="s">
        <v>19</v>
      </c>
      <c r="L328" s="223"/>
      <c r="M328" s="224" t="s">
        <v>19</v>
      </c>
      <c r="N328" s="225" t="s">
        <v>47</v>
      </c>
      <c r="O328" s="64"/>
      <c r="P328" s="179">
        <f>O328*H328</f>
        <v>0</v>
      </c>
      <c r="Q328" s="179">
        <v>0</v>
      </c>
      <c r="R328" s="179">
        <f>Q328*H328</f>
        <v>0</v>
      </c>
      <c r="S328" s="179">
        <v>0</v>
      </c>
      <c r="T328" s="180">
        <f>S328*H328</f>
        <v>0</v>
      </c>
      <c r="U328" s="35"/>
      <c r="V328" s="35"/>
      <c r="W328" s="35"/>
      <c r="X328" s="35"/>
      <c r="Y328" s="35"/>
      <c r="Z328" s="35"/>
      <c r="AA328" s="35"/>
      <c r="AB328" s="35"/>
      <c r="AC328" s="35"/>
      <c r="AD328" s="35"/>
      <c r="AE328" s="35"/>
      <c r="AR328" s="181" t="s">
        <v>1178</v>
      </c>
      <c r="AT328" s="181" t="s">
        <v>192</v>
      </c>
      <c r="AU328" s="181" t="s">
        <v>86</v>
      </c>
      <c r="AY328" s="19" t="s">
        <v>134</v>
      </c>
      <c r="BE328" s="182">
        <f>IF(N328="základní",J328,0)</f>
        <v>0</v>
      </c>
      <c r="BF328" s="182">
        <f>IF(N328="snížená",J328,0)</f>
        <v>0</v>
      </c>
      <c r="BG328" s="182">
        <f>IF(N328="zákl. přenesená",J328,0)</f>
        <v>0</v>
      </c>
      <c r="BH328" s="182">
        <f>IF(N328="sníž. přenesená",J328,0)</f>
        <v>0</v>
      </c>
      <c r="BI328" s="182">
        <f>IF(N328="nulová",J328,0)</f>
        <v>0</v>
      </c>
      <c r="BJ328" s="19" t="s">
        <v>84</v>
      </c>
      <c r="BK328" s="182">
        <f>ROUND(I328*H328,2)</f>
        <v>0</v>
      </c>
      <c r="BL328" s="19" t="s">
        <v>619</v>
      </c>
      <c r="BM328" s="181" t="s">
        <v>1303</v>
      </c>
    </row>
    <row r="329" spans="1:65" s="14" customFormat="1">
      <c r="B329" s="198"/>
      <c r="C329" s="199"/>
      <c r="D329" s="183" t="s">
        <v>147</v>
      </c>
      <c r="E329" s="200" t="s">
        <v>19</v>
      </c>
      <c r="F329" s="201" t="s">
        <v>1304</v>
      </c>
      <c r="G329" s="199"/>
      <c r="H329" s="202">
        <v>5</v>
      </c>
      <c r="I329" s="429"/>
      <c r="J329" s="430"/>
      <c r="K329" s="199"/>
      <c r="L329" s="203"/>
      <c r="M329" s="204"/>
      <c r="N329" s="205"/>
      <c r="O329" s="205"/>
      <c r="P329" s="205"/>
      <c r="Q329" s="205"/>
      <c r="R329" s="205"/>
      <c r="S329" s="205"/>
      <c r="T329" s="206"/>
      <c r="AT329" s="207" t="s">
        <v>147</v>
      </c>
      <c r="AU329" s="207" t="s">
        <v>86</v>
      </c>
      <c r="AV329" s="14" t="s">
        <v>86</v>
      </c>
      <c r="AW329" s="14" t="s">
        <v>35</v>
      </c>
      <c r="AX329" s="14" t="s">
        <v>76</v>
      </c>
      <c r="AY329" s="207" t="s">
        <v>134</v>
      </c>
    </row>
    <row r="330" spans="1:65" s="14" customFormat="1">
      <c r="B330" s="198"/>
      <c r="C330" s="199"/>
      <c r="D330" s="183" t="s">
        <v>147</v>
      </c>
      <c r="E330" s="200" t="s">
        <v>19</v>
      </c>
      <c r="F330" s="201" t="s">
        <v>1305</v>
      </c>
      <c r="G330" s="199"/>
      <c r="H330" s="202">
        <v>10</v>
      </c>
      <c r="I330" s="429"/>
      <c r="J330" s="430"/>
      <c r="K330" s="199"/>
      <c r="L330" s="203"/>
      <c r="M330" s="204"/>
      <c r="N330" s="205"/>
      <c r="O330" s="205"/>
      <c r="P330" s="205"/>
      <c r="Q330" s="205"/>
      <c r="R330" s="205"/>
      <c r="S330" s="205"/>
      <c r="T330" s="206"/>
      <c r="AT330" s="207" t="s">
        <v>147</v>
      </c>
      <c r="AU330" s="207" t="s">
        <v>86</v>
      </c>
      <c r="AV330" s="14" t="s">
        <v>86</v>
      </c>
      <c r="AW330" s="14" t="s">
        <v>35</v>
      </c>
      <c r="AX330" s="14" t="s">
        <v>76</v>
      </c>
      <c r="AY330" s="207" t="s">
        <v>134</v>
      </c>
    </row>
    <row r="331" spans="1:65" s="15" customFormat="1">
      <c r="B331" s="208"/>
      <c r="C331" s="209"/>
      <c r="D331" s="183" t="s">
        <v>147</v>
      </c>
      <c r="E331" s="210" t="s">
        <v>19</v>
      </c>
      <c r="F331" s="211" t="s">
        <v>153</v>
      </c>
      <c r="G331" s="209"/>
      <c r="H331" s="212">
        <v>15</v>
      </c>
      <c r="I331" s="431"/>
      <c r="J331" s="432"/>
      <c r="K331" s="209"/>
      <c r="L331" s="213"/>
      <c r="M331" s="214"/>
      <c r="N331" s="215"/>
      <c r="O331" s="215"/>
      <c r="P331" s="215"/>
      <c r="Q331" s="215"/>
      <c r="R331" s="215"/>
      <c r="S331" s="215"/>
      <c r="T331" s="216"/>
      <c r="AT331" s="217" t="s">
        <v>147</v>
      </c>
      <c r="AU331" s="217" t="s">
        <v>86</v>
      </c>
      <c r="AV331" s="15" t="s">
        <v>141</v>
      </c>
      <c r="AW331" s="15" t="s">
        <v>35</v>
      </c>
      <c r="AX331" s="15" t="s">
        <v>84</v>
      </c>
      <c r="AY331" s="217" t="s">
        <v>134</v>
      </c>
    </row>
    <row r="332" spans="1:65" s="2" customFormat="1" ht="14.45" customHeight="1">
      <c r="A332" s="35"/>
      <c r="B332" s="36"/>
      <c r="C332" s="170" t="s">
        <v>675</v>
      </c>
      <c r="D332" s="170" t="s">
        <v>136</v>
      </c>
      <c r="E332" s="171" t="s">
        <v>1306</v>
      </c>
      <c r="F332" s="172" t="s">
        <v>1307</v>
      </c>
      <c r="G332" s="173" t="s">
        <v>187</v>
      </c>
      <c r="H332" s="174">
        <v>40</v>
      </c>
      <c r="I332" s="424"/>
      <c r="J332" s="425">
        <f>ROUND(I332*H332,2)</f>
        <v>0</v>
      </c>
      <c r="K332" s="172" t="s">
        <v>140</v>
      </c>
      <c r="L332" s="40"/>
      <c r="M332" s="177" t="s">
        <v>19</v>
      </c>
      <c r="N332" s="178" t="s">
        <v>47</v>
      </c>
      <c r="O332" s="64"/>
      <c r="P332" s="179">
        <f>O332*H332</f>
        <v>0</v>
      </c>
      <c r="Q332" s="179">
        <v>1.0000000000000001E-5</v>
      </c>
      <c r="R332" s="179">
        <f>Q332*H332</f>
        <v>4.0000000000000002E-4</v>
      </c>
      <c r="S332" s="179">
        <v>0</v>
      </c>
      <c r="T332" s="180">
        <f>S332*H332</f>
        <v>0</v>
      </c>
      <c r="U332" s="35"/>
      <c r="V332" s="35"/>
      <c r="W332" s="35"/>
      <c r="X332" s="35"/>
      <c r="Y332" s="35"/>
      <c r="Z332" s="35"/>
      <c r="AA332" s="35"/>
      <c r="AB332" s="35"/>
      <c r="AC332" s="35"/>
      <c r="AD332" s="35"/>
      <c r="AE332" s="35"/>
      <c r="AR332" s="181" t="s">
        <v>619</v>
      </c>
      <c r="AT332" s="181" t="s">
        <v>136</v>
      </c>
      <c r="AU332" s="181" t="s">
        <v>86</v>
      </c>
      <c r="AY332" s="19" t="s">
        <v>134</v>
      </c>
      <c r="BE332" s="182">
        <f>IF(N332="základní",J332,0)</f>
        <v>0</v>
      </c>
      <c r="BF332" s="182">
        <f>IF(N332="snížená",J332,0)</f>
        <v>0</v>
      </c>
      <c r="BG332" s="182">
        <f>IF(N332="zákl. přenesená",J332,0)</f>
        <v>0</v>
      </c>
      <c r="BH332" s="182">
        <f>IF(N332="sníž. přenesená",J332,0)</f>
        <v>0</v>
      </c>
      <c r="BI332" s="182">
        <f>IF(N332="nulová",J332,0)</f>
        <v>0</v>
      </c>
      <c r="BJ332" s="19" t="s">
        <v>84</v>
      </c>
      <c r="BK332" s="182">
        <f>ROUND(I332*H332,2)</f>
        <v>0</v>
      </c>
      <c r="BL332" s="19" t="s">
        <v>619</v>
      </c>
      <c r="BM332" s="181" t="s">
        <v>1308</v>
      </c>
    </row>
    <row r="333" spans="1:65" s="2" customFormat="1">
      <c r="A333" s="35"/>
      <c r="B333" s="36"/>
      <c r="C333" s="37"/>
      <c r="D333" s="183" t="s">
        <v>143</v>
      </c>
      <c r="E333" s="37"/>
      <c r="F333" s="184" t="s">
        <v>1309</v>
      </c>
      <c r="G333" s="37"/>
      <c r="H333" s="37"/>
      <c r="I333" s="426"/>
      <c r="J333" s="408"/>
      <c r="K333" s="37"/>
      <c r="L333" s="40"/>
      <c r="M333" s="186"/>
      <c r="N333" s="187"/>
      <c r="O333" s="64"/>
      <c r="P333" s="64"/>
      <c r="Q333" s="64"/>
      <c r="R333" s="64"/>
      <c r="S333" s="64"/>
      <c r="T333" s="65"/>
      <c r="U333" s="35"/>
      <c r="V333" s="35"/>
      <c r="W333" s="35"/>
      <c r="X333" s="35"/>
      <c r="Y333" s="35"/>
      <c r="Z333" s="35"/>
      <c r="AA333" s="35"/>
      <c r="AB333" s="35"/>
      <c r="AC333" s="35"/>
      <c r="AD333" s="35"/>
      <c r="AE333" s="35"/>
      <c r="AT333" s="19" t="s">
        <v>143</v>
      </c>
      <c r="AU333" s="19" t="s">
        <v>86</v>
      </c>
    </row>
    <row r="334" spans="1:65" s="14" customFormat="1">
      <c r="B334" s="198"/>
      <c r="C334" s="199"/>
      <c r="D334" s="183" t="s">
        <v>147</v>
      </c>
      <c r="E334" s="200" t="s">
        <v>19</v>
      </c>
      <c r="F334" s="201" t="s">
        <v>1310</v>
      </c>
      <c r="G334" s="199"/>
      <c r="H334" s="202">
        <v>40</v>
      </c>
      <c r="I334" s="429"/>
      <c r="J334" s="430"/>
      <c r="K334" s="199"/>
      <c r="L334" s="203"/>
      <c r="M334" s="204"/>
      <c r="N334" s="205"/>
      <c r="O334" s="205"/>
      <c r="P334" s="205"/>
      <c r="Q334" s="205"/>
      <c r="R334" s="205"/>
      <c r="S334" s="205"/>
      <c r="T334" s="206"/>
      <c r="AT334" s="207" t="s">
        <v>147</v>
      </c>
      <c r="AU334" s="207" t="s">
        <v>86</v>
      </c>
      <c r="AV334" s="14" t="s">
        <v>86</v>
      </c>
      <c r="AW334" s="14" t="s">
        <v>35</v>
      </c>
      <c r="AX334" s="14" t="s">
        <v>84</v>
      </c>
      <c r="AY334" s="207" t="s">
        <v>134</v>
      </c>
    </row>
    <row r="335" spans="1:65" s="2" customFormat="1" ht="14.45" customHeight="1">
      <c r="A335" s="35"/>
      <c r="B335" s="36"/>
      <c r="C335" s="218" t="s">
        <v>679</v>
      </c>
      <c r="D335" s="218" t="s">
        <v>192</v>
      </c>
      <c r="E335" s="219" t="s">
        <v>1311</v>
      </c>
      <c r="F335" s="220" t="s">
        <v>1312</v>
      </c>
      <c r="G335" s="221" t="s">
        <v>187</v>
      </c>
      <c r="H335" s="222">
        <v>10</v>
      </c>
      <c r="I335" s="427"/>
      <c r="J335" s="428">
        <f>ROUND(I335*H335,2)</f>
        <v>0</v>
      </c>
      <c r="K335" s="220" t="s">
        <v>19</v>
      </c>
      <c r="L335" s="223"/>
      <c r="M335" s="224" t="s">
        <v>19</v>
      </c>
      <c r="N335" s="225" t="s">
        <v>47</v>
      </c>
      <c r="O335" s="64"/>
      <c r="P335" s="179">
        <f>O335*H335</f>
        <v>0</v>
      </c>
      <c r="Q335" s="179">
        <v>0</v>
      </c>
      <c r="R335" s="179">
        <f>Q335*H335</f>
        <v>0</v>
      </c>
      <c r="S335" s="179">
        <v>0</v>
      </c>
      <c r="T335" s="180">
        <f>S335*H335</f>
        <v>0</v>
      </c>
      <c r="U335" s="35"/>
      <c r="V335" s="35"/>
      <c r="W335" s="35"/>
      <c r="X335" s="35"/>
      <c r="Y335" s="35"/>
      <c r="Z335" s="35"/>
      <c r="AA335" s="35"/>
      <c r="AB335" s="35"/>
      <c r="AC335" s="35"/>
      <c r="AD335" s="35"/>
      <c r="AE335" s="35"/>
      <c r="AR335" s="181" t="s">
        <v>1178</v>
      </c>
      <c r="AT335" s="181" t="s">
        <v>192</v>
      </c>
      <c r="AU335" s="181" t="s">
        <v>86</v>
      </c>
      <c r="AY335" s="19" t="s">
        <v>134</v>
      </c>
      <c r="BE335" s="182">
        <f>IF(N335="základní",J335,0)</f>
        <v>0</v>
      </c>
      <c r="BF335" s="182">
        <f>IF(N335="snížená",J335,0)</f>
        <v>0</v>
      </c>
      <c r="BG335" s="182">
        <f>IF(N335="zákl. přenesená",J335,0)</f>
        <v>0</v>
      </c>
      <c r="BH335" s="182">
        <f>IF(N335="sníž. přenesená",J335,0)</f>
        <v>0</v>
      </c>
      <c r="BI335" s="182">
        <f>IF(N335="nulová",J335,0)</f>
        <v>0</v>
      </c>
      <c r="BJ335" s="19" t="s">
        <v>84</v>
      </c>
      <c r="BK335" s="182">
        <f>ROUND(I335*H335,2)</f>
        <v>0</v>
      </c>
      <c r="BL335" s="19" t="s">
        <v>619</v>
      </c>
      <c r="BM335" s="181" t="s">
        <v>1313</v>
      </c>
    </row>
    <row r="336" spans="1:65" s="14" customFormat="1">
      <c r="B336" s="198"/>
      <c r="C336" s="199"/>
      <c r="D336" s="183" t="s">
        <v>147</v>
      </c>
      <c r="E336" s="200" t="s">
        <v>19</v>
      </c>
      <c r="F336" s="201" t="s">
        <v>1314</v>
      </c>
      <c r="G336" s="199"/>
      <c r="H336" s="202">
        <v>9</v>
      </c>
      <c r="I336" s="429"/>
      <c r="J336" s="430"/>
      <c r="K336" s="199"/>
      <c r="L336" s="203"/>
      <c r="M336" s="204"/>
      <c r="N336" s="205"/>
      <c r="O336" s="205"/>
      <c r="P336" s="205"/>
      <c r="Q336" s="205"/>
      <c r="R336" s="205"/>
      <c r="S336" s="205"/>
      <c r="T336" s="206"/>
      <c r="AT336" s="207" t="s">
        <v>147</v>
      </c>
      <c r="AU336" s="207" t="s">
        <v>86</v>
      </c>
      <c r="AV336" s="14" t="s">
        <v>86</v>
      </c>
      <c r="AW336" s="14" t="s">
        <v>35</v>
      </c>
      <c r="AX336" s="14" t="s">
        <v>76</v>
      </c>
      <c r="AY336" s="207" t="s">
        <v>134</v>
      </c>
    </row>
    <row r="337" spans="1:65" s="14" customFormat="1">
      <c r="B337" s="198"/>
      <c r="C337" s="199"/>
      <c r="D337" s="183" t="s">
        <v>147</v>
      </c>
      <c r="E337" s="200" t="s">
        <v>19</v>
      </c>
      <c r="F337" s="201" t="s">
        <v>1315</v>
      </c>
      <c r="G337" s="199"/>
      <c r="H337" s="202">
        <v>1</v>
      </c>
      <c r="I337" s="429"/>
      <c r="J337" s="430"/>
      <c r="K337" s="199"/>
      <c r="L337" s="203"/>
      <c r="M337" s="204"/>
      <c r="N337" s="205"/>
      <c r="O337" s="205"/>
      <c r="P337" s="205"/>
      <c r="Q337" s="205"/>
      <c r="R337" s="205"/>
      <c r="S337" s="205"/>
      <c r="T337" s="206"/>
      <c r="AT337" s="207" t="s">
        <v>147</v>
      </c>
      <c r="AU337" s="207" t="s">
        <v>86</v>
      </c>
      <c r="AV337" s="14" t="s">
        <v>86</v>
      </c>
      <c r="AW337" s="14" t="s">
        <v>35</v>
      </c>
      <c r="AX337" s="14" t="s">
        <v>76</v>
      </c>
      <c r="AY337" s="207" t="s">
        <v>134</v>
      </c>
    </row>
    <row r="338" spans="1:65" s="15" customFormat="1">
      <c r="B338" s="208"/>
      <c r="C338" s="209"/>
      <c r="D338" s="183" t="s">
        <v>147</v>
      </c>
      <c r="E338" s="210" t="s">
        <v>19</v>
      </c>
      <c r="F338" s="211" t="s">
        <v>153</v>
      </c>
      <c r="G338" s="209"/>
      <c r="H338" s="212">
        <v>10</v>
      </c>
      <c r="I338" s="431"/>
      <c r="J338" s="432"/>
      <c r="K338" s="209"/>
      <c r="L338" s="213"/>
      <c r="M338" s="214"/>
      <c r="N338" s="215"/>
      <c r="O338" s="215"/>
      <c r="P338" s="215"/>
      <c r="Q338" s="215"/>
      <c r="R338" s="215"/>
      <c r="S338" s="215"/>
      <c r="T338" s="216"/>
      <c r="AT338" s="217" t="s">
        <v>147</v>
      </c>
      <c r="AU338" s="217" t="s">
        <v>86</v>
      </c>
      <c r="AV338" s="15" t="s">
        <v>141</v>
      </c>
      <c r="AW338" s="15" t="s">
        <v>35</v>
      </c>
      <c r="AX338" s="15" t="s">
        <v>84</v>
      </c>
      <c r="AY338" s="217" t="s">
        <v>134</v>
      </c>
    </row>
    <row r="339" spans="1:65" s="2" customFormat="1" ht="14.45" customHeight="1">
      <c r="A339" s="35"/>
      <c r="B339" s="36"/>
      <c r="C339" s="218" t="s">
        <v>684</v>
      </c>
      <c r="D339" s="218" t="s">
        <v>192</v>
      </c>
      <c r="E339" s="219" t="s">
        <v>1316</v>
      </c>
      <c r="F339" s="220" t="s">
        <v>1317</v>
      </c>
      <c r="G339" s="221" t="s">
        <v>187</v>
      </c>
      <c r="H339" s="222">
        <v>18</v>
      </c>
      <c r="I339" s="427"/>
      <c r="J339" s="428">
        <f>ROUND(I339*H339,2)</f>
        <v>0</v>
      </c>
      <c r="K339" s="220" t="s">
        <v>19</v>
      </c>
      <c r="L339" s="223"/>
      <c r="M339" s="224" t="s">
        <v>19</v>
      </c>
      <c r="N339" s="225" t="s">
        <v>47</v>
      </c>
      <c r="O339" s="64"/>
      <c r="P339" s="179">
        <f>O339*H339</f>
        <v>0</v>
      </c>
      <c r="Q339" s="179">
        <v>0</v>
      </c>
      <c r="R339" s="179">
        <f>Q339*H339</f>
        <v>0</v>
      </c>
      <c r="S339" s="179">
        <v>0</v>
      </c>
      <c r="T339" s="180">
        <f>S339*H339</f>
        <v>0</v>
      </c>
      <c r="U339" s="35"/>
      <c r="V339" s="35"/>
      <c r="W339" s="35"/>
      <c r="X339" s="35"/>
      <c r="Y339" s="35"/>
      <c r="Z339" s="35"/>
      <c r="AA339" s="35"/>
      <c r="AB339" s="35"/>
      <c r="AC339" s="35"/>
      <c r="AD339" s="35"/>
      <c r="AE339" s="35"/>
      <c r="AR339" s="181" t="s">
        <v>1178</v>
      </c>
      <c r="AT339" s="181" t="s">
        <v>192</v>
      </c>
      <c r="AU339" s="181" t="s">
        <v>86</v>
      </c>
      <c r="AY339" s="19" t="s">
        <v>134</v>
      </c>
      <c r="BE339" s="182">
        <f>IF(N339="základní",J339,0)</f>
        <v>0</v>
      </c>
      <c r="BF339" s="182">
        <f>IF(N339="snížená",J339,0)</f>
        <v>0</v>
      </c>
      <c r="BG339" s="182">
        <f>IF(N339="zákl. přenesená",J339,0)</f>
        <v>0</v>
      </c>
      <c r="BH339" s="182">
        <f>IF(N339="sníž. přenesená",J339,0)</f>
        <v>0</v>
      </c>
      <c r="BI339" s="182">
        <f>IF(N339="nulová",J339,0)</f>
        <v>0</v>
      </c>
      <c r="BJ339" s="19" t="s">
        <v>84</v>
      </c>
      <c r="BK339" s="182">
        <f>ROUND(I339*H339,2)</f>
        <v>0</v>
      </c>
      <c r="BL339" s="19" t="s">
        <v>619</v>
      </c>
      <c r="BM339" s="181" t="s">
        <v>1318</v>
      </c>
    </row>
    <row r="340" spans="1:65" s="14" customFormat="1">
      <c r="B340" s="198"/>
      <c r="C340" s="199"/>
      <c r="D340" s="183" t="s">
        <v>147</v>
      </c>
      <c r="E340" s="200" t="s">
        <v>19</v>
      </c>
      <c r="F340" s="201" t="s">
        <v>1297</v>
      </c>
      <c r="G340" s="199"/>
      <c r="H340" s="202">
        <v>12</v>
      </c>
      <c r="I340" s="429"/>
      <c r="J340" s="430"/>
      <c r="K340" s="199"/>
      <c r="L340" s="203"/>
      <c r="M340" s="204"/>
      <c r="N340" s="205"/>
      <c r="O340" s="205"/>
      <c r="P340" s="205"/>
      <c r="Q340" s="205"/>
      <c r="R340" s="205"/>
      <c r="S340" s="205"/>
      <c r="T340" s="206"/>
      <c r="AT340" s="207" t="s">
        <v>147</v>
      </c>
      <c r="AU340" s="207" t="s">
        <v>86</v>
      </c>
      <c r="AV340" s="14" t="s">
        <v>86</v>
      </c>
      <c r="AW340" s="14" t="s">
        <v>35</v>
      </c>
      <c r="AX340" s="14" t="s">
        <v>76</v>
      </c>
      <c r="AY340" s="207" t="s">
        <v>134</v>
      </c>
    </row>
    <row r="341" spans="1:65" s="14" customFormat="1">
      <c r="B341" s="198"/>
      <c r="C341" s="199"/>
      <c r="D341" s="183" t="s">
        <v>147</v>
      </c>
      <c r="E341" s="200" t="s">
        <v>19</v>
      </c>
      <c r="F341" s="201" t="s">
        <v>1298</v>
      </c>
      <c r="G341" s="199"/>
      <c r="H341" s="202">
        <v>6</v>
      </c>
      <c r="I341" s="429"/>
      <c r="J341" s="430"/>
      <c r="K341" s="199"/>
      <c r="L341" s="203"/>
      <c r="M341" s="204"/>
      <c r="N341" s="205"/>
      <c r="O341" s="205"/>
      <c r="P341" s="205"/>
      <c r="Q341" s="205"/>
      <c r="R341" s="205"/>
      <c r="S341" s="205"/>
      <c r="T341" s="206"/>
      <c r="AT341" s="207" t="s">
        <v>147</v>
      </c>
      <c r="AU341" s="207" t="s">
        <v>86</v>
      </c>
      <c r="AV341" s="14" t="s">
        <v>86</v>
      </c>
      <c r="AW341" s="14" t="s">
        <v>35</v>
      </c>
      <c r="AX341" s="14" t="s">
        <v>76</v>
      </c>
      <c r="AY341" s="207" t="s">
        <v>134</v>
      </c>
    </row>
    <row r="342" spans="1:65" s="15" customFormat="1">
      <c r="B342" s="208"/>
      <c r="C342" s="209"/>
      <c r="D342" s="183" t="s">
        <v>147</v>
      </c>
      <c r="E342" s="210" t="s">
        <v>19</v>
      </c>
      <c r="F342" s="211" t="s">
        <v>153</v>
      </c>
      <c r="G342" s="209"/>
      <c r="H342" s="212">
        <v>18</v>
      </c>
      <c r="I342" s="431"/>
      <c r="J342" s="432"/>
      <c r="K342" s="209"/>
      <c r="L342" s="213"/>
      <c r="M342" s="214"/>
      <c r="N342" s="215"/>
      <c r="O342" s="215"/>
      <c r="P342" s="215"/>
      <c r="Q342" s="215"/>
      <c r="R342" s="215"/>
      <c r="S342" s="215"/>
      <c r="T342" s="216"/>
      <c r="AT342" s="217" t="s">
        <v>147</v>
      </c>
      <c r="AU342" s="217" t="s">
        <v>86</v>
      </c>
      <c r="AV342" s="15" t="s">
        <v>141</v>
      </c>
      <c r="AW342" s="15" t="s">
        <v>35</v>
      </c>
      <c r="AX342" s="15" t="s">
        <v>84</v>
      </c>
      <c r="AY342" s="217" t="s">
        <v>134</v>
      </c>
    </row>
    <row r="343" spans="1:65" s="2" customFormat="1" ht="14.45" customHeight="1">
      <c r="A343" s="35"/>
      <c r="B343" s="36"/>
      <c r="C343" s="218" t="s">
        <v>688</v>
      </c>
      <c r="D343" s="218" t="s">
        <v>192</v>
      </c>
      <c r="E343" s="219" t="s">
        <v>1319</v>
      </c>
      <c r="F343" s="220" t="s">
        <v>1320</v>
      </c>
      <c r="G343" s="221" t="s">
        <v>187</v>
      </c>
      <c r="H343" s="222">
        <v>6</v>
      </c>
      <c r="I343" s="427"/>
      <c r="J343" s="428">
        <f>ROUND(I343*H343,2)</f>
        <v>0</v>
      </c>
      <c r="K343" s="220" t="s">
        <v>19</v>
      </c>
      <c r="L343" s="223"/>
      <c r="M343" s="224" t="s">
        <v>19</v>
      </c>
      <c r="N343" s="225" t="s">
        <v>47</v>
      </c>
      <c r="O343" s="64"/>
      <c r="P343" s="179">
        <f>O343*H343</f>
        <v>0</v>
      </c>
      <c r="Q343" s="179">
        <v>0</v>
      </c>
      <c r="R343" s="179">
        <f>Q343*H343</f>
        <v>0</v>
      </c>
      <c r="S343" s="179">
        <v>0</v>
      </c>
      <c r="T343" s="180">
        <f>S343*H343</f>
        <v>0</v>
      </c>
      <c r="U343" s="35"/>
      <c r="V343" s="35"/>
      <c r="W343" s="35"/>
      <c r="X343" s="35"/>
      <c r="Y343" s="35"/>
      <c r="Z343" s="35"/>
      <c r="AA343" s="35"/>
      <c r="AB343" s="35"/>
      <c r="AC343" s="35"/>
      <c r="AD343" s="35"/>
      <c r="AE343" s="35"/>
      <c r="AR343" s="181" t="s">
        <v>1178</v>
      </c>
      <c r="AT343" s="181" t="s">
        <v>192</v>
      </c>
      <c r="AU343" s="181" t="s">
        <v>86</v>
      </c>
      <c r="AY343" s="19" t="s">
        <v>134</v>
      </c>
      <c r="BE343" s="182">
        <f>IF(N343="základní",J343,0)</f>
        <v>0</v>
      </c>
      <c r="BF343" s="182">
        <f>IF(N343="snížená",J343,0)</f>
        <v>0</v>
      </c>
      <c r="BG343" s="182">
        <f>IF(N343="zákl. přenesená",J343,0)</f>
        <v>0</v>
      </c>
      <c r="BH343" s="182">
        <f>IF(N343="sníž. přenesená",J343,0)</f>
        <v>0</v>
      </c>
      <c r="BI343" s="182">
        <f>IF(N343="nulová",J343,0)</f>
        <v>0</v>
      </c>
      <c r="BJ343" s="19" t="s">
        <v>84</v>
      </c>
      <c r="BK343" s="182">
        <f>ROUND(I343*H343,2)</f>
        <v>0</v>
      </c>
      <c r="BL343" s="19" t="s">
        <v>619</v>
      </c>
      <c r="BM343" s="181" t="s">
        <v>1321</v>
      </c>
    </row>
    <row r="344" spans="1:65" s="14" customFormat="1">
      <c r="B344" s="198"/>
      <c r="C344" s="199"/>
      <c r="D344" s="183" t="s">
        <v>147</v>
      </c>
      <c r="E344" s="200" t="s">
        <v>19</v>
      </c>
      <c r="F344" s="201" t="s">
        <v>1322</v>
      </c>
      <c r="G344" s="199"/>
      <c r="H344" s="202">
        <v>6</v>
      </c>
      <c r="I344" s="429"/>
      <c r="J344" s="430"/>
      <c r="K344" s="199"/>
      <c r="L344" s="203"/>
      <c r="M344" s="204"/>
      <c r="N344" s="205"/>
      <c r="O344" s="205"/>
      <c r="P344" s="205"/>
      <c r="Q344" s="205"/>
      <c r="R344" s="205"/>
      <c r="S344" s="205"/>
      <c r="T344" s="206"/>
      <c r="AT344" s="207" t="s">
        <v>147</v>
      </c>
      <c r="AU344" s="207" t="s">
        <v>86</v>
      </c>
      <c r="AV344" s="14" t="s">
        <v>86</v>
      </c>
      <c r="AW344" s="14" t="s">
        <v>35</v>
      </c>
      <c r="AX344" s="14" t="s">
        <v>84</v>
      </c>
      <c r="AY344" s="207" t="s">
        <v>134</v>
      </c>
    </row>
    <row r="345" spans="1:65" s="2" customFormat="1" ht="14.45" customHeight="1">
      <c r="A345" s="35"/>
      <c r="B345" s="36"/>
      <c r="C345" s="218" t="s">
        <v>692</v>
      </c>
      <c r="D345" s="218" t="s">
        <v>192</v>
      </c>
      <c r="E345" s="219" t="s">
        <v>1323</v>
      </c>
      <c r="F345" s="220" t="s">
        <v>1324</v>
      </c>
      <c r="G345" s="221" t="s">
        <v>187</v>
      </c>
      <c r="H345" s="222">
        <v>2</v>
      </c>
      <c r="I345" s="427"/>
      <c r="J345" s="428">
        <f>ROUND(I345*H345,2)</f>
        <v>0</v>
      </c>
      <c r="K345" s="220" t="s">
        <v>19</v>
      </c>
      <c r="L345" s="223"/>
      <c r="M345" s="224" t="s">
        <v>19</v>
      </c>
      <c r="N345" s="225" t="s">
        <v>47</v>
      </c>
      <c r="O345" s="64"/>
      <c r="P345" s="179">
        <f>O345*H345</f>
        <v>0</v>
      </c>
      <c r="Q345" s="179">
        <v>0</v>
      </c>
      <c r="R345" s="179">
        <f>Q345*H345</f>
        <v>0</v>
      </c>
      <c r="S345" s="179">
        <v>0</v>
      </c>
      <c r="T345" s="180">
        <f>S345*H345</f>
        <v>0</v>
      </c>
      <c r="U345" s="35"/>
      <c r="V345" s="35"/>
      <c r="W345" s="35"/>
      <c r="X345" s="35"/>
      <c r="Y345" s="35"/>
      <c r="Z345" s="35"/>
      <c r="AA345" s="35"/>
      <c r="AB345" s="35"/>
      <c r="AC345" s="35"/>
      <c r="AD345" s="35"/>
      <c r="AE345" s="35"/>
      <c r="AR345" s="181" t="s">
        <v>1178</v>
      </c>
      <c r="AT345" s="181" t="s">
        <v>192</v>
      </c>
      <c r="AU345" s="181" t="s">
        <v>86</v>
      </c>
      <c r="AY345" s="19" t="s">
        <v>134</v>
      </c>
      <c r="BE345" s="182">
        <f>IF(N345="základní",J345,0)</f>
        <v>0</v>
      </c>
      <c r="BF345" s="182">
        <f>IF(N345="snížená",J345,0)</f>
        <v>0</v>
      </c>
      <c r="BG345" s="182">
        <f>IF(N345="zákl. přenesená",J345,0)</f>
        <v>0</v>
      </c>
      <c r="BH345" s="182">
        <f>IF(N345="sníž. přenesená",J345,0)</f>
        <v>0</v>
      </c>
      <c r="BI345" s="182">
        <f>IF(N345="nulová",J345,0)</f>
        <v>0</v>
      </c>
      <c r="BJ345" s="19" t="s">
        <v>84</v>
      </c>
      <c r="BK345" s="182">
        <f>ROUND(I345*H345,2)</f>
        <v>0</v>
      </c>
      <c r="BL345" s="19" t="s">
        <v>619</v>
      </c>
      <c r="BM345" s="181" t="s">
        <v>1325</v>
      </c>
    </row>
    <row r="346" spans="1:65" s="14" customFormat="1">
      <c r="B346" s="198"/>
      <c r="C346" s="199"/>
      <c r="D346" s="183" t="s">
        <v>147</v>
      </c>
      <c r="E346" s="200" t="s">
        <v>19</v>
      </c>
      <c r="F346" s="201" t="s">
        <v>1326</v>
      </c>
      <c r="G346" s="199"/>
      <c r="H346" s="202">
        <v>2</v>
      </c>
      <c r="I346" s="429"/>
      <c r="J346" s="430"/>
      <c r="K346" s="199"/>
      <c r="L346" s="203"/>
      <c r="M346" s="204"/>
      <c r="N346" s="205"/>
      <c r="O346" s="205"/>
      <c r="P346" s="205"/>
      <c r="Q346" s="205"/>
      <c r="R346" s="205"/>
      <c r="S346" s="205"/>
      <c r="T346" s="206"/>
      <c r="AT346" s="207" t="s">
        <v>147</v>
      </c>
      <c r="AU346" s="207" t="s">
        <v>86</v>
      </c>
      <c r="AV346" s="14" t="s">
        <v>86</v>
      </c>
      <c r="AW346" s="14" t="s">
        <v>35</v>
      </c>
      <c r="AX346" s="14" t="s">
        <v>84</v>
      </c>
      <c r="AY346" s="207" t="s">
        <v>134</v>
      </c>
    </row>
    <row r="347" spans="1:65" s="2" customFormat="1" ht="14.45" customHeight="1">
      <c r="A347" s="35"/>
      <c r="B347" s="36"/>
      <c r="C347" s="218" t="s">
        <v>696</v>
      </c>
      <c r="D347" s="218" t="s">
        <v>192</v>
      </c>
      <c r="E347" s="219" t="s">
        <v>1327</v>
      </c>
      <c r="F347" s="220" t="s">
        <v>1328</v>
      </c>
      <c r="G347" s="221" t="s">
        <v>187</v>
      </c>
      <c r="H347" s="222">
        <v>2</v>
      </c>
      <c r="I347" s="427"/>
      <c r="J347" s="428">
        <f>ROUND(I347*H347,2)</f>
        <v>0</v>
      </c>
      <c r="K347" s="220" t="s">
        <v>19</v>
      </c>
      <c r="L347" s="223"/>
      <c r="M347" s="224" t="s">
        <v>19</v>
      </c>
      <c r="N347" s="225" t="s">
        <v>47</v>
      </c>
      <c r="O347" s="64"/>
      <c r="P347" s="179">
        <f>O347*H347</f>
        <v>0</v>
      </c>
      <c r="Q347" s="179">
        <v>0</v>
      </c>
      <c r="R347" s="179">
        <f>Q347*H347</f>
        <v>0</v>
      </c>
      <c r="S347" s="179">
        <v>0</v>
      </c>
      <c r="T347" s="180">
        <f>S347*H347</f>
        <v>0</v>
      </c>
      <c r="U347" s="35"/>
      <c r="V347" s="35"/>
      <c r="W347" s="35"/>
      <c r="X347" s="35"/>
      <c r="Y347" s="35"/>
      <c r="Z347" s="35"/>
      <c r="AA347" s="35"/>
      <c r="AB347" s="35"/>
      <c r="AC347" s="35"/>
      <c r="AD347" s="35"/>
      <c r="AE347" s="35"/>
      <c r="AR347" s="181" t="s">
        <v>1178</v>
      </c>
      <c r="AT347" s="181" t="s">
        <v>192</v>
      </c>
      <c r="AU347" s="181" t="s">
        <v>86</v>
      </c>
      <c r="AY347" s="19" t="s">
        <v>134</v>
      </c>
      <c r="BE347" s="182">
        <f>IF(N347="základní",J347,0)</f>
        <v>0</v>
      </c>
      <c r="BF347" s="182">
        <f>IF(N347="snížená",J347,0)</f>
        <v>0</v>
      </c>
      <c r="BG347" s="182">
        <f>IF(N347="zákl. přenesená",J347,0)</f>
        <v>0</v>
      </c>
      <c r="BH347" s="182">
        <f>IF(N347="sníž. přenesená",J347,0)</f>
        <v>0</v>
      </c>
      <c r="BI347" s="182">
        <f>IF(N347="nulová",J347,0)</f>
        <v>0</v>
      </c>
      <c r="BJ347" s="19" t="s">
        <v>84</v>
      </c>
      <c r="BK347" s="182">
        <f>ROUND(I347*H347,2)</f>
        <v>0</v>
      </c>
      <c r="BL347" s="19" t="s">
        <v>619</v>
      </c>
      <c r="BM347" s="181" t="s">
        <v>1329</v>
      </c>
    </row>
    <row r="348" spans="1:65" s="14" customFormat="1">
      <c r="B348" s="198"/>
      <c r="C348" s="199"/>
      <c r="D348" s="183" t="s">
        <v>147</v>
      </c>
      <c r="E348" s="200" t="s">
        <v>19</v>
      </c>
      <c r="F348" s="201" t="s">
        <v>1330</v>
      </c>
      <c r="G348" s="199"/>
      <c r="H348" s="202">
        <v>2</v>
      </c>
      <c r="I348" s="429"/>
      <c r="J348" s="430"/>
      <c r="K348" s="199"/>
      <c r="L348" s="203"/>
      <c r="M348" s="204"/>
      <c r="N348" s="205"/>
      <c r="O348" s="205"/>
      <c r="P348" s="205"/>
      <c r="Q348" s="205"/>
      <c r="R348" s="205"/>
      <c r="S348" s="205"/>
      <c r="T348" s="206"/>
      <c r="AT348" s="207" t="s">
        <v>147</v>
      </c>
      <c r="AU348" s="207" t="s">
        <v>86</v>
      </c>
      <c r="AV348" s="14" t="s">
        <v>86</v>
      </c>
      <c r="AW348" s="14" t="s">
        <v>35</v>
      </c>
      <c r="AX348" s="14" t="s">
        <v>84</v>
      </c>
      <c r="AY348" s="207" t="s">
        <v>134</v>
      </c>
    </row>
    <row r="349" spans="1:65" s="2" customFormat="1" ht="14.45" customHeight="1">
      <c r="A349" s="35"/>
      <c r="B349" s="36"/>
      <c r="C349" s="218" t="s">
        <v>703</v>
      </c>
      <c r="D349" s="218" t="s">
        <v>192</v>
      </c>
      <c r="E349" s="219" t="s">
        <v>1331</v>
      </c>
      <c r="F349" s="220" t="s">
        <v>1332</v>
      </c>
      <c r="G349" s="221" t="s">
        <v>187</v>
      </c>
      <c r="H349" s="222">
        <v>1</v>
      </c>
      <c r="I349" s="427"/>
      <c r="J349" s="428">
        <f>ROUND(I349*H349,2)</f>
        <v>0</v>
      </c>
      <c r="K349" s="220" t="s">
        <v>19</v>
      </c>
      <c r="L349" s="223"/>
      <c r="M349" s="224" t="s">
        <v>19</v>
      </c>
      <c r="N349" s="225" t="s">
        <v>47</v>
      </c>
      <c r="O349" s="64"/>
      <c r="P349" s="179">
        <f>O349*H349</f>
        <v>0</v>
      </c>
      <c r="Q349" s="179">
        <v>0</v>
      </c>
      <c r="R349" s="179">
        <f>Q349*H349</f>
        <v>0</v>
      </c>
      <c r="S349" s="179">
        <v>0</v>
      </c>
      <c r="T349" s="180">
        <f>S349*H349</f>
        <v>0</v>
      </c>
      <c r="U349" s="35"/>
      <c r="V349" s="35"/>
      <c r="W349" s="35"/>
      <c r="X349" s="35"/>
      <c r="Y349" s="35"/>
      <c r="Z349" s="35"/>
      <c r="AA349" s="35"/>
      <c r="AB349" s="35"/>
      <c r="AC349" s="35"/>
      <c r="AD349" s="35"/>
      <c r="AE349" s="35"/>
      <c r="AR349" s="181" t="s">
        <v>1178</v>
      </c>
      <c r="AT349" s="181" t="s">
        <v>192</v>
      </c>
      <c r="AU349" s="181" t="s">
        <v>86</v>
      </c>
      <c r="AY349" s="19" t="s">
        <v>134</v>
      </c>
      <c r="BE349" s="182">
        <f>IF(N349="základní",J349,0)</f>
        <v>0</v>
      </c>
      <c r="BF349" s="182">
        <f>IF(N349="snížená",J349,0)</f>
        <v>0</v>
      </c>
      <c r="BG349" s="182">
        <f>IF(N349="zákl. přenesená",J349,0)</f>
        <v>0</v>
      </c>
      <c r="BH349" s="182">
        <f>IF(N349="sníž. přenesená",J349,0)</f>
        <v>0</v>
      </c>
      <c r="BI349" s="182">
        <f>IF(N349="nulová",J349,0)</f>
        <v>0</v>
      </c>
      <c r="BJ349" s="19" t="s">
        <v>84</v>
      </c>
      <c r="BK349" s="182">
        <f>ROUND(I349*H349,2)</f>
        <v>0</v>
      </c>
      <c r="BL349" s="19" t="s">
        <v>619</v>
      </c>
      <c r="BM349" s="181" t="s">
        <v>1333</v>
      </c>
    </row>
    <row r="350" spans="1:65" s="14" customFormat="1">
      <c r="B350" s="198"/>
      <c r="C350" s="199"/>
      <c r="D350" s="183" t="s">
        <v>147</v>
      </c>
      <c r="E350" s="200" t="s">
        <v>19</v>
      </c>
      <c r="F350" s="201" t="s">
        <v>1334</v>
      </c>
      <c r="G350" s="199"/>
      <c r="H350" s="202">
        <v>1</v>
      </c>
      <c r="I350" s="429"/>
      <c r="J350" s="430"/>
      <c r="K350" s="199"/>
      <c r="L350" s="203"/>
      <c r="M350" s="204"/>
      <c r="N350" s="205"/>
      <c r="O350" s="205"/>
      <c r="P350" s="205"/>
      <c r="Q350" s="205"/>
      <c r="R350" s="205"/>
      <c r="S350" s="205"/>
      <c r="T350" s="206"/>
      <c r="AT350" s="207" t="s">
        <v>147</v>
      </c>
      <c r="AU350" s="207" t="s">
        <v>86</v>
      </c>
      <c r="AV350" s="14" t="s">
        <v>86</v>
      </c>
      <c r="AW350" s="14" t="s">
        <v>35</v>
      </c>
      <c r="AX350" s="14" t="s">
        <v>84</v>
      </c>
      <c r="AY350" s="207" t="s">
        <v>134</v>
      </c>
    </row>
    <row r="351" spans="1:65" s="2" customFormat="1" ht="14.45" customHeight="1">
      <c r="A351" s="35"/>
      <c r="B351" s="36"/>
      <c r="C351" s="218" t="s">
        <v>705</v>
      </c>
      <c r="D351" s="218" t="s">
        <v>192</v>
      </c>
      <c r="E351" s="219" t="s">
        <v>1335</v>
      </c>
      <c r="F351" s="220" t="s">
        <v>1336</v>
      </c>
      <c r="G351" s="221" t="s">
        <v>187</v>
      </c>
      <c r="H351" s="222">
        <v>1</v>
      </c>
      <c r="I351" s="427"/>
      <c r="J351" s="428">
        <f>ROUND(I351*H351,2)</f>
        <v>0</v>
      </c>
      <c r="K351" s="220" t="s">
        <v>19</v>
      </c>
      <c r="L351" s="223"/>
      <c r="M351" s="224" t="s">
        <v>19</v>
      </c>
      <c r="N351" s="225" t="s">
        <v>47</v>
      </c>
      <c r="O351" s="64"/>
      <c r="P351" s="179">
        <f>O351*H351</f>
        <v>0</v>
      </c>
      <c r="Q351" s="179">
        <v>0</v>
      </c>
      <c r="R351" s="179">
        <f>Q351*H351</f>
        <v>0</v>
      </c>
      <c r="S351" s="179">
        <v>0</v>
      </c>
      <c r="T351" s="180">
        <f>S351*H351</f>
        <v>0</v>
      </c>
      <c r="U351" s="35"/>
      <c r="V351" s="35"/>
      <c r="W351" s="35"/>
      <c r="X351" s="35"/>
      <c r="Y351" s="35"/>
      <c r="Z351" s="35"/>
      <c r="AA351" s="35"/>
      <c r="AB351" s="35"/>
      <c r="AC351" s="35"/>
      <c r="AD351" s="35"/>
      <c r="AE351" s="35"/>
      <c r="AR351" s="181" t="s">
        <v>1178</v>
      </c>
      <c r="AT351" s="181" t="s">
        <v>192</v>
      </c>
      <c r="AU351" s="181" t="s">
        <v>86</v>
      </c>
      <c r="AY351" s="19" t="s">
        <v>134</v>
      </c>
      <c r="BE351" s="182">
        <f>IF(N351="základní",J351,0)</f>
        <v>0</v>
      </c>
      <c r="BF351" s="182">
        <f>IF(N351="snížená",J351,0)</f>
        <v>0</v>
      </c>
      <c r="BG351" s="182">
        <f>IF(N351="zákl. přenesená",J351,0)</f>
        <v>0</v>
      </c>
      <c r="BH351" s="182">
        <f>IF(N351="sníž. přenesená",J351,0)</f>
        <v>0</v>
      </c>
      <c r="BI351" s="182">
        <f>IF(N351="nulová",J351,0)</f>
        <v>0</v>
      </c>
      <c r="BJ351" s="19" t="s">
        <v>84</v>
      </c>
      <c r="BK351" s="182">
        <f>ROUND(I351*H351,2)</f>
        <v>0</v>
      </c>
      <c r="BL351" s="19" t="s">
        <v>619</v>
      </c>
      <c r="BM351" s="181" t="s">
        <v>1337</v>
      </c>
    </row>
    <row r="352" spans="1:65" s="14" customFormat="1">
      <c r="B352" s="198"/>
      <c r="C352" s="199"/>
      <c r="D352" s="183" t="s">
        <v>147</v>
      </c>
      <c r="E352" s="200" t="s">
        <v>19</v>
      </c>
      <c r="F352" s="201" t="s">
        <v>1338</v>
      </c>
      <c r="G352" s="199"/>
      <c r="H352" s="202">
        <v>1</v>
      </c>
      <c r="I352" s="429"/>
      <c r="J352" s="430"/>
      <c r="K352" s="199"/>
      <c r="L352" s="203"/>
      <c r="M352" s="204"/>
      <c r="N352" s="205"/>
      <c r="O352" s="205"/>
      <c r="P352" s="205"/>
      <c r="Q352" s="205"/>
      <c r="R352" s="205"/>
      <c r="S352" s="205"/>
      <c r="T352" s="206"/>
      <c r="AT352" s="207" t="s">
        <v>147</v>
      </c>
      <c r="AU352" s="207" t="s">
        <v>86</v>
      </c>
      <c r="AV352" s="14" t="s">
        <v>86</v>
      </c>
      <c r="AW352" s="14" t="s">
        <v>35</v>
      </c>
      <c r="AX352" s="14" t="s">
        <v>84</v>
      </c>
      <c r="AY352" s="207" t="s">
        <v>134</v>
      </c>
    </row>
    <row r="353" spans="1:65" s="2" customFormat="1" ht="14.45" customHeight="1">
      <c r="A353" s="35"/>
      <c r="B353" s="36"/>
      <c r="C353" s="218" t="s">
        <v>707</v>
      </c>
      <c r="D353" s="218" t="s">
        <v>192</v>
      </c>
      <c r="E353" s="219" t="s">
        <v>1339</v>
      </c>
      <c r="F353" s="220" t="s">
        <v>1340</v>
      </c>
      <c r="G353" s="221" t="s">
        <v>187</v>
      </c>
      <c r="H353" s="222">
        <v>7</v>
      </c>
      <c r="I353" s="427"/>
      <c r="J353" s="428">
        <f>ROUND(I353*H353,2)</f>
        <v>0</v>
      </c>
      <c r="K353" s="220" t="s">
        <v>19</v>
      </c>
      <c r="L353" s="223"/>
      <c r="M353" s="224" t="s">
        <v>19</v>
      </c>
      <c r="N353" s="225" t="s">
        <v>47</v>
      </c>
      <c r="O353" s="64"/>
      <c r="P353" s="179">
        <f>O353*H353</f>
        <v>0</v>
      </c>
      <c r="Q353" s="179">
        <v>0</v>
      </c>
      <c r="R353" s="179">
        <f>Q353*H353</f>
        <v>0</v>
      </c>
      <c r="S353" s="179">
        <v>0</v>
      </c>
      <c r="T353" s="180">
        <f>S353*H353</f>
        <v>0</v>
      </c>
      <c r="U353" s="35"/>
      <c r="V353" s="35"/>
      <c r="W353" s="35"/>
      <c r="X353" s="35"/>
      <c r="Y353" s="35"/>
      <c r="Z353" s="35"/>
      <c r="AA353" s="35"/>
      <c r="AB353" s="35"/>
      <c r="AC353" s="35"/>
      <c r="AD353" s="35"/>
      <c r="AE353" s="35"/>
      <c r="AR353" s="181" t="s">
        <v>1178</v>
      </c>
      <c r="AT353" s="181" t="s">
        <v>192</v>
      </c>
      <c r="AU353" s="181" t="s">
        <v>86</v>
      </c>
      <c r="AY353" s="19" t="s">
        <v>134</v>
      </c>
      <c r="BE353" s="182">
        <f>IF(N353="základní",J353,0)</f>
        <v>0</v>
      </c>
      <c r="BF353" s="182">
        <f>IF(N353="snížená",J353,0)</f>
        <v>0</v>
      </c>
      <c r="BG353" s="182">
        <f>IF(N353="zákl. přenesená",J353,0)</f>
        <v>0</v>
      </c>
      <c r="BH353" s="182">
        <f>IF(N353="sníž. přenesená",J353,0)</f>
        <v>0</v>
      </c>
      <c r="BI353" s="182">
        <f>IF(N353="nulová",J353,0)</f>
        <v>0</v>
      </c>
      <c r="BJ353" s="19" t="s">
        <v>84</v>
      </c>
      <c r="BK353" s="182">
        <f>ROUND(I353*H353,2)</f>
        <v>0</v>
      </c>
      <c r="BL353" s="19" t="s">
        <v>619</v>
      </c>
      <c r="BM353" s="181" t="s">
        <v>1341</v>
      </c>
    </row>
    <row r="354" spans="1:65" s="2" customFormat="1">
      <c r="A354" s="35"/>
      <c r="B354" s="36"/>
      <c r="C354" s="37"/>
      <c r="D354" s="183" t="s">
        <v>143</v>
      </c>
      <c r="E354" s="37"/>
      <c r="F354" s="184" t="s">
        <v>1340</v>
      </c>
      <c r="G354" s="37"/>
      <c r="H354" s="37"/>
      <c r="I354" s="426"/>
      <c r="J354" s="408"/>
      <c r="K354" s="37"/>
      <c r="L354" s="40"/>
      <c r="M354" s="186"/>
      <c r="N354" s="187"/>
      <c r="O354" s="64"/>
      <c r="P354" s="64"/>
      <c r="Q354" s="64"/>
      <c r="R354" s="64"/>
      <c r="S354" s="64"/>
      <c r="T354" s="65"/>
      <c r="U354" s="35"/>
      <c r="V354" s="35"/>
      <c r="W354" s="35"/>
      <c r="X354" s="35"/>
      <c r="Y354" s="35"/>
      <c r="Z354" s="35"/>
      <c r="AA354" s="35"/>
      <c r="AB354" s="35"/>
      <c r="AC354" s="35"/>
      <c r="AD354" s="35"/>
      <c r="AE354" s="35"/>
      <c r="AT354" s="19" t="s">
        <v>143</v>
      </c>
      <c r="AU354" s="19" t="s">
        <v>86</v>
      </c>
    </row>
    <row r="355" spans="1:65" s="14" customFormat="1">
      <c r="B355" s="198"/>
      <c r="C355" s="199"/>
      <c r="D355" s="183" t="s">
        <v>147</v>
      </c>
      <c r="E355" s="200" t="s">
        <v>19</v>
      </c>
      <c r="F355" s="201" t="s">
        <v>1342</v>
      </c>
      <c r="G355" s="199"/>
      <c r="H355" s="202">
        <v>7</v>
      </c>
      <c r="I355" s="429"/>
      <c r="J355" s="430"/>
      <c r="K355" s="199"/>
      <c r="L355" s="203"/>
      <c r="M355" s="204"/>
      <c r="N355" s="205"/>
      <c r="O355" s="205"/>
      <c r="P355" s="205"/>
      <c r="Q355" s="205"/>
      <c r="R355" s="205"/>
      <c r="S355" s="205"/>
      <c r="T355" s="206"/>
      <c r="AT355" s="207" t="s">
        <v>147</v>
      </c>
      <c r="AU355" s="207" t="s">
        <v>86</v>
      </c>
      <c r="AV355" s="14" t="s">
        <v>86</v>
      </c>
      <c r="AW355" s="14" t="s">
        <v>35</v>
      </c>
      <c r="AX355" s="14" t="s">
        <v>84</v>
      </c>
      <c r="AY355" s="207" t="s">
        <v>134</v>
      </c>
    </row>
    <row r="356" spans="1:65" s="2" customFormat="1" ht="14.45" customHeight="1">
      <c r="A356" s="35"/>
      <c r="B356" s="36"/>
      <c r="C356" s="170" t="s">
        <v>709</v>
      </c>
      <c r="D356" s="170" t="s">
        <v>136</v>
      </c>
      <c r="E356" s="171" t="s">
        <v>1343</v>
      </c>
      <c r="F356" s="172" t="s">
        <v>1344</v>
      </c>
      <c r="G356" s="173" t="s">
        <v>187</v>
      </c>
      <c r="H356" s="174">
        <v>103</v>
      </c>
      <c r="I356" s="424"/>
      <c r="J356" s="425">
        <f>ROUND(I356*H356,2)</f>
        <v>0</v>
      </c>
      <c r="K356" s="172" t="s">
        <v>140</v>
      </c>
      <c r="L356" s="40"/>
      <c r="M356" s="177" t="s">
        <v>19</v>
      </c>
      <c r="N356" s="178" t="s">
        <v>47</v>
      </c>
      <c r="O356" s="64"/>
      <c r="P356" s="179">
        <f>O356*H356</f>
        <v>0</v>
      </c>
      <c r="Q356" s="179">
        <v>1.0000000000000001E-5</v>
      </c>
      <c r="R356" s="179">
        <f>Q356*H356</f>
        <v>1.0300000000000001E-3</v>
      </c>
      <c r="S356" s="179">
        <v>0</v>
      </c>
      <c r="T356" s="180">
        <f>S356*H356</f>
        <v>0</v>
      </c>
      <c r="U356" s="35"/>
      <c r="V356" s="35"/>
      <c r="W356" s="35"/>
      <c r="X356" s="35"/>
      <c r="Y356" s="35"/>
      <c r="Z356" s="35"/>
      <c r="AA356" s="35"/>
      <c r="AB356" s="35"/>
      <c r="AC356" s="35"/>
      <c r="AD356" s="35"/>
      <c r="AE356" s="35"/>
      <c r="AR356" s="181" t="s">
        <v>619</v>
      </c>
      <c r="AT356" s="181" t="s">
        <v>136</v>
      </c>
      <c r="AU356" s="181" t="s">
        <v>86</v>
      </c>
      <c r="AY356" s="19" t="s">
        <v>134</v>
      </c>
      <c r="BE356" s="182">
        <f>IF(N356="základní",J356,0)</f>
        <v>0</v>
      </c>
      <c r="BF356" s="182">
        <f>IF(N356="snížená",J356,0)</f>
        <v>0</v>
      </c>
      <c r="BG356" s="182">
        <f>IF(N356="zákl. přenesená",J356,0)</f>
        <v>0</v>
      </c>
      <c r="BH356" s="182">
        <f>IF(N356="sníž. přenesená",J356,0)</f>
        <v>0</v>
      </c>
      <c r="BI356" s="182">
        <f>IF(N356="nulová",J356,0)</f>
        <v>0</v>
      </c>
      <c r="BJ356" s="19" t="s">
        <v>84</v>
      </c>
      <c r="BK356" s="182">
        <f>ROUND(I356*H356,2)</f>
        <v>0</v>
      </c>
      <c r="BL356" s="19" t="s">
        <v>619</v>
      </c>
      <c r="BM356" s="181" t="s">
        <v>1345</v>
      </c>
    </row>
    <row r="357" spans="1:65" s="2" customFormat="1">
      <c r="A357" s="35"/>
      <c r="B357" s="36"/>
      <c r="C357" s="37"/>
      <c r="D357" s="183" t="s">
        <v>143</v>
      </c>
      <c r="E357" s="37"/>
      <c r="F357" s="184" t="s">
        <v>1346</v>
      </c>
      <c r="G357" s="37"/>
      <c r="H357" s="37"/>
      <c r="I357" s="426"/>
      <c r="J357" s="408"/>
      <c r="K357" s="37"/>
      <c r="L357" s="40"/>
      <c r="M357" s="186"/>
      <c r="N357" s="187"/>
      <c r="O357" s="64"/>
      <c r="P357" s="64"/>
      <c r="Q357" s="64"/>
      <c r="R357" s="64"/>
      <c r="S357" s="64"/>
      <c r="T357" s="65"/>
      <c r="U357" s="35"/>
      <c r="V357" s="35"/>
      <c r="W357" s="35"/>
      <c r="X357" s="35"/>
      <c r="Y357" s="35"/>
      <c r="Z357" s="35"/>
      <c r="AA357" s="35"/>
      <c r="AB357" s="35"/>
      <c r="AC357" s="35"/>
      <c r="AD357" s="35"/>
      <c r="AE357" s="35"/>
      <c r="AT357" s="19" t="s">
        <v>143</v>
      </c>
      <c r="AU357" s="19" t="s">
        <v>86</v>
      </c>
    </row>
    <row r="358" spans="1:65" s="14" customFormat="1">
      <c r="B358" s="198"/>
      <c r="C358" s="199"/>
      <c r="D358" s="183" t="s">
        <v>147</v>
      </c>
      <c r="E358" s="200" t="s">
        <v>19</v>
      </c>
      <c r="F358" s="201" t="s">
        <v>1347</v>
      </c>
      <c r="G358" s="199"/>
      <c r="H358" s="202">
        <v>28</v>
      </c>
      <c r="I358" s="429"/>
      <c r="J358" s="430"/>
      <c r="K358" s="199"/>
      <c r="L358" s="203"/>
      <c r="M358" s="204"/>
      <c r="N358" s="205"/>
      <c r="O358" s="205"/>
      <c r="P358" s="205"/>
      <c r="Q358" s="205"/>
      <c r="R358" s="205"/>
      <c r="S358" s="205"/>
      <c r="T358" s="206"/>
      <c r="AT358" s="207" t="s">
        <v>147</v>
      </c>
      <c r="AU358" s="207" t="s">
        <v>86</v>
      </c>
      <c r="AV358" s="14" t="s">
        <v>86</v>
      </c>
      <c r="AW358" s="14" t="s">
        <v>35</v>
      </c>
      <c r="AX358" s="14" t="s">
        <v>76</v>
      </c>
      <c r="AY358" s="207" t="s">
        <v>134</v>
      </c>
    </row>
    <row r="359" spans="1:65" s="14" customFormat="1">
      <c r="B359" s="198"/>
      <c r="C359" s="199"/>
      <c r="D359" s="183" t="s">
        <v>147</v>
      </c>
      <c r="E359" s="200" t="s">
        <v>19</v>
      </c>
      <c r="F359" s="201" t="s">
        <v>1348</v>
      </c>
      <c r="G359" s="199"/>
      <c r="H359" s="202">
        <v>75</v>
      </c>
      <c r="I359" s="429"/>
      <c r="J359" s="430"/>
      <c r="K359" s="199"/>
      <c r="L359" s="203"/>
      <c r="M359" s="204"/>
      <c r="N359" s="205"/>
      <c r="O359" s="205"/>
      <c r="P359" s="205"/>
      <c r="Q359" s="205"/>
      <c r="R359" s="205"/>
      <c r="S359" s="205"/>
      <c r="T359" s="206"/>
      <c r="AT359" s="207" t="s">
        <v>147</v>
      </c>
      <c r="AU359" s="207" t="s">
        <v>86</v>
      </c>
      <c r="AV359" s="14" t="s">
        <v>86</v>
      </c>
      <c r="AW359" s="14" t="s">
        <v>35</v>
      </c>
      <c r="AX359" s="14" t="s">
        <v>76</v>
      </c>
      <c r="AY359" s="207" t="s">
        <v>134</v>
      </c>
    </row>
    <row r="360" spans="1:65" s="15" customFormat="1">
      <c r="B360" s="208"/>
      <c r="C360" s="209"/>
      <c r="D360" s="183" t="s">
        <v>147</v>
      </c>
      <c r="E360" s="210" t="s">
        <v>19</v>
      </c>
      <c r="F360" s="211" t="s">
        <v>153</v>
      </c>
      <c r="G360" s="209"/>
      <c r="H360" s="212">
        <v>103</v>
      </c>
      <c r="I360" s="431"/>
      <c r="J360" s="432"/>
      <c r="K360" s="209"/>
      <c r="L360" s="213"/>
      <c r="M360" s="214"/>
      <c r="N360" s="215"/>
      <c r="O360" s="215"/>
      <c r="P360" s="215"/>
      <c r="Q360" s="215"/>
      <c r="R360" s="215"/>
      <c r="S360" s="215"/>
      <c r="T360" s="216"/>
      <c r="AT360" s="217" t="s">
        <v>147</v>
      </c>
      <c r="AU360" s="217" t="s">
        <v>86</v>
      </c>
      <c r="AV360" s="15" t="s">
        <v>141</v>
      </c>
      <c r="AW360" s="15" t="s">
        <v>35</v>
      </c>
      <c r="AX360" s="15" t="s">
        <v>84</v>
      </c>
      <c r="AY360" s="217" t="s">
        <v>134</v>
      </c>
    </row>
    <row r="361" spans="1:65" s="2" customFormat="1" ht="24.2" customHeight="1">
      <c r="A361" s="35"/>
      <c r="B361" s="36"/>
      <c r="C361" s="218" t="s">
        <v>711</v>
      </c>
      <c r="D361" s="218" t="s">
        <v>192</v>
      </c>
      <c r="E361" s="219" t="s">
        <v>1349</v>
      </c>
      <c r="F361" s="220" t="s">
        <v>1350</v>
      </c>
      <c r="G361" s="221" t="s">
        <v>187</v>
      </c>
      <c r="H361" s="222">
        <v>28</v>
      </c>
      <c r="I361" s="427"/>
      <c r="J361" s="428">
        <f>ROUND(I361*H361,2)</f>
        <v>0</v>
      </c>
      <c r="K361" s="220" t="s">
        <v>19</v>
      </c>
      <c r="L361" s="223"/>
      <c r="M361" s="224" t="s">
        <v>19</v>
      </c>
      <c r="N361" s="225" t="s">
        <v>47</v>
      </c>
      <c r="O361" s="64"/>
      <c r="P361" s="179">
        <f>O361*H361</f>
        <v>0</v>
      </c>
      <c r="Q361" s="179">
        <v>0</v>
      </c>
      <c r="R361" s="179">
        <f>Q361*H361</f>
        <v>0</v>
      </c>
      <c r="S361" s="179">
        <v>0</v>
      </c>
      <c r="T361" s="180">
        <f>S361*H361</f>
        <v>0</v>
      </c>
      <c r="U361" s="35"/>
      <c r="V361" s="35"/>
      <c r="W361" s="35"/>
      <c r="X361" s="35"/>
      <c r="Y361" s="35"/>
      <c r="Z361" s="35"/>
      <c r="AA361" s="35"/>
      <c r="AB361" s="35"/>
      <c r="AC361" s="35"/>
      <c r="AD361" s="35"/>
      <c r="AE361" s="35"/>
      <c r="AR361" s="181" t="s">
        <v>1178</v>
      </c>
      <c r="AT361" s="181" t="s">
        <v>192</v>
      </c>
      <c r="AU361" s="181" t="s">
        <v>86</v>
      </c>
      <c r="AY361" s="19" t="s">
        <v>134</v>
      </c>
      <c r="BE361" s="182">
        <f>IF(N361="základní",J361,0)</f>
        <v>0</v>
      </c>
      <c r="BF361" s="182">
        <f>IF(N361="snížená",J361,0)</f>
        <v>0</v>
      </c>
      <c r="BG361" s="182">
        <f>IF(N361="zákl. přenesená",J361,0)</f>
        <v>0</v>
      </c>
      <c r="BH361" s="182">
        <f>IF(N361="sníž. přenesená",J361,0)</f>
        <v>0</v>
      </c>
      <c r="BI361" s="182">
        <f>IF(N361="nulová",J361,0)</f>
        <v>0</v>
      </c>
      <c r="BJ361" s="19" t="s">
        <v>84</v>
      </c>
      <c r="BK361" s="182">
        <f>ROUND(I361*H361,2)</f>
        <v>0</v>
      </c>
      <c r="BL361" s="19" t="s">
        <v>619</v>
      </c>
      <c r="BM361" s="181" t="s">
        <v>1351</v>
      </c>
    </row>
    <row r="362" spans="1:65" s="14" customFormat="1">
      <c r="B362" s="198"/>
      <c r="C362" s="199"/>
      <c r="D362" s="183" t="s">
        <v>147</v>
      </c>
      <c r="E362" s="200" t="s">
        <v>19</v>
      </c>
      <c r="F362" s="201" t="s">
        <v>1352</v>
      </c>
      <c r="G362" s="199"/>
      <c r="H362" s="202">
        <v>10</v>
      </c>
      <c r="I362" s="429"/>
      <c r="J362" s="430"/>
      <c r="K362" s="199"/>
      <c r="L362" s="203"/>
      <c r="M362" s="204"/>
      <c r="N362" s="205"/>
      <c r="O362" s="205"/>
      <c r="P362" s="205"/>
      <c r="Q362" s="205"/>
      <c r="R362" s="205"/>
      <c r="S362" s="205"/>
      <c r="T362" s="206"/>
      <c r="AT362" s="207" t="s">
        <v>147</v>
      </c>
      <c r="AU362" s="207" t="s">
        <v>86</v>
      </c>
      <c r="AV362" s="14" t="s">
        <v>86</v>
      </c>
      <c r="AW362" s="14" t="s">
        <v>35</v>
      </c>
      <c r="AX362" s="14" t="s">
        <v>76</v>
      </c>
      <c r="AY362" s="207" t="s">
        <v>134</v>
      </c>
    </row>
    <row r="363" spans="1:65" s="14" customFormat="1">
      <c r="B363" s="198"/>
      <c r="C363" s="199"/>
      <c r="D363" s="183" t="s">
        <v>147</v>
      </c>
      <c r="E363" s="200" t="s">
        <v>19</v>
      </c>
      <c r="F363" s="201" t="s">
        <v>1353</v>
      </c>
      <c r="G363" s="199"/>
      <c r="H363" s="202">
        <v>2</v>
      </c>
      <c r="I363" s="429"/>
      <c r="J363" s="430"/>
      <c r="K363" s="199"/>
      <c r="L363" s="203"/>
      <c r="M363" s="204"/>
      <c r="N363" s="205"/>
      <c r="O363" s="205"/>
      <c r="P363" s="205"/>
      <c r="Q363" s="205"/>
      <c r="R363" s="205"/>
      <c r="S363" s="205"/>
      <c r="T363" s="206"/>
      <c r="AT363" s="207" t="s">
        <v>147</v>
      </c>
      <c r="AU363" s="207" t="s">
        <v>86</v>
      </c>
      <c r="AV363" s="14" t="s">
        <v>86</v>
      </c>
      <c r="AW363" s="14" t="s">
        <v>35</v>
      </c>
      <c r="AX363" s="14" t="s">
        <v>76</v>
      </c>
      <c r="AY363" s="207" t="s">
        <v>134</v>
      </c>
    </row>
    <row r="364" spans="1:65" s="14" customFormat="1">
      <c r="B364" s="198"/>
      <c r="C364" s="199"/>
      <c r="D364" s="183" t="s">
        <v>147</v>
      </c>
      <c r="E364" s="200" t="s">
        <v>19</v>
      </c>
      <c r="F364" s="201" t="s">
        <v>1354</v>
      </c>
      <c r="G364" s="199"/>
      <c r="H364" s="202">
        <v>8</v>
      </c>
      <c r="I364" s="429"/>
      <c r="J364" s="430"/>
      <c r="K364" s="199"/>
      <c r="L364" s="203"/>
      <c r="M364" s="204"/>
      <c r="N364" s="205"/>
      <c r="O364" s="205"/>
      <c r="P364" s="205"/>
      <c r="Q364" s="205"/>
      <c r="R364" s="205"/>
      <c r="S364" s="205"/>
      <c r="T364" s="206"/>
      <c r="AT364" s="207" t="s">
        <v>147</v>
      </c>
      <c r="AU364" s="207" t="s">
        <v>86</v>
      </c>
      <c r="AV364" s="14" t="s">
        <v>86</v>
      </c>
      <c r="AW364" s="14" t="s">
        <v>35</v>
      </c>
      <c r="AX364" s="14" t="s">
        <v>76</v>
      </c>
      <c r="AY364" s="207" t="s">
        <v>134</v>
      </c>
    </row>
    <row r="365" spans="1:65" s="14" customFormat="1">
      <c r="B365" s="198"/>
      <c r="C365" s="199"/>
      <c r="D365" s="183" t="s">
        <v>147</v>
      </c>
      <c r="E365" s="200" t="s">
        <v>19</v>
      </c>
      <c r="F365" s="201" t="s">
        <v>1355</v>
      </c>
      <c r="G365" s="199"/>
      <c r="H365" s="202">
        <v>4</v>
      </c>
      <c r="I365" s="429"/>
      <c r="J365" s="430"/>
      <c r="K365" s="199"/>
      <c r="L365" s="203"/>
      <c r="M365" s="204"/>
      <c r="N365" s="205"/>
      <c r="O365" s="205"/>
      <c r="P365" s="205"/>
      <c r="Q365" s="205"/>
      <c r="R365" s="205"/>
      <c r="S365" s="205"/>
      <c r="T365" s="206"/>
      <c r="AT365" s="207" t="s">
        <v>147</v>
      </c>
      <c r="AU365" s="207" t="s">
        <v>86</v>
      </c>
      <c r="AV365" s="14" t="s">
        <v>86</v>
      </c>
      <c r="AW365" s="14" t="s">
        <v>35</v>
      </c>
      <c r="AX365" s="14" t="s">
        <v>76</v>
      </c>
      <c r="AY365" s="207" t="s">
        <v>134</v>
      </c>
    </row>
    <row r="366" spans="1:65" s="14" customFormat="1">
      <c r="B366" s="198"/>
      <c r="C366" s="199"/>
      <c r="D366" s="183" t="s">
        <v>147</v>
      </c>
      <c r="E366" s="200" t="s">
        <v>19</v>
      </c>
      <c r="F366" s="201" t="s">
        <v>1356</v>
      </c>
      <c r="G366" s="199"/>
      <c r="H366" s="202">
        <v>4</v>
      </c>
      <c r="I366" s="429"/>
      <c r="J366" s="430"/>
      <c r="K366" s="199"/>
      <c r="L366" s="203"/>
      <c r="M366" s="204"/>
      <c r="N366" s="205"/>
      <c r="O366" s="205"/>
      <c r="P366" s="205"/>
      <c r="Q366" s="205"/>
      <c r="R366" s="205"/>
      <c r="S366" s="205"/>
      <c r="T366" s="206"/>
      <c r="AT366" s="207" t="s">
        <v>147</v>
      </c>
      <c r="AU366" s="207" t="s">
        <v>86</v>
      </c>
      <c r="AV366" s="14" t="s">
        <v>86</v>
      </c>
      <c r="AW366" s="14" t="s">
        <v>35</v>
      </c>
      <c r="AX366" s="14" t="s">
        <v>76</v>
      </c>
      <c r="AY366" s="207" t="s">
        <v>134</v>
      </c>
    </row>
    <row r="367" spans="1:65" s="15" customFormat="1">
      <c r="B367" s="208"/>
      <c r="C367" s="209"/>
      <c r="D367" s="183" t="s">
        <v>147</v>
      </c>
      <c r="E367" s="210" t="s">
        <v>19</v>
      </c>
      <c r="F367" s="211" t="s">
        <v>153</v>
      </c>
      <c r="G367" s="209"/>
      <c r="H367" s="212">
        <v>28</v>
      </c>
      <c r="I367" s="431"/>
      <c r="J367" s="432"/>
      <c r="K367" s="209"/>
      <c r="L367" s="213"/>
      <c r="M367" s="214"/>
      <c r="N367" s="215"/>
      <c r="O367" s="215"/>
      <c r="P367" s="215"/>
      <c r="Q367" s="215"/>
      <c r="R367" s="215"/>
      <c r="S367" s="215"/>
      <c r="T367" s="216"/>
      <c r="AT367" s="217" t="s">
        <v>147</v>
      </c>
      <c r="AU367" s="217" t="s">
        <v>86</v>
      </c>
      <c r="AV367" s="15" t="s">
        <v>141</v>
      </c>
      <c r="AW367" s="15" t="s">
        <v>35</v>
      </c>
      <c r="AX367" s="15" t="s">
        <v>84</v>
      </c>
      <c r="AY367" s="217" t="s">
        <v>134</v>
      </c>
    </row>
    <row r="368" spans="1:65" s="2" customFormat="1" ht="24.2" customHeight="1">
      <c r="A368" s="35"/>
      <c r="B368" s="36"/>
      <c r="C368" s="218" t="s">
        <v>715</v>
      </c>
      <c r="D368" s="218" t="s">
        <v>192</v>
      </c>
      <c r="E368" s="219" t="s">
        <v>1357</v>
      </c>
      <c r="F368" s="220" t="s">
        <v>1358</v>
      </c>
      <c r="G368" s="221" t="s">
        <v>187</v>
      </c>
      <c r="H368" s="222">
        <v>3</v>
      </c>
      <c r="I368" s="427"/>
      <c r="J368" s="428">
        <f>ROUND(I368*H368,2)</f>
        <v>0</v>
      </c>
      <c r="K368" s="220" t="s">
        <v>19</v>
      </c>
      <c r="L368" s="223"/>
      <c r="M368" s="224" t="s">
        <v>19</v>
      </c>
      <c r="N368" s="225" t="s">
        <v>47</v>
      </c>
      <c r="O368" s="64"/>
      <c r="P368" s="179">
        <f>O368*H368</f>
        <v>0</v>
      </c>
      <c r="Q368" s="179">
        <v>0</v>
      </c>
      <c r="R368" s="179">
        <f>Q368*H368</f>
        <v>0</v>
      </c>
      <c r="S368" s="179">
        <v>0</v>
      </c>
      <c r="T368" s="180">
        <f>S368*H368</f>
        <v>0</v>
      </c>
      <c r="U368" s="35"/>
      <c r="V368" s="35"/>
      <c r="W368" s="35"/>
      <c r="X368" s="35"/>
      <c r="Y368" s="35"/>
      <c r="Z368" s="35"/>
      <c r="AA368" s="35"/>
      <c r="AB368" s="35"/>
      <c r="AC368" s="35"/>
      <c r="AD368" s="35"/>
      <c r="AE368" s="35"/>
      <c r="AR368" s="181" t="s">
        <v>1178</v>
      </c>
      <c r="AT368" s="181" t="s">
        <v>192</v>
      </c>
      <c r="AU368" s="181" t="s">
        <v>86</v>
      </c>
      <c r="AY368" s="19" t="s">
        <v>134</v>
      </c>
      <c r="BE368" s="182">
        <f>IF(N368="základní",J368,0)</f>
        <v>0</v>
      </c>
      <c r="BF368" s="182">
        <f>IF(N368="snížená",J368,0)</f>
        <v>0</v>
      </c>
      <c r="BG368" s="182">
        <f>IF(N368="zákl. přenesená",J368,0)</f>
        <v>0</v>
      </c>
      <c r="BH368" s="182">
        <f>IF(N368="sníž. přenesená",J368,0)</f>
        <v>0</v>
      </c>
      <c r="BI368" s="182">
        <f>IF(N368="nulová",J368,0)</f>
        <v>0</v>
      </c>
      <c r="BJ368" s="19" t="s">
        <v>84</v>
      </c>
      <c r="BK368" s="182">
        <f>ROUND(I368*H368,2)</f>
        <v>0</v>
      </c>
      <c r="BL368" s="19" t="s">
        <v>619</v>
      </c>
      <c r="BM368" s="181" t="s">
        <v>1359</v>
      </c>
    </row>
    <row r="369" spans="1:65" s="14" customFormat="1">
      <c r="B369" s="198"/>
      <c r="C369" s="199"/>
      <c r="D369" s="183" t="s">
        <v>147</v>
      </c>
      <c r="E369" s="200" t="s">
        <v>19</v>
      </c>
      <c r="F369" s="201" t="s">
        <v>1360</v>
      </c>
      <c r="G369" s="199"/>
      <c r="H369" s="202">
        <v>1</v>
      </c>
      <c r="I369" s="429"/>
      <c r="J369" s="430"/>
      <c r="K369" s="199"/>
      <c r="L369" s="203"/>
      <c r="M369" s="204"/>
      <c r="N369" s="205"/>
      <c r="O369" s="205"/>
      <c r="P369" s="205"/>
      <c r="Q369" s="205"/>
      <c r="R369" s="205"/>
      <c r="S369" s="205"/>
      <c r="T369" s="206"/>
      <c r="AT369" s="207" t="s">
        <v>147</v>
      </c>
      <c r="AU369" s="207" t="s">
        <v>86</v>
      </c>
      <c r="AV369" s="14" t="s">
        <v>86</v>
      </c>
      <c r="AW369" s="14" t="s">
        <v>35</v>
      </c>
      <c r="AX369" s="14" t="s">
        <v>76</v>
      </c>
      <c r="AY369" s="207" t="s">
        <v>134</v>
      </c>
    </row>
    <row r="370" spans="1:65" s="14" customFormat="1">
      <c r="B370" s="198"/>
      <c r="C370" s="199"/>
      <c r="D370" s="183" t="s">
        <v>147</v>
      </c>
      <c r="E370" s="200" t="s">
        <v>19</v>
      </c>
      <c r="F370" s="201" t="s">
        <v>1326</v>
      </c>
      <c r="G370" s="199"/>
      <c r="H370" s="202">
        <v>2</v>
      </c>
      <c r="I370" s="429"/>
      <c r="J370" s="430"/>
      <c r="K370" s="199"/>
      <c r="L370" s="203"/>
      <c r="M370" s="204"/>
      <c r="N370" s="205"/>
      <c r="O370" s="205"/>
      <c r="P370" s="205"/>
      <c r="Q370" s="205"/>
      <c r="R370" s="205"/>
      <c r="S370" s="205"/>
      <c r="T370" s="206"/>
      <c r="AT370" s="207" t="s">
        <v>147</v>
      </c>
      <c r="AU370" s="207" t="s">
        <v>86</v>
      </c>
      <c r="AV370" s="14" t="s">
        <v>86</v>
      </c>
      <c r="AW370" s="14" t="s">
        <v>35</v>
      </c>
      <c r="AX370" s="14" t="s">
        <v>76</v>
      </c>
      <c r="AY370" s="207" t="s">
        <v>134</v>
      </c>
    </row>
    <row r="371" spans="1:65" s="15" customFormat="1">
      <c r="B371" s="208"/>
      <c r="C371" s="209"/>
      <c r="D371" s="183" t="s">
        <v>147</v>
      </c>
      <c r="E371" s="210" t="s">
        <v>19</v>
      </c>
      <c r="F371" s="211" t="s">
        <v>153</v>
      </c>
      <c r="G371" s="209"/>
      <c r="H371" s="212">
        <v>3</v>
      </c>
      <c r="I371" s="431"/>
      <c r="J371" s="432"/>
      <c r="K371" s="209"/>
      <c r="L371" s="213"/>
      <c r="M371" s="214"/>
      <c r="N371" s="215"/>
      <c r="O371" s="215"/>
      <c r="P371" s="215"/>
      <c r="Q371" s="215"/>
      <c r="R371" s="215"/>
      <c r="S371" s="215"/>
      <c r="T371" s="216"/>
      <c r="AT371" s="217" t="s">
        <v>147</v>
      </c>
      <c r="AU371" s="217" t="s">
        <v>86</v>
      </c>
      <c r="AV371" s="15" t="s">
        <v>141</v>
      </c>
      <c r="AW371" s="15" t="s">
        <v>35</v>
      </c>
      <c r="AX371" s="15" t="s">
        <v>84</v>
      </c>
      <c r="AY371" s="217" t="s">
        <v>134</v>
      </c>
    </row>
    <row r="372" spans="1:65" s="2" customFormat="1" ht="14.45" customHeight="1">
      <c r="A372" s="35"/>
      <c r="B372" s="36"/>
      <c r="C372" s="218" t="s">
        <v>719</v>
      </c>
      <c r="D372" s="218" t="s">
        <v>192</v>
      </c>
      <c r="E372" s="219" t="s">
        <v>1361</v>
      </c>
      <c r="F372" s="220" t="s">
        <v>1362</v>
      </c>
      <c r="G372" s="221" t="s">
        <v>187</v>
      </c>
      <c r="H372" s="222">
        <v>10</v>
      </c>
      <c r="I372" s="427"/>
      <c r="J372" s="428">
        <f>ROUND(I372*H372,2)</f>
        <v>0</v>
      </c>
      <c r="K372" s="220" t="s">
        <v>19</v>
      </c>
      <c r="L372" s="223"/>
      <c r="M372" s="224" t="s">
        <v>19</v>
      </c>
      <c r="N372" s="225" t="s">
        <v>47</v>
      </c>
      <c r="O372" s="64"/>
      <c r="P372" s="179">
        <f>O372*H372</f>
        <v>0</v>
      </c>
      <c r="Q372" s="179">
        <v>0</v>
      </c>
      <c r="R372" s="179">
        <f>Q372*H372</f>
        <v>0</v>
      </c>
      <c r="S372" s="179">
        <v>0</v>
      </c>
      <c r="T372" s="180">
        <f>S372*H372</f>
        <v>0</v>
      </c>
      <c r="U372" s="35"/>
      <c r="V372" s="35"/>
      <c r="W372" s="35"/>
      <c r="X372" s="35"/>
      <c r="Y372" s="35"/>
      <c r="Z372" s="35"/>
      <c r="AA372" s="35"/>
      <c r="AB372" s="35"/>
      <c r="AC372" s="35"/>
      <c r="AD372" s="35"/>
      <c r="AE372" s="35"/>
      <c r="AR372" s="181" t="s">
        <v>1178</v>
      </c>
      <c r="AT372" s="181" t="s">
        <v>192</v>
      </c>
      <c r="AU372" s="181" t="s">
        <v>86</v>
      </c>
      <c r="AY372" s="19" t="s">
        <v>134</v>
      </c>
      <c r="BE372" s="182">
        <f>IF(N372="základní",J372,0)</f>
        <v>0</v>
      </c>
      <c r="BF372" s="182">
        <f>IF(N372="snížená",J372,0)</f>
        <v>0</v>
      </c>
      <c r="BG372" s="182">
        <f>IF(N372="zákl. přenesená",J372,0)</f>
        <v>0</v>
      </c>
      <c r="BH372" s="182">
        <f>IF(N372="sníž. přenesená",J372,0)</f>
        <v>0</v>
      </c>
      <c r="BI372" s="182">
        <f>IF(N372="nulová",J372,0)</f>
        <v>0</v>
      </c>
      <c r="BJ372" s="19" t="s">
        <v>84</v>
      </c>
      <c r="BK372" s="182">
        <f>ROUND(I372*H372,2)</f>
        <v>0</v>
      </c>
      <c r="BL372" s="19" t="s">
        <v>619</v>
      </c>
      <c r="BM372" s="181" t="s">
        <v>1363</v>
      </c>
    </row>
    <row r="373" spans="1:65" s="14" customFormat="1">
      <c r="B373" s="198"/>
      <c r="C373" s="199"/>
      <c r="D373" s="183" t="s">
        <v>147</v>
      </c>
      <c r="E373" s="200" t="s">
        <v>19</v>
      </c>
      <c r="F373" s="201" t="s">
        <v>1364</v>
      </c>
      <c r="G373" s="199"/>
      <c r="H373" s="202">
        <v>4</v>
      </c>
      <c r="I373" s="429"/>
      <c r="J373" s="430"/>
      <c r="K373" s="199"/>
      <c r="L373" s="203"/>
      <c r="M373" s="204"/>
      <c r="N373" s="205"/>
      <c r="O373" s="205"/>
      <c r="P373" s="205"/>
      <c r="Q373" s="205"/>
      <c r="R373" s="205"/>
      <c r="S373" s="205"/>
      <c r="T373" s="206"/>
      <c r="AT373" s="207" t="s">
        <v>147</v>
      </c>
      <c r="AU373" s="207" t="s">
        <v>86</v>
      </c>
      <c r="AV373" s="14" t="s">
        <v>86</v>
      </c>
      <c r="AW373" s="14" t="s">
        <v>35</v>
      </c>
      <c r="AX373" s="14" t="s">
        <v>76</v>
      </c>
      <c r="AY373" s="207" t="s">
        <v>134</v>
      </c>
    </row>
    <row r="374" spans="1:65" s="14" customFormat="1">
      <c r="B374" s="198"/>
      <c r="C374" s="199"/>
      <c r="D374" s="183" t="s">
        <v>147</v>
      </c>
      <c r="E374" s="200" t="s">
        <v>19</v>
      </c>
      <c r="F374" s="201" t="s">
        <v>1365</v>
      </c>
      <c r="G374" s="199"/>
      <c r="H374" s="202">
        <v>6</v>
      </c>
      <c r="I374" s="429"/>
      <c r="J374" s="430"/>
      <c r="K374" s="199"/>
      <c r="L374" s="203"/>
      <c r="M374" s="204"/>
      <c r="N374" s="205"/>
      <c r="O374" s="205"/>
      <c r="P374" s="205"/>
      <c r="Q374" s="205"/>
      <c r="R374" s="205"/>
      <c r="S374" s="205"/>
      <c r="T374" s="206"/>
      <c r="AT374" s="207" t="s">
        <v>147</v>
      </c>
      <c r="AU374" s="207" t="s">
        <v>86</v>
      </c>
      <c r="AV374" s="14" t="s">
        <v>86</v>
      </c>
      <c r="AW374" s="14" t="s">
        <v>35</v>
      </c>
      <c r="AX374" s="14" t="s">
        <v>76</v>
      </c>
      <c r="AY374" s="207" t="s">
        <v>134</v>
      </c>
    </row>
    <row r="375" spans="1:65" s="15" customFormat="1">
      <c r="B375" s="208"/>
      <c r="C375" s="209"/>
      <c r="D375" s="183" t="s">
        <v>147</v>
      </c>
      <c r="E375" s="210" t="s">
        <v>19</v>
      </c>
      <c r="F375" s="211" t="s">
        <v>153</v>
      </c>
      <c r="G375" s="209"/>
      <c r="H375" s="212">
        <v>10</v>
      </c>
      <c r="I375" s="431"/>
      <c r="J375" s="432"/>
      <c r="K375" s="209"/>
      <c r="L375" s="213"/>
      <c r="M375" s="214"/>
      <c r="N375" s="215"/>
      <c r="O375" s="215"/>
      <c r="P375" s="215"/>
      <c r="Q375" s="215"/>
      <c r="R375" s="215"/>
      <c r="S375" s="215"/>
      <c r="T375" s="216"/>
      <c r="AT375" s="217" t="s">
        <v>147</v>
      </c>
      <c r="AU375" s="217" t="s">
        <v>86</v>
      </c>
      <c r="AV375" s="15" t="s">
        <v>141</v>
      </c>
      <c r="AW375" s="15" t="s">
        <v>35</v>
      </c>
      <c r="AX375" s="15" t="s">
        <v>84</v>
      </c>
      <c r="AY375" s="217" t="s">
        <v>134</v>
      </c>
    </row>
    <row r="376" spans="1:65" s="2" customFormat="1" ht="14.45" customHeight="1">
      <c r="A376" s="35"/>
      <c r="B376" s="36"/>
      <c r="C376" s="218" t="s">
        <v>724</v>
      </c>
      <c r="D376" s="218" t="s">
        <v>192</v>
      </c>
      <c r="E376" s="219" t="s">
        <v>1366</v>
      </c>
      <c r="F376" s="220" t="s">
        <v>1367</v>
      </c>
      <c r="G376" s="221" t="s">
        <v>187</v>
      </c>
      <c r="H376" s="222">
        <v>26</v>
      </c>
      <c r="I376" s="427"/>
      <c r="J376" s="428">
        <f>ROUND(I376*H376,2)</f>
        <v>0</v>
      </c>
      <c r="K376" s="220" t="s">
        <v>19</v>
      </c>
      <c r="L376" s="223"/>
      <c r="M376" s="224" t="s">
        <v>19</v>
      </c>
      <c r="N376" s="225" t="s">
        <v>47</v>
      </c>
      <c r="O376" s="64"/>
      <c r="P376" s="179">
        <f>O376*H376</f>
        <v>0</v>
      </c>
      <c r="Q376" s="179">
        <v>0</v>
      </c>
      <c r="R376" s="179">
        <f>Q376*H376</f>
        <v>0</v>
      </c>
      <c r="S376" s="179">
        <v>0</v>
      </c>
      <c r="T376" s="180">
        <f>S376*H376</f>
        <v>0</v>
      </c>
      <c r="U376" s="35"/>
      <c r="V376" s="35"/>
      <c r="W376" s="35"/>
      <c r="X376" s="35"/>
      <c r="Y376" s="35"/>
      <c r="Z376" s="35"/>
      <c r="AA376" s="35"/>
      <c r="AB376" s="35"/>
      <c r="AC376" s="35"/>
      <c r="AD376" s="35"/>
      <c r="AE376" s="35"/>
      <c r="AR376" s="181" t="s">
        <v>1178</v>
      </c>
      <c r="AT376" s="181" t="s">
        <v>192</v>
      </c>
      <c r="AU376" s="181" t="s">
        <v>86</v>
      </c>
      <c r="AY376" s="19" t="s">
        <v>134</v>
      </c>
      <c r="BE376" s="182">
        <f>IF(N376="základní",J376,0)</f>
        <v>0</v>
      </c>
      <c r="BF376" s="182">
        <f>IF(N376="snížená",J376,0)</f>
        <v>0</v>
      </c>
      <c r="BG376" s="182">
        <f>IF(N376="zákl. přenesená",J376,0)</f>
        <v>0</v>
      </c>
      <c r="BH376" s="182">
        <f>IF(N376="sníž. přenesená",J376,0)</f>
        <v>0</v>
      </c>
      <c r="BI376" s="182">
        <f>IF(N376="nulová",J376,0)</f>
        <v>0</v>
      </c>
      <c r="BJ376" s="19" t="s">
        <v>84</v>
      </c>
      <c r="BK376" s="182">
        <f>ROUND(I376*H376,2)</f>
        <v>0</v>
      </c>
      <c r="BL376" s="19" t="s">
        <v>619</v>
      </c>
      <c r="BM376" s="181" t="s">
        <v>1368</v>
      </c>
    </row>
    <row r="377" spans="1:65" s="14" customFormat="1">
      <c r="B377" s="198"/>
      <c r="C377" s="199"/>
      <c r="D377" s="183" t="s">
        <v>147</v>
      </c>
      <c r="E377" s="200" t="s">
        <v>19</v>
      </c>
      <c r="F377" s="201" t="s">
        <v>1369</v>
      </c>
      <c r="G377" s="199"/>
      <c r="H377" s="202">
        <v>20</v>
      </c>
      <c r="I377" s="429"/>
      <c r="J377" s="430"/>
      <c r="K377" s="199"/>
      <c r="L377" s="203"/>
      <c r="M377" s="204"/>
      <c r="N377" s="205"/>
      <c r="O377" s="205"/>
      <c r="P377" s="205"/>
      <c r="Q377" s="205"/>
      <c r="R377" s="205"/>
      <c r="S377" s="205"/>
      <c r="T377" s="206"/>
      <c r="AT377" s="207" t="s">
        <v>147</v>
      </c>
      <c r="AU377" s="207" t="s">
        <v>86</v>
      </c>
      <c r="AV377" s="14" t="s">
        <v>86</v>
      </c>
      <c r="AW377" s="14" t="s">
        <v>35</v>
      </c>
      <c r="AX377" s="14" t="s">
        <v>76</v>
      </c>
      <c r="AY377" s="207" t="s">
        <v>134</v>
      </c>
    </row>
    <row r="378" spans="1:65" s="14" customFormat="1">
      <c r="B378" s="198"/>
      <c r="C378" s="199"/>
      <c r="D378" s="183" t="s">
        <v>147</v>
      </c>
      <c r="E378" s="200" t="s">
        <v>19</v>
      </c>
      <c r="F378" s="201" t="s">
        <v>1365</v>
      </c>
      <c r="G378" s="199"/>
      <c r="H378" s="202">
        <v>6</v>
      </c>
      <c r="I378" s="429"/>
      <c r="J378" s="430"/>
      <c r="K378" s="199"/>
      <c r="L378" s="203"/>
      <c r="M378" s="204"/>
      <c r="N378" s="205"/>
      <c r="O378" s="205"/>
      <c r="P378" s="205"/>
      <c r="Q378" s="205"/>
      <c r="R378" s="205"/>
      <c r="S378" s="205"/>
      <c r="T378" s="206"/>
      <c r="AT378" s="207" t="s">
        <v>147</v>
      </c>
      <c r="AU378" s="207" t="s">
        <v>86</v>
      </c>
      <c r="AV378" s="14" t="s">
        <v>86</v>
      </c>
      <c r="AW378" s="14" t="s">
        <v>35</v>
      </c>
      <c r="AX378" s="14" t="s">
        <v>76</v>
      </c>
      <c r="AY378" s="207" t="s">
        <v>134</v>
      </c>
    </row>
    <row r="379" spans="1:65" s="15" customFormat="1">
      <c r="B379" s="208"/>
      <c r="C379" s="209"/>
      <c r="D379" s="183" t="s">
        <v>147</v>
      </c>
      <c r="E379" s="210" t="s">
        <v>19</v>
      </c>
      <c r="F379" s="211" t="s">
        <v>153</v>
      </c>
      <c r="G379" s="209"/>
      <c r="H379" s="212">
        <v>26</v>
      </c>
      <c r="I379" s="431"/>
      <c r="J379" s="432"/>
      <c r="K379" s="209"/>
      <c r="L379" s="213"/>
      <c r="M379" s="214"/>
      <c r="N379" s="215"/>
      <c r="O379" s="215"/>
      <c r="P379" s="215"/>
      <c r="Q379" s="215"/>
      <c r="R379" s="215"/>
      <c r="S379" s="215"/>
      <c r="T379" s="216"/>
      <c r="AT379" s="217" t="s">
        <v>147</v>
      </c>
      <c r="AU379" s="217" t="s">
        <v>86</v>
      </c>
      <c r="AV379" s="15" t="s">
        <v>141</v>
      </c>
      <c r="AW379" s="15" t="s">
        <v>35</v>
      </c>
      <c r="AX379" s="15" t="s">
        <v>84</v>
      </c>
      <c r="AY379" s="217" t="s">
        <v>134</v>
      </c>
    </row>
    <row r="380" spans="1:65" s="2" customFormat="1" ht="14.45" customHeight="1">
      <c r="A380" s="35"/>
      <c r="B380" s="36"/>
      <c r="C380" s="218" t="s">
        <v>730</v>
      </c>
      <c r="D380" s="218" t="s">
        <v>192</v>
      </c>
      <c r="E380" s="219" t="s">
        <v>1370</v>
      </c>
      <c r="F380" s="220" t="s">
        <v>1371</v>
      </c>
      <c r="G380" s="221" t="s">
        <v>187</v>
      </c>
      <c r="H380" s="222">
        <v>6</v>
      </c>
      <c r="I380" s="427"/>
      <c r="J380" s="428">
        <f>ROUND(I380*H380,2)</f>
        <v>0</v>
      </c>
      <c r="K380" s="220" t="s">
        <v>19</v>
      </c>
      <c r="L380" s="223"/>
      <c r="M380" s="224" t="s">
        <v>19</v>
      </c>
      <c r="N380" s="225" t="s">
        <v>47</v>
      </c>
      <c r="O380" s="64"/>
      <c r="P380" s="179">
        <f>O380*H380</f>
        <v>0</v>
      </c>
      <c r="Q380" s="179">
        <v>0</v>
      </c>
      <c r="R380" s="179">
        <f>Q380*H380</f>
        <v>0</v>
      </c>
      <c r="S380" s="179">
        <v>0</v>
      </c>
      <c r="T380" s="180">
        <f>S380*H380</f>
        <v>0</v>
      </c>
      <c r="U380" s="35"/>
      <c r="V380" s="35"/>
      <c r="W380" s="35"/>
      <c r="X380" s="35"/>
      <c r="Y380" s="35"/>
      <c r="Z380" s="35"/>
      <c r="AA380" s="35"/>
      <c r="AB380" s="35"/>
      <c r="AC380" s="35"/>
      <c r="AD380" s="35"/>
      <c r="AE380" s="35"/>
      <c r="AR380" s="181" t="s">
        <v>1178</v>
      </c>
      <c r="AT380" s="181" t="s">
        <v>192</v>
      </c>
      <c r="AU380" s="181" t="s">
        <v>86</v>
      </c>
      <c r="AY380" s="19" t="s">
        <v>134</v>
      </c>
      <c r="BE380" s="182">
        <f>IF(N380="základní",J380,0)</f>
        <v>0</v>
      </c>
      <c r="BF380" s="182">
        <f>IF(N380="snížená",J380,0)</f>
        <v>0</v>
      </c>
      <c r="BG380" s="182">
        <f>IF(N380="zákl. přenesená",J380,0)</f>
        <v>0</v>
      </c>
      <c r="BH380" s="182">
        <f>IF(N380="sníž. přenesená",J380,0)</f>
        <v>0</v>
      </c>
      <c r="BI380" s="182">
        <f>IF(N380="nulová",J380,0)</f>
        <v>0</v>
      </c>
      <c r="BJ380" s="19" t="s">
        <v>84</v>
      </c>
      <c r="BK380" s="182">
        <f>ROUND(I380*H380,2)</f>
        <v>0</v>
      </c>
      <c r="BL380" s="19" t="s">
        <v>619</v>
      </c>
      <c r="BM380" s="181" t="s">
        <v>1372</v>
      </c>
    </row>
    <row r="381" spans="1:65" s="14" customFormat="1">
      <c r="B381" s="198"/>
      <c r="C381" s="199"/>
      <c r="D381" s="183" t="s">
        <v>147</v>
      </c>
      <c r="E381" s="200" t="s">
        <v>19</v>
      </c>
      <c r="F381" s="201" t="s">
        <v>1365</v>
      </c>
      <c r="G381" s="199"/>
      <c r="H381" s="202">
        <v>6</v>
      </c>
      <c r="I381" s="429"/>
      <c r="J381" s="430"/>
      <c r="K381" s="199"/>
      <c r="L381" s="203"/>
      <c r="M381" s="204"/>
      <c r="N381" s="205"/>
      <c r="O381" s="205"/>
      <c r="P381" s="205"/>
      <c r="Q381" s="205"/>
      <c r="R381" s="205"/>
      <c r="S381" s="205"/>
      <c r="T381" s="206"/>
      <c r="AT381" s="207" t="s">
        <v>147</v>
      </c>
      <c r="AU381" s="207" t="s">
        <v>86</v>
      </c>
      <c r="AV381" s="14" t="s">
        <v>86</v>
      </c>
      <c r="AW381" s="14" t="s">
        <v>35</v>
      </c>
      <c r="AX381" s="14" t="s">
        <v>84</v>
      </c>
      <c r="AY381" s="207" t="s">
        <v>134</v>
      </c>
    </row>
    <row r="382" spans="1:65" s="2" customFormat="1" ht="14.45" customHeight="1">
      <c r="A382" s="35"/>
      <c r="B382" s="36"/>
      <c r="C382" s="218" t="s">
        <v>737</v>
      </c>
      <c r="D382" s="218" t="s">
        <v>192</v>
      </c>
      <c r="E382" s="219" t="s">
        <v>1373</v>
      </c>
      <c r="F382" s="220" t="s">
        <v>1374</v>
      </c>
      <c r="G382" s="221" t="s">
        <v>187</v>
      </c>
      <c r="H382" s="222">
        <v>18</v>
      </c>
      <c r="I382" s="427"/>
      <c r="J382" s="428">
        <f>ROUND(I382*H382,2)</f>
        <v>0</v>
      </c>
      <c r="K382" s="220" t="s">
        <v>19</v>
      </c>
      <c r="L382" s="223"/>
      <c r="M382" s="224" t="s">
        <v>19</v>
      </c>
      <c r="N382" s="225" t="s">
        <v>47</v>
      </c>
      <c r="O382" s="64"/>
      <c r="P382" s="179">
        <f>O382*H382</f>
        <v>0</v>
      </c>
      <c r="Q382" s="179">
        <v>0</v>
      </c>
      <c r="R382" s="179">
        <f>Q382*H382</f>
        <v>0</v>
      </c>
      <c r="S382" s="179">
        <v>0</v>
      </c>
      <c r="T382" s="180">
        <f>S382*H382</f>
        <v>0</v>
      </c>
      <c r="U382" s="35"/>
      <c r="V382" s="35"/>
      <c r="W382" s="35"/>
      <c r="X382" s="35"/>
      <c r="Y382" s="35"/>
      <c r="Z382" s="35"/>
      <c r="AA382" s="35"/>
      <c r="AB382" s="35"/>
      <c r="AC382" s="35"/>
      <c r="AD382" s="35"/>
      <c r="AE382" s="35"/>
      <c r="AR382" s="181" t="s">
        <v>1178</v>
      </c>
      <c r="AT382" s="181" t="s">
        <v>192</v>
      </c>
      <c r="AU382" s="181" t="s">
        <v>86</v>
      </c>
      <c r="AY382" s="19" t="s">
        <v>134</v>
      </c>
      <c r="BE382" s="182">
        <f>IF(N382="základní",J382,0)</f>
        <v>0</v>
      </c>
      <c r="BF382" s="182">
        <f>IF(N382="snížená",J382,0)</f>
        <v>0</v>
      </c>
      <c r="BG382" s="182">
        <f>IF(N382="zákl. přenesená",J382,0)</f>
        <v>0</v>
      </c>
      <c r="BH382" s="182">
        <f>IF(N382="sníž. přenesená",J382,0)</f>
        <v>0</v>
      </c>
      <c r="BI382" s="182">
        <f>IF(N382="nulová",J382,0)</f>
        <v>0</v>
      </c>
      <c r="BJ382" s="19" t="s">
        <v>84</v>
      </c>
      <c r="BK382" s="182">
        <f>ROUND(I382*H382,2)</f>
        <v>0</v>
      </c>
      <c r="BL382" s="19" t="s">
        <v>619</v>
      </c>
      <c r="BM382" s="181" t="s">
        <v>1375</v>
      </c>
    </row>
    <row r="383" spans="1:65" s="14" customFormat="1">
      <c r="B383" s="198"/>
      <c r="C383" s="199"/>
      <c r="D383" s="183" t="s">
        <v>147</v>
      </c>
      <c r="E383" s="200" t="s">
        <v>19</v>
      </c>
      <c r="F383" s="201" t="s">
        <v>1376</v>
      </c>
      <c r="G383" s="199"/>
      <c r="H383" s="202">
        <v>12</v>
      </c>
      <c r="I383" s="429"/>
      <c r="J383" s="430"/>
      <c r="K383" s="199"/>
      <c r="L383" s="203"/>
      <c r="M383" s="204"/>
      <c r="N383" s="205"/>
      <c r="O383" s="205"/>
      <c r="P383" s="205"/>
      <c r="Q383" s="205"/>
      <c r="R383" s="205"/>
      <c r="S383" s="205"/>
      <c r="T383" s="206"/>
      <c r="AT383" s="207" t="s">
        <v>147</v>
      </c>
      <c r="AU383" s="207" t="s">
        <v>86</v>
      </c>
      <c r="AV383" s="14" t="s">
        <v>86</v>
      </c>
      <c r="AW383" s="14" t="s">
        <v>35</v>
      </c>
      <c r="AX383" s="14" t="s">
        <v>76</v>
      </c>
      <c r="AY383" s="207" t="s">
        <v>134</v>
      </c>
    </row>
    <row r="384" spans="1:65" s="14" customFormat="1">
      <c r="B384" s="198"/>
      <c r="C384" s="199"/>
      <c r="D384" s="183" t="s">
        <v>147</v>
      </c>
      <c r="E384" s="200" t="s">
        <v>19</v>
      </c>
      <c r="F384" s="201" t="s">
        <v>1377</v>
      </c>
      <c r="G384" s="199"/>
      <c r="H384" s="202">
        <v>6</v>
      </c>
      <c r="I384" s="429"/>
      <c r="J384" s="430"/>
      <c r="K384" s="199"/>
      <c r="L384" s="203"/>
      <c r="M384" s="204"/>
      <c r="N384" s="205"/>
      <c r="O384" s="205"/>
      <c r="P384" s="205"/>
      <c r="Q384" s="205"/>
      <c r="R384" s="205"/>
      <c r="S384" s="205"/>
      <c r="T384" s="206"/>
      <c r="AT384" s="207" t="s">
        <v>147</v>
      </c>
      <c r="AU384" s="207" t="s">
        <v>86</v>
      </c>
      <c r="AV384" s="14" t="s">
        <v>86</v>
      </c>
      <c r="AW384" s="14" t="s">
        <v>35</v>
      </c>
      <c r="AX384" s="14" t="s">
        <v>76</v>
      </c>
      <c r="AY384" s="207" t="s">
        <v>134</v>
      </c>
    </row>
    <row r="385" spans="1:65" s="15" customFormat="1">
      <c r="B385" s="208"/>
      <c r="C385" s="209"/>
      <c r="D385" s="183" t="s">
        <v>147</v>
      </c>
      <c r="E385" s="210" t="s">
        <v>19</v>
      </c>
      <c r="F385" s="211" t="s">
        <v>153</v>
      </c>
      <c r="G385" s="209"/>
      <c r="H385" s="212">
        <v>18</v>
      </c>
      <c r="I385" s="431"/>
      <c r="J385" s="432"/>
      <c r="K385" s="209"/>
      <c r="L385" s="213"/>
      <c r="M385" s="214"/>
      <c r="N385" s="215"/>
      <c r="O385" s="215"/>
      <c r="P385" s="215"/>
      <c r="Q385" s="215"/>
      <c r="R385" s="215"/>
      <c r="S385" s="215"/>
      <c r="T385" s="216"/>
      <c r="AT385" s="217" t="s">
        <v>147</v>
      </c>
      <c r="AU385" s="217" t="s">
        <v>86</v>
      </c>
      <c r="AV385" s="15" t="s">
        <v>141</v>
      </c>
      <c r="AW385" s="15" t="s">
        <v>35</v>
      </c>
      <c r="AX385" s="15" t="s">
        <v>84</v>
      </c>
      <c r="AY385" s="217" t="s">
        <v>134</v>
      </c>
    </row>
    <row r="386" spans="1:65" s="2" customFormat="1" ht="14.45" customHeight="1">
      <c r="A386" s="35"/>
      <c r="B386" s="36"/>
      <c r="C386" s="218" t="s">
        <v>743</v>
      </c>
      <c r="D386" s="218" t="s">
        <v>192</v>
      </c>
      <c r="E386" s="219" t="s">
        <v>1378</v>
      </c>
      <c r="F386" s="220" t="s">
        <v>1379</v>
      </c>
      <c r="G386" s="221" t="s">
        <v>187</v>
      </c>
      <c r="H386" s="222">
        <v>2</v>
      </c>
      <c r="I386" s="427"/>
      <c r="J386" s="428">
        <f>ROUND(I386*H386,2)</f>
        <v>0</v>
      </c>
      <c r="K386" s="220" t="s">
        <v>19</v>
      </c>
      <c r="L386" s="223"/>
      <c r="M386" s="224" t="s">
        <v>19</v>
      </c>
      <c r="N386" s="225" t="s">
        <v>47</v>
      </c>
      <c r="O386" s="64"/>
      <c r="P386" s="179">
        <f>O386*H386</f>
        <v>0</v>
      </c>
      <c r="Q386" s="179">
        <v>0</v>
      </c>
      <c r="R386" s="179">
        <f>Q386*H386</f>
        <v>0</v>
      </c>
      <c r="S386" s="179">
        <v>0</v>
      </c>
      <c r="T386" s="180">
        <f>S386*H386</f>
        <v>0</v>
      </c>
      <c r="U386" s="35"/>
      <c r="V386" s="35"/>
      <c r="W386" s="35"/>
      <c r="X386" s="35"/>
      <c r="Y386" s="35"/>
      <c r="Z386" s="35"/>
      <c r="AA386" s="35"/>
      <c r="AB386" s="35"/>
      <c r="AC386" s="35"/>
      <c r="AD386" s="35"/>
      <c r="AE386" s="35"/>
      <c r="AR386" s="181" t="s">
        <v>1178</v>
      </c>
      <c r="AT386" s="181" t="s">
        <v>192</v>
      </c>
      <c r="AU386" s="181" t="s">
        <v>86</v>
      </c>
      <c r="AY386" s="19" t="s">
        <v>134</v>
      </c>
      <c r="BE386" s="182">
        <f>IF(N386="základní",J386,0)</f>
        <v>0</v>
      </c>
      <c r="BF386" s="182">
        <f>IF(N386="snížená",J386,0)</f>
        <v>0</v>
      </c>
      <c r="BG386" s="182">
        <f>IF(N386="zákl. přenesená",J386,0)</f>
        <v>0</v>
      </c>
      <c r="BH386" s="182">
        <f>IF(N386="sníž. přenesená",J386,0)</f>
        <v>0</v>
      </c>
      <c r="BI386" s="182">
        <f>IF(N386="nulová",J386,0)</f>
        <v>0</v>
      </c>
      <c r="BJ386" s="19" t="s">
        <v>84</v>
      </c>
      <c r="BK386" s="182">
        <f>ROUND(I386*H386,2)</f>
        <v>0</v>
      </c>
      <c r="BL386" s="19" t="s">
        <v>619</v>
      </c>
      <c r="BM386" s="181" t="s">
        <v>1380</v>
      </c>
    </row>
    <row r="387" spans="1:65" s="14" customFormat="1">
      <c r="B387" s="198"/>
      <c r="C387" s="199"/>
      <c r="D387" s="183" t="s">
        <v>147</v>
      </c>
      <c r="E387" s="200" t="s">
        <v>19</v>
      </c>
      <c r="F387" s="201" t="s">
        <v>1326</v>
      </c>
      <c r="G387" s="199"/>
      <c r="H387" s="202">
        <v>2</v>
      </c>
      <c r="I387" s="429"/>
      <c r="J387" s="430"/>
      <c r="K387" s="199"/>
      <c r="L387" s="203"/>
      <c r="M387" s="204"/>
      <c r="N387" s="205"/>
      <c r="O387" s="205"/>
      <c r="P387" s="205"/>
      <c r="Q387" s="205"/>
      <c r="R387" s="205"/>
      <c r="S387" s="205"/>
      <c r="T387" s="206"/>
      <c r="AT387" s="207" t="s">
        <v>147</v>
      </c>
      <c r="AU387" s="207" t="s">
        <v>86</v>
      </c>
      <c r="AV387" s="14" t="s">
        <v>86</v>
      </c>
      <c r="AW387" s="14" t="s">
        <v>35</v>
      </c>
      <c r="AX387" s="14" t="s">
        <v>84</v>
      </c>
      <c r="AY387" s="207" t="s">
        <v>134</v>
      </c>
    </row>
    <row r="388" spans="1:65" s="2" customFormat="1" ht="14.45" customHeight="1">
      <c r="A388" s="35"/>
      <c r="B388" s="36"/>
      <c r="C388" s="218" t="s">
        <v>749</v>
      </c>
      <c r="D388" s="218" t="s">
        <v>192</v>
      </c>
      <c r="E388" s="219" t="s">
        <v>1381</v>
      </c>
      <c r="F388" s="220" t="s">
        <v>1382</v>
      </c>
      <c r="G388" s="221" t="s">
        <v>187</v>
      </c>
      <c r="H388" s="222">
        <v>2</v>
      </c>
      <c r="I388" s="427"/>
      <c r="J388" s="428">
        <f>ROUND(I388*H388,2)</f>
        <v>0</v>
      </c>
      <c r="K388" s="220" t="s">
        <v>19</v>
      </c>
      <c r="L388" s="223"/>
      <c r="M388" s="224" t="s">
        <v>19</v>
      </c>
      <c r="N388" s="225" t="s">
        <v>47</v>
      </c>
      <c r="O388" s="64"/>
      <c r="P388" s="179">
        <f>O388*H388</f>
        <v>0</v>
      </c>
      <c r="Q388" s="179">
        <v>0</v>
      </c>
      <c r="R388" s="179">
        <f>Q388*H388</f>
        <v>0</v>
      </c>
      <c r="S388" s="179">
        <v>0</v>
      </c>
      <c r="T388" s="180">
        <f>S388*H388</f>
        <v>0</v>
      </c>
      <c r="U388" s="35"/>
      <c r="V388" s="35"/>
      <c r="W388" s="35"/>
      <c r="X388" s="35"/>
      <c r="Y388" s="35"/>
      <c r="Z388" s="35"/>
      <c r="AA388" s="35"/>
      <c r="AB388" s="35"/>
      <c r="AC388" s="35"/>
      <c r="AD388" s="35"/>
      <c r="AE388" s="35"/>
      <c r="AR388" s="181" t="s">
        <v>1178</v>
      </c>
      <c r="AT388" s="181" t="s">
        <v>192</v>
      </c>
      <c r="AU388" s="181" t="s">
        <v>86</v>
      </c>
      <c r="AY388" s="19" t="s">
        <v>134</v>
      </c>
      <c r="BE388" s="182">
        <f>IF(N388="základní",J388,0)</f>
        <v>0</v>
      </c>
      <c r="BF388" s="182">
        <f>IF(N388="snížená",J388,0)</f>
        <v>0</v>
      </c>
      <c r="BG388" s="182">
        <f>IF(N388="zákl. přenesená",J388,0)</f>
        <v>0</v>
      </c>
      <c r="BH388" s="182">
        <f>IF(N388="sníž. přenesená",J388,0)</f>
        <v>0</v>
      </c>
      <c r="BI388" s="182">
        <f>IF(N388="nulová",J388,0)</f>
        <v>0</v>
      </c>
      <c r="BJ388" s="19" t="s">
        <v>84</v>
      </c>
      <c r="BK388" s="182">
        <f>ROUND(I388*H388,2)</f>
        <v>0</v>
      </c>
      <c r="BL388" s="19" t="s">
        <v>619</v>
      </c>
      <c r="BM388" s="181" t="s">
        <v>1383</v>
      </c>
    </row>
    <row r="389" spans="1:65" s="14" customFormat="1">
      <c r="B389" s="198"/>
      <c r="C389" s="199"/>
      <c r="D389" s="183" t="s">
        <v>147</v>
      </c>
      <c r="E389" s="200" t="s">
        <v>19</v>
      </c>
      <c r="F389" s="201" t="s">
        <v>1326</v>
      </c>
      <c r="G389" s="199"/>
      <c r="H389" s="202">
        <v>2</v>
      </c>
      <c r="I389" s="429"/>
      <c r="J389" s="430"/>
      <c r="K389" s="199"/>
      <c r="L389" s="203"/>
      <c r="M389" s="204"/>
      <c r="N389" s="205"/>
      <c r="O389" s="205"/>
      <c r="P389" s="205"/>
      <c r="Q389" s="205"/>
      <c r="R389" s="205"/>
      <c r="S389" s="205"/>
      <c r="T389" s="206"/>
      <c r="AT389" s="207" t="s">
        <v>147</v>
      </c>
      <c r="AU389" s="207" t="s">
        <v>86</v>
      </c>
      <c r="AV389" s="14" t="s">
        <v>86</v>
      </c>
      <c r="AW389" s="14" t="s">
        <v>35</v>
      </c>
      <c r="AX389" s="14" t="s">
        <v>84</v>
      </c>
      <c r="AY389" s="207" t="s">
        <v>134</v>
      </c>
    </row>
    <row r="390" spans="1:65" s="2" customFormat="1" ht="14.45" customHeight="1">
      <c r="A390" s="35"/>
      <c r="B390" s="36"/>
      <c r="C390" s="218" t="s">
        <v>757</v>
      </c>
      <c r="D390" s="218" t="s">
        <v>192</v>
      </c>
      <c r="E390" s="219" t="s">
        <v>1384</v>
      </c>
      <c r="F390" s="220" t="s">
        <v>1385</v>
      </c>
      <c r="G390" s="221" t="s">
        <v>187</v>
      </c>
      <c r="H390" s="222">
        <v>4</v>
      </c>
      <c r="I390" s="427"/>
      <c r="J390" s="428">
        <f>ROUND(I390*H390,2)</f>
        <v>0</v>
      </c>
      <c r="K390" s="220" t="s">
        <v>19</v>
      </c>
      <c r="L390" s="223"/>
      <c r="M390" s="224" t="s">
        <v>19</v>
      </c>
      <c r="N390" s="225" t="s">
        <v>47</v>
      </c>
      <c r="O390" s="64"/>
      <c r="P390" s="179">
        <f>O390*H390</f>
        <v>0</v>
      </c>
      <c r="Q390" s="179">
        <v>0</v>
      </c>
      <c r="R390" s="179">
        <f>Q390*H390</f>
        <v>0</v>
      </c>
      <c r="S390" s="179">
        <v>0</v>
      </c>
      <c r="T390" s="180">
        <f>S390*H390</f>
        <v>0</v>
      </c>
      <c r="U390" s="35"/>
      <c r="V390" s="35"/>
      <c r="W390" s="35"/>
      <c r="X390" s="35"/>
      <c r="Y390" s="35"/>
      <c r="Z390" s="35"/>
      <c r="AA390" s="35"/>
      <c r="AB390" s="35"/>
      <c r="AC390" s="35"/>
      <c r="AD390" s="35"/>
      <c r="AE390" s="35"/>
      <c r="AR390" s="181" t="s">
        <v>1178</v>
      </c>
      <c r="AT390" s="181" t="s">
        <v>192</v>
      </c>
      <c r="AU390" s="181" t="s">
        <v>86</v>
      </c>
      <c r="AY390" s="19" t="s">
        <v>134</v>
      </c>
      <c r="BE390" s="182">
        <f>IF(N390="základní",J390,0)</f>
        <v>0</v>
      </c>
      <c r="BF390" s="182">
        <f>IF(N390="snížená",J390,0)</f>
        <v>0</v>
      </c>
      <c r="BG390" s="182">
        <f>IF(N390="zákl. přenesená",J390,0)</f>
        <v>0</v>
      </c>
      <c r="BH390" s="182">
        <f>IF(N390="sníž. přenesená",J390,0)</f>
        <v>0</v>
      </c>
      <c r="BI390" s="182">
        <f>IF(N390="nulová",J390,0)</f>
        <v>0</v>
      </c>
      <c r="BJ390" s="19" t="s">
        <v>84</v>
      </c>
      <c r="BK390" s="182">
        <f>ROUND(I390*H390,2)</f>
        <v>0</v>
      </c>
      <c r="BL390" s="19" t="s">
        <v>619</v>
      </c>
      <c r="BM390" s="181" t="s">
        <v>1386</v>
      </c>
    </row>
    <row r="391" spans="1:65" s="14" customFormat="1">
      <c r="B391" s="198"/>
      <c r="C391" s="199"/>
      <c r="D391" s="183" t="s">
        <v>147</v>
      </c>
      <c r="E391" s="200" t="s">
        <v>19</v>
      </c>
      <c r="F391" s="201" t="s">
        <v>1387</v>
      </c>
      <c r="G391" s="199"/>
      <c r="H391" s="202">
        <v>4</v>
      </c>
      <c r="I391" s="429"/>
      <c r="J391" s="430"/>
      <c r="K391" s="199"/>
      <c r="L391" s="203"/>
      <c r="M391" s="204"/>
      <c r="N391" s="205"/>
      <c r="O391" s="205"/>
      <c r="P391" s="205"/>
      <c r="Q391" s="205"/>
      <c r="R391" s="205"/>
      <c r="S391" s="205"/>
      <c r="T391" s="206"/>
      <c r="AT391" s="207" t="s">
        <v>147</v>
      </c>
      <c r="AU391" s="207" t="s">
        <v>86</v>
      </c>
      <c r="AV391" s="14" t="s">
        <v>86</v>
      </c>
      <c r="AW391" s="14" t="s">
        <v>35</v>
      </c>
      <c r="AX391" s="14" t="s">
        <v>84</v>
      </c>
      <c r="AY391" s="207" t="s">
        <v>134</v>
      </c>
    </row>
    <row r="392" spans="1:65" s="2" customFormat="1" ht="14.45" customHeight="1">
      <c r="A392" s="35"/>
      <c r="B392" s="36"/>
      <c r="C392" s="218" t="s">
        <v>763</v>
      </c>
      <c r="D392" s="218" t="s">
        <v>192</v>
      </c>
      <c r="E392" s="219" t="s">
        <v>1388</v>
      </c>
      <c r="F392" s="220" t="s">
        <v>1389</v>
      </c>
      <c r="G392" s="221" t="s">
        <v>187</v>
      </c>
      <c r="H392" s="222">
        <v>1</v>
      </c>
      <c r="I392" s="427"/>
      <c r="J392" s="428">
        <f>ROUND(I392*H392,2)</f>
        <v>0</v>
      </c>
      <c r="K392" s="220" t="s">
        <v>19</v>
      </c>
      <c r="L392" s="223"/>
      <c r="M392" s="224" t="s">
        <v>19</v>
      </c>
      <c r="N392" s="225" t="s">
        <v>47</v>
      </c>
      <c r="O392" s="64"/>
      <c r="P392" s="179">
        <f>O392*H392</f>
        <v>0</v>
      </c>
      <c r="Q392" s="179">
        <v>0</v>
      </c>
      <c r="R392" s="179">
        <f>Q392*H392</f>
        <v>0</v>
      </c>
      <c r="S392" s="179">
        <v>0</v>
      </c>
      <c r="T392" s="180">
        <f>S392*H392</f>
        <v>0</v>
      </c>
      <c r="U392" s="35"/>
      <c r="V392" s="35"/>
      <c r="W392" s="35"/>
      <c r="X392" s="35"/>
      <c r="Y392" s="35"/>
      <c r="Z392" s="35"/>
      <c r="AA392" s="35"/>
      <c r="AB392" s="35"/>
      <c r="AC392" s="35"/>
      <c r="AD392" s="35"/>
      <c r="AE392" s="35"/>
      <c r="AR392" s="181" t="s">
        <v>1178</v>
      </c>
      <c r="AT392" s="181" t="s">
        <v>192</v>
      </c>
      <c r="AU392" s="181" t="s">
        <v>86</v>
      </c>
      <c r="AY392" s="19" t="s">
        <v>134</v>
      </c>
      <c r="BE392" s="182">
        <f>IF(N392="základní",J392,0)</f>
        <v>0</v>
      </c>
      <c r="BF392" s="182">
        <f>IF(N392="snížená",J392,0)</f>
        <v>0</v>
      </c>
      <c r="BG392" s="182">
        <f>IF(N392="zákl. přenesená",J392,0)</f>
        <v>0</v>
      </c>
      <c r="BH392" s="182">
        <f>IF(N392="sníž. přenesená",J392,0)</f>
        <v>0</v>
      </c>
      <c r="BI392" s="182">
        <f>IF(N392="nulová",J392,0)</f>
        <v>0</v>
      </c>
      <c r="BJ392" s="19" t="s">
        <v>84</v>
      </c>
      <c r="BK392" s="182">
        <f>ROUND(I392*H392,2)</f>
        <v>0</v>
      </c>
      <c r="BL392" s="19" t="s">
        <v>619</v>
      </c>
      <c r="BM392" s="181" t="s">
        <v>1390</v>
      </c>
    </row>
    <row r="393" spans="1:65" s="14" customFormat="1">
      <c r="B393" s="198"/>
      <c r="C393" s="199"/>
      <c r="D393" s="183" t="s">
        <v>147</v>
      </c>
      <c r="E393" s="200" t="s">
        <v>19</v>
      </c>
      <c r="F393" s="201" t="s">
        <v>1391</v>
      </c>
      <c r="G393" s="199"/>
      <c r="H393" s="202">
        <v>1</v>
      </c>
      <c r="I393" s="429"/>
      <c r="J393" s="430"/>
      <c r="K393" s="199"/>
      <c r="L393" s="203"/>
      <c r="M393" s="204"/>
      <c r="N393" s="205"/>
      <c r="O393" s="205"/>
      <c r="P393" s="205"/>
      <c r="Q393" s="205"/>
      <c r="R393" s="205"/>
      <c r="S393" s="205"/>
      <c r="T393" s="206"/>
      <c r="AT393" s="207" t="s">
        <v>147</v>
      </c>
      <c r="AU393" s="207" t="s">
        <v>86</v>
      </c>
      <c r="AV393" s="14" t="s">
        <v>86</v>
      </c>
      <c r="AW393" s="14" t="s">
        <v>35</v>
      </c>
      <c r="AX393" s="14" t="s">
        <v>84</v>
      </c>
      <c r="AY393" s="207" t="s">
        <v>134</v>
      </c>
    </row>
    <row r="394" spans="1:65" s="2" customFormat="1" ht="14.45" customHeight="1">
      <c r="A394" s="35"/>
      <c r="B394" s="36"/>
      <c r="C394" s="218" t="s">
        <v>769</v>
      </c>
      <c r="D394" s="218" t="s">
        <v>192</v>
      </c>
      <c r="E394" s="219" t="s">
        <v>1392</v>
      </c>
      <c r="F394" s="220" t="s">
        <v>1393</v>
      </c>
      <c r="G394" s="221" t="s">
        <v>187</v>
      </c>
      <c r="H394" s="222">
        <v>1</v>
      </c>
      <c r="I394" s="427"/>
      <c r="J394" s="428">
        <f>ROUND(I394*H394,2)</f>
        <v>0</v>
      </c>
      <c r="K394" s="220" t="s">
        <v>19</v>
      </c>
      <c r="L394" s="223"/>
      <c r="M394" s="224" t="s">
        <v>19</v>
      </c>
      <c r="N394" s="225" t="s">
        <v>47</v>
      </c>
      <c r="O394" s="64"/>
      <c r="P394" s="179">
        <f>O394*H394</f>
        <v>0</v>
      </c>
      <c r="Q394" s="179">
        <v>0</v>
      </c>
      <c r="R394" s="179">
        <f>Q394*H394</f>
        <v>0</v>
      </c>
      <c r="S394" s="179">
        <v>0</v>
      </c>
      <c r="T394" s="180">
        <f>S394*H394</f>
        <v>0</v>
      </c>
      <c r="U394" s="35"/>
      <c r="V394" s="35"/>
      <c r="W394" s="35"/>
      <c r="X394" s="35"/>
      <c r="Y394" s="35"/>
      <c r="Z394" s="35"/>
      <c r="AA394" s="35"/>
      <c r="AB394" s="35"/>
      <c r="AC394" s="35"/>
      <c r="AD394" s="35"/>
      <c r="AE394" s="35"/>
      <c r="AR394" s="181" t="s">
        <v>1178</v>
      </c>
      <c r="AT394" s="181" t="s">
        <v>192</v>
      </c>
      <c r="AU394" s="181" t="s">
        <v>86</v>
      </c>
      <c r="AY394" s="19" t="s">
        <v>134</v>
      </c>
      <c r="BE394" s="182">
        <f>IF(N394="základní",J394,0)</f>
        <v>0</v>
      </c>
      <c r="BF394" s="182">
        <f>IF(N394="snížená",J394,0)</f>
        <v>0</v>
      </c>
      <c r="BG394" s="182">
        <f>IF(N394="zákl. přenesená",J394,0)</f>
        <v>0</v>
      </c>
      <c r="BH394" s="182">
        <f>IF(N394="sníž. přenesená",J394,0)</f>
        <v>0</v>
      </c>
      <c r="BI394" s="182">
        <f>IF(N394="nulová",J394,0)</f>
        <v>0</v>
      </c>
      <c r="BJ394" s="19" t="s">
        <v>84</v>
      </c>
      <c r="BK394" s="182">
        <f>ROUND(I394*H394,2)</f>
        <v>0</v>
      </c>
      <c r="BL394" s="19" t="s">
        <v>619</v>
      </c>
      <c r="BM394" s="181" t="s">
        <v>1394</v>
      </c>
    </row>
    <row r="395" spans="1:65" s="14" customFormat="1">
      <c r="B395" s="198"/>
      <c r="C395" s="199"/>
      <c r="D395" s="183" t="s">
        <v>147</v>
      </c>
      <c r="E395" s="200" t="s">
        <v>19</v>
      </c>
      <c r="F395" s="201" t="s">
        <v>1391</v>
      </c>
      <c r="G395" s="199"/>
      <c r="H395" s="202">
        <v>1</v>
      </c>
      <c r="I395" s="429"/>
      <c r="J395" s="430"/>
      <c r="K395" s="199"/>
      <c r="L395" s="203"/>
      <c r="M395" s="204"/>
      <c r="N395" s="205"/>
      <c r="O395" s="205"/>
      <c r="P395" s="205"/>
      <c r="Q395" s="205"/>
      <c r="R395" s="205"/>
      <c r="S395" s="205"/>
      <c r="T395" s="206"/>
      <c r="AT395" s="207" t="s">
        <v>147</v>
      </c>
      <c r="AU395" s="207" t="s">
        <v>86</v>
      </c>
      <c r="AV395" s="14" t="s">
        <v>86</v>
      </c>
      <c r="AW395" s="14" t="s">
        <v>35</v>
      </c>
      <c r="AX395" s="14" t="s">
        <v>84</v>
      </c>
      <c r="AY395" s="207" t="s">
        <v>134</v>
      </c>
    </row>
    <row r="396" spans="1:65" s="2" customFormat="1" ht="14.45" customHeight="1">
      <c r="A396" s="35"/>
      <c r="B396" s="36"/>
      <c r="C396" s="218" t="s">
        <v>776</v>
      </c>
      <c r="D396" s="218" t="s">
        <v>192</v>
      </c>
      <c r="E396" s="219" t="s">
        <v>1395</v>
      </c>
      <c r="F396" s="220" t="s">
        <v>1396</v>
      </c>
      <c r="G396" s="221" t="s">
        <v>187</v>
      </c>
      <c r="H396" s="222">
        <v>2</v>
      </c>
      <c r="I396" s="427"/>
      <c r="J396" s="428">
        <f>ROUND(I396*H396,2)</f>
        <v>0</v>
      </c>
      <c r="K396" s="220" t="s">
        <v>19</v>
      </c>
      <c r="L396" s="223"/>
      <c r="M396" s="224" t="s">
        <v>19</v>
      </c>
      <c r="N396" s="225" t="s">
        <v>47</v>
      </c>
      <c r="O396" s="64"/>
      <c r="P396" s="179">
        <f>O396*H396</f>
        <v>0</v>
      </c>
      <c r="Q396" s="179">
        <v>0</v>
      </c>
      <c r="R396" s="179">
        <f>Q396*H396</f>
        <v>0</v>
      </c>
      <c r="S396" s="179">
        <v>0</v>
      </c>
      <c r="T396" s="180">
        <f>S396*H396</f>
        <v>0</v>
      </c>
      <c r="U396" s="35"/>
      <c r="V396" s="35"/>
      <c r="W396" s="35"/>
      <c r="X396" s="35"/>
      <c r="Y396" s="35"/>
      <c r="Z396" s="35"/>
      <c r="AA396" s="35"/>
      <c r="AB396" s="35"/>
      <c r="AC396" s="35"/>
      <c r="AD396" s="35"/>
      <c r="AE396" s="35"/>
      <c r="AR396" s="181" t="s">
        <v>1178</v>
      </c>
      <c r="AT396" s="181" t="s">
        <v>192</v>
      </c>
      <c r="AU396" s="181" t="s">
        <v>86</v>
      </c>
      <c r="AY396" s="19" t="s">
        <v>134</v>
      </c>
      <c r="BE396" s="182">
        <f>IF(N396="základní",J396,0)</f>
        <v>0</v>
      </c>
      <c r="BF396" s="182">
        <f>IF(N396="snížená",J396,0)</f>
        <v>0</v>
      </c>
      <c r="BG396" s="182">
        <f>IF(N396="zákl. přenesená",J396,0)</f>
        <v>0</v>
      </c>
      <c r="BH396" s="182">
        <f>IF(N396="sníž. přenesená",J396,0)</f>
        <v>0</v>
      </c>
      <c r="BI396" s="182">
        <f>IF(N396="nulová",J396,0)</f>
        <v>0</v>
      </c>
      <c r="BJ396" s="19" t="s">
        <v>84</v>
      </c>
      <c r="BK396" s="182">
        <f>ROUND(I396*H396,2)</f>
        <v>0</v>
      </c>
      <c r="BL396" s="19" t="s">
        <v>619</v>
      </c>
      <c r="BM396" s="181" t="s">
        <v>1397</v>
      </c>
    </row>
    <row r="397" spans="1:65" s="14" customFormat="1">
      <c r="B397" s="198"/>
      <c r="C397" s="199"/>
      <c r="D397" s="183" t="s">
        <v>147</v>
      </c>
      <c r="E397" s="200" t="s">
        <v>19</v>
      </c>
      <c r="F397" s="201" t="s">
        <v>1326</v>
      </c>
      <c r="G397" s="199"/>
      <c r="H397" s="202">
        <v>2</v>
      </c>
      <c r="I397" s="429"/>
      <c r="J397" s="430"/>
      <c r="K397" s="199"/>
      <c r="L397" s="203"/>
      <c r="M397" s="204"/>
      <c r="N397" s="205"/>
      <c r="O397" s="205"/>
      <c r="P397" s="205"/>
      <c r="Q397" s="205"/>
      <c r="R397" s="205"/>
      <c r="S397" s="205"/>
      <c r="T397" s="206"/>
      <c r="AT397" s="207" t="s">
        <v>147</v>
      </c>
      <c r="AU397" s="207" t="s">
        <v>86</v>
      </c>
      <c r="AV397" s="14" t="s">
        <v>86</v>
      </c>
      <c r="AW397" s="14" t="s">
        <v>35</v>
      </c>
      <c r="AX397" s="14" t="s">
        <v>84</v>
      </c>
      <c r="AY397" s="207" t="s">
        <v>134</v>
      </c>
    </row>
    <row r="398" spans="1:65" s="2" customFormat="1" ht="14.45" customHeight="1">
      <c r="A398" s="35"/>
      <c r="B398" s="36"/>
      <c r="C398" s="170" t="s">
        <v>782</v>
      </c>
      <c r="D398" s="170" t="s">
        <v>136</v>
      </c>
      <c r="E398" s="171" t="s">
        <v>1398</v>
      </c>
      <c r="F398" s="172" t="s">
        <v>1399</v>
      </c>
      <c r="G398" s="173" t="s">
        <v>187</v>
      </c>
      <c r="H398" s="174">
        <v>11</v>
      </c>
      <c r="I398" s="424"/>
      <c r="J398" s="425">
        <f>ROUND(I398*H398,2)</f>
        <v>0</v>
      </c>
      <c r="K398" s="172" t="s">
        <v>140</v>
      </c>
      <c r="L398" s="40"/>
      <c r="M398" s="177" t="s">
        <v>19</v>
      </c>
      <c r="N398" s="178" t="s">
        <v>47</v>
      </c>
      <c r="O398" s="64"/>
      <c r="P398" s="179">
        <f>O398*H398</f>
        <v>0</v>
      </c>
      <c r="Q398" s="179">
        <v>1.0000000000000001E-5</v>
      </c>
      <c r="R398" s="179">
        <f>Q398*H398</f>
        <v>1.1E-4</v>
      </c>
      <c r="S398" s="179">
        <v>0</v>
      </c>
      <c r="T398" s="180">
        <f>S398*H398</f>
        <v>0</v>
      </c>
      <c r="U398" s="35"/>
      <c r="V398" s="35"/>
      <c r="W398" s="35"/>
      <c r="X398" s="35"/>
      <c r="Y398" s="35"/>
      <c r="Z398" s="35"/>
      <c r="AA398" s="35"/>
      <c r="AB398" s="35"/>
      <c r="AC398" s="35"/>
      <c r="AD398" s="35"/>
      <c r="AE398" s="35"/>
      <c r="AR398" s="181" t="s">
        <v>619</v>
      </c>
      <c r="AT398" s="181" t="s">
        <v>136</v>
      </c>
      <c r="AU398" s="181" t="s">
        <v>86</v>
      </c>
      <c r="AY398" s="19" t="s">
        <v>134</v>
      </c>
      <c r="BE398" s="182">
        <f>IF(N398="základní",J398,0)</f>
        <v>0</v>
      </c>
      <c r="BF398" s="182">
        <f>IF(N398="snížená",J398,0)</f>
        <v>0</v>
      </c>
      <c r="BG398" s="182">
        <f>IF(N398="zákl. přenesená",J398,0)</f>
        <v>0</v>
      </c>
      <c r="BH398" s="182">
        <f>IF(N398="sníž. přenesená",J398,0)</f>
        <v>0</v>
      </c>
      <c r="BI398" s="182">
        <f>IF(N398="nulová",J398,0)</f>
        <v>0</v>
      </c>
      <c r="BJ398" s="19" t="s">
        <v>84</v>
      </c>
      <c r="BK398" s="182">
        <f>ROUND(I398*H398,2)</f>
        <v>0</v>
      </c>
      <c r="BL398" s="19" t="s">
        <v>619</v>
      </c>
      <c r="BM398" s="181" t="s">
        <v>1400</v>
      </c>
    </row>
    <row r="399" spans="1:65" s="2" customFormat="1">
      <c r="A399" s="35"/>
      <c r="B399" s="36"/>
      <c r="C399" s="37"/>
      <c r="D399" s="183" t="s">
        <v>143</v>
      </c>
      <c r="E399" s="37"/>
      <c r="F399" s="184" t="s">
        <v>1401</v>
      </c>
      <c r="G399" s="37"/>
      <c r="H399" s="37"/>
      <c r="I399" s="426"/>
      <c r="J399" s="408"/>
      <c r="K399" s="37"/>
      <c r="L399" s="40"/>
      <c r="M399" s="186"/>
      <c r="N399" s="187"/>
      <c r="O399" s="64"/>
      <c r="P399" s="64"/>
      <c r="Q399" s="64"/>
      <c r="R399" s="64"/>
      <c r="S399" s="64"/>
      <c r="T399" s="65"/>
      <c r="U399" s="35"/>
      <c r="V399" s="35"/>
      <c r="W399" s="35"/>
      <c r="X399" s="35"/>
      <c r="Y399" s="35"/>
      <c r="Z399" s="35"/>
      <c r="AA399" s="35"/>
      <c r="AB399" s="35"/>
      <c r="AC399" s="35"/>
      <c r="AD399" s="35"/>
      <c r="AE399" s="35"/>
      <c r="AT399" s="19" t="s">
        <v>143</v>
      </c>
      <c r="AU399" s="19" t="s">
        <v>86</v>
      </c>
    </row>
    <row r="400" spans="1:65" s="14" customFormat="1">
      <c r="B400" s="198"/>
      <c r="C400" s="199"/>
      <c r="D400" s="183" t="s">
        <v>147</v>
      </c>
      <c r="E400" s="200" t="s">
        <v>19</v>
      </c>
      <c r="F400" s="201" t="s">
        <v>1402</v>
      </c>
      <c r="G400" s="199"/>
      <c r="H400" s="202">
        <v>11</v>
      </c>
      <c r="I400" s="429"/>
      <c r="J400" s="430"/>
      <c r="K400" s="199"/>
      <c r="L400" s="203"/>
      <c r="M400" s="204"/>
      <c r="N400" s="205"/>
      <c r="O400" s="205"/>
      <c r="P400" s="205"/>
      <c r="Q400" s="205"/>
      <c r="R400" s="205"/>
      <c r="S400" s="205"/>
      <c r="T400" s="206"/>
      <c r="AT400" s="207" t="s">
        <v>147</v>
      </c>
      <c r="AU400" s="207" t="s">
        <v>86</v>
      </c>
      <c r="AV400" s="14" t="s">
        <v>86</v>
      </c>
      <c r="AW400" s="14" t="s">
        <v>35</v>
      </c>
      <c r="AX400" s="14" t="s">
        <v>84</v>
      </c>
      <c r="AY400" s="207" t="s">
        <v>134</v>
      </c>
    </row>
    <row r="401" spans="1:65" s="2" customFormat="1" ht="14.45" customHeight="1">
      <c r="A401" s="35"/>
      <c r="B401" s="36"/>
      <c r="C401" s="218" t="s">
        <v>788</v>
      </c>
      <c r="D401" s="218" t="s">
        <v>192</v>
      </c>
      <c r="E401" s="219" t="s">
        <v>1403</v>
      </c>
      <c r="F401" s="220" t="s">
        <v>1404</v>
      </c>
      <c r="G401" s="221" t="s">
        <v>187</v>
      </c>
      <c r="H401" s="222">
        <v>4</v>
      </c>
      <c r="I401" s="427"/>
      <c r="J401" s="428">
        <f>ROUND(I401*H401,2)</f>
        <v>0</v>
      </c>
      <c r="K401" s="220" t="s">
        <v>19</v>
      </c>
      <c r="L401" s="223"/>
      <c r="M401" s="224" t="s">
        <v>19</v>
      </c>
      <c r="N401" s="225" t="s">
        <v>47</v>
      </c>
      <c r="O401" s="64"/>
      <c r="P401" s="179">
        <f>O401*H401</f>
        <v>0</v>
      </c>
      <c r="Q401" s="179">
        <v>0</v>
      </c>
      <c r="R401" s="179">
        <f>Q401*H401</f>
        <v>0</v>
      </c>
      <c r="S401" s="179">
        <v>0</v>
      </c>
      <c r="T401" s="180">
        <f>S401*H401</f>
        <v>0</v>
      </c>
      <c r="U401" s="35"/>
      <c r="V401" s="35"/>
      <c r="W401" s="35"/>
      <c r="X401" s="35"/>
      <c r="Y401" s="35"/>
      <c r="Z401" s="35"/>
      <c r="AA401" s="35"/>
      <c r="AB401" s="35"/>
      <c r="AC401" s="35"/>
      <c r="AD401" s="35"/>
      <c r="AE401" s="35"/>
      <c r="AR401" s="181" t="s">
        <v>1178</v>
      </c>
      <c r="AT401" s="181" t="s">
        <v>192</v>
      </c>
      <c r="AU401" s="181" t="s">
        <v>86</v>
      </c>
      <c r="AY401" s="19" t="s">
        <v>134</v>
      </c>
      <c r="BE401" s="182">
        <f>IF(N401="základní",J401,0)</f>
        <v>0</v>
      </c>
      <c r="BF401" s="182">
        <f>IF(N401="snížená",J401,0)</f>
        <v>0</v>
      </c>
      <c r="BG401" s="182">
        <f>IF(N401="zákl. přenesená",J401,0)</f>
        <v>0</v>
      </c>
      <c r="BH401" s="182">
        <f>IF(N401="sníž. přenesená",J401,0)</f>
        <v>0</v>
      </c>
      <c r="BI401" s="182">
        <f>IF(N401="nulová",J401,0)</f>
        <v>0</v>
      </c>
      <c r="BJ401" s="19" t="s">
        <v>84</v>
      </c>
      <c r="BK401" s="182">
        <f>ROUND(I401*H401,2)</f>
        <v>0</v>
      </c>
      <c r="BL401" s="19" t="s">
        <v>619</v>
      </c>
      <c r="BM401" s="181" t="s">
        <v>1405</v>
      </c>
    </row>
    <row r="402" spans="1:65" s="14" customFormat="1">
      <c r="B402" s="198"/>
      <c r="C402" s="199"/>
      <c r="D402" s="183" t="s">
        <v>147</v>
      </c>
      <c r="E402" s="200" t="s">
        <v>19</v>
      </c>
      <c r="F402" s="201" t="s">
        <v>1406</v>
      </c>
      <c r="G402" s="199"/>
      <c r="H402" s="202">
        <v>4</v>
      </c>
      <c r="I402" s="429"/>
      <c r="J402" s="430"/>
      <c r="K402" s="199"/>
      <c r="L402" s="203"/>
      <c r="M402" s="204"/>
      <c r="N402" s="205"/>
      <c r="O402" s="205"/>
      <c r="P402" s="205"/>
      <c r="Q402" s="205"/>
      <c r="R402" s="205"/>
      <c r="S402" s="205"/>
      <c r="T402" s="206"/>
      <c r="AT402" s="207" t="s">
        <v>147</v>
      </c>
      <c r="AU402" s="207" t="s">
        <v>86</v>
      </c>
      <c r="AV402" s="14" t="s">
        <v>86</v>
      </c>
      <c r="AW402" s="14" t="s">
        <v>35</v>
      </c>
      <c r="AX402" s="14" t="s">
        <v>84</v>
      </c>
      <c r="AY402" s="207" t="s">
        <v>134</v>
      </c>
    </row>
    <row r="403" spans="1:65" s="2" customFormat="1" ht="14.45" customHeight="1">
      <c r="A403" s="35"/>
      <c r="B403" s="36"/>
      <c r="C403" s="218" t="s">
        <v>795</v>
      </c>
      <c r="D403" s="218" t="s">
        <v>192</v>
      </c>
      <c r="E403" s="219" t="s">
        <v>1407</v>
      </c>
      <c r="F403" s="220" t="s">
        <v>1408</v>
      </c>
      <c r="G403" s="221" t="s">
        <v>187</v>
      </c>
      <c r="H403" s="222">
        <v>3</v>
      </c>
      <c r="I403" s="427"/>
      <c r="J403" s="428">
        <f>ROUND(I403*H403,2)</f>
        <v>0</v>
      </c>
      <c r="K403" s="220" t="s">
        <v>19</v>
      </c>
      <c r="L403" s="223"/>
      <c r="M403" s="224" t="s">
        <v>19</v>
      </c>
      <c r="N403" s="225" t="s">
        <v>47</v>
      </c>
      <c r="O403" s="64"/>
      <c r="P403" s="179">
        <f>O403*H403</f>
        <v>0</v>
      </c>
      <c r="Q403" s="179">
        <v>0</v>
      </c>
      <c r="R403" s="179">
        <f>Q403*H403</f>
        <v>0</v>
      </c>
      <c r="S403" s="179">
        <v>0</v>
      </c>
      <c r="T403" s="180">
        <f>S403*H403</f>
        <v>0</v>
      </c>
      <c r="U403" s="35"/>
      <c r="V403" s="35"/>
      <c r="W403" s="35"/>
      <c r="X403" s="35"/>
      <c r="Y403" s="35"/>
      <c r="Z403" s="35"/>
      <c r="AA403" s="35"/>
      <c r="AB403" s="35"/>
      <c r="AC403" s="35"/>
      <c r="AD403" s="35"/>
      <c r="AE403" s="35"/>
      <c r="AR403" s="181" t="s">
        <v>1178</v>
      </c>
      <c r="AT403" s="181" t="s">
        <v>192</v>
      </c>
      <c r="AU403" s="181" t="s">
        <v>86</v>
      </c>
      <c r="AY403" s="19" t="s">
        <v>134</v>
      </c>
      <c r="BE403" s="182">
        <f>IF(N403="základní",J403,0)</f>
        <v>0</v>
      </c>
      <c r="BF403" s="182">
        <f>IF(N403="snížená",J403,0)</f>
        <v>0</v>
      </c>
      <c r="BG403" s="182">
        <f>IF(N403="zákl. přenesená",J403,0)</f>
        <v>0</v>
      </c>
      <c r="BH403" s="182">
        <f>IF(N403="sníž. přenesená",J403,0)</f>
        <v>0</v>
      </c>
      <c r="BI403" s="182">
        <f>IF(N403="nulová",J403,0)</f>
        <v>0</v>
      </c>
      <c r="BJ403" s="19" t="s">
        <v>84</v>
      </c>
      <c r="BK403" s="182">
        <f>ROUND(I403*H403,2)</f>
        <v>0</v>
      </c>
      <c r="BL403" s="19" t="s">
        <v>619</v>
      </c>
      <c r="BM403" s="181" t="s">
        <v>1409</v>
      </c>
    </row>
    <row r="404" spans="1:65" s="14" customFormat="1">
      <c r="B404" s="198"/>
      <c r="C404" s="199"/>
      <c r="D404" s="183" t="s">
        <v>147</v>
      </c>
      <c r="E404" s="200" t="s">
        <v>19</v>
      </c>
      <c r="F404" s="201" t="s">
        <v>1410</v>
      </c>
      <c r="G404" s="199"/>
      <c r="H404" s="202">
        <v>3</v>
      </c>
      <c r="I404" s="429"/>
      <c r="J404" s="430"/>
      <c r="K404" s="199"/>
      <c r="L404" s="203"/>
      <c r="M404" s="204"/>
      <c r="N404" s="205"/>
      <c r="O404" s="205"/>
      <c r="P404" s="205"/>
      <c r="Q404" s="205"/>
      <c r="R404" s="205"/>
      <c r="S404" s="205"/>
      <c r="T404" s="206"/>
      <c r="AT404" s="207" t="s">
        <v>147</v>
      </c>
      <c r="AU404" s="207" t="s">
        <v>86</v>
      </c>
      <c r="AV404" s="14" t="s">
        <v>86</v>
      </c>
      <c r="AW404" s="14" t="s">
        <v>35</v>
      </c>
      <c r="AX404" s="14" t="s">
        <v>84</v>
      </c>
      <c r="AY404" s="207" t="s">
        <v>134</v>
      </c>
    </row>
    <row r="405" spans="1:65" s="2" customFormat="1" ht="14.45" customHeight="1">
      <c r="A405" s="35"/>
      <c r="B405" s="36"/>
      <c r="C405" s="218" t="s">
        <v>800</v>
      </c>
      <c r="D405" s="218" t="s">
        <v>192</v>
      </c>
      <c r="E405" s="219" t="s">
        <v>1411</v>
      </c>
      <c r="F405" s="220" t="s">
        <v>1412</v>
      </c>
      <c r="G405" s="221" t="s">
        <v>187</v>
      </c>
      <c r="H405" s="222">
        <v>2</v>
      </c>
      <c r="I405" s="427"/>
      <c r="J405" s="428">
        <f>ROUND(I405*H405,2)</f>
        <v>0</v>
      </c>
      <c r="K405" s="220" t="s">
        <v>19</v>
      </c>
      <c r="L405" s="223"/>
      <c r="M405" s="224" t="s">
        <v>19</v>
      </c>
      <c r="N405" s="225" t="s">
        <v>47</v>
      </c>
      <c r="O405" s="64"/>
      <c r="P405" s="179">
        <f>O405*H405</f>
        <v>0</v>
      </c>
      <c r="Q405" s="179">
        <v>0</v>
      </c>
      <c r="R405" s="179">
        <f>Q405*H405</f>
        <v>0</v>
      </c>
      <c r="S405" s="179">
        <v>0</v>
      </c>
      <c r="T405" s="180">
        <f>S405*H405</f>
        <v>0</v>
      </c>
      <c r="U405" s="35"/>
      <c r="V405" s="35"/>
      <c r="W405" s="35"/>
      <c r="X405" s="35"/>
      <c r="Y405" s="35"/>
      <c r="Z405" s="35"/>
      <c r="AA405" s="35"/>
      <c r="AB405" s="35"/>
      <c r="AC405" s="35"/>
      <c r="AD405" s="35"/>
      <c r="AE405" s="35"/>
      <c r="AR405" s="181" t="s">
        <v>1178</v>
      </c>
      <c r="AT405" s="181" t="s">
        <v>192</v>
      </c>
      <c r="AU405" s="181" t="s">
        <v>86</v>
      </c>
      <c r="AY405" s="19" t="s">
        <v>134</v>
      </c>
      <c r="BE405" s="182">
        <f>IF(N405="základní",J405,0)</f>
        <v>0</v>
      </c>
      <c r="BF405" s="182">
        <f>IF(N405="snížená",J405,0)</f>
        <v>0</v>
      </c>
      <c r="BG405" s="182">
        <f>IF(N405="zákl. přenesená",J405,0)</f>
        <v>0</v>
      </c>
      <c r="BH405" s="182">
        <f>IF(N405="sníž. přenesená",J405,0)</f>
        <v>0</v>
      </c>
      <c r="BI405" s="182">
        <f>IF(N405="nulová",J405,0)</f>
        <v>0</v>
      </c>
      <c r="BJ405" s="19" t="s">
        <v>84</v>
      </c>
      <c r="BK405" s="182">
        <f>ROUND(I405*H405,2)</f>
        <v>0</v>
      </c>
      <c r="BL405" s="19" t="s">
        <v>619</v>
      </c>
      <c r="BM405" s="181" t="s">
        <v>1413</v>
      </c>
    </row>
    <row r="406" spans="1:65" s="14" customFormat="1">
      <c r="B406" s="198"/>
      <c r="C406" s="199"/>
      <c r="D406" s="183" t="s">
        <v>147</v>
      </c>
      <c r="E406" s="200" t="s">
        <v>19</v>
      </c>
      <c r="F406" s="201" t="s">
        <v>1414</v>
      </c>
      <c r="G406" s="199"/>
      <c r="H406" s="202">
        <v>2</v>
      </c>
      <c r="I406" s="429"/>
      <c r="J406" s="430"/>
      <c r="K406" s="199"/>
      <c r="L406" s="203"/>
      <c r="M406" s="204"/>
      <c r="N406" s="205"/>
      <c r="O406" s="205"/>
      <c r="P406" s="205"/>
      <c r="Q406" s="205"/>
      <c r="R406" s="205"/>
      <c r="S406" s="205"/>
      <c r="T406" s="206"/>
      <c r="AT406" s="207" t="s">
        <v>147</v>
      </c>
      <c r="AU406" s="207" t="s">
        <v>86</v>
      </c>
      <c r="AV406" s="14" t="s">
        <v>86</v>
      </c>
      <c r="AW406" s="14" t="s">
        <v>35</v>
      </c>
      <c r="AX406" s="14" t="s">
        <v>84</v>
      </c>
      <c r="AY406" s="207" t="s">
        <v>134</v>
      </c>
    </row>
    <row r="407" spans="1:65" s="2" customFormat="1" ht="14.45" customHeight="1">
      <c r="A407" s="35"/>
      <c r="B407" s="36"/>
      <c r="C407" s="218" t="s">
        <v>805</v>
      </c>
      <c r="D407" s="218" t="s">
        <v>192</v>
      </c>
      <c r="E407" s="219" t="s">
        <v>1415</v>
      </c>
      <c r="F407" s="220" t="s">
        <v>1416</v>
      </c>
      <c r="G407" s="221" t="s">
        <v>187</v>
      </c>
      <c r="H407" s="222">
        <v>2</v>
      </c>
      <c r="I407" s="427"/>
      <c r="J407" s="428">
        <f>ROUND(I407*H407,2)</f>
        <v>0</v>
      </c>
      <c r="K407" s="220" t="s">
        <v>19</v>
      </c>
      <c r="L407" s="223"/>
      <c r="M407" s="224" t="s">
        <v>19</v>
      </c>
      <c r="N407" s="225" t="s">
        <v>47</v>
      </c>
      <c r="O407" s="64"/>
      <c r="P407" s="179">
        <f>O407*H407</f>
        <v>0</v>
      </c>
      <c r="Q407" s="179">
        <v>0</v>
      </c>
      <c r="R407" s="179">
        <f>Q407*H407</f>
        <v>0</v>
      </c>
      <c r="S407" s="179">
        <v>0</v>
      </c>
      <c r="T407" s="180">
        <f>S407*H407</f>
        <v>0</v>
      </c>
      <c r="U407" s="35"/>
      <c r="V407" s="35"/>
      <c r="W407" s="35"/>
      <c r="X407" s="35"/>
      <c r="Y407" s="35"/>
      <c r="Z407" s="35"/>
      <c r="AA407" s="35"/>
      <c r="AB407" s="35"/>
      <c r="AC407" s="35"/>
      <c r="AD407" s="35"/>
      <c r="AE407" s="35"/>
      <c r="AR407" s="181" t="s">
        <v>1178</v>
      </c>
      <c r="AT407" s="181" t="s">
        <v>192</v>
      </c>
      <c r="AU407" s="181" t="s">
        <v>86</v>
      </c>
      <c r="AY407" s="19" t="s">
        <v>134</v>
      </c>
      <c r="BE407" s="182">
        <f>IF(N407="základní",J407,0)</f>
        <v>0</v>
      </c>
      <c r="BF407" s="182">
        <f>IF(N407="snížená",J407,0)</f>
        <v>0</v>
      </c>
      <c r="BG407" s="182">
        <f>IF(N407="zákl. přenesená",J407,0)</f>
        <v>0</v>
      </c>
      <c r="BH407" s="182">
        <f>IF(N407="sníž. přenesená",J407,0)</f>
        <v>0</v>
      </c>
      <c r="BI407" s="182">
        <f>IF(N407="nulová",J407,0)</f>
        <v>0</v>
      </c>
      <c r="BJ407" s="19" t="s">
        <v>84</v>
      </c>
      <c r="BK407" s="182">
        <f>ROUND(I407*H407,2)</f>
        <v>0</v>
      </c>
      <c r="BL407" s="19" t="s">
        <v>619</v>
      </c>
      <c r="BM407" s="181" t="s">
        <v>1417</v>
      </c>
    </row>
    <row r="408" spans="1:65" s="14" customFormat="1">
      <c r="B408" s="198"/>
      <c r="C408" s="199"/>
      <c r="D408" s="183" t="s">
        <v>147</v>
      </c>
      <c r="E408" s="200" t="s">
        <v>19</v>
      </c>
      <c r="F408" s="201" t="s">
        <v>1414</v>
      </c>
      <c r="G408" s="199"/>
      <c r="H408" s="202">
        <v>2</v>
      </c>
      <c r="I408" s="429"/>
      <c r="J408" s="430"/>
      <c r="K408" s="199"/>
      <c r="L408" s="203"/>
      <c r="M408" s="204"/>
      <c r="N408" s="205"/>
      <c r="O408" s="205"/>
      <c r="P408" s="205"/>
      <c r="Q408" s="205"/>
      <c r="R408" s="205"/>
      <c r="S408" s="205"/>
      <c r="T408" s="206"/>
      <c r="AT408" s="207" t="s">
        <v>147</v>
      </c>
      <c r="AU408" s="207" t="s">
        <v>86</v>
      </c>
      <c r="AV408" s="14" t="s">
        <v>86</v>
      </c>
      <c r="AW408" s="14" t="s">
        <v>35</v>
      </c>
      <c r="AX408" s="14" t="s">
        <v>84</v>
      </c>
      <c r="AY408" s="207" t="s">
        <v>134</v>
      </c>
    </row>
    <row r="409" spans="1:65" s="2" customFormat="1" ht="14.45" customHeight="1">
      <c r="A409" s="35"/>
      <c r="B409" s="36"/>
      <c r="C409" s="170" t="s">
        <v>809</v>
      </c>
      <c r="D409" s="170" t="s">
        <v>136</v>
      </c>
      <c r="E409" s="171" t="s">
        <v>1418</v>
      </c>
      <c r="F409" s="172" t="s">
        <v>1419</v>
      </c>
      <c r="G409" s="173" t="s">
        <v>187</v>
      </c>
      <c r="H409" s="174">
        <v>6</v>
      </c>
      <c r="I409" s="424"/>
      <c r="J409" s="425">
        <f>ROUND(I409*H409,2)</f>
        <v>0</v>
      </c>
      <c r="K409" s="172" t="s">
        <v>140</v>
      </c>
      <c r="L409" s="40"/>
      <c r="M409" s="177" t="s">
        <v>19</v>
      </c>
      <c r="N409" s="178" t="s">
        <v>47</v>
      </c>
      <c r="O409" s="64"/>
      <c r="P409" s="179">
        <f>O409*H409</f>
        <v>0</v>
      </c>
      <c r="Q409" s="179">
        <v>1.0000000000000001E-5</v>
      </c>
      <c r="R409" s="179">
        <f>Q409*H409</f>
        <v>6.0000000000000008E-5</v>
      </c>
      <c r="S409" s="179">
        <v>0</v>
      </c>
      <c r="T409" s="180">
        <f>S409*H409</f>
        <v>0</v>
      </c>
      <c r="U409" s="35"/>
      <c r="V409" s="35"/>
      <c r="W409" s="35"/>
      <c r="X409" s="35"/>
      <c r="Y409" s="35"/>
      <c r="Z409" s="35"/>
      <c r="AA409" s="35"/>
      <c r="AB409" s="35"/>
      <c r="AC409" s="35"/>
      <c r="AD409" s="35"/>
      <c r="AE409" s="35"/>
      <c r="AR409" s="181" t="s">
        <v>619</v>
      </c>
      <c r="AT409" s="181" t="s">
        <v>136</v>
      </c>
      <c r="AU409" s="181" t="s">
        <v>86</v>
      </c>
      <c r="AY409" s="19" t="s">
        <v>134</v>
      </c>
      <c r="BE409" s="182">
        <f>IF(N409="základní",J409,0)</f>
        <v>0</v>
      </c>
      <c r="BF409" s="182">
        <f>IF(N409="snížená",J409,0)</f>
        <v>0</v>
      </c>
      <c r="BG409" s="182">
        <f>IF(N409="zákl. přenesená",J409,0)</f>
        <v>0</v>
      </c>
      <c r="BH409" s="182">
        <f>IF(N409="sníž. přenesená",J409,0)</f>
        <v>0</v>
      </c>
      <c r="BI409" s="182">
        <f>IF(N409="nulová",J409,0)</f>
        <v>0</v>
      </c>
      <c r="BJ409" s="19" t="s">
        <v>84</v>
      </c>
      <c r="BK409" s="182">
        <f>ROUND(I409*H409,2)</f>
        <v>0</v>
      </c>
      <c r="BL409" s="19" t="s">
        <v>619</v>
      </c>
      <c r="BM409" s="181" t="s">
        <v>1420</v>
      </c>
    </row>
    <row r="410" spans="1:65" s="2" customFormat="1">
      <c r="A410" s="35"/>
      <c r="B410" s="36"/>
      <c r="C410" s="37"/>
      <c r="D410" s="183" t="s">
        <v>143</v>
      </c>
      <c r="E410" s="37"/>
      <c r="F410" s="184" t="s">
        <v>1421</v>
      </c>
      <c r="G410" s="37"/>
      <c r="H410" s="37"/>
      <c r="I410" s="426"/>
      <c r="J410" s="408"/>
      <c r="K410" s="37"/>
      <c r="L410" s="40"/>
      <c r="M410" s="186"/>
      <c r="N410" s="187"/>
      <c r="O410" s="64"/>
      <c r="P410" s="64"/>
      <c r="Q410" s="64"/>
      <c r="R410" s="64"/>
      <c r="S410" s="64"/>
      <c r="T410" s="65"/>
      <c r="U410" s="35"/>
      <c r="V410" s="35"/>
      <c r="W410" s="35"/>
      <c r="X410" s="35"/>
      <c r="Y410" s="35"/>
      <c r="Z410" s="35"/>
      <c r="AA410" s="35"/>
      <c r="AB410" s="35"/>
      <c r="AC410" s="35"/>
      <c r="AD410" s="35"/>
      <c r="AE410" s="35"/>
      <c r="AT410" s="19" t="s">
        <v>143</v>
      </c>
      <c r="AU410" s="19" t="s">
        <v>86</v>
      </c>
    </row>
    <row r="411" spans="1:65" s="14" customFormat="1">
      <c r="B411" s="198"/>
      <c r="C411" s="199"/>
      <c r="D411" s="183" t="s">
        <v>147</v>
      </c>
      <c r="E411" s="200" t="s">
        <v>19</v>
      </c>
      <c r="F411" s="201" t="s">
        <v>1422</v>
      </c>
      <c r="G411" s="199"/>
      <c r="H411" s="202">
        <v>6</v>
      </c>
      <c r="I411" s="429"/>
      <c r="J411" s="430"/>
      <c r="K411" s="199"/>
      <c r="L411" s="203"/>
      <c r="M411" s="204"/>
      <c r="N411" s="205"/>
      <c r="O411" s="205"/>
      <c r="P411" s="205"/>
      <c r="Q411" s="205"/>
      <c r="R411" s="205"/>
      <c r="S411" s="205"/>
      <c r="T411" s="206"/>
      <c r="AT411" s="207" t="s">
        <v>147</v>
      </c>
      <c r="AU411" s="207" t="s">
        <v>86</v>
      </c>
      <c r="AV411" s="14" t="s">
        <v>86</v>
      </c>
      <c r="AW411" s="14" t="s">
        <v>35</v>
      </c>
      <c r="AX411" s="14" t="s">
        <v>84</v>
      </c>
      <c r="AY411" s="207" t="s">
        <v>134</v>
      </c>
    </row>
    <row r="412" spans="1:65" s="2" customFormat="1" ht="14.45" customHeight="1">
      <c r="A412" s="35"/>
      <c r="B412" s="36"/>
      <c r="C412" s="218" t="s">
        <v>817</v>
      </c>
      <c r="D412" s="218" t="s">
        <v>192</v>
      </c>
      <c r="E412" s="219" t="s">
        <v>1423</v>
      </c>
      <c r="F412" s="220" t="s">
        <v>1424</v>
      </c>
      <c r="G412" s="221" t="s">
        <v>187</v>
      </c>
      <c r="H412" s="222">
        <v>2</v>
      </c>
      <c r="I412" s="427"/>
      <c r="J412" s="428">
        <f>ROUND(I412*H412,2)</f>
        <v>0</v>
      </c>
      <c r="K412" s="220" t="s">
        <v>19</v>
      </c>
      <c r="L412" s="223"/>
      <c r="M412" s="224" t="s">
        <v>19</v>
      </c>
      <c r="N412" s="225" t="s">
        <v>47</v>
      </c>
      <c r="O412" s="64"/>
      <c r="P412" s="179">
        <f>O412*H412</f>
        <v>0</v>
      </c>
      <c r="Q412" s="179">
        <v>0</v>
      </c>
      <c r="R412" s="179">
        <f>Q412*H412</f>
        <v>0</v>
      </c>
      <c r="S412" s="179">
        <v>0</v>
      </c>
      <c r="T412" s="180">
        <f>S412*H412</f>
        <v>0</v>
      </c>
      <c r="U412" s="35"/>
      <c r="V412" s="35"/>
      <c r="W412" s="35"/>
      <c r="X412" s="35"/>
      <c r="Y412" s="35"/>
      <c r="Z412" s="35"/>
      <c r="AA412" s="35"/>
      <c r="AB412" s="35"/>
      <c r="AC412" s="35"/>
      <c r="AD412" s="35"/>
      <c r="AE412" s="35"/>
      <c r="AR412" s="181" t="s">
        <v>1178</v>
      </c>
      <c r="AT412" s="181" t="s">
        <v>192</v>
      </c>
      <c r="AU412" s="181" t="s">
        <v>86</v>
      </c>
      <c r="AY412" s="19" t="s">
        <v>134</v>
      </c>
      <c r="BE412" s="182">
        <f>IF(N412="základní",J412,0)</f>
        <v>0</v>
      </c>
      <c r="BF412" s="182">
        <f>IF(N412="snížená",J412,0)</f>
        <v>0</v>
      </c>
      <c r="BG412" s="182">
        <f>IF(N412="zákl. přenesená",J412,0)</f>
        <v>0</v>
      </c>
      <c r="BH412" s="182">
        <f>IF(N412="sníž. přenesená",J412,0)</f>
        <v>0</v>
      </c>
      <c r="BI412" s="182">
        <f>IF(N412="nulová",J412,0)</f>
        <v>0</v>
      </c>
      <c r="BJ412" s="19" t="s">
        <v>84</v>
      </c>
      <c r="BK412" s="182">
        <f>ROUND(I412*H412,2)</f>
        <v>0</v>
      </c>
      <c r="BL412" s="19" t="s">
        <v>619</v>
      </c>
      <c r="BM412" s="181" t="s">
        <v>1425</v>
      </c>
    </row>
    <row r="413" spans="1:65" s="14" customFormat="1">
      <c r="B413" s="198"/>
      <c r="C413" s="199"/>
      <c r="D413" s="183" t="s">
        <v>147</v>
      </c>
      <c r="E413" s="200" t="s">
        <v>19</v>
      </c>
      <c r="F413" s="201" t="s">
        <v>1414</v>
      </c>
      <c r="G413" s="199"/>
      <c r="H413" s="202">
        <v>2</v>
      </c>
      <c r="I413" s="429"/>
      <c r="J413" s="430"/>
      <c r="K413" s="199"/>
      <c r="L413" s="203"/>
      <c r="M413" s="204"/>
      <c r="N413" s="205"/>
      <c r="O413" s="205"/>
      <c r="P413" s="205"/>
      <c r="Q413" s="205"/>
      <c r="R413" s="205"/>
      <c r="S413" s="205"/>
      <c r="T413" s="206"/>
      <c r="AT413" s="207" t="s">
        <v>147</v>
      </c>
      <c r="AU413" s="207" t="s">
        <v>86</v>
      </c>
      <c r="AV413" s="14" t="s">
        <v>86</v>
      </c>
      <c r="AW413" s="14" t="s">
        <v>35</v>
      </c>
      <c r="AX413" s="14" t="s">
        <v>84</v>
      </c>
      <c r="AY413" s="207" t="s">
        <v>134</v>
      </c>
    </row>
    <row r="414" spans="1:65" s="2" customFormat="1" ht="14.45" customHeight="1">
      <c r="A414" s="35"/>
      <c r="B414" s="36"/>
      <c r="C414" s="218" t="s">
        <v>824</v>
      </c>
      <c r="D414" s="218" t="s">
        <v>192</v>
      </c>
      <c r="E414" s="219" t="s">
        <v>1426</v>
      </c>
      <c r="F414" s="220" t="s">
        <v>1427</v>
      </c>
      <c r="G414" s="221" t="s">
        <v>187</v>
      </c>
      <c r="H414" s="222">
        <v>2</v>
      </c>
      <c r="I414" s="427"/>
      <c r="J414" s="428">
        <f>ROUND(I414*H414,2)</f>
        <v>0</v>
      </c>
      <c r="K414" s="220" t="s">
        <v>19</v>
      </c>
      <c r="L414" s="223"/>
      <c r="M414" s="224" t="s">
        <v>19</v>
      </c>
      <c r="N414" s="225" t="s">
        <v>47</v>
      </c>
      <c r="O414" s="64"/>
      <c r="P414" s="179">
        <f>O414*H414</f>
        <v>0</v>
      </c>
      <c r="Q414" s="179">
        <v>0</v>
      </c>
      <c r="R414" s="179">
        <f>Q414*H414</f>
        <v>0</v>
      </c>
      <c r="S414" s="179">
        <v>0</v>
      </c>
      <c r="T414" s="180">
        <f>S414*H414</f>
        <v>0</v>
      </c>
      <c r="U414" s="35"/>
      <c r="V414" s="35"/>
      <c r="W414" s="35"/>
      <c r="X414" s="35"/>
      <c r="Y414" s="35"/>
      <c r="Z414" s="35"/>
      <c r="AA414" s="35"/>
      <c r="AB414" s="35"/>
      <c r="AC414" s="35"/>
      <c r="AD414" s="35"/>
      <c r="AE414" s="35"/>
      <c r="AR414" s="181" t="s">
        <v>1178</v>
      </c>
      <c r="AT414" s="181" t="s">
        <v>192</v>
      </c>
      <c r="AU414" s="181" t="s">
        <v>86</v>
      </c>
      <c r="AY414" s="19" t="s">
        <v>134</v>
      </c>
      <c r="BE414" s="182">
        <f>IF(N414="základní",J414,0)</f>
        <v>0</v>
      </c>
      <c r="BF414" s="182">
        <f>IF(N414="snížená",J414,0)</f>
        <v>0</v>
      </c>
      <c r="BG414" s="182">
        <f>IF(N414="zákl. přenesená",J414,0)</f>
        <v>0</v>
      </c>
      <c r="BH414" s="182">
        <f>IF(N414="sníž. přenesená",J414,0)</f>
        <v>0</v>
      </c>
      <c r="BI414" s="182">
        <f>IF(N414="nulová",J414,0)</f>
        <v>0</v>
      </c>
      <c r="BJ414" s="19" t="s">
        <v>84</v>
      </c>
      <c r="BK414" s="182">
        <f>ROUND(I414*H414,2)</f>
        <v>0</v>
      </c>
      <c r="BL414" s="19" t="s">
        <v>619</v>
      </c>
      <c r="BM414" s="181" t="s">
        <v>1428</v>
      </c>
    </row>
    <row r="415" spans="1:65" s="14" customFormat="1">
      <c r="B415" s="198"/>
      <c r="C415" s="199"/>
      <c r="D415" s="183" t="s">
        <v>147</v>
      </c>
      <c r="E415" s="200" t="s">
        <v>19</v>
      </c>
      <c r="F415" s="201" t="s">
        <v>1414</v>
      </c>
      <c r="G415" s="199"/>
      <c r="H415" s="202">
        <v>2</v>
      </c>
      <c r="I415" s="429"/>
      <c r="J415" s="430"/>
      <c r="K415" s="199"/>
      <c r="L415" s="203"/>
      <c r="M415" s="204"/>
      <c r="N415" s="205"/>
      <c r="O415" s="205"/>
      <c r="P415" s="205"/>
      <c r="Q415" s="205"/>
      <c r="R415" s="205"/>
      <c r="S415" s="205"/>
      <c r="T415" s="206"/>
      <c r="AT415" s="207" t="s">
        <v>147</v>
      </c>
      <c r="AU415" s="207" t="s">
        <v>86</v>
      </c>
      <c r="AV415" s="14" t="s">
        <v>86</v>
      </c>
      <c r="AW415" s="14" t="s">
        <v>35</v>
      </c>
      <c r="AX415" s="14" t="s">
        <v>84</v>
      </c>
      <c r="AY415" s="207" t="s">
        <v>134</v>
      </c>
    </row>
    <row r="416" spans="1:65" s="2" customFormat="1" ht="14.45" customHeight="1">
      <c r="A416" s="35"/>
      <c r="B416" s="36"/>
      <c r="C416" s="218" t="s">
        <v>832</v>
      </c>
      <c r="D416" s="218" t="s">
        <v>192</v>
      </c>
      <c r="E416" s="219" t="s">
        <v>1429</v>
      </c>
      <c r="F416" s="220" t="s">
        <v>1430</v>
      </c>
      <c r="G416" s="221" t="s">
        <v>187</v>
      </c>
      <c r="H416" s="222">
        <v>2</v>
      </c>
      <c r="I416" s="427"/>
      <c r="J416" s="428">
        <f>ROUND(I416*H416,2)</f>
        <v>0</v>
      </c>
      <c r="K416" s="220" t="s">
        <v>19</v>
      </c>
      <c r="L416" s="223"/>
      <c r="M416" s="224" t="s">
        <v>19</v>
      </c>
      <c r="N416" s="225" t="s">
        <v>47</v>
      </c>
      <c r="O416" s="64"/>
      <c r="P416" s="179">
        <f>O416*H416</f>
        <v>0</v>
      </c>
      <c r="Q416" s="179">
        <v>0</v>
      </c>
      <c r="R416" s="179">
        <f>Q416*H416</f>
        <v>0</v>
      </c>
      <c r="S416" s="179">
        <v>0</v>
      </c>
      <c r="T416" s="180">
        <f>S416*H416</f>
        <v>0</v>
      </c>
      <c r="U416" s="35"/>
      <c r="V416" s="35"/>
      <c r="W416" s="35"/>
      <c r="X416" s="35"/>
      <c r="Y416" s="35"/>
      <c r="Z416" s="35"/>
      <c r="AA416" s="35"/>
      <c r="AB416" s="35"/>
      <c r="AC416" s="35"/>
      <c r="AD416" s="35"/>
      <c r="AE416" s="35"/>
      <c r="AR416" s="181" t="s">
        <v>1178</v>
      </c>
      <c r="AT416" s="181" t="s">
        <v>192</v>
      </c>
      <c r="AU416" s="181" t="s">
        <v>86</v>
      </c>
      <c r="AY416" s="19" t="s">
        <v>134</v>
      </c>
      <c r="BE416" s="182">
        <f>IF(N416="základní",J416,0)</f>
        <v>0</v>
      </c>
      <c r="BF416" s="182">
        <f>IF(N416="snížená",J416,0)</f>
        <v>0</v>
      </c>
      <c r="BG416" s="182">
        <f>IF(N416="zákl. přenesená",J416,0)</f>
        <v>0</v>
      </c>
      <c r="BH416" s="182">
        <f>IF(N416="sníž. přenesená",J416,0)</f>
        <v>0</v>
      </c>
      <c r="BI416" s="182">
        <f>IF(N416="nulová",J416,0)</f>
        <v>0</v>
      </c>
      <c r="BJ416" s="19" t="s">
        <v>84</v>
      </c>
      <c r="BK416" s="182">
        <f>ROUND(I416*H416,2)</f>
        <v>0</v>
      </c>
      <c r="BL416" s="19" t="s">
        <v>619</v>
      </c>
      <c r="BM416" s="181" t="s">
        <v>1431</v>
      </c>
    </row>
    <row r="417" spans="1:65" s="14" customFormat="1">
      <c r="B417" s="198"/>
      <c r="C417" s="199"/>
      <c r="D417" s="183" t="s">
        <v>147</v>
      </c>
      <c r="E417" s="200" t="s">
        <v>19</v>
      </c>
      <c r="F417" s="201" t="s">
        <v>1414</v>
      </c>
      <c r="G417" s="199"/>
      <c r="H417" s="202">
        <v>2</v>
      </c>
      <c r="I417" s="429"/>
      <c r="J417" s="430"/>
      <c r="K417" s="199"/>
      <c r="L417" s="203"/>
      <c r="M417" s="204"/>
      <c r="N417" s="205"/>
      <c r="O417" s="205"/>
      <c r="P417" s="205"/>
      <c r="Q417" s="205"/>
      <c r="R417" s="205"/>
      <c r="S417" s="205"/>
      <c r="T417" s="206"/>
      <c r="AT417" s="207" t="s">
        <v>147</v>
      </c>
      <c r="AU417" s="207" t="s">
        <v>86</v>
      </c>
      <c r="AV417" s="14" t="s">
        <v>86</v>
      </c>
      <c r="AW417" s="14" t="s">
        <v>35</v>
      </c>
      <c r="AX417" s="14" t="s">
        <v>84</v>
      </c>
      <c r="AY417" s="207" t="s">
        <v>134</v>
      </c>
    </row>
    <row r="418" spans="1:65" s="2" customFormat="1" ht="14.45" customHeight="1">
      <c r="A418" s="35"/>
      <c r="B418" s="36"/>
      <c r="C418" s="170" t="s">
        <v>839</v>
      </c>
      <c r="D418" s="170" t="s">
        <v>136</v>
      </c>
      <c r="E418" s="171" t="s">
        <v>1432</v>
      </c>
      <c r="F418" s="172" t="s">
        <v>1433</v>
      </c>
      <c r="G418" s="173" t="s">
        <v>187</v>
      </c>
      <c r="H418" s="174">
        <v>46</v>
      </c>
      <c r="I418" s="424"/>
      <c r="J418" s="425">
        <f>ROUND(I418*H418,2)</f>
        <v>0</v>
      </c>
      <c r="K418" s="172" t="s">
        <v>140</v>
      </c>
      <c r="L418" s="40"/>
      <c r="M418" s="177" t="s">
        <v>19</v>
      </c>
      <c r="N418" s="178" t="s">
        <v>47</v>
      </c>
      <c r="O418" s="64"/>
      <c r="P418" s="179">
        <f>O418*H418</f>
        <v>0</v>
      </c>
      <c r="Q418" s="179">
        <v>2.0000000000000002E-5</v>
      </c>
      <c r="R418" s="179">
        <f>Q418*H418</f>
        <v>9.2000000000000003E-4</v>
      </c>
      <c r="S418" s="179">
        <v>0</v>
      </c>
      <c r="T418" s="180">
        <f>S418*H418</f>
        <v>0</v>
      </c>
      <c r="U418" s="35"/>
      <c r="V418" s="35"/>
      <c r="W418" s="35"/>
      <c r="X418" s="35"/>
      <c r="Y418" s="35"/>
      <c r="Z418" s="35"/>
      <c r="AA418" s="35"/>
      <c r="AB418" s="35"/>
      <c r="AC418" s="35"/>
      <c r="AD418" s="35"/>
      <c r="AE418" s="35"/>
      <c r="AR418" s="181" t="s">
        <v>619</v>
      </c>
      <c r="AT418" s="181" t="s">
        <v>136</v>
      </c>
      <c r="AU418" s="181" t="s">
        <v>86</v>
      </c>
      <c r="AY418" s="19" t="s">
        <v>134</v>
      </c>
      <c r="BE418" s="182">
        <f>IF(N418="základní",J418,0)</f>
        <v>0</v>
      </c>
      <c r="BF418" s="182">
        <f>IF(N418="snížená",J418,0)</f>
        <v>0</v>
      </c>
      <c r="BG418" s="182">
        <f>IF(N418="zákl. přenesená",J418,0)</f>
        <v>0</v>
      </c>
      <c r="BH418" s="182">
        <f>IF(N418="sníž. přenesená",J418,0)</f>
        <v>0</v>
      </c>
      <c r="BI418" s="182">
        <f>IF(N418="nulová",J418,0)</f>
        <v>0</v>
      </c>
      <c r="BJ418" s="19" t="s">
        <v>84</v>
      </c>
      <c r="BK418" s="182">
        <f>ROUND(I418*H418,2)</f>
        <v>0</v>
      </c>
      <c r="BL418" s="19" t="s">
        <v>619</v>
      </c>
      <c r="BM418" s="181" t="s">
        <v>1434</v>
      </c>
    </row>
    <row r="419" spans="1:65" s="2" customFormat="1">
      <c r="A419" s="35"/>
      <c r="B419" s="36"/>
      <c r="C419" s="37"/>
      <c r="D419" s="183" t="s">
        <v>143</v>
      </c>
      <c r="E419" s="37"/>
      <c r="F419" s="184" t="s">
        <v>1435</v>
      </c>
      <c r="G419" s="37"/>
      <c r="H419" s="37"/>
      <c r="I419" s="426"/>
      <c r="J419" s="408"/>
      <c r="K419" s="37"/>
      <c r="L419" s="40"/>
      <c r="M419" s="186"/>
      <c r="N419" s="187"/>
      <c r="O419" s="64"/>
      <c r="P419" s="64"/>
      <c r="Q419" s="64"/>
      <c r="R419" s="64"/>
      <c r="S419" s="64"/>
      <c r="T419" s="65"/>
      <c r="U419" s="35"/>
      <c r="V419" s="35"/>
      <c r="W419" s="35"/>
      <c r="X419" s="35"/>
      <c r="Y419" s="35"/>
      <c r="Z419" s="35"/>
      <c r="AA419" s="35"/>
      <c r="AB419" s="35"/>
      <c r="AC419" s="35"/>
      <c r="AD419" s="35"/>
      <c r="AE419" s="35"/>
      <c r="AT419" s="19" t="s">
        <v>143</v>
      </c>
      <c r="AU419" s="19" t="s">
        <v>86</v>
      </c>
    </row>
    <row r="420" spans="1:65" s="14" customFormat="1">
      <c r="B420" s="198"/>
      <c r="C420" s="199"/>
      <c r="D420" s="183" t="s">
        <v>147</v>
      </c>
      <c r="E420" s="200" t="s">
        <v>19</v>
      </c>
      <c r="F420" s="201" t="s">
        <v>1436</v>
      </c>
      <c r="G420" s="199"/>
      <c r="H420" s="202">
        <v>3</v>
      </c>
      <c r="I420" s="429"/>
      <c r="J420" s="430"/>
      <c r="K420" s="199"/>
      <c r="L420" s="203"/>
      <c r="M420" s="204"/>
      <c r="N420" s="205"/>
      <c r="O420" s="205"/>
      <c r="P420" s="205"/>
      <c r="Q420" s="205"/>
      <c r="R420" s="205"/>
      <c r="S420" s="205"/>
      <c r="T420" s="206"/>
      <c r="AT420" s="207" t="s">
        <v>147</v>
      </c>
      <c r="AU420" s="207" t="s">
        <v>86</v>
      </c>
      <c r="AV420" s="14" t="s">
        <v>86</v>
      </c>
      <c r="AW420" s="14" t="s">
        <v>35</v>
      </c>
      <c r="AX420" s="14" t="s">
        <v>76</v>
      </c>
      <c r="AY420" s="207" t="s">
        <v>134</v>
      </c>
    </row>
    <row r="421" spans="1:65" s="14" customFormat="1">
      <c r="B421" s="198"/>
      <c r="C421" s="199"/>
      <c r="D421" s="183" t="s">
        <v>147</v>
      </c>
      <c r="E421" s="200" t="s">
        <v>19</v>
      </c>
      <c r="F421" s="201" t="s">
        <v>1437</v>
      </c>
      <c r="G421" s="199"/>
      <c r="H421" s="202">
        <v>8</v>
      </c>
      <c r="I421" s="429"/>
      <c r="J421" s="430"/>
      <c r="K421" s="199"/>
      <c r="L421" s="203"/>
      <c r="M421" s="204"/>
      <c r="N421" s="205"/>
      <c r="O421" s="205"/>
      <c r="P421" s="205"/>
      <c r="Q421" s="205"/>
      <c r="R421" s="205"/>
      <c r="S421" s="205"/>
      <c r="T421" s="206"/>
      <c r="AT421" s="207" t="s">
        <v>147</v>
      </c>
      <c r="AU421" s="207" t="s">
        <v>86</v>
      </c>
      <c r="AV421" s="14" t="s">
        <v>86</v>
      </c>
      <c r="AW421" s="14" t="s">
        <v>35</v>
      </c>
      <c r="AX421" s="14" t="s">
        <v>76</v>
      </c>
      <c r="AY421" s="207" t="s">
        <v>134</v>
      </c>
    </row>
    <row r="422" spans="1:65" s="14" customFormat="1">
      <c r="B422" s="198"/>
      <c r="C422" s="199"/>
      <c r="D422" s="183" t="s">
        <v>147</v>
      </c>
      <c r="E422" s="200" t="s">
        <v>19</v>
      </c>
      <c r="F422" s="201" t="s">
        <v>1438</v>
      </c>
      <c r="G422" s="199"/>
      <c r="H422" s="202">
        <v>35</v>
      </c>
      <c r="I422" s="429"/>
      <c r="J422" s="430"/>
      <c r="K422" s="199"/>
      <c r="L422" s="203"/>
      <c r="M422" s="204"/>
      <c r="N422" s="205"/>
      <c r="O422" s="205"/>
      <c r="P422" s="205"/>
      <c r="Q422" s="205"/>
      <c r="R422" s="205"/>
      <c r="S422" s="205"/>
      <c r="T422" s="206"/>
      <c r="AT422" s="207" t="s">
        <v>147</v>
      </c>
      <c r="AU422" s="207" t="s">
        <v>86</v>
      </c>
      <c r="AV422" s="14" t="s">
        <v>86</v>
      </c>
      <c r="AW422" s="14" t="s">
        <v>35</v>
      </c>
      <c r="AX422" s="14" t="s">
        <v>76</v>
      </c>
      <c r="AY422" s="207" t="s">
        <v>134</v>
      </c>
    </row>
    <row r="423" spans="1:65" s="15" customFormat="1">
      <c r="B423" s="208"/>
      <c r="C423" s="209"/>
      <c r="D423" s="183" t="s">
        <v>147</v>
      </c>
      <c r="E423" s="210" t="s">
        <v>19</v>
      </c>
      <c r="F423" s="211" t="s">
        <v>153</v>
      </c>
      <c r="G423" s="209"/>
      <c r="H423" s="212">
        <v>46</v>
      </c>
      <c r="I423" s="431"/>
      <c r="J423" s="432"/>
      <c r="K423" s="209"/>
      <c r="L423" s="213"/>
      <c r="M423" s="214"/>
      <c r="N423" s="215"/>
      <c r="O423" s="215"/>
      <c r="P423" s="215"/>
      <c r="Q423" s="215"/>
      <c r="R423" s="215"/>
      <c r="S423" s="215"/>
      <c r="T423" s="216"/>
      <c r="AT423" s="217" t="s">
        <v>147</v>
      </c>
      <c r="AU423" s="217" t="s">
        <v>86</v>
      </c>
      <c r="AV423" s="15" t="s">
        <v>141</v>
      </c>
      <c r="AW423" s="15" t="s">
        <v>35</v>
      </c>
      <c r="AX423" s="15" t="s">
        <v>84</v>
      </c>
      <c r="AY423" s="217" t="s">
        <v>134</v>
      </c>
    </row>
    <row r="424" spans="1:65" s="2" customFormat="1" ht="14.45" customHeight="1">
      <c r="A424" s="35"/>
      <c r="B424" s="36"/>
      <c r="C424" s="218" t="s">
        <v>846</v>
      </c>
      <c r="D424" s="218" t="s">
        <v>192</v>
      </c>
      <c r="E424" s="219" t="s">
        <v>1439</v>
      </c>
      <c r="F424" s="220" t="s">
        <v>1440</v>
      </c>
      <c r="G424" s="221" t="s">
        <v>187</v>
      </c>
      <c r="H424" s="222">
        <v>3</v>
      </c>
      <c r="I424" s="427"/>
      <c r="J424" s="428">
        <f>ROUND(I424*H424,2)</f>
        <v>0</v>
      </c>
      <c r="K424" s="220" t="s">
        <v>19</v>
      </c>
      <c r="L424" s="223"/>
      <c r="M424" s="224" t="s">
        <v>19</v>
      </c>
      <c r="N424" s="225" t="s">
        <v>47</v>
      </c>
      <c r="O424" s="64"/>
      <c r="P424" s="179">
        <f>O424*H424</f>
        <v>0</v>
      </c>
      <c r="Q424" s="179">
        <v>0</v>
      </c>
      <c r="R424" s="179">
        <f>Q424*H424</f>
        <v>0</v>
      </c>
      <c r="S424" s="179">
        <v>0</v>
      </c>
      <c r="T424" s="180">
        <f>S424*H424</f>
        <v>0</v>
      </c>
      <c r="U424" s="35"/>
      <c r="V424" s="35"/>
      <c r="W424" s="35"/>
      <c r="X424" s="35"/>
      <c r="Y424" s="35"/>
      <c r="Z424" s="35"/>
      <c r="AA424" s="35"/>
      <c r="AB424" s="35"/>
      <c r="AC424" s="35"/>
      <c r="AD424" s="35"/>
      <c r="AE424" s="35"/>
      <c r="AR424" s="181" t="s">
        <v>1178</v>
      </c>
      <c r="AT424" s="181" t="s">
        <v>192</v>
      </c>
      <c r="AU424" s="181" t="s">
        <v>86</v>
      </c>
      <c r="AY424" s="19" t="s">
        <v>134</v>
      </c>
      <c r="BE424" s="182">
        <f>IF(N424="základní",J424,0)</f>
        <v>0</v>
      </c>
      <c r="BF424" s="182">
        <f>IF(N424="snížená",J424,0)</f>
        <v>0</v>
      </c>
      <c r="BG424" s="182">
        <f>IF(N424="zákl. přenesená",J424,0)</f>
        <v>0</v>
      </c>
      <c r="BH424" s="182">
        <f>IF(N424="sníž. přenesená",J424,0)</f>
        <v>0</v>
      </c>
      <c r="BI424" s="182">
        <f>IF(N424="nulová",J424,0)</f>
        <v>0</v>
      </c>
      <c r="BJ424" s="19" t="s">
        <v>84</v>
      </c>
      <c r="BK424" s="182">
        <f>ROUND(I424*H424,2)</f>
        <v>0</v>
      </c>
      <c r="BL424" s="19" t="s">
        <v>619</v>
      </c>
      <c r="BM424" s="181" t="s">
        <v>1441</v>
      </c>
    </row>
    <row r="425" spans="1:65" s="14" customFormat="1">
      <c r="B425" s="198"/>
      <c r="C425" s="199"/>
      <c r="D425" s="183" t="s">
        <v>147</v>
      </c>
      <c r="E425" s="200" t="s">
        <v>19</v>
      </c>
      <c r="F425" s="201" t="s">
        <v>1442</v>
      </c>
      <c r="G425" s="199"/>
      <c r="H425" s="202">
        <v>3</v>
      </c>
      <c r="I425" s="429"/>
      <c r="J425" s="430"/>
      <c r="K425" s="199"/>
      <c r="L425" s="203"/>
      <c r="M425" s="204"/>
      <c r="N425" s="205"/>
      <c r="O425" s="205"/>
      <c r="P425" s="205"/>
      <c r="Q425" s="205"/>
      <c r="R425" s="205"/>
      <c r="S425" s="205"/>
      <c r="T425" s="206"/>
      <c r="AT425" s="207" t="s">
        <v>147</v>
      </c>
      <c r="AU425" s="207" t="s">
        <v>86</v>
      </c>
      <c r="AV425" s="14" t="s">
        <v>86</v>
      </c>
      <c r="AW425" s="14" t="s">
        <v>35</v>
      </c>
      <c r="AX425" s="14" t="s">
        <v>84</v>
      </c>
      <c r="AY425" s="207" t="s">
        <v>134</v>
      </c>
    </row>
    <row r="426" spans="1:65" s="2" customFormat="1" ht="14.45" customHeight="1">
      <c r="A426" s="35"/>
      <c r="B426" s="36"/>
      <c r="C426" s="218" t="s">
        <v>852</v>
      </c>
      <c r="D426" s="218" t="s">
        <v>192</v>
      </c>
      <c r="E426" s="219" t="s">
        <v>1443</v>
      </c>
      <c r="F426" s="220" t="s">
        <v>1444</v>
      </c>
      <c r="G426" s="221" t="s">
        <v>187</v>
      </c>
      <c r="H426" s="222">
        <v>8</v>
      </c>
      <c r="I426" s="427"/>
      <c r="J426" s="428">
        <f>ROUND(I426*H426,2)</f>
        <v>0</v>
      </c>
      <c r="K426" s="220" t="s">
        <v>19</v>
      </c>
      <c r="L426" s="223"/>
      <c r="M426" s="224" t="s">
        <v>19</v>
      </c>
      <c r="N426" s="225" t="s">
        <v>47</v>
      </c>
      <c r="O426" s="64"/>
      <c r="P426" s="179">
        <f>O426*H426</f>
        <v>0</v>
      </c>
      <c r="Q426" s="179">
        <v>0</v>
      </c>
      <c r="R426" s="179">
        <f>Q426*H426</f>
        <v>0</v>
      </c>
      <c r="S426" s="179">
        <v>0</v>
      </c>
      <c r="T426" s="180">
        <f>S426*H426</f>
        <v>0</v>
      </c>
      <c r="U426" s="35"/>
      <c r="V426" s="35"/>
      <c r="W426" s="35"/>
      <c r="X426" s="35"/>
      <c r="Y426" s="35"/>
      <c r="Z426" s="35"/>
      <c r="AA426" s="35"/>
      <c r="AB426" s="35"/>
      <c r="AC426" s="35"/>
      <c r="AD426" s="35"/>
      <c r="AE426" s="35"/>
      <c r="AR426" s="181" t="s">
        <v>1178</v>
      </c>
      <c r="AT426" s="181" t="s">
        <v>192</v>
      </c>
      <c r="AU426" s="181" t="s">
        <v>86</v>
      </c>
      <c r="AY426" s="19" t="s">
        <v>134</v>
      </c>
      <c r="BE426" s="182">
        <f>IF(N426="základní",J426,0)</f>
        <v>0</v>
      </c>
      <c r="BF426" s="182">
        <f>IF(N426="snížená",J426,0)</f>
        <v>0</v>
      </c>
      <c r="BG426" s="182">
        <f>IF(N426="zákl. přenesená",J426,0)</f>
        <v>0</v>
      </c>
      <c r="BH426" s="182">
        <f>IF(N426="sníž. přenesená",J426,0)</f>
        <v>0</v>
      </c>
      <c r="BI426" s="182">
        <f>IF(N426="nulová",J426,0)</f>
        <v>0</v>
      </c>
      <c r="BJ426" s="19" t="s">
        <v>84</v>
      </c>
      <c r="BK426" s="182">
        <f>ROUND(I426*H426,2)</f>
        <v>0</v>
      </c>
      <c r="BL426" s="19" t="s">
        <v>619</v>
      </c>
      <c r="BM426" s="181" t="s">
        <v>1445</v>
      </c>
    </row>
    <row r="427" spans="1:65" s="14" customFormat="1">
      <c r="B427" s="198"/>
      <c r="C427" s="199"/>
      <c r="D427" s="183" t="s">
        <v>147</v>
      </c>
      <c r="E427" s="200" t="s">
        <v>19</v>
      </c>
      <c r="F427" s="201" t="s">
        <v>1354</v>
      </c>
      <c r="G427" s="199"/>
      <c r="H427" s="202">
        <v>8</v>
      </c>
      <c r="I427" s="429"/>
      <c r="J427" s="430"/>
      <c r="K427" s="199"/>
      <c r="L427" s="203"/>
      <c r="M427" s="204"/>
      <c r="N427" s="205"/>
      <c r="O427" s="205"/>
      <c r="P427" s="205"/>
      <c r="Q427" s="205"/>
      <c r="R427" s="205"/>
      <c r="S427" s="205"/>
      <c r="T427" s="206"/>
      <c r="AT427" s="207" t="s">
        <v>147</v>
      </c>
      <c r="AU427" s="207" t="s">
        <v>86</v>
      </c>
      <c r="AV427" s="14" t="s">
        <v>86</v>
      </c>
      <c r="AW427" s="14" t="s">
        <v>35</v>
      </c>
      <c r="AX427" s="14" t="s">
        <v>84</v>
      </c>
      <c r="AY427" s="207" t="s">
        <v>134</v>
      </c>
    </row>
    <row r="428" spans="1:65" s="2" customFormat="1" ht="14.45" customHeight="1">
      <c r="A428" s="35"/>
      <c r="B428" s="36"/>
      <c r="C428" s="218" t="s">
        <v>859</v>
      </c>
      <c r="D428" s="218" t="s">
        <v>192</v>
      </c>
      <c r="E428" s="219" t="s">
        <v>1446</v>
      </c>
      <c r="F428" s="220" t="s">
        <v>1447</v>
      </c>
      <c r="G428" s="221" t="s">
        <v>187</v>
      </c>
      <c r="H428" s="222">
        <v>3</v>
      </c>
      <c r="I428" s="427"/>
      <c r="J428" s="428">
        <f>ROUND(I428*H428,2)</f>
        <v>0</v>
      </c>
      <c r="K428" s="220" t="s">
        <v>19</v>
      </c>
      <c r="L428" s="223"/>
      <c r="M428" s="224" t="s">
        <v>19</v>
      </c>
      <c r="N428" s="225" t="s">
        <v>47</v>
      </c>
      <c r="O428" s="64"/>
      <c r="P428" s="179">
        <f>O428*H428</f>
        <v>0</v>
      </c>
      <c r="Q428" s="179">
        <v>0</v>
      </c>
      <c r="R428" s="179">
        <f>Q428*H428</f>
        <v>0</v>
      </c>
      <c r="S428" s="179">
        <v>0</v>
      </c>
      <c r="T428" s="180">
        <f>S428*H428</f>
        <v>0</v>
      </c>
      <c r="U428" s="35"/>
      <c r="V428" s="35"/>
      <c r="W428" s="35"/>
      <c r="X428" s="35"/>
      <c r="Y428" s="35"/>
      <c r="Z428" s="35"/>
      <c r="AA428" s="35"/>
      <c r="AB428" s="35"/>
      <c r="AC428" s="35"/>
      <c r="AD428" s="35"/>
      <c r="AE428" s="35"/>
      <c r="AR428" s="181" t="s">
        <v>1178</v>
      </c>
      <c r="AT428" s="181" t="s">
        <v>192</v>
      </c>
      <c r="AU428" s="181" t="s">
        <v>86</v>
      </c>
      <c r="AY428" s="19" t="s">
        <v>134</v>
      </c>
      <c r="BE428" s="182">
        <f>IF(N428="základní",J428,0)</f>
        <v>0</v>
      </c>
      <c r="BF428" s="182">
        <f>IF(N428="snížená",J428,0)</f>
        <v>0</v>
      </c>
      <c r="BG428" s="182">
        <f>IF(N428="zákl. přenesená",J428,0)</f>
        <v>0</v>
      </c>
      <c r="BH428" s="182">
        <f>IF(N428="sníž. přenesená",J428,0)</f>
        <v>0</v>
      </c>
      <c r="BI428" s="182">
        <f>IF(N428="nulová",J428,0)</f>
        <v>0</v>
      </c>
      <c r="BJ428" s="19" t="s">
        <v>84</v>
      </c>
      <c r="BK428" s="182">
        <f>ROUND(I428*H428,2)</f>
        <v>0</v>
      </c>
      <c r="BL428" s="19" t="s">
        <v>619</v>
      </c>
      <c r="BM428" s="181" t="s">
        <v>1448</v>
      </c>
    </row>
    <row r="429" spans="1:65" s="14" customFormat="1">
      <c r="B429" s="198"/>
      <c r="C429" s="199"/>
      <c r="D429" s="183" t="s">
        <v>147</v>
      </c>
      <c r="E429" s="200" t="s">
        <v>19</v>
      </c>
      <c r="F429" s="201" t="s">
        <v>1410</v>
      </c>
      <c r="G429" s="199"/>
      <c r="H429" s="202">
        <v>3</v>
      </c>
      <c r="I429" s="429"/>
      <c r="J429" s="430"/>
      <c r="K429" s="199"/>
      <c r="L429" s="203"/>
      <c r="M429" s="204"/>
      <c r="N429" s="205"/>
      <c r="O429" s="205"/>
      <c r="P429" s="205"/>
      <c r="Q429" s="205"/>
      <c r="R429" s="205"/>
      <c r="S429" s="205"/>
      <c r="T429" s="206"/>
      <c r="AT429" s="207" t="s">
        <v>147</v>
      </c>
      <c r="AU429" s="207" t="s">
        <v>86</v>
      </c>
      <c r="AV429" s="14" t="s">
        <v>86</v>
      </c>
      <c r="AW429" s="14" t="s">
        <v>35</v>
      </c>
      <c r="AX429" s="14" t="s">
        <v>84</v>
      </c>
      <c r="AY429" s="207" t="s">
        <v>134</v>
      </c>
    </row>
    <row r="430" spans="1:65" s="2" customFormat="1" ht="14.45" customHeight="1">
      <c r="A430" s="35"/>
      <c r="B430" s="36"/>
      <c r="C430" s="218" t="s">
        <v>865</v>
      </c>
      <c r="D430" s="218" t="s">
        <v>192</v>
      </c>
      <c r="E430" s="219" t="s">
        <v>1449</v>
      </c>
      <c r="F430" s="220" t="s">
        <v>1450</v>
      </c>
      <c r="G430" s="221" t="s">
        <v>187</v>
      </c>
      <c r="H430" s="222">
        <v>4</v>
      </c>
      <c r="I430" s="427"/>
      <c r="J430" s="428">
        <f>ROUND(I430*H430,2)</f>
        <v>0</v>
      </c>
      <c r="K430" s="220" t="s">
        <v>19</v>
      </c>
      <c r="L430" s="223"/>
      <c r="M430" s="224" t="s">
        <v>19</v>
      </c>
      <c r="N430" s="225" t="s">
        <v>47</v>
      </c>
      <c r="O430" s="64"/>
      <c r="P430" s="179">
        <f>O430*H430</f>
        <v>0</v>
      </c>
      <c r="Q430" s="179">
        <v>0</v>
      </c>
      <c r="R430" s="179">
        <f>Q430*H430</f>
        <v>0</v>
      </c>
      <c r="S430" s="179">
        <v>0</v>
      </c>
      <c r="T430" s="180">
        <f>S430*H430</f>
        <v>0</v>
      </c>
      <c r="U430" s="35"/>
      <c r="V430" s="35"/>
      <c r="W430" s="35"/>
      <c r="X430" s="35"/>
      <c r="Y430" s="35"/>
      <c r="Z430" s="35"/>
      <c r="AA430" s="35"/>
      <c r="AB430" s="35"/>
      <c r="AC430" s="35"/>
      <c r="AD430" s="35"/>
      <c r="AE430" s="35"/>
      <c r="AR430" s="181" t="s">
        <v>1178</v>
      </c>
      <c r="AT430" s="181" t="s">
        <v>192</v>
      </c>
      <c r="AU430" s="181" t="s">
        <v>86</v>
      </c>
      <c r="AY430" s="19" t="s">
        <v>134</v>
      </c>
      <c r="BE430" s="182">
        <f>IF(N430="základní",J430,0)</f>
        <v>0</v>
      </c>
      <c r="BF430" s="182">
        <f>IF(N430="snížená",J430,0)</f>
        <v>0</v>
      </c>
      <c r="BG430" s="182">
        <f>IF(N430="zákl. přenesená",J430,0)</f>
        <v>0</v>
      </c>
      <c r="BH430" s="182">
        <f>IF(N430="sníž. přenesená",J430,0)</f>
        <v>0</v>
      </c>
      <c r="BI430" s="182">
        <f>IF(N430="nulová",J430,0)</f>
        <v>0</v>
      </c>
      <c r="BJ430" s="19" t="s">
        <v>84</v>
      </c>
      <c r="BK430" s="182">
        <f>ROUND(I430*H430,2)</f>
        <v>0</v>
      </c>
      <c r="BL430" s="19" t="s">
        <v>619</v>
      </c>
      <c r="BM430" s="181" t="s">
        <v>1451</v>
      </c>
    </row>
    <row r="431" spans="1:65" s="14" customFormat="1">
      <c r="B431" s="198"/>
      <c r="C431" s="199"/>
      <c r="D431" s="183" t="s">
        <v>147</v>
      </c>
      <c r="E431" s="200" t="s">
        <v>19</v>
      </c>
      <c r="F431" s="201" t="s">
        <v>1406</v>
      </c>
      <c r="G431" s="199"/>
      <c r="H431" s="202">
        <v>4</v>
      </c>
      <c r="I431" s="429"/>
      <c r="J431" s="430"/>
      <c r="K431" s="199"/>
      <c r="L431" s="203"/>
      <c r="M431" s="204"/>
      <c r="N431" s="205"/>
      <c r="O431" s="205"/>
      <c r="P431" s="205"/>
      <c r="Q431" s="205"/>
      <c r="R431" s="205"/>
      <c r="S431" s="205"/>
      <c r="T431" s="206"/>
      <c r="AT431" s="207" t="s">
        <v>147</v>
      </c>
      <c r="AU431" s="207" t="s">
        <v>86</v>
      </c>
      <c r="AV431" s="14" t="s">
        <v>86</v>
      </c>
      <c r="AW431" s="14" t="s">
        <v>35</v>
      </c>
      <c r="AX431" s="14" t="s">
        <v>84</v>
      </c>
      <c r="AY431" s="207" t="s">
        <v>134</v>
      </c>
    </row>
    <row r="432" spans="1:65" s="2" customFormat="1" ht="14.45" customHeight="1">
      <c r="A432" s="35"/>
      <c r="B432" s="36"/>
      <c r="C432" s="218" t="s">
        <v>873</v>
      </c>
      <c r="D432" s="218" t="s">
        <v>192</v>
      </c>
      <c r="E432" s="219" t="s">
        <v>1452</v>
      </c>
      <c r="F432" s="220" t="s">
        <v>1453</v>
      </c>
      <c r="G432" s="221" t="s">
        <v>187</v>
      </c>
      <c r="H432" s="222">
        <v>2</v>
      </c>
      <c r="I432" s="427"/>
      <c r="J432" s="428">
        <f>ROUND(I432*H432,2)</f>
        <v>0</v>
      </c>
      <c r="K432" s="220" t="s">
        <v>19</v>
      </c>
      <c r="L432" s="223"/>
      <c r="M432" s="224" t="s">
        <v>19</v>
      </c>
      <c r="N432" s="225" t="s">
        <v>47</v>
      </c>
      <c r="O432" s="64"/>
      <c r="P432" s="179">
        <f>O432*H432</f>
        <v>0</v>
      </c>
      <c r="Q432" s="179">
        <v>0</v>
      </c>
      <c r="R432" s="179">
        <f>Q432*H432</f>
        <v>0</v>
      </c>
      <c r="S432" s="179">
        <v>0</v>
      </c>
      <c r="T432" s="180">
        <f>S432*H432</f>
        <v>0</v>
      </c>
      <c r="U432" s="35"/>
      <c r="V432" s="35"/>
      <c r="W432" s="35"/>
      <c r="X432" s="35"/>
      <c r="Y432" s="35"/>
      <c r="Z432" s="35"/>
      <c r="AA432" s="35"/>
      <c r="AB432" s="35"/>
      <c r="AC432" s="35"/>
      <c r="AD432" s="35"/>
      <c r="AE432" s="35"/>
      <c r="AR432" s="181" t="s">
        <v>1178</v>
      </c>
      <c r="AT432" s="181" t="s">
        <v>192</v>
      </c>
      <c r="AU432" s="181" t="s">
        <v>86</v>
      </c>
      <c r="AY432" s="19" t="s">
        <v>134</v>
      </c>
      <c r="BE432" s="182">
        <f>IF(N432="základní",J432,0)</f>
        <v>0</v>
      </c>
      <c r="BF432" s="182">
        <f>IF(N432="snížená",J432,0)</f>
        <v>0</v>
      </c>
      <c r="BG432" s="182">
        <f>IF(N432="zákl. přenesená",J432,0)</f>
        <v>0</v>
      </c>
      <c r="BH432" s="182">
        <f>IF(N432="sníž. přenesená",J432,0)</f>
        <v>0</v>
      </c>
      <c r="BI432" s="182">
        <f>IF(N432="nulová",J432,0)</f>
        <v>0</v>
      </c>
      <c r="BJ432" s="19" t="s">
        <v>84</v>
      </c>
      <c r="BK432" s="182">
        <f>ROUND(I432*H432,2)</f>
        <v>0</v>
      </c>
      <c r="BL432" s="19" t="s">
        <v>619</v>
      </c>
      <c r="BM432" s="181" t="s">
        <v>1454</v>
      </c>
    </row>
    <row r="433" spans="1:65" s="14" customFormat="1">
      <c r="B433" s="198"/>
      <c r="C433" s="199"/>
      <c r="D433" s="183" t="s">
        <v>147</v>
      </c>
      <c r="E433" s="200" t="s">
        <v>19</v>
      </c>
      <c r="F433" s="201" t="s">
        <v>1414</v>
      </c>
      <c r="G433" s="199"/>
      <c r="H433" s="202">
        <v>2</v>
      </c>
      <c r="I433" s="429"/>
      <c r="J433" s="430"/>
      <c r="K433" s="199"/>
      <c r="L433" s="203"/>
      <c r="M433" s="204"/>
      <c r="N433" s="205"/>
      <c r="O433" s="205"/>
      <c r="P433" s="205"/>
      <c r="Q433" s="205"/>
      <c r="R433" s="205"/>
      <c r="S433" s="205"/>
      <c r="T433" s="206"/>
      <c r="AT433" s="207" t="s">
        <v>147</v>
      </c>
      <c r="AU433" s="207" t="s">
        <v>86</v>
      </c>
      <c r="AV433" s="14" t="s">
        <v>86</v>
      </c>
      <c r="AW433" s="14" t="s">
        <v>35</v>
      </c>
      <c r="AX433" s="14" t="s">
        <v>84</v>
      </c>
      <c r="AY433" s="207" t="s">
        <v>134</v>
      </c>
    </row>
    <row r="434" spans="1:65" s="2" customFormat="1" ht="14.45" customHeight="1">
      <c r="A434" s="35"/>
      <c r="B434" s="36"/>
      <c r="C434" s="218" t="s">
        <v>880</v>
      </c>
      <c r="D434" s="218" t="s">
        <v>192</v>
      </c>
      <c r="E434" s="219" t="s">
        <v>1455</v>
      </c>
      <c r="F434" s="220" t="s">
        <v>1456</v>
      </c>
      <c r="G434" s="221" t="s">
        <v>187</v>
      </c>
      <c r="H434" s="222">
        <v>1</v>
      </c>
      <c r="I434" s="427"/>
      <c r="J434" s="428">
        <f>ROUND(I434*H434,2)</f>
        <v>0</v>
      </c>
      <c r="K434" s="220" t="s">
        <v>19</v>
      </c>
      <c r="L434" s="223"/>
      <c r="M434" s="224" t="s">
        <v>19</v>
      </c>
      <c r="N434" s="225" t="s">
        <v>47</v>
      </c>
      <c r="O434" s="64"/>
      <c r="P434" s="179">
        <f>O434*H434</f>
        <v>0</v>
      </c>
      <c r="Q434" s="179">
        <v>0</v>
      </c>
      <c r="R434" s="179">
        <f>Q434*H434</f>
        <v>0</v>
      </c>
      <c r="S434" s="179">
        <v>0</v>
      </c>
      <c r="T434" s="180">
        <f>S434*H434</f>
        <v>0</v>
      </c>
      <c r="U434" s="35"/>
      <c r="V434" s="35"/>
      <c r="W434" s="35"/>
      <c r="X434" s="35"/>
      <c r="Y434" s="35"/>
      <c r="Z434" s="35"/>
      <c r="AA434" s="35"/>
      <c r="AB434" s="35"/>
      <c r="AC434" s="35"/>
      <c r="AD434" s="35"/>
      <c r="AE434" s="35"/>
      <c r="AR434" s="181" t="s">
        <v>1178</v>
      </c>
      <c r="AT434" s="181" t="s">
        <v>192</v>
      </c>
      <c r="AU434" s="181" t="s">
        <v>86</v>
      </c>
      <c r="AY434" s="19" t="s">
        <v>134</v>
      </c>
      <c r="BE434" s="182">
        <f>IF(N434="základní",J434,0)</f>
        <v>0</v>
      </c>
      <c r="BF434" s="182">
        <f>IF(N434="snížená",J434,0)</f>
        <v>0</v>
      </c>
      <c r="BG434" s="182">
        <f>IF(N434="zákl. přenesená",J434,0)</f>
        <v>0</v>
      </c>
      <c r="BH434" s="182">
        <f>IF(N434="sníž. přenesená",J434,0)</f>
        <v>0</v>
      </c>
      <c r="BI434" s="182">
        <f>IF(N434="nulová",J434,0)</f>
        <v>0</v>
      </c>
      <c r="BJ434" s="19" t="s">
        <v>84</v>
      </c>
      <c r="BK434" s="182">
        <f>ROUND(I434*H434,2)</f>
        <v>0</v>
      </c>
      <c r="BL434" s="19" t="s">
        <v>619</v>
      </c>
      <c r="BM434" s="181" t="s">
        <v>1457</v>
      </c>
    </row>
    <row r="435" spans="1:65" s="14" customFormat="1">
      <c r="B435" s="198"/>
      <c r="C435" s="199"/>
      <c r="D435" s="183" t="s">
        <v>147</v>
      </c>
      <c r="E435" s="200" t="s">
        <v>19</v>
      </c>
      <c r="F435" s="201" t="s">
        <v>1458</v>
      </c>
      <c r="G435" s="199"/>
      <c r="H435" s="202">
        <v>1</v>
      </c>
      <c r="I435" s="429"/>
      <c r="J435" s="430"/>
      <c r="K435" s="199"/>
      <c r="L435" s="203"/>
      <c r="M435" s="204"/>
      <c r="N435" s="205"/>
      <c r="O435" s="205"/>
      <c r="P435" s="205"/>
      <c r="Q435" s="205"/>
      <c r="R435" s="205"/>
      <c r="S435" s="205"/>
      <c r="T435" s="206"/>
      <c r="AT435" s="207" t="s">
        <v>147</v>
      </c>
      <c r="AU435" s="207" t="s">
        <v>86</v>
      </c>
      <c r="AV435" s="14" t="s">
        <v>86</v>
      </c>
      <c r="AW435" s="14" t="s">
        <v>35</v>
      </c>
      <c r="AX435" s="14" t="s">
        <v>84</v>
      </c>
      <c r="AY435" s="207" t="s">
        <v>134</v>
      </c>
    </row>
    <row r="436" spans="1:65" s="2" customFormat="1" ht="14.45" customHeight="1">
      <c r="A436" s="35"/>
      <c r="B436" s="36"/>
      <c r="C436" s="218" t="s">
        <v>885</v>
      </c>
      <c r="D436" s="218" t="s">
        <v>192</v>
      </c>
      <c r="E436" s="219" t="s">
        <v>1459</v>
      </c>
      <c r="F436" s="220" t="s">
        <v>1460</v>
      </c>
      <c r="G436" s="221" t="s">
        <v>187</v>
      </c>
      <c r="H436" s="222">
        <v>23</v>
      </c>
      <c r="I436" s="427"/>
      <c r="J436" s="428">
        <f>ROUND(I436*H436,2)</f>
        <v>0</v>
      </c>
      <c r="K436" s="220" t="s">
        <v>19</v>
      </c>
      <c r="L436" s="223"/>
      <c r="M436" s="224" t="s">
        <v>19</v>
      </c>
      <c r="N436" s="225" t="s">
        <v>47</v>
      </c>
      <c r="O436" s="64"/>
      <c r="P436" s="179">
        <f>O436*H436</f>
        <v>0</v>
      </c>
      <c r="Q436" s="179">
        <v>0</v>
      </c>
      <c r="R436" s="179">
        <f>Q436*H436</f>
        <v>0</v>
      </c>
      <c r="S436" s="179">
        <v>0</v>
      </c>
      <c r="T436" s="180">
        <f>S436*H436</f>
        <v>0</v>
      </c>
      <c r="U436" s="35"/>
      <c r="V436" s="35"/>
      <c r="W436" s="35"/>
      <c r="X436" s="35"/>
      <c r="Y436" s="35"/>
      <c r="Z436" s="35"/>
      <c r="AA436" s="35"/>
      <c r="AB436" s="35"/>
      <c r="AC436" s="35"/>
      <c r="AD436" s="35"/>
      <c r="AE436" s="35"/>
      <c r="AR436" s="181" t="s">
        <v>1178</v>
      </c>
      <c r="AT436" s="181" t="s">
        <v>192</v>
      </c>
      <c r="AU436" s="181" t="s">
        <v>86</v>
      </c>
      <c r="AY436" s="19" t="s">
        <v>134</v>
      </c>
      <c r="BE436" s="182">
        <f>IF(N436="základní",J436,0)</f>
        <v>0</v>
      </c>
      <c r="BF436" s="182">
        <f>IF(N436="snížená",J436,0)</f>
        <v>0</v>
      </c>
      <c r="BG436" s="182">
        <f>IF(N436="zákl. přenesená",J436,0)</f>
        <v>0</v>
      </c>
      <c r="BH436" s="182">
        <f>IF(N436="sníž. přenesená",J436,0)</f>
        <v>0</v>
      </c>
      <c r="BI436" s="182">
        <f>IF(N436="nulová",J436,0)</f>
        <v>0</v>
      </c>
      <c r="BJ436" s="19" t="s">
        <v>84</v>
      </c>
      <c r="BK436" s="182">
        <f>ROUND(I436*H436,2)</f>
        <v>0</v>
      </c>
      <c r="BL436" s="19" t="s">
        <v>619</v>
      </c>
      <c r="BM436" s="181" t="s">
        <v>1461</v>
      </c>
    </row>
    <row r="437" spans="1:65" s="14" customFormat="1">
      <c r="B437" s="198"/>
      <c r="C437" s="199"/>
      <c r="D437" s="183" t="s">
        <v>147</v>
      </c>
      <c r="E437" s="200" t="s">
        <v>19</v>
      </c>
      <c r="F437" s="201" t="s">
        <v>1462</v>
      </c>
      <c r="G437" s="199"/>
      <c r="H437" s="202">
        <v>23</v>
      </c>
      <c r="I437" s="429"/>
      <c r="J437" s="430"/>
      <c r="K437" s="199"/>
      <c r="L437" s="203"/>
      <c r="M437" s="204"/>
      <c r="N437" s="205"/>
      <c r="O437" s="205"/>
      <c r="P437" s="205"/>
      <c r="Q437" s="205"/>
      <c r="R437" s="205"/>
      <c r="S437" s="205"/>
      <c r="T437" s="206"/>
      <c r="AT437" s="207" t="s">
        <v>147</v>
      </c>
      <c r="AU437" s="207" t="s">
        <v>86</v>
      </c>
      <c r="AV437" s="14" t="s">
        <v>86</v>
      </c>
      <c r="AW437" s="14" t="s">
        <v>35</v>
      </c>
      <c r="AX437" s="14" t="s">
        <v>84</v>
      </c>
      <c r="AY437" s="207" t="s">
        <v>134</v>
      </c>
    </row>
    <row r="438" spans="1:65" s="2" customFormat="1" ht="14.45" customHeight="1">
      <c r="A438" s="35"/>
      <c r="B438" s="36"/>
      <c r="C438" s="218" t="s">
        <v>890</v>
      </c>
      <c r="D438" s="218" t="s">
        <v>192</v>
      </c>
      <c r="E438" s="219" t="s">
        <v>1463</v>
      </c>
      <c r="F438" s="220" t="s">
        <v>1464</v>
      </c>
      <c r="G438" s="221" t="s">
        <v>187</v>
      </c>
      <c r="H438" s="222">
        <v>2</v>
      </c>
      <c r="I438" s="427"/>
      <c r="J438" s="428">
        <f>ROUND(I438*H438,2)</f>
        <v>0</v>
      </c>
      <c r="K438" s="220" t="s">
        <v>19</v>
      </c>
      <c r="L438" s="223"/>
      <c r="M438" s="224" t="s">
        <v>19</v>
      </c>
      <c r="N438" s="225" t="s">
        <v>47</v>
      </c>
      <c r="O438" s="64"/>
      <c r="P438" s="179">
        <f>O438*H438</f>
        <v>0</v>
      </c>
      <c r="Q438" s="179">
        <v>0</v>
      </c>
      <c r="R438" s="179">
        <f>Q438*H438</f>
        <v>0</v>
      </c>
      <c r="S438" s="179">
        <v>0</v>
      </c>
      <c r="T438" s="180">
        <f>S438*H438</f>
        <v>0</v>
      </c>
      <c r="U438" s="35"/>
      <c r="V438" s="35"/>
      <c r="W438" s="35"/>
      <c r="X438" s="35"/>
      <c r="Y438" s="35"/>
      <c r="Z438" s="35"/>
      <c r="AA438" s="35"/>
      <c r="AB438" s="35"/>
      <c r="AC438" s="35"/>
      <c r="AD438" s="35"/>
      <c r="AE438" s="35"/>
      <c r="AR438" s="181" t="s">
        <v>86</v>
      </c>
      <c r="AT438" s="181" t="s">
        <v>192</v>
      </c>
      <c r="AU438" s="181" t="s">
        <v>86</v>
      </c>
      <c r="AY438" s="19" t="s">
        <v>134</v>
      </c>
      <c r="BE438" s="182">
        <f>IF(N438="základní",J438,0)</f>
        <v>0</v>
      </c>
      <c r="BF438" s="182">
        <f>IF(N438="snížená",J438,0)</f>
        <v>0</v>
      </c>
      <c r="BG438" s="182">
        <f>IF(N438="zákl. přenesená",J438,0)</f>
        <v>0</v>
      </c>
      <c r="BH438" s="182">
        <f>IF(N438="sníž. přenesená",J438,0)</f>
        <v>0</v>
      </c>
      <c r="BI438" s="182">
        <f>IF(N438="nulová",J438,0)</f>
        <v>0</v>
      </c>
      <c r="BJ438" s="19" t="s">
        <v>84</v>
      </c>
      <c r="BK438" s="182">
        <f>ROUND(I438*H438,2)</f>
        <v>0</v>
      </c>
      <c r="BL438" s="19" t="s">
        <v>84</v>
      </c>
      <c r="BM438" s="181" t="s">
        <v>1465</v>
      </c>
    </row>
    <row r="439" spans="1:65" s="14" customFormat="1">
      <c r="B439" s="198"/>
      <c r="C439" s="199"/>
      <c r="D439" s="183" t="s">
        <v>147</v>
      </c>
      <c r="E439" s="200" t="s">
        <v>19</v>
      </c>
      <c r="F439" s="201" t="s">
        <v>1466</v>
      </c>
      <c r="G439" s="199"/>
      <c r="H439" s="202">
        <v>2</v>
      </c>
      <c r="I439" s="429"/>
      <c r="J439" s="430"/>
      <c r="K439" s="199"/>
      <c r="L439" s="203"/>
      <c r="M439" s="204"/>
      <c r="N439" s="205"/>
      <c r="O439" s="205"/>
      <c r="P439" s="205"/>
      <c r="Q439" s="205"/>
      <c r="R439" s="205"/>
      <c r="S439" s="205"/>
      <c r="T439" s="206"/>
      <c r="AT439" s="207" t="s">
        <v>147</v>
      </c>
      <c r="AU439" s="207" t="s">
        <v>86</v>
      </c>
      <c r="AV439" s="14" t="s">
        <v>86</v>
      </c>
      <c r="AW439" s="14" t="s">
        <v>35</v>
      </c>
      <c r="AX439" s="14" t="s">
        <v>76</v>
      </c>
      <c r="AY439" s="207" t="s">
        <v>134</v>
      </c>
    </row>
    <row r="440" spans="1:65" s="15" customFormat="1">
      <c r="B440" s="208"/>
      <c r="C440" s="209"/>
      <c r="D440" s="183" t="s">
        <v>147</v>
      </c>
      <c r="E440" s="210" t="s">
        <v>19</v>
      </c>
      <c r="F440" s="211" t="s">
        <v>153</v>
      </c>
      <c r="G440" s="209"/>
      <c r="H440" s="212">
        <v>2</v>
      </c>
      <c r="I440" s="431"/>
      <c r="J440" s="432"/>
      <c r="K440" s="209"/>
      <c r="L440" s="213"/>
      <c r="M440" s="214"/>
      <c r="N440" s="215"/>
      <c r="O440" s="215"/>
      <c r="P440" s="215"/>
      <c r="Q440" s="215"/>
      <c r="R440" s="215"/>
      <c r="S440" s="215"/>
      <c r="T440" s="216"/>
      <c r="AT440" s="217" t="s">
        <v>147</v>
      </c>
      <c r="AU440" s="217" t="s">
        <v>86</v>
      </c>
      <c r="AV440" s="15" t="s">
        <v>141</v>
      </c>
      <c r="AW440" s="15" t="s">
        <v>35</v>
      </c>
      <c r="AX440" s="15" t="s">
        <v>84</v>
      </c>
      <c r="AY440" s="217" t="s">
        <v>134</v>
      </c>
    </row>
    <row r="441" spans="1:65" s="2" customFormat="1" ht="14.45" customHeight="1">
      <c r="A441" s="35"/>
      <c r="B441" s="36"/>
      <c r="C441" s="170" t="s">
        <v>896</v>
      </c>
      <c r="D441" s="170" t="s">
        <v>136</v>
      </c>
      <c r="E441" s="171" t="s">
        <v>1467</v>
      </c>
      <c r="F441" s="172" t="s">
        <v>1468</v>
      </c>
      <c r="G441" s="173" t="s">
        <v>187</v>
      </c>
      <c r="H441" s="174">
        <v>1</v>
      </c>
      <c r="I441" s="424"/>
      <c r="J441" s="425">
        <f>ROUND(I441*H441,2)</f>
        <v>0</v>
      </c>
      <c r="K441" s="172" t="s">
        <v>140</v>
      </c>
      <c r="L441" s="40"/>
      <c r="M441" s="177" t="s">
        <v>19</v>
      </c>
      <c r="N441" s="178" t="s">
        <v>47</v>
      </c>
      <c r="O441" s="64"/>
      <c r="P441" s="179">
        <f>O441*H441</f>
        <v>0</v>
      </c>
      <c r="Q441" s="179">
        <v>3.0000000000000001E-5</v>
      </c>
      <c r="R441" s="179">
        <f>Q441*H441</f>
        <v>3.0000000000000001E-5</v>
      </c>
      <c r="S441" s="179">
        <v>0</v>
      </c>
      <c r="T441" s="180">
        <f>S441*H441</f>
        <v>0</v>
      </c>
      <c r="U441" s="35"/>
      <c r="V441" s="35"/>
      <c r="W441" s="35"/>
      <c r="X441" s="35"/>
      <c r="Y441" s="35"/>
      <c r="Z441" s="35"/>
      <c r="AA441" s="35"/>
      <c r="AB441" s="35"/>
      <c r="AC441" s="35"/>
      <c r="AD441" s="35"/>
      <c r="AE441" s="35"/>
      <c r="AR441" s="181" t="s">
        <v>619</v>
      </c>
      <c r="AT441" s="181" t="s">
        <v>136</v>
      </c>
      <c r="AU441" s="181" t="s">
        <v>86</v>
      </c>
      <c r="AY441" s="19" t="s">
        <v>134</v>
      </c>
      <c r="BE441" s="182">
        <f>IF(N441="základní",J441,0)</f>
        <v>0</v>
      </c>
      <c r="BF441" s="182">
        <f>IF(N441="snížená",J441,0)</f>
        <v>0</v>
      </c>
      <c r="BG441" s="182">
        <f>IF(N441="zákl. přenesená",J441,0)</f>
        <v>0</v>
      </c>
      <c r="BH441" s="182">
        <f>IF(N441="sníž. přenesená",J441,0)</f>
        <v>0</v>
      </c>
      <c r="BI441" s="182">
        <f>IF(N441="nulová",J441,0)</f>
        <v>0</v>
      </c>
      <c r="BJ441" s="19" t="s">
        <v>84</v>
      </c>
      <c r="BK441" s="182">
        <f>ROUND(I441*H441,2)</f>
        <v>0</v>
      </c>
      <c r="BL441" s="19" t="s">
        <v>619</v>
      </c>
      <c r="BM441" s="181" t="s">
        <v>1469</v>
      </c>
    </row>
    <row r="442" spans="1:65" s="2" customFormat="1">
      <c r="A442" s="35"/>
      <c r="B442" s="36"/>
      <c r="C442" s="37"/>
      <c r="D442" s="183" t="s">
        <v>143</v>
      </c>
      <c r="E442" s="37"/>
      <c r="F442" s="184" t="s">
        <v>1470</v>
      </c>
      <c r="G442" s="37"/>
      <c r="H442" s="37"/>
      <c r="I442" s="426"/>
      <c r="J442" s="408"/>
      <c r="K442" s="37"/>
      <c r="L442" s="40"/>
      <c r="M442" s="186"/>
      <c r="N442" s="187"/>
      <c r="O442" s="64"/>
      <c r="P442" s="64"/>
      <c r="Q442" s="64"/>
      <c r="R442" s="64"/>
      <c r="S442" s="64"/>
      <c r="T442" s="65"/>
      <c r="U442" s="35"/>
      <c r="V442" s="35"/>
      <c r="W442" s="35"/>
      <c r="X442" s="35"/>
      <c r="Y442" s="35"/>
      <c r="Z442" s="35"/>
      <c r="AA442" s="35"/>
      <c r="AB442" s="35"/>
      <c r="AC442" s="35"/>
      <c r="AD442" s="35"/>
      <c r="AE442" s="35"/>
      <c r="AT442" s="19" t="s">
        <v>143</v>
      </c>
      <c r="AU442" s="19" t="s">
        <v>86</v>
      </c>
    </row>
    <row r="443" spans="1:65" s="2" customFormat="1" ht="14.45" customHeight="1">
      <c r="A443" s="35"/>
      <c r="B443" s="36"/>
      <c r="C443" s="218" t="s">
        <v>902</v>
      </c>
      <c r="D443" s="218" t="s">
        <v>192</v>
      </c>
      <c r="E443" s="219" t="s">
        <v>1471</v>
      </c>
      <c r="F443" s="220" t="s">
        <v>1472</v>
      </c>
      <c r="G443" s="221" t="s">
        <v>187</v>
      </c>
      <c r="H443" s="222">
        <v>1</v>
      </c>
      <c r="I443" s="427"/>
      <c r="J443" s="428">
        <f>ROUND(I443*H443,2)</f>
        <v>0</v>
      </c>
      <c r="K443" s="220" t="s">
        <v>19</v>
      </c>
      <c r="L443" s="223"/>
      <c r="M443" s="224" t="s">
        <v>19</v>
      </c>
      <c r="N443" s="225" t="s">
        <v>47</v>
      </c>
      <c r="O443" s="64"/>
      <c r="P443" s="179">
        <f>O443*H443</f>
        <v>0</v>
      </c>
      <c r="Q443" s="179">
        <v>0</v>
      </c>
      <c r="R443" s="179">
        <f>Q443*H443</f>
        <v>0</v>
      </c>
      <c r="S443" s="179">
        <v>0</v>
      </c>
      <c r="T443" s="180">
        <f>S443*H443</f>
        <v>0</v>
      </c>
      <c r="U443" s="35"/>
      <c r="V443" s="35"/>
      <c r="W443" s="35"/>
      <c r="X443" s="35"/>
      <c r="Y443" s="35"/>
      <c r="Z443" s="35"/>
      <c r="AA443" s="35"/>
      <c r="AB443" s="35"/>
      <c r="AC443" s="35"/>
      <c r="AD443" s="35"/>
      <c r="AE443" s="35"/>
      <c r="AR443" s="181" t="s">
        <v>1178</v>
      </c>
      <c r="AT443" s="181" t="s">
        <v>192</v>
      </c>
      <c r="AU443" s="181" t="s">
        <v>86</v>
      </c>
      <c r="AY443" s="19" t="s">
        <v>134</v>
      </c>
      <c r="BE443" s="182">
        <f>IF(N443="základní",J443,0)</f>
        <v>0</v>
      </c>
      <c r="BF443" s="182">
        <f>IF(N443="snížená",J443,0)</f>
        <v>0</v>
      </c>
      <c r="BG443" s="182">
        <f>IF(N443="zákl. přenesená",J443,0)</f>
        <v>0</v>
      </c>
      <c r="BH443" s="182">
        <f>IF(N443="sníž. přenesená",J443,0)</f>
        <v>0</v>
      </c>
      <c r="BI443" s="182">
        <f>IF(N443="nulová",J443,0)</f>
        <v>0</v>
      </c>
      <c r="BJ443" s="19" t="s">
        <v>84</v>
      </c>
      <c r="BK443" s="182">
        <f>ROUND(I443*H443,2)</f>
        <v>0</v>
      </c>
      <c r="BL443" s="19" t="s">
        <v>619</v>
      </c>
      <c r="BM443" s="181" t="s">
        <v>1473</v>
      </c>
    </row>
    <row r="444" spans="1:65" s="2" customFormat="1">
      <c r="A444" s="35"/>
      <c r="B444" s="36"/>
      <c r="C444" s="37"/>
      <c r="D444" s="183" t="s">
        <v>143</v>
      </c>
      <c r="E444" s="37"/>
      <c r="F444" s="184" t="s">
        <v>1472</v>
      </c>
      <c r="G444" s="37"/>
      <c r="H444" s="37"/>
      <c r="I444" s="426"/>
      <c r="J444" s="408"/>
      <c r="K444" s="37"/>
      <c r="L444" s="40"/>
      <c r="M444" s="186"/>
      <c r="N444" s="187"/>
      <c r="O444" s="64"/>
      <c r="P444" s="64"/>
      <c r="Q444" s="64"/>
      <c r="R444" s="64"/>
      <c r="S444" s="64"/>
      <c r="T444" s="65"/>
      <c r="U444" s="35"/>
      <c r="V444" s="35"/>
      <c r="W444" s="35"/>
      <c r="X444" s="35"/>
      <c r="Y444" s="35"/>
      <c r="Z444" s="35"/>
      <c r="AA444" s="35"/>
      <c r="AB444" s="35"/>
      <c r="AC444" s="35"/>
      <c r="AD444" s="35"/>
      <c r="AE444" s="35"/>
      <c r="AT444" s="19" t="s">
        <v>143</v>
      </c>
      <c r="AU444" s="19" t="s">
        <v>86</v>
      </c>
    </row>
    <row r="445" spans="1:65" s="14" customFormat="1">
      <c r="B445" s="198"/>
      <c r="C445" s="199"/>
      <c r="D445" s="183" t="s">
        <v>147</v>
      </c>
      <c r="E445" s="200" t="s">
        <v>19</v>
      </c>
      <c r="F445" s="201" t="s">
        <v>1474</v>
      </c>
      <c r="G445" s="199"/>
      <c r="H445" s="202">
        <v>1</v>
      </c>
      <c r="I445" s="429"/>
      <c r="J445" s="430"/>
      <c r="K445" s="199"/>
      <c r="L445" s="203"/>
      <c r="M445" s="204"/>
      <c r="N445" s="205"/>
      <c r="O445" s="205"/>
      <c r="P445" s="205"/>
      <c r="Q445" s="205"/>
      <c r="R445" s="205"/>
      <c r="S445" s="205"/>
      <c r="T445" s="206"/>
      <c r="AT445" s="207" t="s">
        <v>147</v>
      </c>
      <c r="AU445" s="207" t="s">
        <v>86</v>
      </c>
      <c r="AV445" s="14" t="s">
        <v>86</v>
      </c>
      <c r="AW445" s="14" t="s">
        <v>35</v>
      </c>
      <c r="AX445" s="14" t="s">
        <v>84</v>
      </c>
      <c r="AY445" s="207" t="s">
        <v>134</v>
      </c>
    </row>
    <row r="446" spans="1:65" s="2" customFormat="1" ht="14.45" customHeight="1">
      <c r="A446" s="35"/>
      <c r="B446" s="36"/>
      <c r="C446" s="170" t="s">
        <v>908</v>
      </c>
      <c r="D446" s="170" t="s">
        <v>136</v>
      </c>
      <c r="E446" s="171" t="s">
        <v>1475</v>
      </c>
      <c r="F446" s="172" t="s">
        <v>1476</v>
      </c>
      <c r="G446" s="173" t="s">
        <v>1058</v>
      </c>
      <c r="H446" s="174">
        <v>4</v>
      </c>
      <c r="I446" s="424"/>
      <c r="J446" s="425">
        <f>ROUND(I446*H446,2)</f>
        <v>0</v>
      </c>
      <c r="K446" s="172" t="s">
        <v>19</v>
      </c>
      <c r="L446" s="40"/>
      <c r="M446" s="177" t="s">
        <v>19</v>
      </c>
      <c r="N446" s="178" t="s">
        <v>47</v>
      </c>
      <c r="O446" s="64"/>
      <c r="P446" s="179">
        <f>O446*H446</f>
        <v>0</v>
      </c>
      <c r="Q446" s="179">
        <v>0</v>
      </c>
      <c r="R446" s="179">
        <f>Q446*H446</f>
        <v>0</v>
      </c>
      <c r="S446" s="179">
        <v>0</v>
      </c>
      <c r="T446" s="180">
        <f>S446*H446</f>
        <v>0</v>
      </c>
      <c r="U446" s="35"/>
      <c r="V446" s="35"/>
      <c r="W446" s="35"/>
      <c r="X446" s="35"/>
      <c r="Y446" s="35"/>
      <c r="Z446" s="35"/>
      <c r="AA446" s="35"/>
      <c r="AB446" s="35"/>
      <c r="AC446" s="35"/>
      <c r="AD446" s="35"/>
      <c r="AE446" s="35"/>
      <c r="AR446" s="181" t="s">
        <v>619</v>
      </c>
      <c r="AT446" s="181" t="s">
        <v>136</v>
      </c>
      <c r="AU446" s="181" t="s">
        <v>86</v>
      </c>
      <c r="AY446" s="19" t="s">
        <v>134</v>
      </c>
      <c r="BE446" s="182">
        <f>IF(N446="základní",J446,0)</f>
        <v>0</v>
      </c>
      <c r="BF446" s="182">
        <f>IF(N446="snížená",J446,0)</f>
        <v>0</v>
      </c>
      <c r="BG446" s="182">
        <f>IF(N446="zákl. přenesená",J446,0)</f>
        <v>0</v>
      </c>
      <c r="BH446" s="182">
        <f>IF(N446="sníž. přenesená",J446,0)</f>
        <v>0</v>
      </c>
      <c r="BI446" s="182">
        <f>IF(N446="nulová",J446,0)</f>
        <v>0</v>
      </c>
      <c r="BJ446" s="19" t="s">
        <v>84</v>
      </c>
      <c r="BK446" s="182">
        <f>ROUND(I446*H446,2)</f>
        <v>0</v>
      </c>
      <c r="BL446" s="19" t="s">
        <v>619</v>
      </c>
      <c r="BM446" s="181" t="s">
        <v>1477</v>
      </c>
    </row>
    <row r="447" spans="1:65" s="14" customFormat="1">
      <c r="B447" s="198"/>
      <c r="C447" s="199"/>
      <c r="D447" s="183" t="s">
        <v>147</v>
      </c>
      <c r="E447" s="200" t="s">
        <v>19</v>
      </c>
      <c r="F447" s="201" t="s">
        <v>1478</v>
      </c>
      <c r="G447" s="199"/>
      <c r="H447" s="202">
        <v>2</v>
      </c>
      <c r="I447" s="429"/>
      <c r="J447" s="430"/>
      <c r="K447" s="199"/>
      <c r="L447" s="203"/>
      <c r="M447" s="204"/>
      <c r="N447" s="205"/>
      <c r="O447" s="205"/>
      <c r="P447" s="205"/>
      <c r="Q447" s="205"/>
      <c r="R447" s="205"/>
      <c r="S447" s="205"/>
      <c r="T447" s="206"/>
      <c r="AT447" s="207" t="s">
        <v>147</v>
      </c>
      <c r="AU447" s="207" t="s">
        <v>86</v>
      </c>
      <c r="AV447" s="14" t="s">
        <v>86</v>
      </c>
      <c r="AW447" s="14" t="s">
        <v>35</v>
      </c>
      <c r="AX447" s="14" t="s">
        <v>76</v>
      </c>
      <c r="AY447" s="207" t="s">
        <v>134</v>
      </c>
    </row>
    <row r="448" spans="1:65" s="14" customFormat="1">
      <c r="B448" s="198"/>
      <c r="C448" s="199"/>
      <c r="D448" s="183" t="s">
        <v>147</v>
      </c>
      <c r="E448" s="200" t="s">
        <v>19</v>
      </c>
      <c r="F448" s="201" t="s">
        <v>1326</v>
      </c>
      <c r="G448" s="199"/>
      <c r="H448" s="202">
        <v>2</v>
      </c>
      <c r="I448" s="429"/>
      <c r="J448" s="430"/>
      <c r="K448" s="199"/>
      <c r="L448" s="203"/>
      <c r="M448" s="204"/>
      <c r="N448" s="205"/>
      <c r="O448" s="205"/>
      <c r="P448" s="205"/>
      <c r="Q448" s="205"/>
      <c r="R448" s="205"/>
      <c r="S448" s="205"/>
      <c r="T448" s="206"/>
      <c r="AT448" s="207" t="s">
        <v>147</v>
      </c>
      <c r="AU448" s="207" t="s">
        <v>86</v>
      </c>
      <c r="AV448" s="14" t="s">
        <v>86</v>
      </c>
      <c r="AW448" s="14" t="s">
        <v>35</v>
      </c>
      <c r="AX448" s="14" t="s">
        <v>76</v>
      </c>
      <c r="AY448" s="207" t="s">
        <v>134</v>
      </c>
    </row>
    <row r="449" spans="1:65" s="15" customFormat="1">
      <c r="B449" s="208"/>
      <c r="C449" s="209"/>
      <c r="D449" s="183" t="s">
        <v>147</v>
      </c>
      <c r="E449" s="210" t="s">
        <v>19</v>
      </c>
      <c r="F449" s="211" t="s">
        <v>153</v>
      </c>
      <c r="G449" s="209"/>
      <c r="H449" s="212">
        <v>4</v>
      </c>
      <c r="I449" s="431"/>
      <c r="J449" s="432"/>
      <c r="K449" s="209"/>
      <c r="L449" s="213"/>
      <c r="M449" s="214"/>
      <c r="N449" s="215"/>
      <c r="O449" s="215"/>
      <c r="P449" s="215"/>
      <c r="Q449" s="215"/>
      <c r="R449" s="215"/>
      <c r="S449" s="215"/>
      <c r="T449" s="216"/>
      <c r="AT449" s="217" t="s">
        <v>147</v>
      </c>
      <c r="AU449" s="217" t="s">
        <v>86</v>
      </c>
      <c r="AV449" s="15" t="s">
        <v>141</v>
      </c>
      <c r="AW449" s="15" t="s">
        <v>35</v>
      </c>
      <c r="AX449" s="15" t="s">
        <v>84</v>
      </c>
      <c r="AY449" s="217" t="s">
        <v>134</v>
      </c>
    </row>
    <row r="450" spans="1:65" s="2" customFormat="1" ht="14.45" customHeight="1">
      <c r="A450" s="35"/>
      <c r="B450" s="36"/>
      <c r="C450" s="170" t="s">
        <v>915</v>
      </c>
      <c r="D450" s="170" t="s">
        <v>136</v>
      </c>
      <c r="E450" s="171" t="s">
        <v>1479</v>
      </c>
      <c r="F450" s="172" t="s">
        <v>1480</v>
      </c>
      <c r="G450" s="173" t="s">
        <v>1058</v>
      </c>
      <c r="H450" s="174">
        <v>3</v>
      </c>
      <c r="I450" s="424"/>
      <c r="J450" s="425">
        <f>ROUND(I450*H450,2)</f>
        <v>0</v>
      </c>
      <c r="K450" s="172" t="s">
        <v>19</v>
      </c>
      <c r="L450" s="40"/>
      <c r="M450" s="177" t="s">
        <v>19</v>
      </c>
      <c r="N450" s="178" t="s">
        <v>47</v>
      </c>
      <c r="O450" s="64"/>
      <c r="P450" s="179">
        <f>O450*H450</f>
        <v>0</v>
      </c>
      <c r="Q450" s="179">
        <v>0</v>
      </c>
      <c r="R450" s="179">
        <f>Q450*H450</f>
        <v>0</v>
      </c>
      <c r="S450" s="179">
        <v>0</v>
      </c>
      <c r="T450" s="180">
        <f>S450*H450</f>
        <v>0</v>
      </c>
      <c r="U450" s="35"/>
      <c r="V450" s="35"/>
      <c r="W450" s="35"/>
      <c r="X450" s="35"/>
      <c r="Y450" s="35"/>
      <c r="Z450" s="35"/>
      <c r="AA450" s="35"/>
      <c r="AB450" s="35"/>
      <c r="AC450" s="35"/>
      <c r="AD450" s="35"/>
      <c r="AE450" s="35"/>
      <c r="AR450" s="181" t="s">
        <v>619</v>
      </c>
      <c r="AT450" s="181" t="s">
        <v>136</v>
      </c>
      <c r="AU450" s="181" t="s">
        <v>86</v>
      </c>
      <c r="AY450" s="19" t="s">
        <v>134</v>
      </c>
      <c r="BE450" s="182">
        <f>IF(N450="základní",J450,0)</f>
        <v>0</v>
      </c>
      <c r="BF450" s="182">
        <f>IF(N450="snížená",J450,0)</f>
        <v>0</v>
      </c>
      <c r="BG450" s="182">
        <f>IF(N450="zákl. přenesená",J450,0)</f>
        <v>0</v>
      </c>
      <c r="BH450" s="182">
        <f>IF(N450="sníž. přenesená",J450,0)</f>
        <v>0</v>
      </c>
      <c r="BI450" s="182">
        <f>IF(N450="nulová",J450,0)</f>
        <v>0</v>
      </c>
      <c r="BJ450" s="19" t="s">
        <v>84</v>
      </c>
      <c r="BK450" s="182">
        <f>ROUND(I450*H450,2)</f>
        <v>0</v>
      </c>
      <c r="BL450" s="19" t="s">
        <v>619</v>
      </c>
      <c r="BM450" s="181" t="s">
        <v>1481</v>
      </c>
    </row>
    <row r="451" spans="1:65" s="14" customFormat="1">
      <c r="B451" s="198"/>
      <c r="C451" s="199"/>
      <c r="D451" s="183" t="s">
        <v>147</v>
      </c>
      <c r="E451" s="200" t="s">
        <v>19</v>
      </c>
      <c r="F451" s="201" t="s">
        <v>1482</v>
      </c>
      <c r="G451" s="199"/>
      <c r="H451" s="202">
        <v>3</v>
      </c>
      <c r="I451" s="429"/>
      <c r="J451" s="430"/>
      <c r="K451" s="199"/>
      <c r="L451" s="203"/>
      <c r="M451" s="204"/>
      <c r="N451" s="205"/>
      <c r="O451" s="205"/>
      <c r="P451" s="205"/>
      <c r="Q451" s="205"/>
      <c r="R451" s="205"/>
      <c r="S451" s="205"/>
      <c r="T451" s="206"/>
      <c r="AT451" s="207" t="s">
        <v>147</v>
      </c>
      <c r="AU451" s="207" t="s">
        <v>86</v>
      </c>
      <c r="AV451" s="14" t="s">
        <v>86</v>
      </c>
      <c r="AW451" s="14" t="s">
        <v>35</v>
      </c>
      <c r="AX451" s="14" t="s">
        <v>84</v>
      </c>
      <c r="AY451" s="207" t="s">
        <v>134</v>
      </c>
    </row>
    <row r="452" spans="1:65" s="2" customFormat="1" ht="14.45" customHeight="1">
      <c r="A452" s="35"/>
      <c r="B452" s="36"/>
      <c r="C452" s="218" t="s">
        <v>918</v>
      </c>
      <c r="D452" s="218" t="s">
        <v>192</v>
      </c>
      <c r="E452" s="219" t="s">
        <v>1479</v>
      </c>
      <c r="F452" s="220" t="s">
        <v>1483</v>
      </c>
      <c r="G452" s="221" t="s">
        <v>1058</v>
      </c>
      <c r="H452" s="222">
        <v>1</v>
      </c>
      <c r="I452" s="427"/>
      <c r="J452" s="428">
        <f>ROUND(I452*H452,2)</f>
        <v>0</v>
      </c>
      <c r="K452" s="220" t="s">
        <v>19</v>
      </c>
      <c r="L452" s="223"/>
      <c r="M452" s="224" t="s">
        <v>19</v>
      </c>
      <c r="N452" s="225" t="s">
        <v>47</v>
      </c>
      <c r="O452" s="64"/>
      <c r="P452" s="179">
        <f>O452*H452</f>
        <v>0</v>
      </c>
      <c r="Q452" s="179">
        <v>0</v>
      </c>
      <c r="R452" s="179">
        <f>Q452*H452</f>
        <v>0</v>
      </c>
      <c r="S452" s="179">
        <v>0</v>
      </c>
      <c r="T452" s="180">
        <f>S452*H452</f>
        <v>0</v>
      </c>
      <c r="U452" s="35"/>
      <c r="V452" s="35"/>
      <c r="W452" s="35"/>
      <c r="X452" s="35"/>
      <c r="Y452" s="35"/>
      <c r="Z452" s="35"/>
      <c r="AA452" s="35"/>
      <c r="AB452" s="35"/>
      <c r="AC452" s="35"/>
      <c r="AD452" s="35"/>
      <c r="AE452" s="35"/>
      <c r="AR452" s="181" t="s">
        <v>1178</v>
      </c>
      <c r="AT452" s="181" t="s">
        <v>192</v>
      </c>
      <c r="AU452" s="181" t="s">
        <v>86</v>
      </c>
      <c r="AY452" s="19" t="s">
        <v>134</v>
      </c>
      <c r="BE452" s="182">
        <f>IF(N452="základní",J452,0)</f>
        <v>0</v>
      </c>
      <c r="BF452" s="182">
        <f>IF(N452="snížená",J452,0)</f>
        <v>0</v>
      </c>
      <c r="BG452" s="182">
        <f>IF(N452="zákl. přenesená",J452,0)</f>
        <v>0</v>
      </c>
      <c r="BH452" s="182">
        <f>IF(N452="sníž. přenesená",J452,0)</f>
        <v>0</v>
      </c>
      <c r="BI452" s="182">
        <f>IF(N452="nulová",J452,0)</f>
        <v>0</v>
      </c>
      <c r="BJ452" s="19" t="s">
        <v>84</v>
      </c>
      <c r="BK452" s="182">
        <f>ROUND(I452*H452,2)</f>
        <v>0</v>
      </c>
      <c r="BL452" s="19" t="s">
        <v>619</v>
      </c>
      <c r="BM452" s="181" t="s">
        <v>1484</v>
      </c>
    </row>
    <row r="453" spans="1:65" s="2" customFormat="1" ht="14.45" customHeight="1">
      <c r="A453" s="35"/>
      <c r="B453" s="36"/>
      <c r="C453" s="218" t="s">
        <v>925</v>
      </c>
      <c r="D453" s="218" t="s">
        <v>192</v>
      </c>
      <c r="E453" s="219" t="s">
        <v>1485</v>
      </c>
      <c r="F453" s="220" t="s">
        <v>1486</v>
      </c>
      <c r="G453" s="221" t="s">
        <v>490</v>
      </c>
      <c r="H453" s="222">
        <v>6.6</v>
      </c>
      <c r="I453" s="427"/>
      <c r="J453" s="428">
        <f>ROUND(I453*H453,2)</f>
        <v>0</v>
      </c>
      <c r="K453" s="220" t="s">
        <v>19</v>
      </c>
      <c r="L453" s="223"/>
      <c r="M453" s="224" t="s">
        <v>19</v>
      </c>
      <c r="N453" s="225" t="s">
        <v>47</v>
      </c>
      <c r="O453" s="64"/>
      <c r="P453" s="179">
        <f>O453*H453</f>
        <v>0</v>
      </c>
      <c r="Q453" s="179">
        <v>0</v>
      </c>
      <c r="R453" s="179">
        <f>Q453*H453</f>
        <v>0</v>
      </c>
      <c r="S453" s="179">
        <v>0</v>
      </c>
      <c r="T453" s="180">
        <f>S453*H453</f>
        <v>0</v>
      </c>
      <c r="U453" s="35"/>
      <c r="V453" s="35"/>
      <c r="W453" s="35"/>
      <c r="X453" s="35"/>
      <c r="Y453" s="35"/>
      <c r="Z453" s="35"/>
      <c r="AA453" s="35"/>
      <c r="AB453" s="35"/>
      <c r="AC453" s="35"/>
      <c r="AD453" s="35"/>
      <c r="AE453" s="35"/>
      <c r="AR453" s="181" t="s">
        <v>1178</v>
      </c>
      <c r="AT453" s="181" t="s">
        <v>192</v>
      </c>
      <c r="AU453" s="181" t="s">
        <v>86</v>
      </c>
      <c r="AY453" s="19" t="s">
        <v>134</v>
      </c>
      <c r="BE453" s="182">
        <f>IF(N453="základní",J453,0)</f>
        <v>0</v>
      </c>
      <c r="BF453" s="182">
        <f>IF(N453="snížená",J453,0)</f>
        <v>0</v>
      </c>
      <c r="BG453" s="182">
        <f>IF(N453="zákl. přenesená",J453,0)</f>
        <v>0</v>
      </c>
      <c r="BH453" s="182">
        <f>IF(N453="sníž. přenesená",J453,0)</f>
        <v>0</v>
      </c>
      <c r="BI453" s="182">
        <f>IF(N453="nulová",J453,0)</f>
        <v>0</v>
      </c>
      <c r="BJ453" s="19" t="s">
        <v>84</v>
      </c>
      <c r="BK453" s="182">
        <f>ROUND(I453*H453,2)</f>
        <v>0</v>
      </c>
      <c r="BL453" s="19" t="s">
        <v>619</v>
      </c>
      <c r="BM453" s="181" t="s">
        <v>1487</v>
      </c>
    </row>
    <row r="454" spans="1:65" s="14" customFormat="1">
      <c r="B454" s="198"/>
      <c r="C454" s="199"/>
      <c r="D454" s="183" t="s">
        <v>147</v>
      </c>
      <c r="E454" s="199"/>
      <c r="F454" s="201" t="s">
        <v>1488</v>
      </c>
      <c r="G454" s="199"/>
      <c r="H454" s="202">
        <v>6.6</v>
      </c>
      <c r="I454" s="429"/>
      <c r="J454" s="430"/>
      <c r="K454" s="199"/>
      <c r="L454" s="203"/>
      <c r="M454" s="204"/>
      <c r="N454" s="205"/>
      <c r="O454" s="205"/>
      <c r="P454" s="205"/>
      <c r="Q454" s="205"/>
      <c r="R454" s="205"/>
      <c r="S454" s="205"/>
      <c r="T454" s="206"/>
      <c r="AT454" s="207" t="s">
        <v>147</v>
      </c>
      <c r="AU454" s="207" t="s">
        <v>86</v>
      </c>
      <c r="AV454" s="14" t="s">
        <v>86</v>
      </c>
      <c r="AW454" s="14" t="s">
        <v>4</v>
      </c>
      <c r="AX454" s="14" t="s">
        <v>84</v>
      </c>
      <c r="AY454" s="207" t="s">
        <v>134</v>
      </c>
    </row>
    <row r="455" spans="1:65" s="2" customFormat="1" ht="14.45" customHeight="1">
      <c r="A455" s="35"/>
      <c r="B455" s="36"/>
      <c r="C455" s="170" t="s">
        <v>930</v>
      </c>
      <c r="D455" s="170" t="s">
        <v>136</v>
      </c>
      <c r="E455" s="171" t="s">
        <v>1489</v>
      </c>
      <c r="F455" s="172" t="s">
        <v>1490</v>
      </c>
      <c r="G455" s="173" t="s">
        <v>1491</v>
      </c>
      <c r="H455" s="174">
        <v>4</v>
      </c>
      <c r="I455" s="424"/>
      <c r="J455" s="425">
        <f>ROUND(I455*H455,2)</f>
        <v>0</v>
      </c>
      <c r="K455" s="172" t="s">
        <v>140</v>
      </c>
      <c r="L455" s="40"/>
      <c r="M455" s="177" t="s">
        <v>19</v>
      </c>
      <c r="N455" s="178" t="s">
        <v>47</v>
      </c>
      <c r="O455" s="64"/>
      <c r="P455" s="179">
        <f>O455*H455</f>
        <v>0</v>
      </c>
      <c r="Q455" s="179">
        <v>0</v>
      </c>
      <c r="R455" s="179">
        <f>Q455*H455</f>
        <v>0</v>
      </c>
      <c r="S455" s="179">
        <v>0</v>
      </c>
      <c r="T455" s="180">
        <f>S455*H455</f>
        <v>0</v>
      </c>
      <c r="U455" s="35"/>
      <c r="V455" s="35"/>
      <c r="W455" s="35"/>
      <c r="X455" s="35"/>
      <c r="Y455" s="35"/>
      <c r="Z455" s="35"/>
      <c r="AA455" s="35"/>
      <c r="AB455" s="35"/>
      <c r="AC455" s="35"/>
      <c r="AD455" s="35"/>
      <c r="AE455" s="35"/>
      <c r="AR455" s="181" t="s">
        <v>619</v>
      </c>
      <c r="AT455" s="181" t="s">
        <v>136</v>
      </c>
      <c r="AU455" s="181" t="s">
        <v>86</v>
      </c>
      <c r="AY455" s="19" t="s">
        <v>134</v>
      </c>
      <c r="BE455" s="182">
        <f>IF(N455="základní",J455,0)</f>
        <v>0</v>
      </c>
      <c r="BF455" s="182">
        <f>IF(N455="snížená",J455,0)</f>
        <v>0</v>
      </c>
      <c r="BG455" s="182">
        <f>IF(N455="zákl. přenesená",J455,0)</f>
        <v>0</v>
      </c>
      <c r="BH455" s="182">
        <f>IF(N455="sníž. přenesená",J455,0)</f>
        <v>0</v>
      </c>
      <c r="BI455" s="182">
        <f>IF(N455="nulová",J455,0)</f>
        <v>0</v>
      </c>
      <c r="BJ455" s="19" t="s">
        <v>84</v>
      </c>
      <c r="BK455" s="182">
        <f>ROUND(I455*H455,2)</f>
        <v>0</v>
      </c>
      <c r="BL455" s="19" t="s">
        <v>619</v>
      </c>
      <c r="BM455" s="181" t="s">
        <v>1492</v>
      </c>
    </row>
    <row r="456" spans="1:65" s="2" customFormat="1">
      <c r="A456" s="35"/>
      <c r="B456" s="36"/>
      <c r="C456" s="37"/>
      <c r="D456" s="183" t="s">
        <v>143</v>
      </c>
      <c r="E456" s="37"/>
      <c r="F456" s="184" t="s">
        <v>1493</v>
      </c>
      <c r="G456" s="37"/>
      <c r="H456" s="37"/>
      <c r="I456" s="426"/>
      <c r="J456" s="408"/>
      <c r="K456" s="37"/>
      <c r="L456" s="40"/>
      <c r="M456" s="186"/>
      <c r="N456" s="187"/>
      <c r="O456" s="64"/>
      <c r="P456" s="64"/>
      <c r="Q456" s="64"/>
      <c r="R456" s="64"/>
      <c r="S456" s="64"/>
      <c r="T456" s="65"/>
      <c r="U456" s="35"/>
      <c r="V456" s="35"/>
      <c r="W456" s="35"/>
      <c r="X456" s="35"/>
      <c r="Y456" s="35"/>
      <c r="Z456" s="35"/>
      <c r="AA456" s="35"/>
      <c r="AB456" s="35"/>
      <c r="AC456" s="35"/>
      <c r="AD456" s="35"/>
      <c r="AE456" s="35"/>
      <c r="AT456" s="19" t="s">
        <v>143</v>
      </c>
      <c r="AU456" s="19" t="s">
        <v>86</v>
      </c>
    </row>
    <row r="457" spans="1:65" s="2" customFormat="1" ht="14.45" customHeight="1">
      <c r="A457" s="35"/>
      <c r="B457" s="36"/>
      <c r="C457" s="170" t="s">
        <v>938</v>
      </c>
      <c r="D457" s="170" t="s">
        <v>136</v>
      </c>
      <c r="E457" s="171" t="s">
        <v>1494</v>
      </c>
      <c r="F457" s="172" t="s">
        <v>1495</v>
      </c>
      <c r="G457" s="173" t="s">
        <v>1491</v>
      </c>
      <c r="H457" s="174">
        <v>4</v>
      </c>
      <c r="I457" s="424"/>
      <c r="J457" s="425">
        <f>ROUND(I457*H457,2)</f>
        <v>0</v>
      </c>
      <c r="K457" s="172" t="s">
        <v>140</v>
      </c>
      <c r="L457" s="40"/>
      <c r="M457" s="177" t="s">
        <v>19</v>
      </c>
      <c r="N457" s="178" t="s">
        <v>47</v>
      </c>
      <c r="O457" s="64"/>
      <c r="P457" s="179">
        <f>O457*H457</f>
        <v>0</v>
      </c>
      <c r="Q457" s="179">
        <v>0</v>
      </c>
      <c r="R457" s="179">
        <f>Q457*H457</f>
        <v>0</v>
      </c>
      <c r="S457" s="179">
        <v>0</v>
      </c>
      <c r="T457" s="180">
        <f>S457*H457</f>
        <v>0</v>
      </c>
      <c r="U457" s="35"/>
      <c r="V457" s="35"/>
      <c r="W457" s="35"/>
      <c r="X457" s="35"/>
      <c r="Y457" s="35"/>
      <c r="Z457" s="35"/>
      <c r="AA457" s="35"/>
      <c r="AB457" s="35"/>
      <c r="AC457" s="35"/>
      <c r="AD457" s="35"/>
      <c r="AE457" s="35"/>
      <c r="AR457" s="181" t="s">
        <v>619</v>
      </c>
      <c r="AT457" s="181" t="s">
        <v>136</v>
      </c>
      <c r="AU457" s="181" t="s">
        <v>86</v>
      </c>
      <c r="AY457" s="19" t="s">
        <v>134</v>
      </c>
      <c r="BE457" s="182">
        <f>IF(N457="základní",J457,0)</f>
        <v>0</v>
      </c>
      <c r="BF457" s="182">
        <f>IF(N457="snížená",J457,0)</f>
        <v>0</v>
      </c>
      <c r="BG457" s="182">
        <f>IF(N457="zákl. přenesená",J457,0)</f>
        <v>0</v>
      </c>
      <c r="BH457" s="182">
        <f>IF(N457="sníž. přenesená",J457,0)</f>
        <v>0</v>
      </c>
      <c r="BI457" s="182">
        <f>IF(N457="nulová",J457,0)</f>
        <v>0</v>
      </c>
      <c r="BJ457" s="19" t="s">
        <v>84</v>
      </c>
      <c r="BK457" s="182">
        <f>ROUND(I457*H457,2)</f>
        <v>0</v>
      </c>
      <c r="BL457" s="19" t="s">
        <v>619</v>
      </c>
      <c r="BM457" s="181" t="s">
        <v>1496</v>
      </c>
    </row>
    <row r="458" spans="1:65" s="2" customFormat="1">
      <c r="A458" s="35"/>
      <c r="B458" s="36"/>
      <c r="C458" s="37"/>
      <c r="D458" s="183" t="s">
        <v>143</v>
      </c>
      <c r="E458" s="37"/>
      <c r="F458" s="184" t="s">
        <v>1497</v>
      </c>
      <c r="G458" s="37"/>
      <c r="H458" s="37"/>
      <c r="I458" s="426"/>
      <c r="J458" s="408"/>
      <c r="K458" s="37"/>
      <c r="L458" s="40"/>
      <c r="M458" s="186"/>
      <c r="N458" s="187"/>
      <c r="O458" s="64"/>
      <c r="P458" s="64"/>
      <c r="Q458" s="64"/>
      <c r="R458" s="64"/>
      <c r="S458" s="64"/>
      <c r="T458" s="65"/>
      <c r="U458" s="35"/>
      <c r="V458" s="35"/>
      <c r="W458" s="35"/>
      <c r="X458" s="35"/>
      <c r="Y458" s="35"/>
      <c r="Z458" s="35"/>
      <c r="AA458" s="35"/>
      <c r="AB458" s="35"/>
      <c r="AC458" s="35"/>
      <c r="AD458" s="35"/>
      <c r="AE458" s="35"/>
      <c r="AT458" s="19" t="s">
        <v>143</v>
      </c>
      <c r="AU458" s="19" t="s">
        <v>86</v>
      </c>
    </row>
    <row r="459" spans="1:65" s="2" customFormat="1" ht="14.45" customHeight="1">
      <c r="A459" s="35"/>
      <c r="B459" s="36"/>
      <c r="C459" s="170" t="s">
        <v>948</v>
      </c>
      <c r="D459" s="170" t="s">
        <v>136</v>
      </c>
      <c r="E459" s="171" t="s">
        <v>1498</v>
      </c>
      <c r="F459" s="172" t="s">
        <v>1499</v>
      </c>
      <c r="G459" s="173" t="s">
        <v>1491</v>
      </c>
      <c r="H459" s="174">
        <v>3</v>
      </c>
      <c r="I459" s="424"/>
      <c r="J459" s="425">
        <f>ROUND(I459*H459,2)</f>
        <v>0</v>
      </c>
      <c r="K459" s="172" t="s">
        <v>140</v>
      </c>
      <c r="L459" s="40"/>
      <c r="M459" s="177" t="s">
        <v>19</v>
      </c>
      <c r="N459" s="178" t="s">
        <v>47</v>
      </c>
      <c r="O459" s="64"/>
      <c r="P459" s="179">
        <f>O459*H459</f>
        <v>0</v>
      </c>
      <c r="Q459" s="179">
        <v>0</v>
      </c>
      <c r="R459" s="179">
        <f>Q459*H459</f>
        <v>0</v>
      </c>
      <c r="S459" s="179">
        <v>0</v>
      </c>
      <c r="T459" s="180">
        <f>S459*H459</f>
        <v>0</v>
      </c>
      <c r="U459" s="35"/>
      <c r="V459" s="35"/>
      <c r="W459" s="35"/>
      <c r="X459" s="35"/>
      <c r="Y459" s="35"/>
      <c r="Z459" s="35"/>
      <c r="AA459" s="35"/>
      <c r="AB459" s="35"/>
      <c r="AC459" s="35"/>
      <c r="AD459" s="35"/>
      <c r="AE459" s="35"/>
      <c r="AR459" s="181" t="s">
        <v>619</v>
      </c>
      <c r="AT459" s="181" t="s">
        <v>136</v>
      </c>
      <c r="AU459" s="181" t="s">
        <v>86</v>
      </c>
      <c r="AY459" s="19" t="s">
        <v>134</v>
      </c>
      <c r="BE459" s="182">
        <f>IF(N459="základní",J459,0)</f>
        <v>0</v>
      </c>
      <c r="BF459" s="182">
        <f>IF(N459="snížená",J459,0)</f>
        <v>0</v>
      </c>
      <c r="BG459" s="182">
        <f>IF(N459="zákl. přenesená",J459,0)</f>
        <v>0</v>
      </c>
      <c r="BH459" s="182">
        <f>IF(N459="sníž. přenesená",J459,0)</f>
        <v>0</v>
      </c>
      <c r="BI459" s="182">
        <f>IF(N459="nulová",J459,0)</f>
        <v>0</v>
      </c>
      <c r="BJ459" s="19" t="s">
        <v>84</v>
      </c>
      <c r="BK459" s="182">
        <f>ROUND(I459*H459,2)</f>
        <v>0</v>
      </c>
      <c r="BL459" s="19" t="s">
        <v>619</v>
      </c>
      <c r="BM459" s="181" t="s">
        <v>1500</v>
      </c>
    </row>
    <row r="460" spans="1:65" s="2" customFormat="1">
      <c r="A460" s="35"/>
      <c r="B460" s="36"/>
      <c r="C460" s="37"/>
      <c r="D460" s="183" t="s">
        <v>143</v>
      </c>
      <c r="E460" s="37"/>
      <c r="F460" s="184" t="s">
        <v>1501</v>
      </c>
      <c r="G460" s="37"/>
      <c r="H460" s="37"/>
      <c r="I460" s="426"/>
      <c r="J460" s="408"/>
      <c r="K460" s="37"/>
      <c r="L460" s="40"/>
      <c r="M460" s="186"/>
      <c r="N460" s="187"/>
      <c r="O460" s="64"/>
      <c r="P460" s="64"/>
      <c r="Q460" s="64"/>
      <c r="R460" s="64"/>
      <c r="S460" s="64"/>
      <c r="T460" s="65"/>
      <c r="U460" s="35"/>
      <c r="V460" s="35"/>
      <c r="W460" s="35"/>
      <c r="X460" s="35"/>
      <c r="Y460" s="35"/>
      <c r="Z460" s="35"/>
      <c r="AA460" s="35"/>
      <c r="AB460" s="35"/>
      <c r="AC460" s="35"/>
      <c r="AD460" s="35"/>
      <c r="AE460" s="35"/>
      <c r="AT460" s="19" t="s">
        <v>143</v>
      </c>
      <c r="AU460" s="19" t="s">
        <v>86</v>
      </c>
    </row>
    <row r="461" spans="1:65" s="2" customFormat="1" ht="14.45" customHeight="1">
      <c r="A461" s="35"/>
      <c r="B461" s="36"/>
      <c r="C461" s="170" t="s">
        <v>954</v>
      </c>
      <c r="D461" s="170" t="s">
        <v>136</v>
      </c>
      <c r="E461" s="171" t="s">
        <v>1502</v>
      </c>
      <c r="F461" s="172" t="s">
        <v>1503</v>
      </c>
      <c r="G461" s="173" t="s">
        <v>1491</v>
      </c>
      <c r="H461" s="174">
        <v>1</v>
      </c>
      <c r="I461" s="424"/>
      <c r="J461" s="425">
        <f>ROUND(I461*H461,2)</f>
        <v>0</v>
      </c>
      <c r="K461" s="172" t="s">
        <v>140</v>
      </c>
      <c r="L461" s="40"/>
      <c r="M461" s="177" t="s">
        <v>19</v>
      </c>
      <c r="N461" s="178" t="s">
        <v>47</v>
      </c>
      <c r="O461" s="64"/>
      <c r="P461" s="179">
        <f>O461*H461</f>
        <v>0</v>
      </c>
      <c r="Q461" s="179">
        <v>0</v>
      </c>
      <c r="R461" s="179">
        <f>Q461*H461</f>
        <v>0</v>
      </c>
      <c r="S461" s="179">
        <v>0</v>
      </c>
      <c r="T461" s="180">
        <f>S461*H461</f>
        <v>0</v>
      </c>
      <c r="U461" s="35"/>
      <c r="V461" s="35"/>
      <c r="W461" s="35"/>
      <c r="X461" s="35"/>
      <c r="Y461" s="35"/>
      <c r="Z461" s="35"/>
      <c r="AA461" s="35"/>
      <c r="AB461" s="35"/>
      <c r="AC461" s="35"/>
      <c r="AD461" s="35"/>
      <c r="AE461" s="35"/>
      <c r="AR461" s="181" t="s">
        <v>619</v>
      </c>
      <c r="AT461" s="181" t="s">
        <v>136</v>
      </c>
      <c r="AU461" s="181" t="s">
        <v>86</v>
      </c>
      <c r="AY461" s="19" t="s">
        <v>134</v>
      </c>
      <c r="BE461" s="182">
        <f>IF(N461="základní",J461,0)</f>
        <v>0</v>
      </c>
      <c r="BF461" s="182">
        <f>IF(N461="snížená",J461,0)</f>
        <v>0</v>
      </c>
      <c r="BG461" s="182">
        <f>IF(N461="zákl. přenesená",J461,0)</f>
        <v>0</v>
      </c>
      <c r="BH461" s="182">
        <f>IF(N461="sníž. přenesená",J461,0)</f>
        <v>0</v>
      </c>
      <c r="BI461" s="182">
        <f>IF(N461="nulová",J461,0)</f>
        <v>0</v>
      </c>
      <c r="BJ461" s="19" t="s">
        <v>84</v>
      </c>
      <c r="BK461" s="182">
        <f>ROUND(I461*H461,2)</f>
        <v>0</v>
      </c>
      <c r="BL461" s="19" t="s">
        <v>619</v>
      </c>
      <c r="BM461" s="181" t="s">
        <v>1504</v>
      </c>
    </row>
    <row r="462" spans="1:65" s="2" customFormat="1">
      <c r="A462" s="35"/>
      <c r="B462" s="36"/>
      <c r="C462" s="37"/>
      <c r="D462" s="183" t="s">
        <v>143</v>
      </c>
      <c r="E462" s="37"/>
      <c r="F462" s="184" t="s">
        <v>1505</v>
      </c>
      <c r="G462" s="37"/>
      <c r="H462" s="37"/>
      <c r="I462" s="426"/>
      <c r="J462" s="408"/>
      <c r="K462" s="37"/>
      <c r="L462" s="40"/>
      <c r="M462" s="186"/>
      <c r="N462" s="187"/>
      <c r="O462" s="64"/>
      <c r="P462" s="64"/>
      <c r="Q462" s="64"/>
      <c r="R462" s="64"/>
      <c r="S462" s="64"/>
      <c r="T462" s="65"/>
      <c r="U462" s="35"/>
      <c r="V462" s="35"/>
      <c r="W462" s="35"/>
      <c r="X462" s="35"/>
      <c r="Y462" s="35"/>
      <c r="Z462" s="35"/>
      <c r="AA462" s="35"/>
      <c r="AB462" s="35"/>
      <c r="AC462" s="35"/>
      <c r="AD462" s="35"/>
      <c r="AE462" s="35"/>
      <c r="AT462" s="19" t="s">
        <v>143</v>
      </c>
      <c r="AU462" s="19" t="s">
        <v>86</v>
      </c>
    </row>
    <row r="463" spans="1:65" s="2" customFormat="1" ht="14.45" customHeight="1">
      <c r="A463" s="35"/>
      <c r="B463" s="36"/>
      <c r="C463" s="170" t="s">
        <v>959</v>
      </c>
      <c r="D463" s="170" t="s">
        <v>136</v>
      </c>
      <c r="E463" s="171" t="s">
        <v>1506</v>
      </c>
      <c r="F463" s="172" t="s">
        <v>1507</v>
      </c>
      <c r="G463" s="173" t="s">
        <v>181</v>
      </c>
      <c r="H463" s="174">
        <v>75.930000000000007</v>
      </c>
      <c r="I463" s="424"/>
      <c r="J463" s="425">
        <f>ROUND(I463*H463,2)</f>
        <v>0</v>
      </c>
      <c r="K463" s="172" t="s">
        <v>140</v>
      </c>
      <c r="L463" s="40"/>
      <c r="M463" s="177" t="s">
        <v>19</v>
      </c>
      <c r="N463" s="178" t="s">
        <v>47</v>
      </c>
      <c r="O463" s="64"/>
      <c r="P463" s="179">
        <f>O463*H463</f>
        <v>0</v>
      </c>
      <c r="Q463" s="179">
        <v>0</v>
      </c>
      <c r="R463" s="179">
        <f>Q463*H463</f>
        <v>0</v>
      </c>
      <c r="S463" s="179">
        <v>0</v>
      </c>
      <c r="T463" s="180">
        <f>S463*H463</f>
        <v>0</v>
      </c>
      <c r="U463" s="35"/>
      <c r="V463" s="35"/>
      <c r="W463" s="35"/>
      <c r="X463" s="35"/>
      <c r="Y463" s="35"/>
      <c r="Z463" s="35"/>
      <c r="AA463" s="35"/>
      <c r="AB463" s="35"/>
      <c r="AC463" s="35"/>
      <c r="AD463" s="35"/>
      <c r="AE463" s="35"/>
      <c r="AR463" s="181" t="s">
        <v>619</v>
      </c>
      <c r="AT463" s="181" t="s">
        <v>136</v>
      </c>
      <c r="AU463" s="181" t="s">
        <v>86</v>
      </c>
      <c r="AY463" s="19" t="s">
        <v>134</v>
      </c>
      <c r="BE463" s="182">
        <f>IF(N463="základní",J463,0)</f>
        <v>0</v>
      </c>
      <c r="BF463" s="182">
        <f>IF(N463="snížená",J463,0)</f>
        <v>0</v>
      </c>
      <c r="BG463" s="182">
        <f>IF(N463="zákl. přenesená",J463,0)</f>
        <v>0</v>
      </c>
      <c r="BH463" s="182">
        <f>IF(N463="sníž. přenesená",J463,0)</f>
        <v>0</v>
      </c>
      <c r="BI463" s="182">
        <f>IF(N463="nulová",J463,0)</f>
        <v>0</v>
      </c>
      <c r="BJ463" s="19" t="s">
        <v>84</v>
      </c>
      <c r="BK463" s="182">
        <f>ROUND(I463*H463,2)</f>
        <v>0</v>
      </c>
      <c r="BL463" s="19" t="s">
        <v>619</v>
      </c>
      <c r="BM463" s="181" t="s">
        <v>1508</v>
      </c>
    </row>
    <row r="464" spans="1:65" s="2" customFormat="1">
      <c r="A464" s="35"/>
      <c r="B464" s="36"/>
      <c r="C464" s="37"/>
      <c r="D464" s="183" t="s">
        <v>143</v>
      </c>
      <c r="E464" s="37"/>
      <c r="F464" s="184" t="s">
        <v>1509</v>
      </c>
      <c r="G464" s="37"/>
      <c r="H464" s="37"/>
      <c r="I464" s="426"/>
      <c r="J464" s="408"/>
      <c r="K464" s="37"/>
      <c r="L464" s="40"/>
      <c r="M464" s="186"/>
      <c r="N464" s="187"/>
      <c r="O464" s="64"/>
      <c r="P464" s="64"/>
      <c r="Q464" s="64"/>
      <c r="R464" s="64"/>
      <c r="S464" s="64"/>
      <c r="T464" s="65"/>
      <c r="U464" s="35"/>
      <c r="V464" s="35"/>
      <c r="W464" s="35"/>
      <c r="X464" s="35"/>
      <c r="Y464" s="35"/>
      <c r="Z464" s="35"/>
      <c r="AA464" s="35"/>
      <c r="AB464" s="35"/>
      <c r="AC464" s="35"/>
      <c r="AD464" s="35"/>
      <c r="AE464" s="35"/>
      <c r="AT464" s="19" t="s">
        <v>143</v>
      </c>
      <c r="AU464" s="19" t="s">
        <v>86</v>
      </c>
    </row>
    <row r="465" spans="1:65" s="14" customFormat="1">
      <c r="B465" s="198"/>
      <c r="C465" s="199"/>
      <c r="D465" s="183" t="s">
        <v>147</v>
      </c>
      <c r="E465" s="200" t="s">
        <v>19</v>
      </c>
      <c r="F465" s="201" t="s">
        <v>1510</v>
      </c>
      <c r="G465" s="199"/>
      <c r="H465" s="202">
        <v>75.930000000000007</v>
      </c>
      <c r="I465" s="429"/>
      <c r="J465" s="430"/>
      <c r="K465" s="199"/>
      <c r="L465" s="203"/>
      <c r="M465" s="204"/>
      <c r="N465" s="205"/>
      <c r="O465" s="205"/>
      <c r="P465" s="205"/>
      <c r="Q465" s="205"/>
      <c r="R465" s="205"/>
      <c r="S465" s="205"/>
      <c r="T465" s="206"/>
      <c r="AT465" s="207" t="s">
        <v>147</v>
      </c>
      <c r="AU465" s="207" t="s">
        <v>86</v>
      </c>
      <c r="AV465" s="14" t="s">
        <v>86</v>
      </c>
      <c r="AW465" s="14" t="s">
        <v>35</v>
      </c>
      <c r="AX465" s="14" t="s">
        <v>84</v>
      </c>
      <c r="AY465" s="207" t="s">
        <v>134</v>
      </c>
    </row>
    <row r="466" spans="1:65" s="2" customFormat="1" ht="14.45" customHeight="1">
      <c r="A466" s="35"/>
      <c r="B466" s="36"/>
      <c r="C466" s="170" t="s">
        <v>963</v>
      </c>
      <c r="D466" s="170" t="s">
        <v>136</v>
      </c>
      <c r="E466" s="171" t="s">
        <v>1511</v>
      </c>
      <c r="F466" s="172" t="s">
        <v>1512</v>
      </c>
      <c r="G466" s="173" t="s">
        <v>181</v>
      </c>
      <c r="H466" s="174">
        <v>221.29</v>
      </c>
      <c r="I466" s="424"/>
      <c r="J466" s="425">
        <f>ROUND(I466*H466,2)</f>
        <v>0</v>
      </c>
      <c r="K466" s="172" t="s">
        <v>140</v>
      </c>
      <c r="L466" s="40"/>
      <c r="M466" s="177" t="s">
        <v>19</v>
      </c>
      <c r="N466" s="178" t="s">
        <v>47</v>
      </c>
      <c r="O466" s="64"/>
      <c r="P466" s="179">
        <f>O466*H466</f>
        <v>0</v>
      </c>
      <c r="Q466" s="179">
        <v>0</v>
      </c>
      <c r="R466" s="179">
        <f>Q466*H466</f>
        <v>0</v>
      </c>
      <c r="S466" s="179">
        <v>0</v>
      </c>
      <c r="T466" s="180">
        <f>S466*H466</f>
        <v>0</v>
      </c>
      <c r="U466" s="35"/>
      <c r="V466" s="35"/>
      <c r="W466" s="35"/>
      <c r="X466" s="35"/>
      <c r="Y466" s="35"/>
      <c r="Z466" s="35"/>
      <c r="AA466" s="35"/>
      <c r="AB466" s="35"/>
      <c r="AC466" s="35"/>
      <c r="AD466" s="35"/>
      <c r="AE466" s="35"/>
      <c r="AR466" s="181" t="s">
        <v>619</v>
      </c>
      <c r="AT466" s="181" t="s">
        <v>136</v>
      </c>
      <c r="AU466" s="181" t="s">
        <v>86</v>
      </c>
      <c r="AY466" s="19" t="s">
        <v>134</v>
      </c>
      <c r="BE466" s="182">
        <f>IF(N466="základní",J466,0)</f>
        <v>0</v>
      </c>
      <c r="BF466" s="182">
        <f>IF(N466="snížená",J466,0)</f>
        <v>0</v>
      </c>
      <c r="BG466" s="182">
        <f>IF(N466="zákl. přenesená",J466,0)</f>
        <v>0</v>
      </c>
      <c r="BH466" s="182">
        <f>IF(N466="sníž. přenesená",J466,0)</f>
        <v>0</v>
      </c>
      <c r="BI466" s="182">
        <f>IF(N466="nulová",J466,0)</f>
        <v>0</v>
      </c>
      <c r="BJ466" s="19" t="s">
        <v>84</v>
      </c>
      <c r="BK466" s="182">
        <f>ROUND(I466*H466,2)</f>
        <v>0</v>
      </c>
      <c r="BL466" s="19" t="s">
        <v>619</v>
      </c>
      <c r="BM466" s="181" t="s">
        <v>1513</v>
      </c>
    </row>
    <row r="467" spans="1:65" s="2" customFormat="1">
      <c r="A467" s="35"/>
      <c r="B467" s="36"/>
      <c r="C467" s="37"/>
      <c r="D467" s="183" t="s">
        <v>143</v>
      </c>
      <c r="E467" s="37"/>
      <c r="F467" s="184" t="s">
        <v>1514</v>
      </c>
      <c r="G467" s="37"/>
      <c r="H467" s="37"/>
      <c r="I467" s="426"/>
      <c r="J467" s="408"/>
      <c r="K467" s="37"/>
      <c r="L467" s="40"/>
      <c r="M467" s="186"/>
      <c r="N467" s="187"/>
      <c r="O467" s="64"/>
      <c r="P467" s="64"/>
      <c r="Q467" s="64"/>
      <c r="R467" s="64"/>
      <c r="S467" s="64"/>
      <c r="T467" s="65"/>
      <c r="U467" s="35"/>
      <c r="V467" s="35"/>
      <c r="W467" s="35"/>
      <c r="X467" s="35"/>
      <c r="Y467" s="35"/>
      <c r="Z467" s="35"/>
      <c r="AA467" s="35"/>
      <c r="AB467" s="35"/>
      <c r="AC467" s="35"/>
      <c r="AD467" s="35"/>
      <c r="AE467" s="35"/>
      <c r="AT467" s="19" t="s">
        <v>143</v>
      </c>
      <c r="AU467" s="19" t="s">
        <v>86</v>
      </c>
    </row>
    <row r="468" spans="1:65" s="14" customFormat="1">
      <c r="B468" s="198"/>
      <c r="C468" s="199"/>
      <c r="D468" s="183" t="s">
        <v>147</v>
      </c>
      <c r="E468" s="200" t="s">
        <v>19</v>
      </c>
      <c r="F468" s="201" t="s">
        <v>1515</v>
      </c>
      <c r="G468" s="199"/>
      <c r="H468" s="202">
        <v>221.29</v>
      </c>
      <c r="I468" s="429"/>
      <c r="J468" s="430"/>
      <c r="K468" s="199"/>
      <c r="L468" s="203"/>
      <c r="M468" s="204"/>
      <c r="N468" s="205"/>
      <c r="O468" s="205"/>
      <c r="P468" s="205"/>
      <c r="Q468" s="205"/>
      <c r="R468" s="205"/>
      <c r="S468" s="205"/>
      <c r="T468" s="206"/>
      <c r="AT468" s="207" t="s">
        <v>147</v>
      </c>
      <c r="AU468" s="207" t="s">
        <v>86</v>
      </c>
      <c r="AV468" s="14" t="s">
        <v>86</v>
      </c>
      <c r="AW468" s="14" t="s">
        <v>35</v>
      </c>
      <c r="AX468" s="14" t="s">
        <v>84</v>
      </c>
      <c r="AY468" s="207" t="s">
        <v>134</v>
      </c>
    </row>
    <row r="469" spans="1:65" s="2" customFormat="1" ht="14.45" customHeight="1">
      <c r="A469" s="35"/>
      <c r="B469" s="36"/>
      <c r="C469" s="170" t="s">
        <v>972</v>
      </c>
      <c r="D469" s="170" t="s">
        <v>136</v>
      </c>
      <c r="E469" s="171" t="s">
        <v>1516</v>
      </c>
      <c r="F469" s="172" t="s">
        <v>1517</v>
      </c>
      <c r="G469" s="173" t="s">
        <v>181</v>
      </c>
      <c r="H469" s="174">
        <v>39.67</v>
      </c>
      <c r="I469" s="424"/>
      <c r="J469" s="425">
        <f>ROUND(I469*H469,2)</f>
        <v>0</v>
      </c>
      <c r="K469" s="172" t="s">
        <v>140</v>
      </c>
      <c r="L469" s="40"/>
      <c r="M469" s="177" t="s">
        <v>19</v>
      </c>
      <c r="N469" s="178" t="s">
        <v>47</v>
      </c>
      <c r="O469" s="64"/>
      <c r="P469" s="179">
        <f>O469*H469</f>
        <v>0</v>
      </c>
      <c r="Q469" s="179">
        <v>0</v>
      </c>
      <c r="R469" s="179">
        <f>Q469*H469</f>
        <v>0</v>
      </c>
      <c r="S469" s="179">
        <v>0</v>
      </c>
      <c r="T469" s="180">
        <f>S469*H469</f>
        <v>0</v>
      </c>
      <c r="U469" s="35"/>
      <c r="V469" s="35"/>
      <c r="W469" s="35"/>
      <c r="X469" s="35"/>
      <c r="Y469" s="35"/>
      <c r="Z469" s="35"/>
      <c r="AA469" s="35"/>
      <c r="AB469" s="35"/>
      <c r="AC469" s="35"/>
      <c r="AD469" s="35"/>
      <c r="AE469" s="35"/>
      <c r="AR469" s="181" t="s">
        <v>619</v>
      </c>
      <c r="AT469" s="181" t="s">
        <v>136</v>
      </c>
      <c r="AU469" s="181" t="s">
        <v>86</v>
      </c>
      <c r="AY469" s="19" t="s">
        <v>134</v>
      </c>
      <c r="BE469" s="182">
        <f>IF(N469="základní",J469,0)</f>
        <v>0</v>
      </c>
      <c r="BF469" s="182">
        <f>IF(N469="snížená",J469,0)</f>
        <v>0</v>
      </c>
      <c r="BG469" s="182">
        <f>IF(N469="zákl. přenesená",J469,0)</f>
        <v>0</v>
      </c>
      <c r="BH469" s="182">
        <f>IF(N469="sníž. přenesená",J469,0)</f>
        <v>0</v>
      </c>
      <c r="BI469" s="182">
        <f>IF(N469="nulová",J469,0)</f>
        <v>0</v>
      </c>
      <c r="BJ469" s="19" t="s">
        <v>84</v>
      </c>
      <c r="BK469" s="182">
        <f>ROUND(I469*H469,2)</f>
        <v>0</v>
      </c>
      <c r="BL469" s="19" t="s">
        <v>619</v>
      </c>
      <c r="BM469" s="181" t="s">
        <v>1518</v>
      </c>
    </row>
    <row r="470" spans="1:65" s="2" customFormat="1">
      <c r="A470" s="35"/>
      <c r="B470" s="36"/>
      <c r="C470" s="37"/>
      <c r="D470" s="183" t="s">
        <v>143</v>
      </c>
      <c r="E470" s="37"/>
      <c r="F470" s="184" t="s">
        <v>1519</v>
      </c>
      <c r="G470" s="37"/>
      <c r="H470" s="37"/>
      <c r="I470" s="426"/>
      <c r="J470" s="408"/>
      <c r="K470" s="37"/>
      <c r="L470" s="40"/>
      <c r="M470" s="186"/>
      <c r="N470" s="187"/>
      <c r="O470" s="64"/>
      <c r="P470" s="64"/>
      <c r="Q470" s="64"/>
      <c r="R470" s="64"/>
      <c r="S470" s="64"/>
      <c r="T470" s="65"/>
      <c r="U470" s="35"/>
      <c r="V470" s="35"/>
      <c r="W470" s="35"/>
      <c r="X470" s="35"/>
      <c r="Y470" s="35"/>
      <c r="Z470" s="35"/>
      <c r="AA470" s="35"/>
      <c r="AB470" s="35"/>
      <c r="AC470" s="35"/>
      <c r="AD470" s="35"/>
      <c r="AE470" s="35"/>
      <c r="AT470" s="19" t="s">
        <v>143</v>
      </c>
      <c r="AU470" s="19" t="s">
        <v>86</v>
      </c>
    </row>
    <row r="471" spans="1:65" s="14" customFormat="1">
      <c r="B471" s="198"/>
      <c r="C471" s="199"/>
      <c r="D471" s="183" t="s">
        <v>147</v>
      </c>
      <c r="E471" s="200" t="s">
        <v>19</v>
      </c>
      <c r="F471" s="201" t="s">
        <v>1520</v>
      </c>
      <c r="G471" s="199"/>
      <c r="H471" s="202">
        <v>39.67</v>
      </c>
      <c r="I471" s="429"/>
      <c r="J471" s="430"/>
      <c r="K471" s="199"/>
      <c r="L471" s="203"/>
      <c r="M471" s="204"/>
      <c r="N471" s="205"/>
      <c r="O471" s="205"/>
      <c r="P471" s="205"/>
      <c r="Q471" s="205"/>
      <c r="R471" s="205"/>
      <c r="S471" s="205"/>
      <c r="T471" s="206"/>
      <c r="AT471" s="207" t="s">
        <v>147</v>
      </c>
      <c r="AU471" s="207" t="s">
        <v>86</v>
      </c>
      <c r="AV471" s="14" t="s">
        <v>86</v>
      </c>
      <c r="AW471" s="14" t="s">
        <v>35</v>
      </c>
      <c r="AX471" s="14" t="s">
        <v>84</v>
      </c>
      <c r="AY471" s="207" t="s">
        <v>134</v>
      </c>
    </row>
    <row r="472" spans="1:65" s="2" customFormat="1" ht="14.45" customHeight="1">
      <c r="A472" s="35"/>
      <c r="B472" s="36"/>
      <c r="C472" s="170" t="s">
        <v>977</v>
      </c>
      <c r="D472" s="170" t="s">
        <v>136</v>
      </c>
      <c r="E472" s="171" t="s">
        <v>1521</v>
      </c>
      <c r="F472" s="172" t="s">
        <v>1522</v>
      </c>
      <c r="G472" s="173" t="s">
        <v>181</v>
      </c>
      <c r="H472" s="174">
        <v>94.67</v>
      </c>
      <c r="I472" s="424"/>
      <c r="J472" s="425">
        <f>ROUND(I472*H472,2)</f>
        <v>0</v>
      </c>
      <c r="K472" s="172" t="s">
        <v>140</v>
      </c>
      <c r="L472" s="40"/>
      <c r="M472" s="177" t="s">
        <v>19</v>
      </c>
      <c r="N472" s="178" t="s">
        <v>47</v>
      </c>
      <c r="O472" s="64"/>
      <c r="P472" s="179">
        <f>O472*H472</f>
        <v>0</v>
      </c>
      <c r="Q472" s="179">
        <v>0</v>
      </c>
      <c r="R472" s="179">
        <f>Q472*H472</f>
        <v>0</v>
      </c>
      <c r="S472" s="179">
        <v>0</v>
      </c>
      <c r="T472" s="180">
        <f>S472*H472</f>
        <v>0</v>
      </c>
      <c r="U472" s="35"/>
      <c r="V472" s="35"/>
      <c r="W472" s="35"/>
      <c r="X472" s="35"/>
      <c r="Y472" s="35"/>
      <c r="Z472" s="35"/>
      <c r="AA472" s="35"/>
      <c r="AB472" s="35"/>
      <c r="AC472" s="35"/>
      <c r="AD472" s="35"/>
      <c r="AE472" s="35"/>
      <c r="AR472" s="181" t="s">
        <v>619</v>
      </c>
      <c r="AT472" s="181" t="s">
        <v>136</v>
      </c>
      <c r="AU472" s="181" t="s">
        <v>86</v>
      </c>
      <c r="AY472" s="19" t="s">
        <v>134</v>
      </c>
      <c r="BE472" s="182">
        <f>IF(N472="základní",J472,0)</f>
        <v>0</v>
      </c>
      <c r="BF472" s="182">
        <f>IF(N472="snížená",J472,0)</f>
        <v>0</v>
      </c>
      <c r="BG472" s="182">
        <f>IF(N472="zákl. přenesená",J472,0)</f>
        <v>0</v>
      </c>
      <c r="BH472" s="182">
        <f>IF(N472="sníž. přenesená",J472,0)</f>
        <v>0</v>
      </c>
      <c r="BI472" s="182">
        <f>IF(N472="nulová",J472,0)</f>
        <v>0</v>
      </c>
      <c r="BJ472" s="19" t="s">
        <v>84</v>
      </c>
      <c r="BK472" s="182">
        <f>ROUND(I472*H472,2)</f>
        <v>0</v>
      </c>
      <c r="BL472" s="19" t="s">
        <v>619</v>
      </c>
      <c r="BM472" s="181" t="s">
        <v>1523</v>
      </c>
    </row>
    <row r="473" spans="1:65" s="2" customFormat="1">
      <c r="A473" s="35"/>
      <c r="B473" s="36"/>
      <c r="C473" s="37"/>
      <c r="D473" s="183" t="s">
        <v>143</v>
      </c>
      <c r="E473" s="37"/>
      <c r="F473" s="184" t="s">
        <v>1524</v>
      </c>
      <c r="G473" s="37"/>
      <c r="H473" s="37"/>
      <c r="I473" s="426"/>
      <c r="J473" s="408"/>
      <c r="K473" s="37"/>
      <c r="L473" s="40"/>
      <c r="M473" s="186"/>
      <c r="N473" s="187"/>
      <c r="O473" s="64"/>
      <c r="P473" s="64"/>
      <c r="Q473" s="64"/>
      <c r="R473" s="64"/>
      <c r="S473" s="64"/>
      <c r="T473" s="65"/>
      <c r="U473" s="35"/>
      <c r="V473" s="35"/>
      <c r="W473" s="35"/>
      <c r="X473" s="35"/>
      <c r="Y473" s="35"/>
      <c r="Z473" s="35"/>
      <c r="AA473" s="35"/>
      <c r="AB473" s="35"/>
      <c r="AC473" s="35"/>
      <c r="AD473" s="35"/>
      <c r="AE473" s="35"/>
      <c r="AT473" s="19" t="s">
        <v>143</v>
      </c>
      <c r="AU473" s="19" t="s">
        <v>86</v>
      </c>
    </row>
    <row r="474" spans="1:65" s="14" customFormat="1">
      <c r="B474" s="198"/>
      <c r="C474" s="199"/>
      <c r="D474" s="183" t="s">
        <v>147</v>
      </c>
      <c r="E474" s="200" t="s">
        <v>19</v>
      </c>
      <c r="F474" s="201" t="s">
        <v>1525</v>
      </c>
      <c r="G474" s="199"/>
      <c r="H474" s="202">
        <v>94.67</v>
      </c>
      <c r="I474" s="429"/>
      <c r="J474" s="430"/>
      <c r="K474" s="199"/>
      <c r="L474" s="203"/>
      <c r="M474" s="204"/>
      <c r="N474" s="205"/>
      <c r="O474" s="205"/>
      <c r="P474" s="205"/>
      <c r="Q474" s="205"/>
      <c r="R474" s="205"/>
      <c r="S474" s="205"/>
      <c r="T474" s="206"/>
      <c r="AT474" s="207" t="s">
        <v>147</v>
      </c>
      <c r="AU474" s="207" t="s">
        <v>86</v>
      </c>
      <c r="AV474" s="14" t="s">
        <v>86</v>
      </c>
      <c r="AW474" s="14" t="s">
        <v>35</v>
      </c>
      <c r="AX474" s="14" t="s">
        <v>84</v>
      </c>
      <c r="AY474" s="207" t="s">
        <v>134</v>
      </c>
    </row>
    <row r="475" spans="1:65" s="2" customFormat="1" ht="14.45" customHeight="1">
      <c r="A475" s="35"/>
      <c r="B475" s="36"/>
      <c r="C475" s="170" t="s">
        <v>982</v>
      </c>
      <c r="D475" s="170" t="s">
        <v>136</v>
      </c>
      <c r="E475" s="171" t="s">
        <v>1526</v>
      </c>
      <c r="F475" s="172" t="s">
        <v>1527</v>
      </c>
      <c r="G475" s="173" t="s">
        <v>1058</v>
      </c>
      <c r="H475" s="390">
        <v>1</v>
      </c>
      <c r="I475" s="424"/>
      <c r="J475" s="425">
        <f>ROUND(I475*H475,2)</f>
        <v>0</v>
      </c>
      <c r="K475" s="172" t="s">
        <v>19</v>
      </c>
      <c r="L475" s="40"/>
      <c r="M475" s="177" t="s">
        <v>19</v>
      </c>
      <c r="N475" s="178" t="s">
        <v>47</v>
      </c>
      <c r="O475" s="64"/>
      <c r="P475" s="179">
        <f>O475*H475</f>
        <v>0</v>
      </c>
      <c r="Q475" s="179">
        <v>0</v>
      </c>
      <c r="R475" s="179">
        <f>Q475*H475</f>
        <v>0</v>
      </c>
      <c r="S475" s="179">
        <v>0</v>
      </c>
      <c r="T475" s="180">
        <f>S475*H475</f>
        <v>0</v>
      </c>
      <c r="U475" s="35"/>
      <c r="V475" s="35"/>
      <c r="W475" s="35"/>
      <c r="X475" s="35"/>
      <c r="Y475" s="35"/>
      <c r="Z475" s="35"/>
      <c r="AA475" s="35"/>
      <c r="AB475" s="35"/>
      <c r="AC475" s="35"/>
      <c r="AD475" s="35"/>
      <c r="AE475" s="35"/>
      <c r="AR475" s="181" t="s">
        <v>619</v>
      </c>
      <c r="AT475" s="181" t="s">
        <v>136</v>
      </c>
      <c r="AU475" s="181" t="s">
        <v>86</v>
      </c>
      <c r="AY475" s="19" t="s">
        <v>134</v>
      </c>
      <c r="BE475" s="182">
        <f>IF(N475="základní",J475,0)</f>
        <v>0</v>
      </c>
      <c r="BF475" s="182">
        <f>IF(N475="snížená",J475,0)</f>
        <v>0</v>
      </c>
      <c r="BG475" s="182">
        <f>IF(N475="zákl. přenesená",J475,0)</f>
        <v>0</v>
      </c>
      <c r="BH475" s="182">
        <f>IF(N475="sníž. přenesená",J475,0)</f>
        <v>0</v>
      </c>
      <c r="BI475" s="182">
        <f>IF(N475="nulová",J475,0)</f>
        <v>0</v>
      </c>
      <c r="BJ475" s="19" t="s">
        <v>84</v>
      </c>
      <c r="BK475" s="182">
        <f>ROUND(I475*H475,2)</f>
        <v>0</v>
      </c>
      <c r="BL475" s="19" t="s">
        <v>619</v>
      </c>
      <c r="BM475" s="181" t="s">
        <v>1529</v>
      </c>
    </row>
    <row r="476" spans="1:65" s="2" customFormat="1">
      <c r="A476" s="35"/>
      <c r="B476" s="36"/>
      <c r="C476" s="37"/>
      <c r="D476" s="183" t="s">
        <v>143</v>
      </c>
      <c r="E476" s="37"/>
      <c r="F476" s="184" t="s">
        <v>1527</v>
      </c>
      <c r="G476" s="37"/>
      <c r="H476" s="391"/>
      <c r="I476" s="426"/>
      <c r="J476" s="408"/>
      <c r="K476" s="37"/>
      <c r="L476" s="40"/>
      <c r="M476" s="186"/>
      <c r="N476" s="187"/>
      <c r="O476" s="64"/>
      <c r="P476" s="64"/>
      <c r="Q476" s="64"/>
      <c r="R476" s="64"/>
      <c r="S476" s="64"/>
      <c r="T476" s="65"/>
      <c r="U476" s="35"/>
      <c r="V476" s="35"/>
      <c r="W476" s="35"/>
      <c r="X476" s="35"/>
      <c r="Y476" s="35"/>
      <c r="Z476" s="35"/>
      <c r="AA476" s="35"/>
      <c r="AB476" s="35"/>
      <c r="AC476" s="35"/>
      <c r="AD476" s="35"/>
      <c r="AE476" s="35"/>
      <c r="AT476" s="19" t="s">
        <v>143</v>
      </c>
      <c r="AU476" s="19" t="s">
        <v>86</v>
      </c>
    </row>
    <row r="477" spans="1:65" s="2" customFormat="1" ht="14.45" customHeight="1">
      <c r="A477" s="35"/>
      <c r="B477" s="36"/>
      <c r="C477" s="170" t="s">
        <v>646</v>
      </c>
      <c r="D477" s="170" t="s">
        <v>136</v>
      </c>
      <c r="E477" s="171" t="s">
        <v>1530</v>
      </c>
      <c r="F477" s="172" t="s">
        <v>1531</v>
      </c>
      <c r="G477" s="173" t="s">
        <v>1058</v>
      </c>
      <c r="H477" s="390">
        <v>1</v>
      </c>
      <c r="I477" s="424"/>
      <c r="J477" s="425">
        <f>ROUND(I477*H477,2)</f>
        <v>0</v>
      </c>
      <c r="K477" s="172" t="s">
        <v>19</v>
      </c>
      <c r="L477" s="40"/>
      <c r="M477" s="177" t="s">
        <v>19</v>
      </c>
      <c r="N477" s="178" t="s">
        <v>47</v>
      </c>
      <c r="O477" s="64"/>
      <c r="P477" s="179">
        <f>O477*H477</f>
        <v>0</v>
      </c>
      <c r="Q477" s="179">
        <v>0</v>
      </c>
      <c r="R477" s="179">
        <f>Q477*H477</f>
        <v>0</v>
      </c>
      <c r="S477" s="179">
        <v>0</v>
      </c>
      <c r="T477" s="180">
        <f>S477*H477</f>
        <v>0</v>
      </c>
      <c r="U477" s="35"/>
      <c r="V477" s="35"/>
      <c r="W477" s="35"/>
      <c r="X477" s="35"/>
      <c r="Y477" s="35"/>
      <c r="Z477" s="35"/>
      <c r="AA477" s="35"/>
      <c r="AB477" s="35"/>
      <c r="AC477" s="35"/>
      <c r="AD477" s="35"/>
      <c r="AE477" s="35"/>
      <c r="AR477" s="181" t="s">
        <v>619</v>
      </c>
      <c r="AT477" s="181" t="s">
        <v>136</v>
      </c>
      <c r="AU477" s="181" t="s">
        <v>86</v>
      </c>
      <c r="AY477" s="19" t="s">
        <v>134</v>
      </c>
      <c r="BE477" s="182">
        <f>IF(N477="základní",J477,0)</f>
        <v>0</v>
      </c>
      <c r="BF477" s="182">
        <f>IF(N477="snížená",J477,0)</f>
        <v>0</v>
      </c>
      <c r="BG477" s="182">
        <f>IF(N477="zákl. přenesená",J477,0)</f>
        <v>0</v>
      </c>
      <c r="BH477" s="182">
        <f>IF(N477="sníž. přenesená",J477,0)</f>
        <v>0</v>
      </c>
      <c r="BI477" s="182">
        <f>IF(N477="nulová",J477,0)</f>
        <v>0</v>
      </c>
      <c r="BJ477" s="19" t="s">
        <v>84</v>
      </c>
      <c r="BK477" s="182">
        <f>ROUND(I477*H477,2)</f>
        <v>0</v>
      </c>
      <c r="BL477" s="19" t="s">
        <v>619</v>
      </c>
      <c r="BM477" s="181" t="s">
        <v>1532</v>
      </c>
    </row>
    <row r="478" spans="1:65" s="2" customFormat="1">
      <c r="A478" s="35"/>
      <c r="B478" s="36"/>
      <c r="C478" s="37"/>
      <c r="D478" s="183" t="s">
        <v>143</v>
      </c>
      <c r="E478" s="37"/>
      <c r="F478" s="184" t="s">
        <v>1531</v>
      </c>
      <c r="G478" s="37"/>
      <c r="H478" s="391"/>
      <c r="I478" s="426"/>
      <c r="J478" s="408"/>
      <c r="K478" s="37"/>
      <c r="L478" s="40"/>
      <c r="M478" s="186"/>
      <c r="N478" s="187"/>
      <c r="O478" s="64"/>
      <c r="P478" s="64"/>
      <c r="Q478" s="64"/>
      <c r="R478" s="64"/>
      <c r="S478" s="64"/>
      <c r="T478" s="65"/>
      <c r="U478" s="35"/>
      <c r="V478" s="35"/>
      <c r="W478" s="35"/>
      <c r="X478" s="35"/>
      <c r="Y478" s="35"/>
      <c r="Z478" s="35"/>
      <c r="AA478" s="35"/>
      <c r="AB478" s="35"/>
      <c r="AC478" s="35"/>
      <c r="AD478" s="35"/>
      <c r="AE478" s="35"/>
      <c r="AT478" s="19" t="s">
        <v>143</v>
      </c>
      <c r="AU478" s="19" t="s">
        <v>86</v>
      </c>
    </row>
    <row r="479" spans="1:65" s="2" customFormat="1" ht="14.45" customHeight="1">
      <c r="A479" s="35"/>
      <c r="B479" s="36"/>
      <c r="C479" s="170" t="s">
        <v>1533</v>
      </c>
      <c r="D479" s="170" t="s">
        <v>136</v>
      </c>
      <c r="E479" s="171" t="s">
        <v>1534</v>
      </c>
      <c r="F479" s="172" t="s">
        <v>1535</v>
      </c>
      <c r="G479" s="173" t="s">
        <v>1058</v>
      </c>
      <c r="H479" s="390">
        <v>1</v>
      </c>
      <c r="I479" s="424"/>
      <c r="J479" s="425">
        <f>ROUND(I479*H479,2)</f>
        <v>0</v>
      </c>
      <c r="K479" s="172" t="s">
        <v>19</v>
      </c>
      <c r="L479" s="40"/>
      <c r="M479" s="177" t="s">
        <v>19</v>
      </c>
      <c r="N479" s="178" t="s">
        <v>47</v>
      </c>
      <c r="O479" s="64"/>
      <c r="P479" s="179">
        <f>O479*H479</f>
        <v>0</v>
      </c>
      <c r="Q479" s="179">
        <v>0</v>
      </c>
      <c r="R479" s="179">
        <f>Q479*H479</f>
        <v>0</v>
      </c>
      <c r="S479" s="179">
        <v>0</v>
      </c>
      <c r="T479" s="180">
        <f>S479*H479</f>
        <v>0</v>
      </c>
      <c r="U479" s="35"/>
      <c r="V479" s="35"/>
      <c r="W479" s="35"/>
      <c r="X479" s="35"/>
      <c r="Y479" s="35"/>
      <c r="Z479" s="35"/>
      <c r="AA479" s="35"/>
      <c r="AB479" s="35"/>
      <c r="AC479" s="35"/>
      <c r="AD479" s="35"/>
      <c r="AE479" s="35"/>
      <c r="AR479" s="181" t="s">
        <v>619</v>
      </c>
      <c r="AT479" s="181" t="s">
        <v>136</v>
      </c>
      <c r="AU479" s="181" t="s">
        <v>86</v>
      </c>
      <c r="AY479" s="19" t="s">
        <v>134</v>
      </c>
      <c r="BE479" s="182">
        <f>IF(N479="základní",J479,0)</f>
        <v>0</v>
      </c>
      <c r="BF479" s="182">
        <f>IF(N479="snížená",J479,0)</f>
        <v>0</v>
      </c>
      <c r="BG479" s="182">
        <f>IF(N479="zákl. přenesená",J479,0)</f>
        <v>0</v>
      </c>
      <c r="BH479" s="182">
        <f>IF(N479="sníž. přenesená",J479,0)</f>
        <v>0</v>
      </c>
      <c r="BI479" s="182">
        <f>IF(N479="nulová",J479,0)</f>
        <v>0</v>
      </c>
      <c r="BJ479" s="19" t="s">
        <v>84</v>
      </c>
      <c r="BK479" s="182">
        <f>ROUND(I479*H479,2)</f>
        <v>0</v>
      </c>
      <c r="BL479" s="19" t="s">
        <v>619</v>
      </c>
      <c r="BM479" s="181" t="s">
        <v>1536</v>
      </c>
    </row>
    <row r="480" spans="1:65" s="2" customFormat="1">
      <c r="A480" s="35"/>
      <c r="B480" s="36"/>
      <c r="C480" s="37"/>
      <c r="D480" s="183" t="s">
        <v>143</v>
      </c>
      <c r="E480" s="37"/>
      <c r="F480" s="184" t="s">
        <v>1535</v>
      </c>
      <c r="G480" s="37"/>
      <c r="H480" s="37"/>
      <c r="I480" s="426"/>
      <c r="J480" s="408"/>
      <c r="K480" s="37"/>
      <c r="L480" s="40"/>
      <c r="M480" s="186"/>
      <c r="N480" s="187"/>
      <c r="O480" s="64"/>
      <c r="P480" s="64"/>
      <c r="Q480" s="64"/>
      <c r="R480" s="64"/>
      <c r="S480" s="64"/>
      <c r="T480" s="65"/>
      <c r="U480" s="35"/>
      <c r="V480" s="35"/>
      <c r="W480" s="35"/>
      <c r="X480" s="35"/>
      <c r="Y480" s="35"/>
      <c r="Z480" s="35"/>
      <c r="AA480" s="35"/>
      <c r="AB480" s="35"/>
      <c r="AC480" s="35"/>
      <c r="AD480" s="35"/>
      <c r="AE480" s="35"/>
      <c r="AT480" s="19" t="s">
        <v>143</v>
      </c>
      <c r="AU480" s="19" t="s">
        <v>86</v>
      </c>
    </row>
    <row r="481" spans="1:65" s="12" customFormat="1" ht="22.9" customHeight="1">
      <c r="B481" s="155"/>
      <c r="C481" s="156"/>
      <c r="D481" s="157" t="s">
        <v>75</v>
      </c>
      <c r="E481" s="169" t="s">
        <v>1537</v>
      </c>
      <c r="F481" s="169" t="s">
        <v>1538</v>
      </c>
      <c r="G481" s="156"/>
      <c r="H481" s="156"/>
      <c r="I481" s="421"/>
      <c r="J481" s="423">
        <f>BK481</f>
        <v>0</v>
      </c>
      <c r="K481" s="156"/>
      <c r="L481" s="161"/>
      <c r="M481" s="162"/>
      <c r="N481" s="163"/>
      <c r="O481" s="163"/>
      <c r="P481" s="164">
        <f>SUM(P482:P529)</f>
        <v>0</v>
      </c>
      <c r="Q481" s="163"/>
      <c r="R481" s="164">
        <f>SUM(R482:R529)</f>
        <v>0.75956000000000001</v>
      </c>
      <c r="S481" s="163"/>
      <c r="T481" s="165">
        <f>SUM(T482:T529)</f>
        <v>0</v>
      </c>
      <c r="AR481" s="166" t="s">
        <v>159</v>
      </c>
      <c r="AT481" s="167" t="s">
        <v>75</v>
      </c>
      <c r="AU481" s="167" t="s">
        <v>84</v>
      </c>
      <c r="AY481" s="166" t="s">
        <v>134</v>
      </c>
      <c r="BK481" s="168">
        <f>SUM(BK482:BK529)</f>
        <v>0</v>
      </c>
    </row>
    <row r="482" spans="1:65" s="2" customFormat="1" ht="14.45" customHeight="1">
      <c r="A482" s="35"/>
      <c r="B482" s="36"/>
      <c r="C482" s="170" t="s">
        <v>1539</v>
      </c>
      <c r="D482" s="170" t="s">
        <v>136</v>
      </c>
      <c r="E482" s="171" t="s">
        <v>1540</v>
      </c>
      <c r="F482" s="172" t="s">
        <v>1541</v>
      </c>
      <c r="G482" s="173" t="s">
        <v>187</v>
      </c>
      <c r="H482" s="174">
        <v>1</v>
      </c>
      <c r="I482" s="424"/>
      <c r="J482" s="425">
        <f>ROUND(I482*H482,2)</f>
        <v>0</v>
      </c>
      <c r="K482" s="172" t="s">
        <v>19</v>
      </c>
      <c r="L482" s="40"/>
      <c r="M482" s="177" t="s">
        <v>19</v>
      </c>
      <c r="N482" s="178" t="s">
        <v>47</v>
      </c>
      <c r="O482" s="64"/>
      <c r="P482" s="179">
        <f>O482*H482</f>
        <v>0</v>
      </c>
      <c r="Q482" s="179">
        <v>5.1399999999999996E-3</v>
      </c>
      <c r="R482" s="179">
        <f>Q482*H482</f>
        <v>5.1399999999999996E-3</v>
      </c>
      <c r="S482" s="179">
        <v>0</v>
      </c>
      <c r="T482" s="180">
        <f>S482*H482</f>
        <v>0</v>
      </c>
      <c r="U482" s="35"/>
      <c r="V482" s="35"/>
      <c r="W482" s="35"/>
      <c r="X482" s="35"/>
      <c r="Y482" s="35"/>
      <c r="Z482" s="35"/>
      <c r="AA482" s="35"/>
      <c r="AB482" s="35"/>
      <c r="AC482" s="35"/>
      <c r="AD482" s="35"/>
      <c r="AE482" s="35"/>
      <c r="AR482" s="181" t="s">
        <v>619</v>
      </c>
      <c r="AT482" s="181" t="s">
        <v>136</v>
      </c>
      <c r="AU482" s="181" t="s">
        <v>86</v>
      </c>
      <c r="AY482" s="19" t="s">
        <v>134</v>
      </c>
      <c r="BE482" s="182">
        <f>IF(N482="základní",J482,0)</f>
        <v>0</v>
      </c>
      <c r="BF482" s="182">
        <f>IF(N482="snížená",J482,0)</f>
        <v>0</v>
      </c>
      <c r="BG482" s="182">
        <f>IF(N482="zákl. přenesená",J482,0)</f>
        <v>0</v>
      </c>
      <c r="BH482" s="182">
        <f>IF(N482="sníž. přenesená",J482,0)</f>
        <v>0</v>
      </c>
      <c r="BI482" s="182">
        <f>IF(N482="nulová",J482,0)</f>
        <v>0</v>
      </c>
      <c r="BJ482" s="19" t="s">
        <v>84</v>
      </c>
      <c r="BK482" s="182">
        <f>ROUND(I482*H482,2)</f>
        <v>0</v>
      </c>
      <c r="BL482" s="19" t="s">
        <v>619</v>
      </c>
      <c r="BM482" s="181" t="s">
        <v>1542</v>
      </c>
    </row>
    <row r="483" spans="1:65" s="2" customFormat="1" ht="24.2" customHeight="1">
      <c r="A483" s="35"/>
      <c r="B483" s="36"/>
      <c r="C483" s="218" t="s">
        <v>1543</v>
      </c>
      <c r="D483" s="218" t="s">
        <v>192</v>
      </c>
      <c r="E483" s="219" t="s">
        <v>1544</v>
      </c>
      <c r="F483" s="220" t="s">
        <v>1545</v>
      </c>
      <c r="G483" s="221" t="s">
        <v>1058</v>
      </c>
      <c r="H483" s="222">
        <v>2</v>
      </c>
      <c r="I483" s="427"/>
      <c r="J483" s="428">
        <f>ROUND(I483*H483,2)</f>
        <v>0</v>
      </c>
      <c r="K483" s="220" t="s">
        <v>19</v>
      </c>
      <c r="L483" s="223"/>
      <c r="M483" s="224" t="s">
        <v>19</v>
      </c>
      <c r="N483" s="225" t="s">
        <v>47</v>
      </c>
      <c r="O483" s="64"/>
      <c r="P483" s="179">
        <f>O483*H483</f>
        <v>0</v>
      </c>
      <c r="Q483" s="179">
        <v>0</v>
      </c>
      <c r="R483" s="179">
        <f>Q483*H483</f>
        <v>0</v>
      </c>
      <c r="S483" s="179">
        <v>0</v>
      </c>
      <c r="T483" s="180">
        <f>S483*H483</f>
        <v>0</v>
      </c>
      <c r="U483" s="35"/>
      <c r="V483" s="35"/>
      <c r="W483" s="35"/>
      <c r="X483" s="35"/>
      <c r="Y483" s="35"/>
      <c r="Z483" s="35"/>
      <c r="AA483" s="35"/>
      <c r="AB483" s="35"/>
      <c r="AC483" s="35"/>
      <c r="AD483" s="35"/>
      <c r="AE483" s="35"/>
      <c r="AR483" s="181" t="s">
        <v>1178</v>
      </c>
      <c r="AT483" s="181" t="s">
        <v>192</v>
      </c>
      <c r="AU483" s="181" t="s">
        <v>86</v>
      </c>
      <c r="AY483" s="19" t="s">
        <v>134</v>
      </c>
      <c r="BE483" s="182">
        <f>IF(N483="základní",J483,0)</f>
        <v>0</v>
      </c>
      <c r="BF483" s="182">
        <f>IF(N483="snížená",J483,0)</f>
        <v>0</v>
      </c>
      <c r="BG483" s="182">
        <f>IF(N483="zákl. přenesená",J483,0)</f>
        <v>0</v>
      </c>
      <c r="BH483" s="182">
        <f>IF(N483="sníž. přenesená",J483,0)</f>
        <v>0</v>
      </c>
      <c r="BI483" s="182">
        <f>IF(N483="nulová",J483,0)</f>
        <v>0</v>
      </c>
      <c r="BJ483" s="19" t="s">
        <v>84</v>
      </c>
      <c r="BK483" s="182">
        <f>ROUND(I483*H483,2)</f>
        <v>0</v>
      </c>
      <c r="BL483" s="19" t="s">
        <v>619</v>
      </c>
      <c r="BM483" s="181" t="s">
        <v>1546</v>
      </c>
    </row>
    <row r="484" spans="1:65" s="2" customFormat="1" ht="29.25">
      <c r="A484" s="35"/>
      <c r="B484" s="36"/>
      <c r="C484" s="37"/>
      <c r="D484" s="183" t="s">
        <v>143</v>
      </c>
      <c r="E484" s="37"/>
      <c r="F484" s="184" t="s">
        <v>1547</v>
      </c>
      <c r="G484" s="37"/>
      <c r="H484" s="37"/>
      <c r="I484" s="426"/>
      <c r="J484" s="408"/>
      <c r="K484" s="37"/>
      <c r="L484" s="40"/>
      <c r="M484" s="186"/>
      <c r="N484" s="187"/>
      <c r="O484" s="64"/>
      <c r="P484" s="64"/>
      <c r="Q484" s="64"/>
      <c r="R484" s="64"/>
      <c r="S484" s="64"/>
      <c r="T484" s="65"/>
      <c r="U484" s="35"/>
      <c r="V484" s="35"/>
      <c r="W484" s="35"/>
      <c r="X484" s="35"/>
      <c r="Y484" s="35"/>
      <c r="Z484" s="35"/>
      <c r="AA484" s="35"/>
      <c r="AB484" s="35"/>
      <c r="AC484" s="35"/>
      <c r="AD484" s="35"/>
      <c r="AE484" s="35"/>
      <c r="AT484" s="19" t="s">
        <v>143</v>
      </c>
      <c r="AU484" s="19" t="s">
        <v>86</v>
      </c>
    </row>
    <row r="485" spans="1:65" s="2" customFormat="1" ht="19.5">
      <c r="A485" s="35"/>
      <c r="B485" s="36"/>
      <c r="C485" s="37"/>
      <c r="D485" s="183" t="s">
        <v>1000</v>
      </c>
      <c r="E485" s="37"/>
      <c r="F485" s="188" t="s">
        <v>1001</v>
      </c>
      <c r="G485" s="37"/>
      <c r="H485" s="37"/>
      <c r="I485" s="426"/>
      <c r="J485" s="408"/>
      <c r="K485" s="37"/>
      <c r="L485" s="40"/>
      <c r="M485" s="186"/>
      <c r="N485" s="187"/>
      <c r="O485" s="64"/>
      <c r="P485" s="64"/>
      <c r="Q485" s="64"/>
      <c r="R485" s="64"/>
      <c r="S485" s="64"/>
      <c r="T485" s="65"/>
      <c r="U485" s="35"/>
      <c r="V485" s="35"/>
      <c r="W485" s="35"/>
      <c r="X485" s="35"/>
      <c r="Y485" s="35"/>
      <c r="Z485" s="35"/>
      <c r="AA485" s="35"/>
      <c r="AB485" s="35"/>
      <c r="AC485" s="35"/>
      <c r="AD485" s="35"/>
      <c r="AE485" s="35"/>
      <c r="AT485" s="19" t="s">
        <v>1000</v>
      </c>
      <c r="AU485" s="19" t="s">
        <v>86</v>
      </c>
    </row>
    <row r="486" spans="1:65" s="2" customFormat="1" ht="14.45" customHeight="1">
      <c r="A486" s="35"/>
      <c r="B486" s="36"/>
      <c r="C486" s="170" t="s">
        <v>1548</v>
      </c>
      <c r="D486" s="170" t="s">
        <v>136</v>
      </c>
      <c r="E486" s="171" t="s">
        <v>1549</v>
      </c>
      <c r="F486" s="172" t="s">
        <v>1550</v>
      </c>
      <c r="G486" s="173" t="s">
        <v>187</v>
      </c>
      <c r="H486" s="174">
        <v>2</v>
      </c>
      <c r="I486" s="424"/>
      <c r="J486" s="425">
        <f>ROUND(I486*H486,2)</f>
        <v>0</v>
      </c>
      <c r="K486" s="172" t="s">
        <v>1551</v>
      </c>
      <c r="L486" s="40"/>
      <c r="M486" s="177" t="s">
        <v>19</v>
      </c>
      <c r="N486" s="178" t="s">
        <v>47</v>
      </c>
      <c r="O486" s="64"/>
      <c r="P486" s="179">
        <f>O486*H486</f>
        <v>0</v>
      </c>
      <c r="Q486" s="179">
        <v>6.2500000000000003E-3</v>
      </c>
      <c r="R486" s="179">
        <f>Q486*H486</f>
        <v>1.2500000000000001E-2</v>
      </c>
      <c r="S486" s="179">
        <v>0</v>
      </c>
      <c r="T486" s="180">
        <f>S486*H486</f>
        <v>0</v>
      </c>
      <c r="U486" s="35"/>
      <c r="V486" s="35"/>
      <c r="W486" s="35"/>
      <c r="X486" s="35"/>
      <c r="Y486" s="35"/>
      <c r="Z486" s="35"/>
      <c r="AA486" s="35"/>
      <c r="AB486" s="35"/>
      <c r="AC486" s="35"/>
      <c r="AD486" s="35"/>
      <c r="AE486" s="35"/>
      <c r="AR486" s="181" t="s">
        <v>619</v>
      </c>
      <c r="AT486" s="181" t="s">
        <v>136</v>
      </c>
      <c r="AU486" s="181" t="s">
        <v>86</v>
      </c>
      <c r="AY486" s="19" t="s">
        <v>134</v>
      </c>
      <c r="BE486" s="182">
        <f>IF(N486="základní",J486,0)</f>
        <v>0</v>
      </c>
      <c r="BF486" s="182">
        <f>IF(N486="snížená",J486,0)</f>
        <v>0</v>
      </c>
      <c r="BG486" s="182">
        <f>IF(N486="zákl. přenesená",J486,0)</f>
        <v>0</v>
      </c>
      <c r="BH486" s="182">
        <f>IF(N486="sníž. přenesená",J486,0)</f>
        <v>0</v>
      </c>
      <c r="BI486" s="182">
        <f>IF(N486="nulová",J486,0)</f>
        <v>0</v>
      </c>
      <c r="BJ486" s="19" t="s">
        <v>84</v>
      </c>
      <c r="BK486" s="182">
        <f>ROUND(I486*H486,2)</f>
        <v>0</v>
      </c>
      <c r="BL486" s="19" t="s">
        <v>619</v>
      </c>
      <c r="BM486" s="181" t="s">
        <v>1552</v>
      </c>
    </row>
    <row r="487" spans="1:65" s="2" customFormat="1">
      <c r="A487" s="35"/>
      <c r="B487" s="36"/>
      <c r="C487" s="37"/>
      <c r="D487" s="183" t="s">
        <v>143</v>
      </c>
      <c r="E487" s="37"/>
      <c r="F487" s="184" t="s">
        <v>1553</v>
      </c>
      <c r="G487" s="37"/>
      <c r="H487" s="37"/>
      <c r="I487" s="426"/>
      <c r="J487" s="408"/>
      <c r="K487" s="37"/>
      <c r="L487" s="40"/>
      <c r="M487" s="186"/>
      <c r="N487" s="187"/>
      <c r="O487" s="64"/>
      <c r="P487" s="64"/>
      <c r="Q487" s="64"/>
      <c r="R487" s="64"/>
      <c r="S487" s="64"/>
      <c r="T487" s="65"/>
      <c r="U487" s="35"/>
      <c r="V487" s="35"/>
      <c r="W487" s="35"/>
      <c r="X487" s="35"/>
      <c r="Y487" s="35"/>
      <c r="Z487" s="35"/>
      <c r="AA487" s="35"/>
      <c r="AB487" s="35"/>
      <c r="AC487" s="35"/>
      <c r="AD487" s="35"/>
      <c r="AE487" s="35"/>
      <c r="AT487" s="19" t="s">
        <v>143</v>
      </c>
      <c r="AU487" s="19" t="s">
        <v>86</v>
      </c>
    </row>
    <row r="488" spans="1:65" s="2" customFormat="1" ht="24.2" customHeight="1">
      <c r="A488" s="35"/>
      <c r="B488" s="36"/>
      <c r="C488" s="218" t="s">
        <v>1554</v>
      </c>
      <c r="D488" s="218" t="s">
        <v>192</v>
      </c>
      <c r="E488" s="219" t="s">
        <v>1555</v>
      </c>
      <c r="F488" s="220" t="s">
        <v>1556</v>
      </c>
      <c r="G488" s="221" t="s">
        <v>1058</v>
      </c>
      <c r="H488" s="222">
        <v>3</v>
      </c>
      <c r="I488" s="427"/>
      <c r="J488" s="428">
        <f>ROUND(I488*H488,2)</f>
        <v>0</v>
      </c>
      <c r="K488" s="220" t="s">
        <v>19</v>
      </c>
      <c r="L488" s="223"/>
      <c r="M488" s="224" t="s">
        <v>19</v>
      </c>
      <c r="N488" s="225" t="s">
        <v>47</v>
      </c>
      <c r="O488" s="64"/>
      <c r="P488" s="179">
        <f>O488*H488</f>
        <v>0</v>
      </c>
      <c r="Q488" s="179">
        <v>5.3199999999999997E-2</v>
      </c>
      <c r="R488" s="179">
        <f>Q488*H488</f>
        <v>0.15959999999999999</v>
      </c>
      <c r="S488" s="179">
        <v>0</v>
      </c>
      <c r="T488" s="180">
        <f>S488*H488</f>
        <v>0</v>
      </c>
      <c r="U488" s="35"/>
      <c r="V488" s="35"/>
      <c r="W488" s="35"/>
      <c r="X488" s="35"/>
      <c r="Y488" s="35"/>
      <c r="Z488" s="35"/>
      <c r="AA488" s="35"/>
      <c r="AB488" s="35"/>
      <c r="AC488" s="35"/>
      <c r="AD488" s="35"/>
      <c r="AE488" s="35"/>
      <c r="AR488" s="181" t="s">
        <v>1178</v>
      </c>
      <c r="AT488" s="181" t="s">
        <v>192</v>
      </c>
      <c r="AU488" s="181" t="s">
        <v>86</v>
      </c>
      <c r="AY488" s="19" t="s">
        <v>134</v>
      </c>
      <c r="BE488" s="182">
        <f>IF(N488="základní",J488,0)</f>
        <v>0</v>
      </c>
      <c r="BF488" s="182">
        <f>IF(N488="snížená",J488,0)</f>
        <v>0</v>
      </c>
      <c r="BG488" s="182">
        <f>IF(N488="zákl. přenesená",J488,0)</f>
        <v>0</v>
      </c>
      <c r="BH488" s="182">
        <f>IF(N488="sníž. přenesená",J488,0)</f>
        <v>0</v>
      </c>
      <c r="BI488" s="182">
        <f>IF(N488="nulová",J488,0)</f>
        <v>0</v>
      </c>
      <c r="BJ488" s="19" t="s">
        <v>84</v>
      </c>
      <c r="BK488" s="182">
        <f>ROUND(I488*H488,2)</f>
        <v>0</v>
      </c>
      <c r="BL488" s="19" t="s">
        <v>619</v>
      </c>
      <c r="BM488" s="181" t="s">
        <v>1557</v>
      </c>
    </row>
    <row r="489" spans="1:65" s="2" customFormat="1" ht="19.5">
      <c r="A489" s="35"/>
      <c r="B489" s="36"/>
      <c r="C489" s="37"/>
      <c r="D489" s="183" t="s">
        <v>143</v>
      </c>
      <c r="E489" s="37"/>
      <c r="F489" s="184" t="s">
        <v>1558</v>
      </c>
      <c r="G489" s="37"/>
      <c r="H489" s="37"/>
      <c r="I489" s="426"/>
      <c r="J489" s="408"/>
      <c r="K489" s="37"/>
      <c r="L489" s="40"/>
      <c r="M489" s="186"/>
      <c r="N489" s="187"/>
      <c r="O489" s="64"/>
      <c r="P489" s="64"/>
      <c r="Q489" s="64"/>
      <c r="R489" s="64"/>
      <c r="S489" s="64"/>
      <c r="T489" s="65"/>
      <c r="U489" s="35"/>
      <c r="V489" s="35"/>
      <c r="W489" s="35"/>
      <c r="X489" s="35"/>
      <c r="Y489" s="35"/>
      <c r="Z489" s="35"/>
      <c r="AA489" s="35"/>
      <c r="AB489" s="35"/>
      <c r="AC489" s="35"/>
      <c r="AD489" s="35"/>
      <c r="AE489" s="35"/>
      <c r="AT489" s="19" t="s">
        <v>143</v>
      </c>
      <c r="AU489" s="19" t="s">
        <v>86</v>
      </c>
    </row>
    <row r="490" spans="1:65" s="2" customFormat="1" ht="19.5">
      <c r="A490" s="35"/>
      <c r="B490" s="36"/>
      <c r="C490" s="37"/>
      <c r="D490" s="183" t="s">
        <v>1000</v>
      </c>
      <c r="E490" s="37"/>
      <c r="F490" s="188" t="s">
        <v>1001</v>
      </c>
      <c r="G490" s="37"/>
      <c r="H490" s="37"/>
      <c r="I490" s="426"/>
      <c r="J490" s="408"/>
      <c r="K490" s="37"/>
      <c r="L490" s="40"/>
      <c r="M490" s="186"/>
      <c r="N490" s="187"/>
      <c r="O490" s="64"/>
      <c r="P490" s="64"/>
      <c r="Q490" s="64"/>
      <c r="R490" s="64"/>
      <c r="S490" s="64"/>
      <c r="T490" s="65"/>
      <c r="U490" s="35"/>
      <c r="V490" s="35"/>
      <c r="W490" s="35"/>
      <c r="X490" s="35"/>
      <c r="Y490" s="35"/>
      <c r="Z490" s="35"/>
      <c r="AA490" s="35"/>
      <c r="AB490" s="35"/>
      <c r="AC490" s="35"/>
      <c r="AD490" s="35"/>
      <c r="AE490" s="35"/>
      <c r="AT490" s="19" t="s">
        <v>1000</v>
      </c>
      <c r="AU490" s="19" t="s">
        <v>86</v>
      </c>
    </row>
    <row r="491" spans="1:65" s="2" customFormat="1" ht="14.45" customHeight="1">
      <c r="A491" s="35"/>
      <c r="B491" s="36"/>
      <c r="C491" s="170" t="s">
        <v>1559</v>
      </c>
      <c r="D491" s="170" t="s">
        <v>136</v>
      </c>
      <c r="E491" s="171" t="s">
        <v>1560</v>
      </c>
      <c r="F491" s="172" t="s">
        <v>1561</v>
      </c>
      <c r="G491" s="173" t="s">
        <v>187</v>
      </c>
      <c r="H491" s="174">
        <v>1</v>
      </c>
      <c r="I491" s="424"/>
      <c r="J491" s="425">
        <f>ROUND(I491*H491,2)</f>
        <v>0</v>
      </c>
      <c r="K491" s="172" t="s">
        <v>1551</v>
      </c>
      <c r="L491" s="40"/>
      <c r="M491" s="177" t="s">
        <v>19</v>
      </c>
      <c r="N491" s="178" t="s">
        <v>47</v>
      </c>
      <c r="O491" s="64"/>
      <c r="P491" s="179">
        <f>O491*H491</f>
        <v>0</v>
      </c>
      <c r="Q491" s="179">
        <v>3.2799999999999999E-3</v>
      </c>
      <c r="R491" s="179">
        <f>Q491*H491</f>
        <v>3.2799999999999999E-3</v>
      </c>
      <c r="S491" s="179">
        <v>0</v>
      </c>
      <c r="T491" s="180">
        <f>S491*H491</f>
        <v>0</v>
      </c>
      <c r="U491" s="35"/>
      <c r="V491" s="35"/>
      <c r="W491" s="35"/>
      <c r="X491" s="35"/>
      <c r="Y491" s="35"/>
      <c r="Z491" s="35"/>
      <c r="AA491" s="35"/>
      <c r="AB491" s="35"/>
      <c r="AC491" s="35"/>
      <c r="AD491" s="35"/>
      <c r="AE491" s="35"/>
      <c r="AR491" s="181" t="s">
        <v>619</v>
      </c>
      <c r="AT491" s="181" t="s">
        <v>136</v>
      </c>
      <c r="AU491" s="181" t="s">
        <v>86</v>
      </c>
      <c r="AY491" s="19" t="s">
        <v>134</v>
      </c>
      <c r="BE491" s="182">
        <f>IF(N491="základní",J491,0)</f>
        <v>0</v>
      </c>
      <c r="BF491" s="182">
        <f>IF(N491="snížená",J491,0)</f>
        <v>0</v>
      </c>
      <c r="BG491" s="182">
        <f>IF(N491="zákl. přenesená",J491,0)</f>
        <v>0</v>
      </c>
      <c r="BH491" s="182">
        <f>IF(N491="sníž. přenesená",J491,0)</f>
        <v>0</v>
      </c>
      <c r="BI491" s="182">
        <f>IF(N491="nulová",J491,0)</f>
        <v>0</v>
      </c>
      <c r="BJ491" s="19" t="s">
        <v>84</v>
      </c>
      <c r="BK491" s="182">
        <f>ROUND(I491*H491,2)</f>
        <v>0</v>
      </c>
      <c r="BL491" s="19" t="s">
        <v>619</v>
      </c>
      <c r="BM491" s="181" t="s">
        <v>1562</v>
      </c>
    </row>
    <row r="492" spans="1:65" s="2" customFormat="1">
      <c r="A492" s="35"/>
      <c r="B492" s="36"/>
      <c r="C492" s="37"/>
      <c r="D492" s="183" t="s">
        <v>143</v>
      </c>
      <c r="E492" s="37"/>
      <c r="F492" s="184" t="s">
        <v>1563</v>
      </c>
      <c r="G492" s="37"/>
      <c r="H492" s="37"/>
      <c r="I492" s="426"/>
      <c r="J492" s="408"/>
      <c r="K492" s="37"/>
      <c r="L492" s="40"/>
      <c r="M492" s="186"/>
      <c r="N492" s="187"/>
      <c r="O492" s="64"/>
      <c r="P492" s="64"/>
      <c r="Q492" s="64"/>
      <c r="R492" s="64"/>
      <c r="S492" s="64"/>
      <c r="T492" s="65"/>
      <c r="U492" s="35"/>
      <c r="V492" s="35"/>
      <c r="W492" s="35"/>
      <c r="X492" s="35"/>
      <c r="Y492" s="35"/>
      <c r="Z492" s="35"/>
      <c r="AA492" s="35"/>
      <c r="AB492" s="35"/>
      <c r="AC492" s="35"/>
      <c r="AD492" s="35"/>
      <c r="AE492" s="35"/>
      <c r="AT492" s="19" t="s">
        <v>143</v>
      </c>
      <c r="AU492" s="19" t="s">
        <v>86</v>
      </c>
    </row>
    <row r="493" spans="1:65" s="2" customFormat="1" ht="14.45" customHeight="1">
      <c r="A493" s="35"/>
      <c r="B493" s="36"/>
      <c r="C493" s="218" t="s">
        <v>1564</v>
      </c>
      <c r="D493" s="218" t="s">
        <v>192</v>
      </c>
      <c r="E493" s="219" t="s">
        <v>1565</v>
      </c>
      <c r="F493" s="220" t="s">
        <v>1566</v>
      </c>
      <c r="G493" s="221" t="s">
        <v>1058</v>
      </c>
      <c r="H493" s="222">
        <v>1</v>
      </c>
      <c r="I493" s="427"/>
      <c r="J493" s="428">
        <f>ROUND(I493*H493,2)</f>
        <v>0</v>
      </c>
      <c r="K493" s="220" t="s">
        <v>19</v>
      </c>
      <c r="L493" s="223"/>
      <c r="M493" s="224" t="s">
        <v>19</v>
      </c>
      <c r="N493" s="225" t="s">
        <v>47</v>
      </c>
      <c r="O493" s="64"/>
      <c r="P493" s="179">
        <f>O493*H493</f>
        <v>0</v>
      </c>
      <c r="Q493" s="179">
        <v>0</v>
      </c>
      <c r="R493" s="179">
        <f>Q493*H493</f>
        <v>0</v>
      </c>
      <c r="S493" s="179">
        <v>0</v>
      </c>
      <c r="T493" s="180">
        <f>S493*H493</f>
        <v>0</v>
      </c>
      <c r="U493" s="35"/>
      <c r="V493" s="35"/>
      <c r="W493" s="35"/>
      <c r="X493" s="35"/>
      <c r="Y493" s="35"/>
      <c r="Z493" s="35"/>
      <c r="AA493" s="35"/>
      <c r="AB493" s="35"/>
      <c r="AC493" s="35"/>
      <c r="AD493" s="35"/>
      <c r="AE493" s="35"/>
      <c r="AR493" s="181" t="s">
        <v>1178</v>
      </c>
      <c r="AT493" s="181" t="s">
        <v>192</v>
      </c>
      <c r="AU493" s="181" t="s">
        <v>86</v>
      </c>
      <c r="AY493" s="19" t="s">
        <v>134</v>
      </c>
      <c r="BE493" s="182">
        <f>IF(N493="základní",J493,0)</f>
        <v>0</v>
      </c>
      <c r="BF493" s="182">
        <f>IF(N493="snížená",J493,0)</f>
        <v>0</v>
      </c>
      <c r="BG493" s="182">
        <f>IF(N493="zákl. přenesená",J493,0)</f>
        <v>0</v>
      </c>
      <c r="BH493" s="182">
        <f>IF(N493="sníž. přenesená",J493,0)</f>
        <v>0</v>
      </c>
      <c r="BI493" s="182">
        <f>IF(N493="nulová",J493,0)</f>
        <v>0</v>
      </c>
      <c r="BJ493" s="19" t="s">
        <v>84</v>
      </c>
      <c r="BK493" s="182">
        <f>ROUND(I493*H493,2)</f>
        <v>0</v>
      </c>
      <c r="BL493" s="19" t="s">
        <v>619</v>
      </c>
      <c r="BM493" s="181" t="s">
        <v>1567</v>
      </c>
    </row>
    <row r="494" spans="1:65" s="2" customFormat="1" ht="48.75">
      <c r="A494" s="35"/>
      <c r="B494" s="36"/>
      <c r="C494" s="37"/>
      <c r="D494" s="183" t="s">
        <v>143</v>
      </c>
      <c r="E494" s="37"/>
      <c r="F494" s="184" t="s">
        <v>1568</v>
      </c>
      <c r="G494" s="37"/>
      <c r="H494" s="37"/>
      <c r="I494" s="426"/>
      <c r="J494" s="408"/>
      <c r="K494" s="37"/>
      <c r="L494" s="40"/>
      <c r="M494" s="186"/>
      <c r="N494" s="187"/>
      <c r="O494" s="64"/>
      <c r="P494" s="64"/>
      <c r="Q494" s="64"/>
      <c r="R494" s="64"/>
      <c r="S494" s="64"/>
      <c r="T494" s="65"/>
      <c r="U494" s="35"/>
      <c r="V494" s="35"/>
      <c r="W494" s="35"/>
      <c r="X494" s="35"/>
      <c r="Y494" s="35"/>
      <c r="Z494" s="35"/>
      <c r="AA494" s="35"/>
      <c r="AB494" s="35"/>
      <c r="AC494" s="35"/>
      <c r="AD494" s="35"/>
      <c r="AE494" s="35"/>
      <c r="AT494" s="19" t="s">
        <v>143</v>
      </c>
      <c r="AU494" s="19" t="s">
        <v>86</v>
      </c>
    </row>
    <row r="495" spans="1:65" s="2" customFormat="1" ht="14.45" customHeight="1">
      <c r="A495" s="35"/>
      <c r="B495" s="36"/>
      <c r="C495" s="170" t="s">
        <v>1569</v>
      </c>
      <c r="D495" s="170" t="s">
        <v>136</v>
      </c>
      <c r="E495" s="171" t="s">
        <v>1570</v>
      </c>
      <c r="F495" s="172" t="s">
        <v>1571</v>
      </c>
      <c r="G495" s="173" t="s">
        <v>187</v>
      </c>
      <c r="H495" s="174">
        <v>2</v>
      </c>
      <c r="I495" s="424"/>
      <c r="J495" s="425">
        <f>ROUND(I495*H495,2)</f>
        <v>0</v>
      </c>
      <c r="K495" s="172" t="s">
        <v>19</v>
      </c>
      <c r="L495" s="40"/>
      <c r="M495" s="177" t="s">
        <v>19</v>
      </c>
      <c r="N495" s="178" t="s">
        <v>47</v>
      </c>
      <c r="O495" s="64"/>
      <c r="P495" s="179">
        <f>O495*H495</f>
        <v>0</v>
      </c>
      <c r="Q495" s="179">
        <v>8.2720000000000002E-2</v>
      </c>
      <c r="R495" s="179">
        <f>Q495*H495</f>
        <v>0.16544</v>
      </c>
      <c r="S495" s="179">
        <v>0</v>
      </c>
      <c r="T495" s="180">
        <f>S495*H495</f>
        <v>0</v>
      </c>
      <c r="U495" s="35"/>
      <c r="V495" s="35"/>
      <c r="W495" s="35"/>
      <c r="X495" s="35"/>
      <c r="Y495" s="35"/>
      <c r="Z495" s="35"/>
      <c r="AA495" s="35"/>
      <c r="AB495" s="35"/>
      <c r="AC495" s="35"/>
      <c r="AD495" s="35"/>
      <c r="AE495" s="35"/>
      <c r="AR495" s="181" t="s">
        <v>619</v>
      </c>
      <c r="AT495" s="181" t="s">
        <v>136</v>
      </c>
      <c r="AU495" s="181" t="s">
        <v>86</v>
      </c>
      <c r="AY495" s="19" t="s">
        <v>134</v>
      </c>
      <c r="BE495" s="182">
        <f>IF(N495="základní",J495,0)</f>
        <v>0</v>
      </c>
      <c r="BF495" s="182">
        <f>IF(N495="snížená",J495,0)</f>
        <v>0</v>
      </c>
      <c r="BG495" s="182">
        <f>IF(N495="zákl. přenesená",J495,0)</f>
        <v>0</v>
      </c>
      <c r="BH495" s="182">
        <f>IF(N495="sníž. přenesená",J495,0)</f>
        <v>0</v>
      </c>
      <c r="BI495" s="182">
        <f>IF(N495="nulová",J495,0)</f>
        <v>0</v>
      </c>
      <c r="BJ495" s="19" t="s">
        <v>84</v>
      </c>
      <c r="BK495" s="182">
        <f>ROUND(I495*H495,2)</f>
        <v>0</v>
      </c>
      <c r="BL495" s="19" t="s">
        <v>619</v>
      </c>
      <c r="BM495" s="181" t="s">
        <v>1572</v>
      </c>
    </row>
    <row r="496" spans="1:65" s="2" customFormat="1" ht="19.5">
      <c r="A496" s="35"/>
      <c r="B496" s="36"/>
      <c r="C496" s="37"/>
      <c r="D496" s="183" t="s">
        <v>143</v>
      </c>
      <c r="E496" s="37"/>
      <c r="F496" s="184" t="s">
        <v>1573</v>
      </c>
      <c r="G496" s="37"/>
      <c r="H496" s="37"/>
      <c r="I496" s="426"/>
      <c r="J496" s="408"/>
      <c r="K496" s="37"/>
      <c r="L496" s="40"/>
      <c r="M496" s="186"/>
      <c r="N496" s="187"/>
      <c r="O496" s="64"/>
      <c r="P496" s="64"/>
      <c r="Q496" s="64"/>
      <c r="R496" s="64"/>
      <c r="S496" s="64"/>
      <c r="T496" s="65"/>
      <c r="U496" s="35"/>
      <c r="V496" s="35"/>
      <c r="W496" s="35"/>
      <c r="X496" s="35"/>
      <c r="Y496" s="35"/>
      <c r="Z496" s="35"/>
      <c r="AA496" s="35"/>
      <c r="AB496" s="35"/>
      <c r="AC496" s="35"/>
      <c r="AD496" s="35"/>
      <c r="AE496" s="35"/>
      <c r="AT496" s="19" t="s">
        <v>143</v>
      </c>
      <c r="AU496" s="19" t="s">
        <v>86</v>
      </c>
    </row>
    <row r="497" spans="1:65" s="2" customFormat="1" ht="14.45" customHeight="1">
      <c r="A497" s="35"/>
      <c r="B497" s="36"/>
      <c r="C497" s="218" t="s">
        <v>1574</v>
      </c>
      <c r="D497" s="218" t="s">
        <v>192</v>
      </c>
      <c r="E497" s="219" t="s">
        <v>1575</v>
      </c>
      <c r="F497" s="220" t="s">
        <v>1576</v>
      </c>
      <c r="G497" s="221" t="s">
        <v>1058</v>
      </c>
      <c r="H497" s="222">
        <v>2</v>
      </c>
      <c r="I497" s="427"/>
      <c r="J497" s="428">
        <f>ROUND(I497*H497,2)</f>
        <v>0</v>
      </c>
      <c r="K497" s="220" t="s">
        <v>19</v>
      </c>
      <c r="L497" s="223"/>
      <c r="M497" s="224" t="s">
        <v>19</v>
      </c>
      <c r="N497" s="225" t="s">
        <v>47</v>
      </c>
      <c r="O497" s="64"/>
      <c r="P497" s="179">
        <f>O497*H497</f>
        <v>0</v>
      </c>
      <c r="Q497" s="179">
        <v>0</v>
      </c>
      <c r="R497" s="179">
        <f>Q497*H497</f>
        <v>0</v>
      </c>
      <c r="S497" s="179">
        <v>0</v>
      </c>
      <c r="T497" s="180">
        <f>S497*H497</f>
        <v>0</v>
      </c>
      <c r="U497" s="35"/>
      <c r="V497" s="35"/>
      <c r="W497" s="35"/>
      <c r="X497" s="35"/>
      <c r="Y497" s="35"/>
      <c r="Z497" s="35"/>
      <c r="AA497" s="35"/>
      <c r="AB497" s="35"/>
      <c r="AC497" s="35"/>
      <c r="AD497" s="35"/>
      <c r="AE497" s="35"/>
      <c r="AR497" s="181" t="s">
        <v>1178</v>
      </c>
      <c r="AT497" s="181" t="s">
        <v>192</v>
      </c>
      <c r="AU497" s="181" t="s">
        <v>86</v>
      </c>
      <c r="AY497" s="19" t="s">
        <v>134</v>
      </c>
      <c r="BE497" s="182">
        <f>IF(N497="základní",J497,0)</f>
        <v>0</v>
      </c>
      <c r="BF497" s="182">
        <f>IF(N497="snížená",J497,0)</f>
        <v>0</v>
      </c>
      <c r="BG497" s="182">
        <f>IF(N497="zákl. přenesená",J497,0)</f>
        <v>0</v>
      </c>
      <c r="BH497" s="182">
        <f>IF(N497="sníž. přenesená",J497,0)</f>
        <v>0</v>
      </c>
      <c r="BI497" s="182">
        <f>IF(N497="nulová",J497,0)</f>
        <v>0</v>
      </c>
      <c r="BJ497" s="19" t="s">
        <v>84</v>
      </c>
      <c r="BK497" s="182">
        <f>ROUND(I497*H497,2)</f>
        <v>0</v>
      </c>
      <c r="BL497" s="19" t="s">
        <v>619</v>
      </c>
      <c r="BM497" s="181" t="s">
        <v>1577</v>
      </c>
    </row>
    <row r="498" spans="1:65" s="2" customFormat="1" ht="19.5">
      <c r="A498" s="35"/>
      <c r="B498" s="36"/>
      <c r="C498" s="37"/>
      <c r="D498" s="183" t="s">
        <v>1000</v>
      </c>
      <c r="E498" s="37"/>
      <c r="F498" s="188" t="s">
        <v>1001</v>
      </c>
      <c r="G498" s="37"/>
      <c r="H498" s="37"/>
      <c r="I498" s="426"/>
      <c r="J498" s="408"/>
      <c r="K498" s="37"/>
      <c r="L498" s="40"/>
      <c r="M498" s="186"/>
      <c r="N498" s="187"/>
      <c r="O498" s="64"/>
      <c r="P498" s="64"/>
      <c r="Q498" s="64"/>
      <c r="R498" s="64"/>
      <c r="S498" s="64"/>
      <c r="T498" s="65"/>
      <c r="U498" s="35"/>
      <c r="V498" s="35"/>
      <c r="W498" s="35"/>
      <c r="X498" s="35"/>
      <c r="Y498" s="35"/>
      <c r="Z498" s="35"/>
      <c r="AA498" s="35"/>
      <c r="AB498" s="35"/>
      <c r="AC498" s="35"/>
      <c r="AD498" s="35"/>
      <c r="AE498" s="35"/>
      <c r="AT498" s="19" t="s">
        <v>1000</v>
      </c>
      <c r="AU498" s="19" t="s">
        <v>86</v>
      </c>
    </row>
    <row r="499" spans="1:65" s="2" customFormat="1" ht="14.45" customHeight="1">
      <c r="A499" s="35"/>
      <c r="B499" s="36"/>
      <c r="C499" s="170" t="s">
        <v>1578</v>
      </c>
      <c r="D499" s="170" t="s">
        <v>136</v>
      </c>
      <c r="E499" s="171" t="s">
        <v>1579</v>
      </c>
      <c r="F499" s="172" t="s">
        <v>1580</v>
      </c>
      <c r="G499" s="173" t="s">
        <v>187</v>
      </c>
      <c r="H499" s="174">
        <v>3</v>
      </c>
      <c r="I499" s="424"/>
      <c r="J499" s="425">
        <f>ROUND(I499*H499,2)</f>
        <v>0</v>
      </c>
      <c r="K499" s="172" t="s">
        <v>19</v>
      </c>
      <c r="L499" s="40"/>
      <c r="M499" s="177" t="s">
        <v>19</v>
      </c>
      <c r="N499" s="178" t="s">
        <v>47</v>
      </c>
      <c r="O499" s="64"/>
      <c r="P499" s="179">
        <f>O499*H499</f>
        <v>0</v>
      </c>
      <c r="Q499" s="179">
        <v>8.2720000000000002E-2</v>
      </c>
      <c r="R499" s="179">
        <f>Q499*H499</f>
        <v>0.24815999999999999</v>
      </c>
      <c r="S499" s="179">
        <v>0</v>
      </c>
      <c r="T499" s="180">
        <f>S499*H499</f>
        <v>0</v>
      </c>
      <c r="U499" s="35"/>
      <c r="V499" s="35"/>
      <c r="W499" s="35"/>
      <c r="X499" s="35"/>
      <c r="Y499" s="35"/>
      <c r="Z499" s="35"/>
      <c r="AA499" s="35"/>
      <c r="AB499" s="35"/>
      <c r="AC499" s="35"/>
      <c r="AD499" s="35"/>
      <c r="AE499" s="35"/>
      <c r="AR499" s="181" t="s">
        <v>619</v>
      </c>
      <c r="AT499" s="181" t="s">
        <v>136</v>
      </c>
      <c r="AU499" s="181" t="s">
        <v>86</v>
      </c>
      <c r="AY499" s="19" t="s">
        <v>134</v>
      </c>
      <c r="BE499" s="182">
        <f>IF(N499="základní",J499,0)</f>
        <v>0</v>
      </c>
      <c r="BF499" s="182">
        <f>IF(N499="snížená",J499,0)</f>
        <v>0</v>
      </c>
      <c r="BG499" s="182">
        <f>IF(N499="zákl. přenesená",J499,0)</f>
        <v>0</v>
      </c>
      <c r="BH499" s="182">
        <f>IF(N499="sníž. přenesená",J499,0)</f>
        <v>0</v>
      </c>
      <c r="BI499" s="182">
        <f>IF(N499="nulová",J499,0)</f>
        <v>0</v>
      </c>
      <c r="BJ499" s="19" t="s">
        <v>84</v>
      </c>
      <c r="BK499" s="182">
        <f>ROUND(I499*H499,2)</f>
        <v>0</v>
      </c>
      <c r="BL499" s="19" t="s">
        <v>619</v>
      </c>
      <c r="BM499" s="181" t="s">
        <v>1581</v>
      </c>
    </row>
    <row r="500" spans="1:65" s="2" customFormat="1" ht="19.5">
      <c r="A500" s="35"/>
      <c r="B500" s="36"/>
      <c r="C500" s="37"/>
      <c r="D500" s="183" t="s">
        <v>143</v>
      </c>
      <c r="E500" s="37"/>
      <c r="F500" s="184" t="s">
        <v>1573</v>
      </c>
      <c r="G500" s="37"/>
      <c r="H500" s="37"/>
      <c r="I500" s="426"/>
      <c r="J500" s="408"/>
      <c r="K500" s="37"/>
      <c r="L500" s="40"/>
      <c r="M500" s="186"/>
      <c r="N500" s="187"/>
      <c r="O500" s="64"/>
      <c r="P500" s="64"/>
      <c r="Q500" s="64"/>
      <c r="R500" s="64"/>
      <c r="S500" s="64"/>
      <c r="T500" s="65"/>
      <c r="U500" s="35"/>
      <c r="V500" s="35"/>
      <c r="W500" s="35"/>
      <c r="X500" s="35"/>
      <c r="Y500" s="35"/>
      <c r="Z500" s="35"/>
      <c r="AA500" s="35"/>
      <c r="AB500" s="35"/>
      <c r="AC500" s="35"/>
      <c r="AD500" s="35"/>
      <c r="AE500" s="35"/>
      <c r="AT500" s="19" t="s">
        <v>143</v>
      </c>
      <c r="AU500" s="19" t="s">
        <v>86</v>
      </c>
    </row>
    <row r="501" spans="1:65" s="2" customFormat="1" ht="14.45" customHeight="1">
      <c r="A501" s="35"/>
      <c r="B501" s="36"/>
      <c r="C501" s="218" t="s">
        <v>1582</v>
      </c>
      <c r="D501" s="218" t="s">
        <v>192</v>
      </c>
      <c r="E501" s="219" t="s">
        <v>1583</v>
      </c>
      <c r="F501" s="220" t="s">
        <v>1584</v>
      </c>
      <c r="G501" s="221" t="s">
        <v>1058</v>
      </c>
      <c r="H501" s="222">
        <v>3</v>
      </c>
      <c r="I501" s="427"/>
      <c r="J501" s="428">
        <f>ROUND(I501*H501,2)</f>
        <v>0</v>
      </c>
      <c r="K501" s="220" t="s">
        <v>19</v>
      </c>
      <c r="L501" s="223"/>
      <c r="M501" s="224" t="s">
        <v>19</v>
      </c>
      <c r="N501" s="225" t="s">
        <v>47</v>
      </c>
      <c r="O501" s="64"/>
      <c r="P501" s="179">
        <f>O501*H501</f>
        <v>0</v>
      </c>
      <c r="Q501" s="179">
        <v>0</v>
      </c>
      <c r="R501" s="179">
        <f>Q501*H501</f>
        <v>0</v>
      </c>
      <c r="S501" s="179">
        <v>0</v>
      </c>
      <c r="T501" s="180">
        <f>S501*H501</f>
        <v>0</v>
      </c>
      <c r="U501" s="35"/>
      <c r="V501" s="35"/>
      <c r="W501" s="35"/>
      <c r="X501" s="35"/>
      <c r="Y501" s="35"/>
      <c r="Z501" s="35"/>
      <c r="AA501" s="35"/>
      <c r="AB501" s="35"/>
      <c r="AC501" s="35"/>
      <c r="AD501" s="35"/>
      <c r="AE501" s="35"/>
      <c r="AR501" s="181" t="s">
        <v>1178</v>
      </c>
      <c r="AT501" s="181" t="s">
        <v>192</v>
      </c>
      <c r="AU501" s="181" t="s">
        <v>86</v>
      </c>
      <c r="AY501" s="19" t="s">
        <v>134</v>
      </c>
      <c r="BE501" s="182">
        <f>IF(N501="základní",J501,0)</f>
        <v>0</v>
      </c>
      <c r="BF501" s="182">
        <f>IF(N501="snížená",J501,0)</f>
        <v>0</v>
      </c>
      <c r="BG501" s="182">
        <f>IF(N501="zákl. přenesená",J501,0)</f>
        <v>0</v>
      </c>
      <c r="BH501" s="182">
        <f>IF(N501="sníž. přenesená",J501,0)</f>
        <v>0</v>
      </c>
      <c r="BI501" s="182">
        <f>IF(N501="nulová",J501,0)</f>
        <v>0</v>
      </c>
      <c r="BJ501" s="19" t="s">
        <v>84</v>
      </c>
      <c r="BK501" s="182">
        <f>ROUND(I501*H501,2)</f>
        <v>0</v>
      </c>
      <c r="BL501" s="19" t="s">
        <v>619</v>
      </c>
      <c r="BM501" s="181" t="s">
        <v>1585</v>
      </c>
    </row>
    <row r="502" spans="1:65" s="2" customFormat="1" ht="19.5">
      <c r="A502" s="35"/>
      <c r="B502" s="36"/>
      <c r="C502" s="37"/>
      <c r="D502" s="183" t="s">
        <v>1000</v>
      </c>
      <c r="E502" s="37"/>
      <c r="F502" s="188" t="s">
        <v>1001</v>
      </c>
      <c r="G502" s="37"/>
      <c r="H502" s="37"/>
      <c r="I502" s="426"/>
      <c r="J502" s="408"/>
      <c r="K502" s="37"/>
      <c r="L502" s="40"/>
      <c r="M502" s="186"/>
      <c r="N502" s="187"/>
      <c r="O502" s="64"/>
      <c r="P502" s="64"/>
      <c r="Q502" s="64"/>
      <c r="R502" s="64"/>
      <c r="S502" s="64"/>
      <c r="T502" s="65"/>
      <c r="U502" s="35"/>
      <c r="V502" s="35"/>
      <c r="W502" s="35"/>
      <c r="X502" s="35"/>
      <c r="Y502" s="35"/>
      <c r="Z502" s="35"/>
      <c r="AA502" s="35"/>
      <c r="AB502" s="35"/>
      <c r="AC502" s="35"/>
      <c r="AD502" s="35"/>
      <c r="AE502" s="35"/>
      <c r="AT502" s="19" t="s">
        <v>1000</v>
      </c>
      <c r="AU502" s="19" t="s">
        <v>86</v>
      </c>
    </row>
    <row r="503" spans="1:65" s="2" customFormat="1" ht="14.45" customHeight="1">
      <c r="A503" s="35"/>
      <c r="B503" s="36"/>
      <c r="C503" s="170" t="s">
        <v>1586</v>
      </c>
      <c r="D503" s="170" t="s">
        <v>136</v>
      </c>
      <c r="E503" s="171" t="s">
        <v>1587</v>
      </c>
      <c r="F503" s="172" t="s">
        <v>1588</v>
      </c>
      <c r="G503" s="173" t="s">
        <v>187</v>
      </c>
      <c r="H503" s="174">
        <v>2</v>
      </c>
      <c r="I503" s="424"/>
      <c r="J503" s="425">
        <f>ROUND(I503*H503,2)</f>
        <v>0</v>
      </c>
      <c r="K503" s="172" t="s">
        <v>19</v>
      </c>
      <c r="L503" s="40"/>
      <c r="M503" s="177" t="s">
        <v>19</v>
      </c>
      <c r="N503" s="178" t="s">
        <v>47</v>
      </c>
      <c r="O503" s="64"/>
      <c r="P503" s="179">
        <f>O503*H503</f>
        <v>0</v>
      </c>
      <c r="Q503" s="179">
        <v>8.2720000000000002E-2</v>
      </c>
      <c r="R503" s="179">
        <f>Q503*H503</f>
        <v>0.16544</v>
      </c>
      <c r="S503" s="179">
        <v>0</v>
      </c>
      <c r="T503" s="180">
        <f>S503*H503</f>
        <v>0</v>
      </c>
      <c r="U503" s="35"/>
      <c r="V503" s="35"/>
      <c r="W503" s="35"/>
      <c r="X503" s="35"/>
      <c r="Y503" s="35"/>
      <c r="Z503" s="35"/>
      <c r="AA503" s="35"/>
      <c r="AB503" s="35"/>
      <c r="AC503" s="35"/>
      <c r="AD503" s="35"/>
      <c r="AE503" s="35"/>
      <c r="AR503" s="181" t="s">
        <v>619</v>
      </c>
      <c r="AT503" s="181" t="s">
        <v>136</v>
      </c>
      <c r="AU503" s="181" t="s">
        <v>86</v>
      </c>
      <c r="AY503" s="19" t="s">
        <v>134</v>
      </c>
      <c r="BE503" s="182">
        <f>IF(N503="základní",J503,0)</f>
        <v>0</v>
      </c>
      <c r="BF503" s="182">
        <f>IF(N503="snížená",J503,0)</f>
        <v>0</v>
      </c>
      <c r="BG503" s="182">
        <f>IF(N503="zákl. přenesená",J503,0)</f>
        <v>0</v>
      </c>
      <c r="BH503" s="182">
        <f>IF(N503="sníž. přenesená",J503,0)</f>
        <v>0</v>
      </c>
      <c r="BI503" s="182">
        <f>IF(N503="nulová",J503,0)</f>
        <v>0</v>
      </c>
      <c r="BJ503" s="19" t="s">
        <v>84</v>
      </c>
      <c r="BK503" s="182">
        <f>ROUND(I503*H503,2)</f>
        <v>0</v>
      </c>
      <c r="BL503" s="19" t="s">
        <v>619</v>
      </c>
      <c r="BM503" s="181" t="s">
        <v>1589</v>
      </c>
    </row>
    <row r="504" spans="1:65" s="2" customFormat="1" ht="19.5">
      <c r="A504" s="35"/>
      <c r="B504" s="36"/>
      <c r="C504" s="37"/>
      <c r="D504" s="183" t="s">
        <v>143</v>
      </c>
      <c r="E504" s="37"/>
      <c r="F504" s="184" t="s">
        <v>1573</v>
      </c>
      <c r="G504" s="37"/>
      <c r="H504" s="37"/>
      <c r="I504" s="426"/>
      <c r="J504" s="408"/>
      <c r="K504" s="37"/>
      <c r="L504" s="40"/>
      <c r="M504" s="186"/>
      <c r="N504" s="187"/>
      <c r="O504" s="64"/>
      <c r="P504" s="64"/>
      <c r="Q504" s="64"/>
      <c r="R504" s="64"/>
      <c r="S504" s="64"/>
      <c r="T504" s="65"/>
      <c r="U504" s="35"/>
      <c r="V504" s="35"/>
      <c r="W504" s="35"/>
      <c r="X504" s="35"/>
      <c r="Y504" s="35"/>
      <c r="Z504" s="35"/>
      <c r="AA504" s="35"/>
      <c r="AB504" s="35"/>
      <c r="AC504" s="35"/>
      <c r="AD504" s="35"/>
      <c r="AE504" s="35"/>
      <c r="AT504" s="19" t="s">
        <v>143</v>
      </c>
      <c r="AU504" s="19" t="s">
        <v>86</v>
      </c>
    </row>
    <row r="505" spans="1:65" s="2" customFormat="1" ht="14.45" customHeight="1">
      <c r="A505" s="35"/>
      <c r="B505" s="36"/>
      <c r="C505" s="218" t="s">
        <v>1590</v>
      </c>
      <c r="D505" s="218" t="s">
        <v>192</v>
      </c>
      <c r="E505" s="219" t="s">
        <v>1591</v>
      </c>
      <c r="F505" s="220" t="s">
        <v>1592</v>
      </c>
      <c r="G505" s="221" t="s">
        <v>1058</v>
      </c>
      <c r="H505" s="222">
        <v>2</v>
      </c>
      <c r="I505" s="427"/>
      <c r="J505" s="428">
        <f>ROUND(I505*H505,2)</f>
        <v>0</v>
      </c>
      <c r="K505" s="220" t="s">
        <v>19</v>
      </c>
      <c r="L505" s="223"/>
      <c r="M505" s="224" t="s">
        <v>19</v>
      </c>
      <c r="N505" s="225" t="s">
        <v>47</v>
      </c>
      <c r="O505" s="64"/>
      <c r="P505" s="179">
        <f>O505*H505</f>
        <v>0</v>
      </c>
      <c r="Q505" s="179">
        <v>0</v>
      </c>
      <c r="R505" s="179">
        <f>Q505*H505</f>
        <v>0</v>
      </c>
      <c r="S505" s="179">
        <v>0</v>
      </c>
      <c r="T505" s="180">
        <f>S505*H505</f>
        <v>0</v>
      </c>
      <c r="U505" s="35"/>
      <c r="V505" s="35"/>
      <c r="W505" s="35"/>
      <c r="X505" s="35"/>
      <c r="Y505" s="35"/>
      <c r="Z505" s="35"/>
      <c r="AA505" s="35"/>
      <c r="AB505" s="35"/>
      <c r="AC505" s="35"/>
      <c r="AD505" s="35"/>
      <c r="AE505" s="35"/>
      <c r="AR505" s="181" t="s">
        <v>1178</v>
      </c>
      <c r="AT505" s="181" t="s">
        <v>192</v>
      </c>
      <c r="AU505" s="181" t="s">
        <v>86</v>
      </c>
      <c r="AY505" s="19" t="s">
        <v>134</v>
      </c>
      <c r="BE505" s="182">
        <f>IF(N505="základní",J505,0)</f>
        <v>0</v>
      </c>
      <c r="BF505" s="182">
        <f>IF(N505="snížená",J505,0)</f>
        <v>0</v>
      </c>
      <c r="BG505" s="182">
        <f>IF(N505="zákl. přenesená",J505,0)</f>
        <v>0</v>
      </c>
      <c r="BH505" s="182">
        <f>IF(N505="sníž. přenesená",J505,0)</f>
        <v>0</v>
      </c>
      <c r="BI505" s="182">
        <f>IF(N505="nulová",J505,0)</f>
        <v>0</v>
      </c>
      <c r="BJ505" s="19" t="s">
        <v>84</v>
      </c>
      <c r="BK505" s="182">
        <f>ROUND(I505*H505,2)</f>
        <v>0</v>
      </c>
      <c r="BL505" s="19" t="s">
        <v>619</v>
      </c>
      <c r="BM505" s="181" t="s">
        <v>1593</v>
      </c>
    </row>
    <row r="506" spans="1:65" s="2" customFormat="1" ht="19.5">
      <c r="A506" s="35"/>
      <c r="B506" s="36"/>
      <c r="C506" s="37"/>
      <c r="D506" s="183" t="s">
        <v>1000</v>
      </c>
      <c r="E506" s="37"/>
      <c r="F506" s="188" t="s">
        <v>1001</v>
      </c>
      <c r="G506" s="37"/>
      <c r="H506" s="37"/>
      <c r="I506" s="426"/>
      <c r="J506" s="408"/>
      <c r="K506" s="37"/>
      <c r="L506" s="40"/>
      <c r="M506" s="186"/>
      <c r="N506" s="187"/>
      <c r="O506" s="64"/>
      <c r="P506" s="64"/>
      <c r="Q506" s="64"/>
      <c r="R506" s="64"/>
      <c r="S506" s="64"/>
      <c r="T506" s="65"/>
      <c r="U506" s="35"/>
      <c r="V506" s="35"/>
      <c r="W506" s="35"/>
      <c r="X506" s="35"/>
      <c r="Y506" s="35"/>
      <c r="Z506" s="35"/>
      <c r="AA506" s="35"/>
      <c r="AB506" s="35"/>
      <c r="AC506" s="35"/>
      <c r="AD506" s="35"/>
      <c r="AE506" s="35"/>
      <c r="AT506" s="19" t="s">
        <v>1000</v>
      </c>
      <c r="AU506" s="19" t="s">
        <v>86</v>
      </c>
    </row>
    <row r="507" spans="1:65" s="2" customFormat="1" ht="14.45" customHeight="1">
      <c r="A507" s="35"/>
      <c r="B507" s="36"/>
      <c r="C507" s="170" t="s">
        <v>1594</v>
      </c>
      <c r="D507" s="170" t="s">
        <v>136</v>
      </c>
      <c r="E507" s="171" t="s">
        <v>1595</v>
      </c>
      <c r="F507" s="172" t="s">
        <v>1596</v>
      </c>
      <c r="G507" s="173" t="s">
        <v>1058</v>
      </c>
      <c r="H507" s="174">
        <v>2</v>
      </c>
      <c r="I507" s="424"/>
      <c r="J507" s="425">
        <f>ROUND(I507*H507,2)</f>
        <v>0</v>
      </c>
      <c r="K507" s="172" t="s">
        <v>19</v>
      </c>
      <c r="L507" s="40"/>
      <c r="M507" s="177" t="s">
        <v>19</v>
      </c>
      <c r="N507" s="178" t="s">
        <v>47</v>
      </c>
      <c r="O507" s="64"/>
      <c r="P507" s="179">
        <f>O507*H507</f>
        <v>0</v>
      </c>
      <c r="Q507" s="179">
        <v>0</v>
      </c>
      <c r="R507" s="179">
        <f>Q507*H507</f>
        <v>0</v>
      </c>
      <c r="S507" s="179">
        <v>0</v>
      </c>
      <c r="T507" s="180">
        <f>S507*H507</f>
        <v>0</v>
      </c>
      <c r="U507" s="35"/>
      <c r="V507" s="35"/>
      <c r="W507" s="35"/>
      <c r="X507" s="35"/>
      <c r="Y507" s="35"/>
      <c r="Z507" s="35"/>
      <c r="AA507" s="35"/>
      <c r="AB507" s="35"/>
      <c r="AC507" s="35"/>
      <c r="AD507" s="35"/>
      <c r="AE507" s="35"/>
      <c r="AR507" s="181" t="s">
        <v>619</v>
      </c>
      <c r="AT507" s="181" t="s">
        <v>136</v>
      </c>
      <c r="AU507" s="181" t="s">
        <v>86</v>
      </c>
      <c r="AY507" s="19" t="s">
        <v>134</v>
      </c>
      <c r="BE507" s="182">
        <f>IF(N507="základní",J507,0)</f>
        <v>0</v>
      </c>
      <c r="BF507" s="182">
        <f>IF(N507="snížená",J507,0)</f>
        <v>0</v>
      </c>
      <c r="BG507" s="182">
        <f>IF(N507="zákl. přenesená",J507,0)</f>
        <v>0</v>
      </c>
      <c r="BH507" s="182">
        <f>IF(N507="sníž. přenesená",J507,0)</f>
        <v>0</v>
      </c>
      <c r="BI507" s="182">
        <f>IF(N507="nulová",J507,0)</f>
        <v>0</v>
      </c>
      <c r="BJ507" s="19" t="s">
        <v>84</v>
      </c>
      <c r="BK507" s="182">
        <f>ROUND(I507*H507,2)</f>
        <v>0</v>
      </c>
      <c r="BL507" s="19" t="s">
        <v>619</v>
      </c>
      <c r="BM507" s="181" t="s">
        <v>1597</v>
      </c>
    </row>
    <row r="508" spans="1:65" s="2" customFormat="1">
      <c r="A508" s="35"/>
      <c r="B508" s="36"/>
      <c r="C508" s="37"/>
      <c r="D508" s="183" t="s">
        <v>143</v>
      </c>
      <c r="E508" s="37"/>
      <c r="F508" s="184" t="s">
        <v>1596</v>
      </c>
      <c r="G508" s="37"/>
      <c r="H508" s="37"/>
      <c r="I508" s="426"/>
      <c r="J508" s="408"/>
      <c r="K508" s="37"/>
      <c r="L508" s="40"/>
      <c r="M508" s="186"/>
      <c r="N508" s="187"/>
      <c r="O508" s="64"/>
      <c r="P508" s="64"/>
      <c r="Q508" s="64"/>
      <c r="R508" s="64"/>
      <c r="S508" s="64"/>
      <c r="T508" s="65"/>
      <c r="U508" s="35"/>
      <c r="V508" s="35"/>
      <c r="W508" s="35"/>
      <c r="X508" s="35"/>
      <c r="Y508" s="35"/>
      <c r="Z508" s="35"/>
      <c r="AA508" s="35"/>
      <c r="AB508" s="35"/>
      <c r="AC508" s="35"/>
      <c r="AD508" s="35"/>
      <c r="AE508" s="35"/>
      <c r="AT508" s="19" t="s">
        <v>143</v>
      </c>
      <c r="AU508" s="19" t="s">
        <v>86</v>
      </c>
    </row>
    <row r="509" spans="1:65" s="2" customFormat="1" ht="14.45" customHeight="1">
      <c r="A509" s="35"/>
      <c r="B509" s="36"/>
      <c r="C509" s="218" t="s">
        <v>1598</v>
      </c>
      <c r="D509" s="218" t="s">
        <v>192</v>
      </c>
      <c r="E509" s="219" t="s">
        <v>1599</v>
      </c>
      <c r="F509" s="220" t="s">
        <v>1600</v>
      </c>
      <c r="G509" s="221" t="s">
        <v>1058</v>
      </c>
      <c r="H509" s="222">
        <v>2</v>
      </c>
      <c r="I509" s="427"/>
      <c r="J509" s="428">
        <f>ROUND(I509*H509,2)</f>
        <v>0</v>
      </c>
      <c r="K509" s="220" t="s">
        <v>19</v>
      </c>
      <c r="L509" s="223"/>
      <c r="M509" s="224" t="s">
        <v>19</v>
      </c>
      <c r="N509" s="225" t="s">
        <v>47</v>
      </c>
      <c r="O509" s="64"/>
      <c r="P509" s="179">
        <f>O509*H509</f>
        <v>0</v>
      </c>
      <c r="Q509" s="179">
        <v>0</v>
      </c>
      <c r="R509" s="179">
        <f>Q509*H509</f>
        <v>0</v>
      </c>
      <c r="S509" s="179">
        <v>0</v>
      </c>
      <c r="T509" s="180">
        <f>S509*H509</f>
        <v>0</v>
      </c>
      <c r="U509" s="35"/>
      <c r="V509" s="35"/>
      <c r="W509" s="35"/>
      <c r="X509" s="35"/>
      <c r="Y509" s="35"/>
      <c r="Z509" s="35"/>
      <c r="AA509" s="35"/>
      <c r="AB509" s="35"/>
      <c r="AC509" s="35"/>
      <c r="AD509" s="35"/>
      <c r="AE509" s="35"/>
      <c r="AR509" s="181" t="s">
        <v>1178</v>
      </c>
      <c r="AT509" s="181" t="s">
        <v>192</v>
      </c>
      <c r="AU509" s="181" t="s">
        <v>86</v>
      </c>
      <c r="AY509" s="19" t="s">
        <v>134</v>
      </c>
      <c r="BE509" s="182">
        <f>IF(N509="základní",J509,0)</f>
        <v>0</v>
      </c>
      <c r="BF509" s="182">
        <f>IF(N509="snížená",J509,0)</f>
        <v>0</v>
      </c>
      <c r="BG509" s="182">
        <f>IF(N509="zákl. přenesená",J509,0)</f>
        <v>0</v>
      </c>
      <c r="BH509" s="182">
        <f>IF(N509="sníž. přenesená",J509,0)</f>
        <v>0</v>
      </c>
      <c r="BI509" s="182">
        <f>IF(N509="nulová",J509,0)</f>
        <v>0</v>
      </c>
      <c r="BJ509" s="19" t="s">
        <v>84</v>
      </c>
      <c r="BK509" s="182">
        <f>ROUND(I509*H509,2)</f>
        <v>0</v>
      </c>
      <c r="BL509" s="19" t="s">
        <v>619</v>
      </c>
      <c r="BM509" s="181" t="s">
        <v>1601</v>
      </c>
    </row>
    <row r="510" spans="1:65" s="2" customFormat="1" ht="29.25">
      <c r="A510" s="35"/>
      <c r="B510" s="36"/>
      <c r="C510" s="37"/>
      <c r="D510" s="183" t="s">
        <v>143</v>
      </c>
      <c r="E510" s="37"/>
      <c r="F510" s="184" t="s">
        <v>1602</v>
      </c>
      <c r="G510" s="37"/>
      <c r="H510" s="37"/>
      <c r="I510" s="426"/>
      <c r="J510" s="408"/>
      <c r="K510" s="37"/>
      <c r="L510" s="40"/>
      <c r="M510" s="186"/>
      <c r="N510" s="187"/>
      <c r="O510" s="64"/>
      <c r="P510" s="64"/>
      <c r="Q510" s="64"/>
      <c r="R510" s="64"/>
      <c r="S510" s="64"/>
      <c r="T510" s="65"/>
      <c r="U510" s="35"/>
      <c r="V510" s="35"/>
      <c r="W510" s="35"/>
      <c r="X510" s="35"/>
      <c r="Y510" s="35"/>
      <c r="Z510" s="35"/>
      <c r="AA510" s="35"/>
      <c r="AB510" s="35"/>
      <c r="AC510" s="35"/>
      <c r="AD510" s="35"/>
      <c r="AE510" s="35"/>
      <c r="AT510" s="19" t="s">
        <v>143</v>
      </c>
      <c r="AU510" s="19" t="s">
        <v>86</v>
      </c>
    </row>
    <row r="511" spans="1:65" s="2" customFormat="1" ht="19.5">
      <c r="A511" s="35"/>
      <c r="B511" s="36"/>
      <c r="C511" s="37"/>
      <c r="D511" s="183" t="s">
        <v>1000</v>
      </c>
      <c r="E511" s="37"/>
      <c r="F511" s="188" t="s">
        <v>1001</v>
      </c>
      <c r="G511" s="37"/>
      <c r="H511" s="37"/>
      <c r="I511" s="426"/>
      <c r="J511" s="408"/>
      <c r="K511" s="37"/>
      <c r="L511" s="40"/>
      <c r="M511" s="186"/>
      <c r="N511" s="187"/>
      <c r="O511" s="64"/>
      <c r="P511" s="64"/>
      <c r="Q511" s="64"/>
      <c r="R511" s="64"/>
      <c r="S511" s="64"/>
      <c r="T511" s="65"/>
      <c r="U511" s="35"/>
      <c r="V511" s="35"/>
      <c r="W511" s="35"/>
      <c r="X511" s="35"/>
      <c r="Y511" s="35"/>
      <c r="Z511" s="35"/>
      <c r="AA511" s="35"/>
      <c r="AB511" s="35"/>
      <c r="AC511" s="35"/>
      <c r="AD511" s="35"/>
      <c r="AE511" s="35"/>
      <c r="AT511" s="19" t="s">
        <v>1000</v>
      </c>
      <c r="AU511" s="19" t="s">
        <v>86</v>
      </c>
    </row>
    <row r="512" spans="1:65" s="2" customFormat="1" ht="14.45" customHeight="1">
      <c r="A512" s="35"/>
      <c r="B512" s="36"/>
      <c r="C512" s="218" t="s">
        <v>1603</v>
      </c>
      <c r="D512" s="218" t="s">
        <v>192</v>
      </c>
      <c r="E512" s="219" t="s">
        <v>1604</v>
      </c>
      <c r="F512" s="220" t="s">
        <v>1605</v>
      </c>
      <c r="G512" s="221" t="s">
        <v>1058</v>
      </c>
      <c r="H512" s="222">
        <v>2</v>
      </c>
      <c r="I512" s="427"/>
      <c r="J512" s="428">
        <f>ROUND(I512*H512,2)</f>
        <v>0</v>
      </c>
      <c r="K512" s="220" t="s">
        <v>19</v>
      </c>
      <c r="L512" s="223"/>
      <c r="M512" s="224" t="s">
        <v>19</v>
      </c>
      <c r="N512" s="225" t="s">
        <v>47</v>
      </c>
      <c r="O512" s="64"/>
      <c r="P512" s="179">
        <f>O512*H512</f>
        <v>0</v>
      </c>
      <c r="Q512" s="179">
        <v>0</v>
      </c>
      <c r="R512" s="179">
        <f>Q512*H512</f>
        <v>0</v>
      </c>
      <c r="S512" s="179">
        <v>0</v>
      </c>
      <c r="T512" s="180">
        <f>S512*H512</f>
        <v>0</v>
      </c>
      <c r="U512" s="35"/>
      <c r="V512" s="35"/>
      <c r="W512" s="35"/>
      <c r="X512" s="35"/>
      <c r="Y512" s="35"/>
      <c r="Z512" s="35"/>
      <c r="AA512" s="35"/>
      <c r="AB512" s="35"/>
      <c r="AC512" s="35"/>
      <c r="AD512" s="35"/>
      <c r="AE512" s="35"/>
      <c r="AR512" s="181" t="s">
        <v>1178</v>
      </c>
      <c r="AT512" s="181" t="s">
        <v>192</v>
      </c>
      <c r="AU512" s="181" t="s">
        <v>86</v>
      </c>
      <c r="AY512" s="19" t="s">
        <v>134</v>
      </c>
      <c r="BE512" s="182">
        <f>IF(N512="základní",J512,0)</f>
        <v>0</v>
      </c>
      <c r="BF512" s="182">
        <f>IF(N512="snížená",J512,0)</f>
        <v>0</v>
      </c>
      <c r="BG512" s="182">
        <f>IF(N512="zákl. přenesená",J512,0)</f>
        <v>0</v>
      </c>
      <c r="BH512" s="182">
        <f>IF(N512="sníž. přenesená",J512,0)</f>
        <v>0</v>
      </c>
      <c r="BI512" s="182">
        <f>IF(N512="nulová",J512,0)</f>
        <v>0</v>
      </c>
      <c r="BJ512" s="19" t="s">
        <v>84</v>
      </c>
      <c r="BK512" s="182">
        <f>ROUND(I512*H512,2)</f>
        <v>0</v>
      </c>
      <c r="BL512" s="19" t="s">
        <v>619</v>
      </c>
      <c r="BM512" s="181" t="s">
        <v>1606</v>
      </c>
    </row>
    <row r="513" spans="1:65" s="2" customFormat="1" ht="29.25">
      <c r="A513" s="35"/>
      <c r="B513" s="36"/>
      <c r="C513" s="37"/>
      <c r="D513" s="183" t="s">
        <v>143</v>
      </c>
      <c r="E513" s="37"/>
      <c r="F513" s="184" t="s">
        <v>1607</v>
      </c>
      <c r="G513" s="37"/>
      <c r="H513" s="37"/>
      <c r="I513" s="426"/>
      <c r="J513" s="408"/>
      <c r="K513" s="37"/>
      <c r="L513" s="40"/>
      <c r="M513" s="186"/>
      <c r="N513" s="187"/>
      <c r="O513" s="64"/>
      <c r="P513" s="64"/>
      <c r="Q513" s="64"/>
      <c r="R513" s="64"/>
      <c r="S513" s="64"/>
      <c r="T513" s="65"/>
      <c r="U513" s="35"/>
      <c r="V513" s="35"/>
      <c r="W513" s="35"/>
      <c r="X513" s="35"/>
      <c r="Y513" s="35"/>
      <c r="Z513" s="35"/>
      <c r="AA513" s="35"/>
      <c r="AB513" s="35"/>
      <c r="AC513" s="35"/>
      <c r="AD513" s="35"/>
      <c r="AE513" s="35"/>
      <c r="AT513" s="19" t="s">
        <v>143</v>
      </c>
      <c r="AU513" s="19" t="s">
        <v>86</v>
      </c>
    </row>
    <row r="514" spans="1:65" s="2" customFormat="1" ht="19.5">
      <c r="A514" s="35"/>
      <c r="B514" s="36"/>
      <c r="C514" s="37"/>
      <c r="D514" s="183" t="s">
        <v>1000</v>
      </c>
      <c r="E514" s="37"/>
      <c r="F514" s="188" t="s">
        <v>1001</v>
      </c>
      <c r="G514" s="37"/>
      <c r="H514" s="37"/>
      <c r="I514" s="426"/>
      <c r="J514" s="408"/>
      <c r="K514" s="37"/>
      <c r="L514" s="40"/>
      <c r="M514" s="186"/>
      <c r="N514" s="187"/>
      <c r="O514" s="64"/>
      <c r="P514" s="64"/>
      <c r="Q514" s="64"/>
      <c r="R514" s="64"/>
      <c r="S514" s="64"/>
      <c r="T514" s="65"/>
      <c r="U514" s="35"/>
      <c r="V514" s="35"/>
      <c r="W514" s="35"/>
      <c r="X514" s="35"/>
      <c r="Y514" s="35"/>
      <c r="Z514" s="35"/>
      <c r="AA514" s="35"/>
      <c r="AB514" s="35"/>
      <c r="AC514" s="35"/>
      <c r="AD514" s="35"/>
      <c r="AE514" s="35"/>
      <c r="AT514" s="19" t="s">
        <v>1000</v>
      </c>
      <c r="AU514" s="19" t="s">
        <v>86</v>
      </c>
    </row>
    <row r="515" spans="1:65" s="2" customFormat="1" ht="14.45" customHeight="1">
      <c r="A515" s="35"/>
      <c r="B515" s="36"/>
      <c r="C515" s="218" t="s">
        <v>1608</v>
      </c>
      <c r="D515" s="218" t="s">
        <v>192</v>
      </c>
      <c r="E515" s="219" t="s">
        <v>1609</v>
      </c>
      <c r="F515" s="220" t="s">
        <v>1610</v>
      </c>
      <c r="G515" s="221" t="s">
        <v>1058</v>
      </c>
      <c r="H515" s="222">
        <v>2</v>
      </c>
      <c r="I515" s="427"/>
      <c r="J515" s="428">
        <f>ROUND(I515*H515,2)</f>
        <v>0</v>
      </c>
      <c r="K515" s="220" t="s">
        <v>19</v>
      </c>
      <c r="L515" s="223"/>
      <c r="M515" s="224" t="s">
        <v>19</v>
      </c>
      <c r="N515" s="225" t="s">
        <v>47</v>
      </c>
      <c r="O515" s="64"/>
      <c r="P515" s="179">
        <f>O515*H515</f>
        <v>0</v>
      </c>
      <c r="Q515" s="179">
        <v>0</v>
      </c>
      <c r="R515" s="179">
        <f>Q515*H515</f>
        <v>0</v>
      </c>
      <c r="S515" s="179">
        <v>0</v>
      </c>
      <c r="T515" s="180">
        <f>S515*H515</f>
        <v>0</v>
      </c>
      <c r="U515" s="35"/>
      <c r="V515" s="35"/>
      <c r="W515" s="35"/>
      <c r="X515" s="35"/>
      <c r="Y515" s="35"/>
      <c r="Z515" s="35"/>
      <c r="AA515" s="35"/>
      <c r="AB515" s="35"/>
      <c r="AC515" s="35"/>
      <c r="AD515" s="35"/>
      <c r="AE515" s="35"/>
      <c r="AR515" s="181" t="s">
        <v>1178</v>
      </c>
      <c r="AT515" s="181" t="s">
        <v>192</v>
      </c>
      <c r="AU515" s="181" t="s">
        <v>86</v>
      </c>
      <c r="AY515" s="19" t="s">
        <v>134</v>
      </c>
      <c r="BE515" s="182">
        <f>IF(N515="základní",J515,0)</f>
        <v>0</v>
      </c>
      <c r="BF515" s="182">
        <f>IF(N515="snížená",J515,0)</f>
        <v>0</v>
      </c>
      <c r="BG515" s="182">
        <f>IF(N515="zákl. přenesená",J515,0)</f>
        <v>0</v>
      </c>
      <c r="BH515" s="182">
        <f>IF(N515="sníž. přenesená",J515,0)</f>
        <v>0</v>
      </c>
      <c r="BI515" s="182">
        <f>IF(N515="nulová",J515,0)</f>
        <v>0</v>
      </c>
      <c r="BJ515" s="19" t="s">
        <v>84</v>
      </c>
      <c r="BK515" s="182">
        <f>ROUND(I515*H515,2)</f>
        <v>0</v>
      </c>
      <c r="BL515" s="19" t="s">
        <v>619</v>
      </c>
      <c r="BM515" s="181" t="s">
        <v>1611</v>
      </c>
    </row>
    <row r="516" spans="1:65" s="2" customFormat="1" ht="29.25">
      <c r="A516" s="35"/>
      <c r="B516" s="36"/>
      <c r="C516" s="37"/>
      <c r="D516" s="183" t="s">
        <v>143</v>
      </c>
      <c r="E516" s="37"/>
      <c r="F516" s="184" t="s">
        <v>1612</v>
      </c>
      <c r="G516" s="37"/>
      <c r="H516" s="37"/>
      <c r="I516" s="426"/>
      <c r="J516" s="408"/>
      <c r="K516" s="37"/>
      <c r="L516" s="40"/>
      <c r="M516" s="186"/>
      <c r="N516" s="187"/>
      <c r="O516" s="64"/>
      <c r="P516" s="64"/>
      <c r="Q516" s="64"/>
      <c r="R516" s="64"/>
      <c r="S516" s="64"/>
      <c r="T516" s="65"/>
      <c r="U516" s="35"/>
      <c r="V516" s="35"/>
      <c r="W516" s="35"/>
      <c r="X516" s="35"/>
      <c r="Y516" s="35"/>
      <c r="Z516" s="35"/>
      <c r="AA516" s="35"/>
      <c r="AB516" s="35"/>
      <c r="AC516" s="35"/>
      <c r="AD516" s="35"/>
      <c r="AE516" s="35"/>
      <c r="AT516" s="19" t="s">
        <v>143</v>
      </c>
      <c r="AU516" s="19" t="s">
        <v>86</v>
      </c>
    </row>
    <row r="517" spans="1:65" s="2" customFormat="1" ht="19.5">
      <c r="A517" s="35"/>
      <c r="B517" s="36"/>
      <c r="C517" s="37"/>
      <c r="D517" s="183" t="s">
        <v>1000</v>
      </c>
      <c r="E517" s="37"/>
      <c r="F517" s="188" t="s">
        <v>1001</v>
      </c>
      <c r="G517" s="37"/>
      <c r="H517" s="37"/>
      <c r="I517" s="426"/>
      <c r="J517" s="408"/>
      <c r="K517" s="37"/>
      <c r="L517" s="40"/>
      <c r="M517" s="186"/>
      <c r="N517" s="187"/>
      <c r="O517" s="64"/>
      <c r="P517" s="64"/>
      <c r="Q517" s="64"/>
      <c r="R517" s="64"/>
      <c r="S517" s="64"/>
      <c r="T517" s="65"/>
      <c r="U517" s="35"/>
      <c r="V517" s="35"/>
      <c r="W517" s="35"/>
      <c r="X517" s="35"/>
      <c r="Y517" s="35"/>
      <c r="Z517" s="35"/>
      <c r="AA517" s="35"/>
      <c r="AB517" s="35"/>
      <c r="AC517" s="35"/>
      <c r="AD517" s="35"/>
      <c r="AE517" s="35"/>
      <c r="AT517" s="19" t="s">
        <v>1000</v>
      </c>
      <c r="AU517" s="19" t="s">
        <v>86</v>
      </c>
    </row>
    <row r="518" spans="1:65" s="2" customFormat="1" ht="14.45" customHeight="1">
      <c r="A518" s="35"/>
      <c r="B518" s="36"/>
      <c r="C518" s="218" t="s">
        <v>1613</v>
      </c>
      <c r="D518" s="218" t="s">
        <v>192</v>
      </c>
      <c r="E518" s="219" t="s">
        <v>1614</v>
      </c>
      <c r="F518" s="220" t="s">
        <v>1615</v>
      </c>
      <c r="G518" s="221" t="s">
        <v>1058</v>
      </c>
      <c r="H518" s="222">
        <v>2</v>
      </c>
      <c r="I518" s="427"/>
      <c r="J518" s="428">
        <f>ROUND(I518*H518,2)</f>
        <v>0</v>
      </c>
      <c r="K518" s="220" t="s">
        <v>19</v>
      </c>
      <c r="L518" s="223"/>
      <c r="M518" s="224" t="s">
        <v>19</v>
      </c>
      <c r="N518" s="225" t="s">
        <v>47</v>
      </c>
      <c r="O518" s="64"/>
      <c r="P518" s="179">
        <f>O518*H518</f>
        <v>0</v>
      </c>
      <c r="Q518" s="179">
        <v>0</v>
      </c>
      <c r="R518" s="179">
        <f>Q518*H518</f>
        <v>0</v>
      </c>
      <c r="S518" s="179">
        <v>0</v>
      </c>
      <c r="T518" s="180">
        <f>S518*H518</f>
        <v>0</v>
      </c>
      <c r="U518" s="35"/>
      <c r="V518" s="35"/>
      <c r="W518" s="35"/>
      <c r="X518" s="35"/>
      <c r="Y518" s="35"/>
      <c r="Z518" s="35"/>
      <c r="AA518" s="35"/>
      <c r="AB518" s="35"/>
      <c r="AC518" s="35"/>
      <c r="AD518" s="35"/>
      <c r="AE518" s="35"/>
      <c r="AR518" s="181" t="s">
        <v>1178</v>
      </c>
      <c r="AT518" s="181" t="s">
        <v>192</v>
      </c>
      <c r="AU518" s="181" t="s">
        <v>86</v>
      </c>
      <c r="AY518" s="19" t="s">
        <v>134</v>
      </c>
      <c r="BE518" s="182">
        <f>IF(N518="základní",J518,0)</f>
        <v>0</v>
      </c>
      <c r="BF518" s="182">
        <f>IF(N518="snížená",J518,0)</f>
        <v>0</v>
      </c>
      <c r="BG518" s="182">
        <f>IF(N518="zákl. přenesená",J518,0)</f>
        <v>0</v>
      </c>
      <c r="BH518" s="182">
        <f>IF(N518="sníž. přenesená",J518,0)</f>
        <v>0</v>
      </c>
      <c r="BI518" s="182">
        <f>IF(N518="nulová",J518,0)</f>
        <v>0</v>
      </c>
      <c r="BJ518" s="19" t="s">
        <v>84</v>
      </c>
      <c r="BK518" s="182">
        <f>ROUND(I518*H518,2)</f>
        <v>0</v>
      </c>
      <c r="BL518" s="19" t="s">
        <v>619</v>
      </c>
      <c r="BM518" s="181" t="s">
        <v>1616</v>
      </c>
    </row>
    <row r="519" spans="1:65" s="2" customFormat="1" ht="29.25">
      <c r="A519" s="35"/>
      <c r="B519" s="36"/>
      <c r="C519" s="37"/>
      <c r="D519" s="183" t="s">
        <v>143</v>
      </c>
      <c r="E519" s="37"/>
      <c r="F519" s="184" t="s">
        <v>1617</v>
      </c>
      <c r="G519" s="37"/>
      <c r="H519" s="37"/>
      <c r="I519" s="426"/>
      <c r="J519" s="408"/>
      <c r="K519" s="37"/>
      <c r="L519" s="40"/>
      <c r="M519" s="186"/>
      <c r="N519" s="187"/>
      <c r="O519" s="64"/>
      <c r="P519" s="64"/>
      <c r="Q519" s="64"/>
      <c r="R519" s="64"/>
      <c r="S519" s="64"/>
      <c r="T519" s="65"/>
      <c r="U519" s="35"/>
      <c r="V519" s="35"/>
      <c r="W519" s="35"/>
      <c r="X519" s="35"/>
      <c r="Y519" s="35"/>
      <c r="Z519" s="35"/>
      <c r="AA519" s="35"/>
      <c r="AB519" s="35"/>
      <c r="AC519" s="35"/>
      <c r="AD519" s="35"/>
      <c r="AE519" s="35"/>
      <c r="AT519" s="19" t="s">
        <v>143</v>
      </c>
      <c r="AU519" s="19" t="s">
        <v>86</v>
      </c>
    </row>
    <row r="520" spans="1:65" s="2" customFormat="1" ht="19.5">
      <c r="A520" s="35"/>
      <c r="B520" s="36"/>
      <c r="C520" s="37"/>
      <c r="D520" s="183" t="s">
        <v>1000</v>
      </c>
      <c r="E520" s="37"/>
      <c r="F520" s="188" t="s">
        <v>1001</v>
      </c>
      <c r="G520" s="37"/>
      <c r="H520" s="37"/>
      <c r="I520" s="426"/>
      <c r="J520" s="408"/>
      <c r="K520" s="37"/>
      <c r="L520" s="40"/>
      <c r="M520" s="186"/>
      <c r="N520" s="187"/>
      <c r="O520" s="64"/>
      <c r="P520" s="64"/>
      <c r="Q520" s="64"/>
      <c r="R520" s="64"/>
      <c r="S520" s="64"/>
      <c r="T520" s="65"/>
      <c r="U520" s="35"/>
      <c r="V520" s="35"/>
      <c r="W520" s="35"/>
      <c r="X520" s="35"/>
      <c r="Y520" s="35"/>
      <c r="Z520" s="35"/>
      <c r="AA520" s="35"/>
      <c r="AB520" s="35"/>
      <c r="AC520" s="35"/>
      <c r="AD520" s="35"/>
      <c r="AE520" s="35"/>
      <c r="AT520" s="19" t="s">
        <v>1000</v>
      </c>
      <c r="AU520" s="19" t="s">
        <v>86</v>
      </c>
    </row>
    <row r="521" spans="1:65" s="2" customFormat="1" ht="14.45" customHeight="1">
      <c r="A521" s="35"/>
      <c r="B521" s="36"/>
      <c r="C521" s="218" t="s">
        <v>1618</v>
      </c>
      <c r="D521" s="218" t="s">
        <v>192</v>
      </c>
      <c r="E521" s="219" t="s">
        <v>1619</v>
      </c>
      <c r="F521" s="220" t="s">
        <v>1620</v>
      </c>
      <c r="G521" s="221" t="s">
        <v>1058</v>
      </c>
      <c r="H521" s="222">
        <v>2</v>
      </c>
      <c r="I521" s="427"/>
      <c r="J521" s="428">
        <f>ROUND(I521*H521,2)</f>
        <v>0</v>
      </c>
      <c r="K521" s="220" t="s">
        <v>19</v>
      </c>
      <c r="L521" s="223"/>
      <c r="M521" s="224" t="s">
        <v>19</v>
      </c>
      <c r="N521" s="225" t="s">
        <v>47</v>
      </c>
      <c r="O521" s="64"/>
      <c r="P521" s="179">
        <f>O521*H521</f>
        <v>0</v>
      </c>
      <c r="Q521" s="179">
        <v>0</v>
      </c>
      <c r="R521" s="179">
        <f>Q521*H521</f>
        <v>0</v>
      </c>
      <c r="S521" s="179">
        <v>0</v>
      </c>
      <c r="T521" s="180">
        <f>S521*H521</f>
        <v>0</v>
      </c>
      <c r="U521" s="35"/>
      <c r="V521" s="35"/>
      <c r="W521" s="35"/>
      <c r="X521" s="35"/>
      <c r="Y521" s="35"/>
      <c r="Z521" s="35"/>
      <c r="AA521" s="35"/>
      <c r="AB521" s="35"/>
      <c r="AC521" s="35"/>
      <c r="AD521" s="35"/>
      <c r="AE521" s="35"/>
      <c r="AR521" s="181" t="s">
        <v>1178</v>
      </c>
      <c r="AT521" s="181" t="s">
        <v>192</v>
      </c>
      <c r="AU521" s="181" t="s">
        <v>86</v>
      </c>
      <c r="AY521" s="19" t="s">
        <v>134</v>
      </c>
      <c r="BE521" s="182">
        <f>IF(N521="základní",J521,0)</f>
        <v>0</v>
      </c>
      <c r="BF521" s="182">
        <f>IF(N521="snížená",J521,0)</f>
        <v>0</v>
      </c>
      <c r="BG521" s="182">
        <f>IF(N521="zákl. přenesená",J521,0)</f>
        <v>0</v>
      </c>
      <c r="BH521" s="182">
        <f>IF(N521="sníž. přenesená",J521,0)</f>
        <v>0</v>
      </c>
      <c r="BI521" s="182">
        <f>IF(N521="nulová",J521,0)</f>
        <v>0</v>
      </c>
      <c r="BJ521" s="19" t="s">
        <v>84</v>
      </c>
      <c r="BK521" s="182">
        <f>ROUND(I521*H521,2)</f>
        <v>0</v>
      </c>
      <c r="BL521" s="19" t="s">
        <v>619</v>
      </c>
      <c r="BM521" s="181" t="s">
        <v>1621</v>
      </c>
    </row>
    <row r="522" spans="1:65" s="2" customFormat="1" ht="58.5">
      <c r="A522" s="35"/>
      <c r="B522" s="36"/>
      <c r="C522" s="37"/>
      <c r="D522" s="183" t="s">
        <v>143</v>
      </c>
      <c r="E522" s="37"/>
      <c r="F522" s="184" t="s">
        <v>1622</v>
      </c>
      <c r="G522" s="37"/>
      <c r="H522" s="37"/>
      <c r="I522" s="426"/>
      <c r="J522" s="408"/>
      <c r="K522" s="37"/>
      <c r="L522" s="40"/>
      <c r="M522" s="186"/>
      <c r="N522" s="187"/>
      <c r="O522" s="64"/>
      <c r="P522" s="64"/>
      <c r="Q522" s="64"/>
      <c r="R522" s="64"/>
      <c r="S522" s="64"/>
      <c r="T522" s="65"/>
      <c r="U522" s="35"/>
      <c r="V522" s="35"/>
      <c r="W522" s="35"/>
      <c r="X522" s="35"/>
      <c r="Y522" s="35"/>
      <c r="Z522" s="35"/>
      <c r="AA522" s="35"/>
      <c r="AB522" s="35"/>
      <c r="AC522" s="35"/>
      <c r="AD522" s="35"/>
      <c r="AE522" s="35"/>
      <c r="AT522" s="19" t="s">
        <v>143</v>
      </c>
      <c r="AU522" s="19" t="s">
        <v>86</v>
      </c>
    </row>
    <row r="523" spans="1:65" s="2" customFormat="1" ht="19.5">
      <c r="A523" s="35"/>
      <c r="B523" s="36"/>
      <c r="C523" s="37"/>
      <c r="D523" s="183" t="s">
        <v>1000</v>
      </c>
      <c r="E523" s="37"/>
      <c r="F523" s="188" t="s">
        <v>1001</v>
      </c>
      <c r="G523" s="37"/>
      <c r="H523" s="37"/>
      <c r="I523" s="426"/>
      <c r="J523" s="408"/>
      <c r="K523" s="37"/>
      <c r="L523" s="40"/>
      <c r="M523" s="186"/>
      <c r="N523" s="187"/>
      <c r="O523" s="64"/>
      <c r="P523" s="64"/>
      <c r="Q523" s="64"/>
      <c r="R523" s="64"/>
      <c r="S523" s="64"/>
      <c r="T523" s="65"/>
      <c r="U523" s="35"/>
      <c r="V523" s="35"/>
      <c r="W523" s="35"/>
      <c r="X523" s="35"/>
      <c r="Y523" s="35"/>
      <c r="Z523" s="35"/>
      <c r="AA523" s="35"/>
      <c r="AB523" s="35"/>
      <c r="AC523" s="35"/>
      <c r="AD523" s="35"/>
      <c r="AE523" s="35"/>
      <c r="AT523" s="19" t="s">
        <v>1000</v>
      </c>
      <c r="AU523" s="19" t="s">
        <v>86</v>
      </c>
    </row>
    <row r="524" spans="1:65" s="2" customFormat="1" ht="14.45" customHeight="1">
      <c r="A524" s="35"/>
      <c r="B524" s="36"/>
      <c r="C524" s="170" t="s">
        <v>1623</v>
      </c>
      <c r="D524" s="170" t="s">
        <v>136</v>
      </c>
      <c r="E524" s="171" t="s">
        <v>1526</v>
      </c>
      <c r="F524" s="172" t="s">
        <v>1527</v>
      </c>
      <c r="G524" s="173" t="s">
        <v>1058</v>
      </c>
      <c r="H524" s="390">
        <v>1</v>
      </c>
      <c r="I524" s="424"/>
      <c r="J524" s="425">
        <f>ROUND(I524*H524,2)</f>
        <v>0</v>
      </c>
      <c r="K524" s="172" t="s">
        <v>19</v>
      </c>
      <c r="L524" s="40"/>
      <c r="M524" s="177" t="s">
        <v>19</v>
      </c>
      <c r="N524" s="178" t="s">
        <v>47</v>
      </c>
      <c r="O524" s="64"/>
      <c r="P524" s="179">
        <f>O524*H524</f>
        <v>0</v>
      </c>
      <c r="Q524" s="179">
        <v>0</v>
      </c>
      <c r="R524" s="179">
        <f>Q524*H524</f>
        <v>0</v>
      </c>
      <c r="S524" s="179">
        <v>0</v>
      </c>
      <c r="T524" s="180">
        <f>S524*H524</f>
        <v>0</v>
      </c>
      <c r="U524" s="35"/>
      <c r="V524" s="35"/>
      <c r="W524" s="35"/>
      <c r="X524" s="35"/>
      <c r="Y524" s="35"/>
      <c r="Z524" s="35"/>
      <c r="AA524" s="35"/>
      <c r="AB524" s="35"/>
      <c r="AC524" s="35"/>
      <c r="AD524" s="35"/>
      <c r="AE524" s="35"/>
      <c r="AR524" s="181" t="s">
        <v>619</v>
      </c>
      <c r="AT524" s="181" t="s">
        <v>136</v>
      </c>
      <c r="AU524" s="181" t="s">
        <v>86</v>
      </c>
      <c r="AY524" s="19" t="s">
        <v>134</v>
      </c>
      <c r="BE524" s="182">
        <f>IF(N524="základní",J524,0)</f>
        <v>0</v>
      </c>
      <c r="BF524" s="182">
        <f>IF(N524="snížená",J524,0)</f>
        <v>0</v>
      </c>
      <c r="BG524" s="182">
        <f>IF(N524="zákl. přenesená",J524,0)</f>
        <v>0</v>
      </c>
      <c r="BH524" s="182">
        <f>IF(N524="sníž. přenesená",J524,0)</f>
        <v>0</v>
      </c>
      <c r="BI524" s="182">
        <f>IF(N524="nulová",J524,0)</f>
        <v>0</v>
      </c>
      <c r="BJ524" s="19" t="s">
        <v>84</v>
      </c>
      <c r="BK524" s="182">
        <f>ROUND(I524*H524,2)</f>
        <v>0</v>
      </c>
      <c r="BL524" s="19" t="s">
        <v>619</v>
      </c>
      <c r="BM524" s="181" t="s">
        <v>1624</v>
      </c>
    </row>
    <row r="525" spans="1:65" s="2" customFormat="1">
      <c r="A525" s="35"/>
      <c r="B525" s="36"/>
      <c r="C525" s="37"/>
      <c r="D525" s="183" t="s">
        <v>143</v>
      </c>
      <c r="E525" s="37"/>
      <c r="F525" s="184" t="s">
        <v>1527</v>
      </c>
      <c r="G525" s="37"/>
      <c r="H525" s="391"/>
      <c r="I525" s="426"/>
      <c r="J525" s="408"/>
      <c r="K525" s="37"/>
      <c r="L525" s="40"/>
      <c r="M525" s="186"/>
      <c r="N525" s="187"/>
      <c r="O525" s="64"/>
      <c r="P525" s="64"/>
      <c r="Q525" s="64"/>
      <c r="R525" s="64"/>
      <c r="S525" s="64"/>
      <c r="T525" s="65"/>
      <c r="U525" s="35"/>
      <c r="V525" s="35"/>
      <c r="W525" s="35"/>
      <c r="X525" s="35"/>
      <c r="Y525" s="35"/>
      <c r="Z525" s="35"/>
      <c r="AA525" s="35"/>
      <c r="AB525" s="35"/>
      <c r="AC525" s="35"/>
      <c r="AD525" s="35"/>
      <c r="AE525" s="35"/>
      <c r="AT525" s="19" t="s">
        <v>143</v>
      </c>
      <c r="AU525" s="19" t="s">
        <v>86</v>
      </c>
    </row>
    <row r="526" spans="1:65" s="2" customFormat="1" ht="14.45" customHeight="1">
      <c r="A526" s="35"/>
      <c r="B526" s="36"/>
      <c r="C526" s="170" t="s">
        <v>1625</v>
      </c>
      <c r="D526" s="170" t="s">
        <v>136</v>
      </c>
      <c r="E526" s="171" t="s">
        <v>1530</v>
      </c>
      <c r="F526" s="172" t="s">
        <v>1531</v>
      </c>
      <c r="G526" s="173" t="s">
        <v>1058</v>
      </c>
      <c r="H526" s="390">
        <v>1</v>
      </c>
      <c r="I526" s="424"/>
      <c r="J526" s="425">
        <f>ROUND(I526*H526,2)</f>
        <v>0</v>
      </c>
      <c r="K526" s="172" t="s">
        <v>19</v>
      </c>
      <c r="L526" s="40"/>
      <c r="M526" s="177" t="s">
        <v>19</v>
      </c>
      <c r="N526" s="178" t="s">
        <v>47</v>
      </c>
      <c r="O526" s="64"/>
      <c r="P526" s="179">
        <f>O526*H526</f>
        <v>0</v>
      </c>
      <c r="Q526" s="179">
        <v>0</v>
      </c>
      <c r="R526" s="179">
        <f>Q526*H526</f>
        <v>0</v>
      </c>
      <c r="S526" s="179">
        <v>0</v>
      </c>
      <c r="T526" s="180">
        <f>S526*H526</f>
        <v>0</v>
      </c>
      <c r="U526" s="35"/>
      <c r="V526" s="35"/>
      <c r="W526" s="35"/>
      <c r="X526" s="35"/>
      <c r="Y526" s="35"/>
      <c r="Z526" s="35"/>
      <c r="AA526" s="35"/>
      <c r="AB526" s="35"/>
      <c r="AC526" s="35"/>
      <c r="AD526" s="35"/>
      <c r="AE526" s="35"/>
      <c r="AR526" s="181" t="s">
        <v>619</v>
      </c>
      <c r="AT526" s="181" t="s">
        <v>136</v>
      </c>
      <c r="AU526" s="181" t="s">
        <v>86</v>
      </c>
      <c r="AY526" s="19" t="s">
        <v>134</v>
      </c>
      <c r="BE526" s="182">
        <f>IF(N526="základní",J526,0)</f>
        <v>0</v>
      </c>
      <c r="BF526" s="182">
        <f>IF(N526="snížená",J526,0)</f>
        <v>0</v>
      </c>
      <c r="BG526" s="182">
        <f>IF(N526="zákl. přenesená",J526,0)</f>
        <v>0</v>
      </c>
      <c r="BH526" s="182">
        <f>IF(N526="sníž. přenesená",J526,0)</f>
        <v>0</v>
      </c>
      <c r="BI526" s="182">
        <f>IF(N526="nulová",J526,0)</f>
        <v>0</v>
      </c>
      <c r="BJ526" s="19" t="s">
        <v>84</v>
      </c>
      <c r="BK526" s="182">
        <f>ROUND(I526*H526,2)</f>
        <v>0</v>
      </c>
      <c r="BL526" s="19" t="s">
        <v>619</v>
      </c>
      <c r="BM526" s="181" t="s">
        <v>1626</v>
      </c>
    </row>
    <row r="527" spans="1:65" s="2" customFormat="1">
      <c r="A527" s="35"/>
      <c r="B527" s="36"/>
      <c r="C527" s="37"/>
      <c r="D527" s="183" t="s">
        <v>143</v>
      </c>
      <c r="E527" s="37"/>
      <c r="F527" s="184" t="s">
        <v>1531</v>
      </c>
      <c r="G527" s="37"/>
      <c r="H527" s="391"/>
      <c r="I527" s="426"/>
      <c r="J527" s="408"/>
      <c r="K527" s="37"/>
      <c r="L527" s="40"/>
      <c r="M527" s="186"/>
      <c r="N527" s="187"/>
      <c r="O527" s="64"/>
      <c r="P527" s="64"/>
      <c r="Q527" s="64"/>
      <c r="R527" s="64"/>
      <c r="S527" s="64"/>
      <c r="T527" s="65"/>
      <c r="U527" s="35"/>
      <c r="V527" s="35"/>
      <c r="W527" s="35"/>
      <c r="X527" s="35"/>
      <c r="Y527" s="35"/>
      <c r="Z527" s="35"/>
      <c r="AA527" s="35"/>
      <c r="AB527" s="35"/>
      <c r="AC527" s="35"/>
      <c r="AD527" s="35"/>
      <c r="AE527" s="35"/>
      <c r="AT527" s="19" t="s">
        <v>143</v>
      </c>
      <c r="AU527" s="19" t="s">
        <v>86</v>
      </c>
    </row>
    <row r="528" spans="1:65" s="2" customFormat="1" ht="14.45" customHeight="1">
      <c r="A528" s="35"/>
      <c r="B528" s="36"/>
      <c r="C528" s="170" t="s">
        <v>1627</v>
      </c>
      <c r="D528" s="170" t="s">
        <v>136</v>
      </c>
      <c r="E528" s="171" t="s">
        <v>1534</v>
      </c>
      <c r="F528" s="172" t="s">
        <v>1535</v>
      </c>
      <c r="G528" s="173" t="s">
        <v>1058</v>
      </c>
      <c r="H528" s="390">
        <v>1</v>
      </c>
      <c r="I528" s="424"/>
      <c r="J528" s="425">
        <f>ROUND(I528*H528,2)</f>
        <v>0</v>
      </c>
      <c r="K528" s="172" t="s">
        <v>19</v>
      </c>
      <c r="L528" s="40"/>
      <c r="M528" s="177" t="s">
        <v>19</v>
      </c>
      <c r="N528" s="178" t="s">
        <v>47</v>
      </c>
      <c r="O528" s="64"/>
      <c r="P528" s="179">
        <f>O528*H528</f>
        <v>0</v>
      </c>
      <c r="Q528" s="179">
        <v>0</v>
      </c>
      <c r="R528" s="179">
        <f>Q528*H528</f>
        <v>0</v>
      </c>
      <c r="S528" s="179">
        <v>0</v>
      </c>
      <c r="T528" s="180">
        <f>S528*H528</f>
        <v>0</v>
      </c>
      <c r="U528" s="35"/>
      <c r="V528" s="35"/>
      <c r="W528" s="35"/>
      <c r="X528" s="35"/>
      <c r="Y528" s="35"/>
      <c r="Z528" s="35"/>
      <c r="AA528" s="35"/>
      <c r="AB528" s="35"/>
      <c r="AC528" s="35"/>
      <c r="AD528" s="35"/>
      <c r="AE528" s="35"/>
      <c r="AR528" s="181" t="s">
        <v>619</v>
      </c>
      <c r="AT528" s="181" t="s">
        <v>136</v>
      </c>
      <c r="AU528" s="181" t="s">
        <v>86</v>
      </c>
      <c r="AY528" s="19" t="s">
        <v>134</v>
      </c>
      <c r="BE528" s="182">
        <f>IF(N528="základní",J528,0)</f>
        <v>0</v>
      </c>
      <c r="BF528" s="182">
        <f>IF(N528="snížená",J528,0)</f>
        <v>0</v>
      </c>
      <c r="BG528" s="182">
        <f>IF(N528="zákl. přenesená",J528,0)</f>
        <v>0</v>
      </c>
      <c r="BH528" s="182">
        <f>IF(N528="sníž. přenesená",J528,0)</f>
        <v>0</v>
      </c>
      <c r="BI528" s="182">
        <f>IF(N528="nulová",J528,0)</f>
        <v>0</v>
      </c>
      <c r="BJ528" s="19" t="s">
        <v>84</v>
      </c>
      <c r="BK528" s="182">
        <f>ROUND(I528*H528,2)</f>
        <v>0</v>
      </c>
      <c r="BL528" s="19" t="s">
        <v>619</v>
      </c>
      <c r="BM528" s="181" t="s">
        <v>1628</v>
      </c>
    </row>
    <row r="529" spans="1:65" s="2" customFormat="1">
      <c r="A529" s="35"/>
      <c r="B529" s="36"/>
      <c r="C529" s="37"/>
      <c r="D529" s="183" t="s">
        <v>143</v>
      </c>
      <c r="E529" s="37"/>
      <c r="F529" s="184" t="s">
        <v>1535</v>
      </c>
      <c r="G529" s="37"/>
      <c r="H529" s="37"/>
      <c r="I529" s="426"/>
      <c r="J529" s="408"/>
      <c r="K529" s="37"/>
      <c r="L529" s="40"/>
      <c r="M529" s="186"/>
      <c r="N529" s="187"/>
      <c r="O529" s="64"/>
      <c r="P529" s="64"/>
      <c r="Q529" s="64"/>
      <c r="R529" s="64"/>
      <c r="S529" s="64"/>
      <c r="T529" s="65"/>
      <c r="U529" s="35"/>
      <c r="V529" s="35"/>
      <c r="W529" s="35"/>
      <c r="X529" s="35"/>
      <c r="Y529" s="35"/>
      <c r="Z529" s="35"/>
      <c r="AA529" s="35"/>
      <c r="AB529" s="35"/>
      <c r="AC529" s="35"/>
      <c r="AD529" s="35"/>
      <c r="AE529" s="35"/>
      <c r="AT529" s="19" t="s">
        <v>143</v>
      </c>
      <c r="AU529" s="19" t="s">
        <v>86</v>
      </c>
    </row>
    <row r="530" spans="1:65" s="12" customFormat="1" ht="22.9" customHeight="1">
      <c r="B530" s="155"/>
      <c r="C530" s="156"/>
      <c r="D530" s="157" t="s">
        <v>75</v>
      </c>
      <c r="E530" s="169" t="s">
        <v>1629</v>
      </c>
      <c r="F530" s="169" t="s">
        <v>1630</v>
      </c>
      <c r="G530" s="156"/>
      <c r="H530" s="156"/>
      <c r="I530" s="421"/>
      <c r="J530" s="423">
        <f>BK530</f>
        <v>0</v>
      </c>
      <c r="K530" s="156"/>
      <c r="L530" s="161"/>
      <c r="M530" s="162"/>
      <c r="N530" s="163"/>
      <c r="O530" s="163"/>
      <c r="P530" s="164">
        <f>SUM(P531:P551)</f>
        <v>0</v>
      </c>
      <c r="Q530" s="163"/>
      <c r="R530" s="164">
        <f>SUM(R531:R551)</f>
        <v>0</v>
      </c>
      <c r="S530" s="163"/>
      <c r="T530" s="165">
        <f>SUM(T531:T551)</f>
        <v>0</v>
      </c>
      <c r="AR530" s="166" t="s">
        <v>159</v>
      </c>
      <c r="AT530" s="167" t="s">
        <v>75</v>
      </c>
      <c r="AU530" s="167" t="s">
        <v>84</v>
      </c>
      <c r="AY530" s="166" t="s">
        <v>134</v>
      </c>
      <c r="BK530" s="168">
        <f>SUM(BK531:BK551)</f>
        <v>0</v>
      </c>
    </row>
    <row r="531" spans="1:65" s="2" customFormat="1" ht="14.45" customHeight="1">
      <c r="A531" s="35"/>
      <c r="B531" s="36"/>
      <c r="C531" s="170" t="s">
        <v>1631</v>
      </c>
      <c r="D531" s="170" t="s">
        <v>136</v>
      </c>
      <c r="E531" s="171" t="s">
        <v>1632</v>
      </c>
      <c r="F531" s="172" t="s">
        <v>1633</v>
      </c>
      <c r="G531" s="173" t="s">
        <v>187</v>
      </c>
      <c r="H531" s="174">
        <v>35</v>
      </c>
      <c r="I531" s="424"/>
      <c r="J531" s="425">
        <f>ROUND(I531*H531,2)</f>
        <v>0</v>
      </c>
      <c r="K531" s="172" t="s">
        <v>1551</v>
      </c>
      <c r="L531" s="40"/>
      <c r="M531" s="177" t="s">
        <v>19</v>
      </c>
      <c r="N531" s="178" t="s">
        <v>47</v>
      </c>
      <c r="O531" s="64"/>
      <c r="P531" s="179">
        <f>O531*H531</f>
        <v>0</v>
      </c>
      <c r="Q531" s="179">
        <v>0</v>
      </c>
      <c r="R531" s="179">
        <f>Q531*H531</f>
        <v>0</v>
      </c>
      <c r="S531" s="179">
        <v>0</v>
      </c>
      <c r="T531" s="180">
        <f>S531*H531</f>
        <v>0</v>
      </c>
      <c r="U531" s="35"/>
      <c r="V531" s="35"/>
      <c r="W531" s="35"/>
      <c r="X531" s="35"/>
      <c r="Y531" s="35"/>
      <c r="Z531" s="35"/>
      <c r="AA531" s="35"/>
      <c r="AB531" s="35"/>
      <c r="AC531" s="35"/>
      <c r="AD531" s="35"/>
      <c r="AE531" s="35"/>
      <c r="AR531" s="181" t="s">
        <v>619</v>
      </c>
      <c r="AT531" s="181" t="s">
        <v>136</v>
      </c>
      <c r="AU531" s="181" t="s">
        <v>86</v>
      </c>
      <c r="AY531" s="19" t="s">
        <v>134</v>
      </c>
      <c r="BE531" s="182">
        <f>IF(N531="základní",J531,0)</f>
        <v>0</v>
      </c>
      <c r="BF531" s="182">
        <f>IF(N531="snížená",J531,0)</f>
        <v>0</v>
      </c>
      <c r="BG531" s="182">
        <f>IF(N531="zákl. přenesená",J531,0)</f>
        <v>0</v>
      </c>
      <c r="BH531" s="182">
        <f>IF(N531="sníž. přenesená",J531,0)</f>
        <v>0</v>
      </c>
      <c r="BI531" s="182">
        <f>IF(N531="nulová",J531,0)</f>
        <v>0</v>
      </c>
      <c r="BJ531" s="19" t="s">
        <v>84</v>
      </c>
      <c r="BK531" s="182">
        <f>ROUND(I531*H531,2)</f>
        <v>0</v>
      </c>
      <c r="BL531" s="19" t="s">
        <v>619</v>
      </c>
      <c r="BM531" s="181" t="s">
        <v>1634</v>
      </c>
    </row>
    <row r="532" spans="1:65" s="2" customFormat="1">
      <c r="A532" s="35"/>
      <c r="B532" s="36"/>
      <c r="C532" s="37"/>
      <c r="D532" s="183" t="s">
        <v>143</v>
      </c>
      <c r="E532" s="37"/>
      <c r="F532" s="184" t="s">
        <v>1635</v>
      </c>
      <c r="G532" s="37"/>
      <c r="H532" s="37"/>
      <c r="I532" s="426"/>
      <c r="J532" s="408"/>
      <c r="K532" s="37"/>
      <c r="L532" s="40"/>
      <c r="M532" s="186"/>
      <c r="N532" s="187"/>
      <c r="O532" s="64"/>
      <c r="P532" s="64"/>
      <c r="Q532" s="64"/>
      <c r="R532" s="64"/>
      <c r="S532" s="64"/>
      <c r="T532" s="65"/>
      <c r="U532" s="35"/>
      <c r="V532" s="35"/>
      <c r="W532" s="35"/>
      <c r="X532" s="35"/>
      <c r="Y532" s="35"/>
      <c r="Z532" s="35"/>
      <c r="AA532" s="35"/>
      <c r="AB532" s="35"/>
      <c r="AC532" s="35"/>
      <c r="AD532" s="35"/>
      <c r="AE532" s="35"/>
      <c r="AT532" s="19" t="s">
        <v>143</v>
      </c>
      <c r="AU532" s="19" t="s">
        <v>86</v>
      </c>
    </row>
    <row r="533" spans="1:65" s="14" customFormat="1">
      <c r="B533" s="198"/>
      <c r="C533" s="199"/>
      <c r="D533" s="183" t="s">
        <v>147</v>
      </c>
      <c r="E533" s="200" t="s">
        <v>19</v>
      </c>
      <c r="F533" s="201" t="s">
        <v>1636</v>
      </c>
      <c r="G533" s="199"/>
      <c r="H533" s="202">
        <v>11</v>
      </c>
      <c r="I533" s="429"/>
      <c r="J533" s="430"/>
      <c r="K533" s="199"/>
      <c r="L533" s="203"/>
      <c r="M533" s="204"/>
      <c r="N533" s="205"/>
      <c r="O533" s="205"/>
      <c r="P533" s="205"/>
      <c r="Q533" s="205"/>
      <c r="R533" s="205"/>
      <c r="S533" s="205"/>
      <c r="T533" s="206"/>
      <c r="AT533" s="207" t="s">
        <v>147</v>
      </c>
      <c r="AU533" s="207" t="s">
        <v>86</v>
      </c>
      <c r="AV533" s="14" t="s">
        <v>86</v>
      </c>
      <c r="AW533" s="14" t="s">
        <v>35</v>
      </c>
      <c r="AX533" s="14" t="s">
        <v>76</v>
      </c>
      <c r="AY533" s="207" t="s">
        <v>134</v>
      </c>
    </row>
    <row r="534" spans="1:65" s="14" customFormat="1">
      <c r="B534" s="198"/>
      <c r="C534" s="199"/>
      <c r="D534" s="183" t="s">
        <v>147</v>
      </c>
      <c r="E534" s="200" t="s">
        <v>19</v>
      </c>
      <c r="F534" s="201" t="s">
        <v>1637</v>
      </c>
      <c r="G534" s="199"/>
      <c r="H534" s="202">
        <v>24</v>
      </c>
      <c r="I534" s="429"/>
      <c r="J534" s="430"/>
      <c r="K534" s="199"/>
      <c r="L534" s="203"/>
      <c r="M534" s="204"/>
      <c r="N534" s="205"/>
      <c r="O534" s="205"/>
      <c r="P534" s="205"/>
      <c r="Q534" s="205"/>
      <c r="R534" s="205"/>
      <c r="S534" s="205"/>
      <c r="T534" s="206"/>
      <c r="AT534" s="207" t="s">
        <v>147</v>
      </c>
      <c r="AU534" s="207" t="s">
        <v>86</v>
      </c>
      <c r="AV534" s="14" t="s">
        <v>86</v>
      </c>
      <c r="AW534" s="14" t="s">
        <v>35</v>
      </c>
      <c r="AX534" s="14" t="s">
        <v>76</v>
      </c>
      <c r="AY534" s="207" t="s">
        <v>134</v>
      </c>
    </row>
    <row r="535" spans="1:65" s="15" customFormat="1">
      <c r="B535" s="208"/>
      <c r="C535" s="209"/>
      <c r="D535" s="183" t="s">
        <v>147</v>
      </c>
      <c r="E535" s="210" t="s">
        <v>19</v>
      </c>
      <c r="F535" s="211" t="s">
        <v>153</v>
      </c>
      <c r="G535" s="209"/>
      <c r="H535" s="212">
        <v>35</v>
      </c>
      <c r="I535" s="431"/>
      <c r="J535" s="432"/>
      <c r="K535" s="209"/>
      <c r="L535" s="213"/>
      <c r="M535" s="214"/>
      <c r="N535" s="215"/>
      <c r="O535" s="215"/>
      <c r="P535" s="215"/>
      <c r="Q535" s="215"/>
      <c r="R535" s="215"/>
      <c r="S535" s="215"/>
      <c r="T535" s="216"/>
      <c r="AT535" s="217" t="s">
        <v>147</v>
      </c>
      <c r="AU535" s="217" t="s">
        <v>86</v>
      </c>
      <c r="AV535" s="15" t="s">
        <v>141</v>
      </c>
      <c r="AW535" s="15" t="s">
        <v>35</v>
      </c>
      <c r="AX535" s="15" t="s">
        <v>84</v>
      </c>
      <c r="AY535" s="217" t="s">
        <v>134</v>
      </c>
    </row>
    <row r="536" spans="1:65" s="2" customFormat="1" ht="14.45" customHeight="1">
      <c r="A536" s="35"/>
      <c r="B536" s="36"/>
      <c r="C536" s="218" t="s">
        <v>1638</v>
      </c>
      <c r="D536" s="218" t="s">
        <v>192</v>
      </c>
      <c r="E536" s="219" t="s">
        <v>1639</v>
      </c>
      <c r="F536" s="220" t="s">
        <v>1640</v>
      </c>
      <c r="G536" s="221" t="s">
        <v>187</v>
      </c>
      <c r="H536" s="222">
        <v>5</v>
      </c>
      <c r="I536" s="427"/>
      <c r="J536" s="428">
        <f t="shared" ref="J536:J541" si="0">ROUND(I536*H536,2)</f>
        <v>0</v>
      </c>
      <c r="K536" s="220" t="s">
        <v>19</v>
      </c>
      <c r="L536" s="223"/>
      <c r="M536" s="224" t="s">
        <v>19</v>
      </c>
      <c r="N536" s="225" t="s">
        <v>47</v>
      </c>
      <c r="O536" s="64"/>
      <c r="P536" s="179">
        <f t="shared" ref="P536:P541" si="1">O536*H536</f>
        <v>0</v>
      </c>
      <c r="Q536" s="179">
        <v>0</v>
      </c>
      <c r="R536" s="179">
        <f t="shared" ref="R536:R541" si="2">Q536*H536</f>
        <v>0</v>
      </c>
      <c r="S536" s="179">
        <v>0</v>
      </c>
      <c r="T536" s="180">
        <f t="shared" ref="T536:T541" si="3">S536*H536</f>
        <v>0</v>
      </c>
      <c r="U536" s="35"/>
      <c r="V536" s="35"/>
      <c r="W536" s="35"/>
      <c r="X536" s="35"/>
      <c r="Y536" s="35"/>
      <c r="Z536" s="35"/>
      <c r="AA536" s="35"/>
      <c r="AB536" s="35"/>
      <c r="AC536" s="35"/>
      <c r="AD536" s="35"/>
      <c r="AE536" s="35"/>
      <c r="AR536" s="181" t="s">
        <v>1178</v>
      </c>
      <c r="AT536" s="181" t="s">
        <v>192</v>
      </c>
      <c r="AU536" s="181" t="s">
        <v>86</v>
      </c>
      <c r="AY536" s="19" t="s">
        <v>134</v>
      </c>
      <c r="BE536" s="182">
        <f t="shared" ref="BE536:BE541" si="4">IF(N536="základní",J536,0)</f>
        <v>0</v>
      </c>
      <c r="BF536" s="182">
        <f t="shared" ref="BF536:BF541" si="5">IF(N536="snížená",J536,0)</f>
        <v>0</v>
      </c>
      <c r="BG536" s="182">
        <f t="shared" ref="BG536:BG541" si="6">IF(N536="zákl. přenesená",J536,0)</f>
        <v>0</v>
      </c>
      <c r="BH536" s="182">
        <f t="shared" ref="BH536:BH541" si="7">IF(N536="sníž. přenesená",J536,0)</f>
        <v>0</v>
      </c>
      <c r="BI536" s="182">
        <f t="shared" ref="BI536:BI541" si="8">IF(N536="nulová",J536,0)</f>
        <v>0</v>
      </c>
      <c r="BJ536" s="19" t="s">
        <v>84</v>
      </c>
      <c r="BK536" s="182">
        <f t="shared" ref="BK536:BK541" si="9">ROUND(I536*H536,2)</f>
        <v>0</v>
      </c>
      <c r="BL536" s="19" t="s">
        <v>619</v>
      </c>
      <c r="BM536" s="181" t="s">
        <v>1641</v>
      </c>
    </row>
    <row r="537" spans="1:65" s="2" customFormat="1" ht="14.45" customHeight="1">
      <c r="A537" s="35"/>
      <c r="B537" s="36"/>
      <c r="C537" s="218" t="s">
        <v>1642</v>
      </c>
      <c r="D537" s="218" t="s">
        <v>192</v>
      </c>
      <c r="E537" s="219" t="s">
        <v>1643</v>
      </c>
      <c r="F537" s="220" t="s">
        <v>1644</v>
      </c>
      <c r="G537" s="221" t="s">
        <v>187</v>
      </c>
      <c r="H537" s="222">
        <v>4</v>
      </c>
      <c r="I537" s="427"/>
      <c r="J537" s="428">
        <f t="shared" si="0"/>
        <v>0</v>
      </c>
      <c r="K537" s="220" t="s">
        <v>19</v>
      </c>
      <c r="L537" s="223"/>
      <c r="M537" s="224" t="s">
        <v>19</v>
      </c>
      <c r="N537" s="225" t="s">
        <v>47</v>
      </c>
      <c r="O537" s="64"/>
      <c r="P537" s="179">
        <f t="shared" si="1"/>
        <v>0</v>
      </c>
      <c r="Q537" s="179">
        <v>0</v>
      </c>
      <c r="R537" s="179">
        <f t="shared" si="2"/>
        <v>0</v>
      </c>
      <c r="S537" s="179">
        <v>0</v>
      </c>
      <c r="T537" s="180">
        <f t="shared" si="3"/>
        <v>0</v>
      </c>
      <c r="U537" s="35"/>
      <c r="V537" s="35"/>
      <c r="W537" s="35"/>
      <c r="X537" s="35"/>
      <c r="Y537" s="35"/>
      <c r="Z537" s="35"/>
      <c r="AA537" s="35"/>
      <c r="AB537" s="35"/>
      <c r="AC537" s="35"/>
      <c r="AD537" s="35"/>
      <c r="AE537" s="35"/>
      <c r="AR537" s="181" t="s">
        <v>1178</v>
      </c>
      <c r="AT537" s="181" t="s">
        <v>192</v>
      </c>
      <c r="AU537" s="181" t="s">
        <v>86</v>
      </c>
      <c r="AY537" s="19" t="s">
        <v>134</v>
      </c>
      <c r="BE537" s="182">
        <f t="shared" si="4"/>
        <v>0</v>
      </c>
      <c r="BF537" s="182">
        <f t="shared" si="5"/>
        <v>0</v>
      </c>
      <c r="BG537" s="182">
        <f t="shared" si="6"/>
        <v>0</v>
      </c>
      <c r="BH537" s="182">
        <f t="shared" si="7"/>
        <v>0</v>
      </c>
      <c r="BI537" s="182">
        <f t="shared" si="8"/>
        <v>0</v>
      </c>
      <c r="BJ537" s="19" t="s">
        <v>84</v>
      </c>
      <c r="BK537" s="182">
        <f t="shared" si="9"/>
        <v>0</v>
      </c>
      <c r="BL537" s="19" t="s">
        <v>619</v>
      </c>
      <c r="BM537" s="181" t="s">
        <v>1645</v>
      </c>
    </row>
    <row r="538" spans="1:65" s="2" customFormat="1" ht="14.45" customHeight="1">
      <c r="A538" s="35"/>
      <c r="B538" s="36"/>
      <c r="C538" s="218" t="s">
        <v>1646</v>
      </c>
      <c r="D538" s="218" t="s">
        <v>192</v>
      </c>
      <c r="E538" s="219" t="s">
        <v>1647</v>
      </c>
      <c r="F538" s="220" t="s">
        <v>1648</v>
      </c>
      <c r="G538" s="221" t="s">
        <v>187</v>
      </c>
      <c r="H538" s="222">
        <v>2</v>
      </c>
      <c r="I538" s="427"/>
      <c r="J538" s="428">
        <f t="shared" si="0"/>
        <v>0</v>
      </c>
      <c r="K538" s="220" t="s">
        <v>19</v>
      </c>
      <c r="L538" s="223"/>
      <c r="M538" s="224" t="s">
        <v>19</v>
      </c>
      <c r="N538" s="225" t="s">
        <v>47</v>
      </c>
      <c r="O538" s="64"/>
      <c r="P538" s="179">
        <f t="shared" si="1"/>
        <v>0</v>
      </c>
      <c r="Q538" s="179">
        <v>0</v>
      </c>
      <c r="R538" s="179">
        <f t="shared" si="2"/>
        <v>0</v>
      </c>
      <c r="S538" s="179">
        <v>0</v>
      </c>
      <c r="T538" s="180">
        <f t="shared" si="3"/>
        <v>0</v>
      </c>
      <c r="U538" s="35"/>
      <c r="V538" s="35"/>
      <c r="W538" s="35"/>
      <c r="X538" s="35"/>
      <c r="Y538" s="35"/>
      <c r="Z538" s="35"/>
      <c r="AA538" s="35"/>
      <c r="AB538" s="35"/>
      <c r="AC538" s="35"/>
      <c r="AD538" s="35"/>
      <c r="AE538" s="35"/>
      <c r="AR538" s="181" t="s">
        <v>1178</v>
      </c>
      <c r="AT538" s="181" t="s">
        <v>192</v>
      </c>
      <c r="AU538" s="181" t="s">
        <v>86</v>
      </c>
      <c r="AY538" s="19" t="s">
        <v>134</v>
      </c>
      <c r="BE538" s="182">
        <f t="shared" si="4"/>
        <v>0</v>
      </c>
      <c r="BF538" s="182">
        <f t="shared" si="5"/>
        <v>0</v>
      </c>
      <c r="BG538" s="182">
        <f t="shared" si="6"/>
        <v>0</v>
      </c>
      <c r="BH538" s="182">
        <f t="shared" si="7"/>
        <v>0</v>
      </c>
      <c r="BI538" s="182">
        <f t="shared" si="8"/>
        <v>0</v>
      </c>
      <c r="BJ538" s="19" t="s">
        <v>84</v>
      </c>
      <c r="BK538" s="182">
        <f t="shared" si="9"/>
        <v>0</v>
      </c>
      <c r="BL538" s="19" t="s">
        <v>619</v>
      </c>
      <c r="BM538" s="181" t="s">
        <v>1649</v>
      </c>
    </row>
    <row r="539" spans="1:65" s="2" customFormat="1" ht="14.45" customHeight="1">
      <c r="A539" s="35"/>
      <c r="B539" s="36"/>
      <c r="C539" s="218" t="s">
        <v>1650</v>
      </c>
      <c r="D539" s="218" t="s">
        <v>192</v>
      </c>
      <c r="E539" s="219" t="s">
        <v>1651</v>
      </c>
      <c r="F539" s="220" t="s">
        <v>1652</v>
      </c>
      <c r="G539" s="221" t="s">
        <v>187</v>
      </c>
      <c r="H539" s="222">
        <v>4</v>
      </c>
      <c r="I539" s="427"/>
      <c r="J539" s="428">
        <f t="shared" si="0"/>
        <v>0</v>
      </c>
      <c r="K539" s="220" t="s">
        <v>19</v>
      </c>
      <c r="L539" s="223"/>
      <c r="M539" s="224" t="s">
        <v>19</v>
      </c>
      <c r="N539" s="225" t="s">
        <v>47</v>
      </c>
      <c r="O539" s="64"/>
      <c r="P539" s="179">
        <f t="shared" si="1"/>
        <v>0</v>
      </c>
      <c r="Q539" s="179">
        <v>0</v>
      </c>
      <c r="R539" s="179">
        <f t="shared" si="2"/>
        <v>0</v>
      </c>
      <c r="S539" s="179">
        <v>0</v>
      </c>
      <c r="T539" s="180">
        <f t="shared" si="3"/>
        <v>0</v>
      </c>
      <c r="U539" s="35"/>
      <c r="V539" s="35"/>
      <c r="W539" s="35"/>
      <c r="X539" s="35"/>
      <c r="Y539" s="35"/>
      <c r="Z539" s="35"/>
      <c r="AA539" s="35"/>
      <c r="AB539" s="35"/>
      <c r="AC539" s="35"/>
      <c r="AD539" s="35"/>
      <c r="AE539" s="35"/>
      <c r="AR539" s="181" t="s">
        <v>1178</v>
      </c>
      <c r="AT539" s="181" t="s">
        <v>192</v>
      </c>
      <c r="AU539" s="181" t="s">
        <v>86</v>
      </c>
      <c r="AY539" s="19" t="s">
        <v>134</v>
      </c>
      <c r="BE539" s="182">
        <f t="shared" si="4"/>
        <v>0</v>
      </c>
      <c r="BF539" s="182">
        <f t="shared" si="5"/>
        <v>0</v>
      </c>
      <c r="BG539" s="182">
        <f t="shared" si="6"/>
        <v>0</v>
      </c>
      <c r="BH539" s="182">
        <f t="shared" si="7"/>
        <v>0</v>
      </c>
      <c r="BI539" s="182">
        <f t="shared" si="8"/>
        <v>0</v>
      </c>
      <c r="BJ539" s="19" t="s">
        <v>84</v>
      </c>
      <c r="BK539" s="182">
        <f t="shared" si="9"/>
        <v>0</v>
      </c>
      <c r="BL539" s="19" t="s">
        <v>619</v>
      </c>
      <c r="BM539" s="181" t="s">
        <v>1653</v>
      </c>
    </row>
    <row r="540" spans="1:65" s="2" customFormat="1" ht="14.45" customHeight="1">
      <c r="A540" s="35"/>
      <c r="B540" s="36"/>
      <c r="C540" s="218" t="s">
        <v>1654</v>
      </c>
      <c r="D540" s="218" t="s">
        <v>192</v>
      </c>
      <c r="E540" s="219" t="s">
        <v>1655</v>
      </c>
      <c r="F540" s="220" t="s">
        <v>1656</v>
      </c>
      <c r="G540" s="221" t="s">
        <v>187</v>
      </c>
      <c r="H540" s="222">
        <v>6</v>
      </c>
      <c r="I540" s="427"/>
      <c r="J540" s="428">
        <f t="shared" si="0"/>
        <v>0</v>
      </c>
      <c r="K540" s="220" t="s">
        <v>19</v>
      </c>
      <c r="L540" s="223"/>
      <c r="M540" s="224" t="s">
        <v>19</v>
      </c>
      <c r="N540" s="225" t="s">
        <v>47</v>
      </c>
      <c r="O540" s="64"/>
      <c r="P540" s="179">
        <f t="shared" si="1"/>
        <v>0</v>
      </c>
      <c r="Q540" s="179">
        <v>0</v>
      </c>
      <c r="R540" s="179">
        <f t="shared" si="2"/>
        <v>0</v>
      </c>
      <c r="S540" s="179">
        <v>0</v>
      </c>
      <c r="T540" s="180">
        <f t="shared" si="3"/>
        <v>0</v>
      </c>
      <c r="U540" s="35"/>
      <c r="V540" s="35"/>
      <c r="W540" s="35"/>
      <c r="X540" s="35"/>
      <c r="Y540" s="35"/>
      <c r="Z540" s="35"/>
      <c r="AA540" s="35"/>
      <c r="AB540" s="35"/>
      <c r="AC540" s="35"/>
      <c r="AD540" s="35"/>
      <c r="AE540" s="35"/>
      <c r="AR540" s="181" t="s">
        <v>1178</v>
      </c>
      <c r="AT540" s="181" t="s">
        <v>192</v>
      </c>
      <c r="AU540" s="181" t="s">
        <v>86</v>
      </c>
      <c r="AY540" s="19" t="s">
        <v>134</v>
      </c>
      <c r="BE540" s="182">
        <f t="shared" si="4"/>
        <v>0</v>
      </c>
      <c r="BF540" s="182">
        <f t="shared" si="5"/>
        <v>0</v>
      </c>
      <c r="BG540" s="182">
        <f t="shared" si="6"/>
        <v>0</v>
      </c>
      <c r="BH540" s="182">
        <f t="shared" si="7"/>
        <v>0</v>
      </c>
      <c r="BI540" s="182">
        <f t="shared" si="8"/>
        <v>0</v>
      </c>
      <c r="BJ540" s="19" t="s">
        <v>84</v>
      </c>
      <c r="BK540" s="182">
        <f t="shared" si="9"/>
        <v>0</v>
      </c>
      <c r="BL540" s="19" t="s">
        <v>619</v>
      </c>
      <c r="BM540" s="181" t="s">
        <v>1657</v>
      </c>
    </row>
    <row r="541" spans="1:65" s="2" customFormat="1" ht="14.45" customHeight="1">
      <c r="A541" s="35"/>
      <c r="B541" s="36"/>
      <c r="C541" s="218" t="s">
        <v>1658</v>
      </c>
      <c r="D541" s="218" t="s">
        <v>192</v>
      </c>
      <c r="E541" s="219" t="s">
        <v>1659</v>
      </c>
      <c r="F541" s="220" t="s">
        <v>1660</v>
      </c>
      <c r="G541" s="221" t="s">
        <v>187</v>
      </c>
      <c r="H541" s="222">
        <v>14</v>
      </c>
      <c r="I541" s="427"/>
      <c r="J541" s="428">
        <f t="shared" si="0"/>
        <v>0</v>
      </c>
      <c r="K541" s="220" t="s">
        <v>19</v>
      </c>
      <c r="L541" s="223"/>
      <c r="M541" s="224" t="s">
        <v>19</v>
      </c>
      <c r="N541" s="225" t="s">
        <v>47</v>
      </c>
      <c r="O541" s="64"/>
      <c r="P541" s="179">
        <f t="shared" si="1"/>
        <v>0</v>
      </c>
      <c r="Q541" s="179">
        <v>0</v>
      </c>
      <c r="R541" s="179">
        <f t="shared" si="2"/>
        <v>0</v>
      </c>
      <c r="S541" s="179">
        <v>0</v>
      </c>
      <c r="T541" s="180">
        <f t="shared" si="3"/>
        <v>0</v>
      </c>
      <c r="U541" s="35"/>
      <c r="V541" s="35"/>
      <c r="W541" s="35"/>
      <c r="X541" s="35"/>
      <c r="Y541" s="35"/>
      <c r="Z541" s="35"/>
      <c r="AA541" s="35"/>
      <c r="AB541" s="35"/>
      <c r="AC541" s="35"/>
      <c r="AD541" s="35"/>
      <c r="AE541" s="35"/>
      <c r="AR541" s="181" t="s">
        <v>1178</v>
      </c>
      <c r="AT541" s="181" t="s">
        <v>192</v>
      </c>
      <c r="AU541" s="181" t="s">
        <v>86</v>
      </c>
      <c r="AY541" s="19" t="s">
        <v>134</v>
      </c>
      <c r="BE541" s="182">
        <f t="shared" si="4"/>
        <v>0</v>
      </c>
      <c r="BF541" s="182">
        <f t="shared" si="5"/>
        <v>0</v>
      </c>
      <c r="BG541" s="182">
        <f t="shared" si="6"/>
        <v>0</v>
      </c>
      <c r="BH541" s="182">
        <f t="shared" si="7"/>
        <v>0</v>
      </c>
      <c r="BI541" s="182">
        <f t="shared" si="8"/>
        <v>0</v>
      </c>
      <c r="BJ541" s="19" t="s">
        <v>84</v>
      </c>
      <c r="BK541" s="182">
        <f t="shared" si="9"/>
        <v>0</v>
      </c>
      <c r="BL541" s="19" t="s">
        <v>619</v>
      </c>
      <c r="BM541" s="181" t="s">
        <v>1661</v>
      </c>
    </row>
    <row r="542" spans="1:65" s="2" customFormat="1">
      <c r="A542" s="35"/>
      <c r="B542" s="36"/>
      <c r="C542" s="37"/>
      <c r="D542" s="183" t="s">
        <v>143</v>
      </c>
      <c r="E542" s="37"/>
      <c r="F542" s="184" t="s">
        <v>1660</v>
      </c>
      <c r="G542" s="37"/>
      <c r="H542" s="37"/>
      <c r="I542" s="426"/>
      <c r="J542" s="408"/>
      <c r="K542" s="37"/>
      <c r="L542" s="40"/>
      <c r="M542" s="186"/>
      <c r="N542" s="187"/>
      <c r="O542" s="64"/>
      <c r="P542" s="64"/>
      <c r="Q542" s="64"/>
      <c r="R542" s="64"/>
      <c r="S542" s="64"/>
      <c r="T542" s="65"/>
      <c r="U542" s="35"/>
      <c r="V542" s="35"/>
      <c r="W542" s="35"/>
      <c r="X542" s="35"/>
      <c r="Y542" s="35"/>
      <c r="Z542" s="35"/>
      <c r="AA542" s="35"/>
      <c r="AB542" s="35"/>
      <c r="AC542" s="35"/>
      <c r="AD542" s="35"/>
      <c r="AE542" s="35"/>
      <c r="AT542" s="19" t="s">
        <v>143</v>
      </c>
      <c r="AU542" s="19" t="s">
        <v>86</v>
      </c>
    </row>
    <row r="543" spans="1:65" s="14" customFormat="1">
      <c r="B543" s="198"/>
      <c r="C543" s="199"/>
      <c r="D543" s="183" t="s">
        <v>147</v>
      </c>
      <c r="E543" s="200" t="s">
        <v>19</v>
      </c>
      <c r="F543" s="201" t="s">
        <v>1662</v>
      </c>
      <c r="G543" s="199"/>
      <c r="H543" s="202">
        <v>6</v>
      </c>
      <c r="I543" s="429"/>
      <c r="J543" s="430"/>
      <c r="K543" s="199"/>
      <c r="L543" s="203"/>
      <c r="M543" s="204"/>
      <c r="N543" s="205"/>
      <c r="O543" s="205"/>
      <c r="P543" s="205"/>
      <c r="Q543" s="205"/>
      <c r="R543" s="205"/>
      <c r="S543" s="205"/>
      <c r="T543" s="206"/>
      <c r="AT543" s="207" t="s">
        <v>147</v>
      </c>
      <c r="AU543" s="207" t="s">
        <v>86</v>
      </c>
      <c r="AV543" s="14" t="s">
        <v>86</v>
      </c>
      <c r="AW543" s="14" t="s">
        <v>35</v>
      </c>
      <c r="AX543" s="14" t="s">
        <v>76</v>
      </c>
      <c r="AY543" s="207" t="s">
        <v>134</v>
      </c>
    </row>
    <row r="544" spans="1:65" s="14" customFormat="1">
      <c r="B544" s="198"/>
      <c r="C544" s="199"/>
      <c r="D544" s="183" t="s">
        <v>147</v>
      </c>
      <c r="E544" s="200" t="s">
        <v>19</v>
      </c>
      <c r="F544" s="201" t="s">
        <v>1663</v>
      </c>
      <c r="G544" s="199"/>
      <c r="H544" s="202">
        <v>8</v>
      </c>
      <c r="I544" s="429"/>
      <c r="J544" s="430"/>
      <c r="K544" s="199"/>
      <c r="L544" s="203"/>
      <c r="M544" s="204"/>
      <c r="N544" s="205"/>
      <c r="O544" s="205"/>
      <c r="P544" s="205"/>
      <c r="Q544" s="205"/>
      <c r="R544" s="205"/>
      <c r="S544" s="205"/>
      <c r="T544" s="206"/>
      <c r="AT544" s="207" t="s">
        <v>147</v>
      </c>
      <c r="AU544" s="207" t="s">
        <v>86</v>
      </c>
      <c r="AV544" s="14" t="s">
        <v>86</v>
      </c>
      <c r="AW544" s="14" t="s">
        <v>35</v>
      </c>
      <c r="AX544" s="14" t="s">
        <v>76</v>
      </c>
      <c r="AY544" s="207" t="s">
        <v>134</v>
      </c>
    </row>
    <row r="545" spans="1:65" s="15" customFormat="1">
      <c r="B545" s="208"/>
      <c r="C545" s="209"/>
      <c r="D545" s="183" t="s">
        <v>147</v>
      </c>
      <c r="E545" s="210" t="s">
        <v>19</v>
      </c>
      <c r="F545" s="211" t="s">
        <v>153</v>
      </c>
      <c r="G545" s="209"/>
      <c r="H545" s="212">
        <v>14</v>
      </c>
      <c r="I545" s="431"/>
      <c r="J545" s="432"/>
      <c r="K545" s="209"/>
      <c r="L545" s="213"/>
      <c r="M545" s="214"/>
      <c r="N545" s="215"/>
      <c r="O545" s="215"/>
      <c r="P545" s="215"/>
      <c r="Q545" s="215"/>
      <c r="R545" s="215"/>
      <c r="S545" s="215"/>
      <c r="T545" s="216"/>
      <c r="AT545" s="217" t="s">
        <v>147</v>
      </c>
      <c r="AU545" s="217" t="s">
        <v>86</v>
      </c>
      <c r="AV545" s="15" t="s">
        <v>141</v>
      </c>
      <c r="AW545" s="15" t="s">
        <v>35</v>
      </c>
      <c r="AX545" s="15" t="s">
        <v>84</v>
      </c>
      <c r="AY545" s="217" t="s">
        <v>134</v>
      </c>
    </row>
    <row r="546" spans="1:65" s="2" customFormat="1" ht="14.45" customHeight="1">
      <c r="A546" s="35"/>
      <c r="B546" s="36"/>
      <c r="C546" s="170" t="s">
        <v>1664</v>
      </c>
      <c r="D546" s="170" t="s">
        <v>136</v>
      </c>
      <c r="E546" s="171" t="s">
        <v>1526</v>
      </c>
      <c r="F546" s="172" t="s">
        <v>1527</v>
      </c>
      <c r="G546" s="173" t="s">
        <v>1058</v>
      </c>
      <c r="H546" s="390">
        <v>1</v>
      </c>
      <c r="I546" s="424"/>
      <c r="J546" s="425">
        <f>ROUND(I546*H546,2)</f>
        <v>0</v>
      </c>
      <c r="K546" s="172" t="s">
        <v>19</v>
      </c>
      <c r="L546" s="40"/>
      <c r="M546" s="177" t="s">
        <v>19</v>
      </c>
      <c r="N546" s="178" t="s">
        <v>47</v>
      </c>
      <c r="O546" s="64"/>
      <c r="P546" s="179">
        <f>O546*H546</f>
        <v>0</v>
      </c>
      <c r="Q546" s="179">
        <v>0</v>
      </c>
      <c r="R546" s="179">
        <f>Q546*H546</f>
        <v>0</v>
      </c>
      <c r="S546" s="179">
        <v>0</v>
      </c>
      <c r="T546" s="180">
        <f>S546*H546</f>
        <v>0</v>
      </c>
      <c r="U546" s="35"/>
      <c r="V546" s="35"/>
      <c r="W546" s="35"/>
      <c r="X546" s="35"/>
      <c r="Y546" s="35"/>
      <c r="Z546" s="35"/>
      <c r="AA546" s="35"/>
      <c r="AB546" s="35"/>
      <c r="AC546" s="35"/>
      <c r="AD546" s="35"/>
      <c r="AE546" s="35"/>
      <c r="AR546" s="181" t="s">
        <v>619</v>
      </c>
      <c r="AT546" s="181" t="s">
        <v>136</v>
      </c>
      <c r="AU546" s="181" t="s">
        <v>86</v>
      </c>
      <c r="AY546" s="19" t="s">
        <v>134</v>
      </c>
      <c r="BE546" s="182">
        <f>IF(N546="základní",J546,0)</f>
        <v>0</v>
      </c>
      <c r="BF546" s="182">
        <f>IF(N546="snížená",J546,0)</f>
        <v>0</v>
      </c>
      <c r="BG546" s="182">
        <f>IF(N546="zákl. přenesená",J546,0)</f>
        <v>0</v>
      </c>
      <c r="BH546" s="182">
        <f>IF(N546="sníž. přenesená",J546,0)</f>
        <v>0</v>
      </c>
      <c r="BI546" s="182">
        <f>IF(N546="nulová",J546,0)</f>
        <v>0</v>
      </c>
      <c r="BJ546" s="19" t="s">
        <v>84</v>
      </c>
      <c r="BK546" s="182">
        <f>ROUND(I546*H546,2)</f>
        <v>0</v>
      </c>
      <c r="BL546" s="19" t="s">
        <v>619</v>
      </c>
      <c r="BM546" s="181" t="s">
        <v>1665</v>
      </c>
    </row>
    <row r="547" spans="1:65" s="2" customFormat="1">
      <c r="A547" s="35"/>
      <c r="B547" s="36"/>
      <c r="C547" s="37"/>
      <c r="D547" s="183" t="s">
        <v>143</v>
      </c>
      <c r="E547" s="37"/>
      <c r="F547" s="184" t="s">
        <v>1527</v>
      </c>
      <c r="G547" s="37"/>
      <c r="H547" s="391"/>
      <c r="I547" s="426"/>
      <c r="J547" s="408"/>
      <c r="K547" s="37"/>
      <c r="L547" s="40"/>
      <c r="M547" s="186"/>
      <c r="N547" s="187"/>
      <c r="O547" s="64"/>
      <c r="P547" s="64"/>
      <c r="Q547" s="64"/>
      <c r="R547" s="64"/>
      <c r="S547" s="64"/>
      <c r="T547" s="65"/>
      <c r="U547" s="35"/>
      <c r="V547" s="35"/>
      <c r="W547" s="35"/>
      <c r="X547" s="35"/>
      <c r="Y547" s="35"/>
      <c r="Z547" s="35"/>
      <c r="AA547" s="35"/>
      <c r="AB547" s="35"/>
      <c r="AC547" s="35"/>
      <c r="AD547" s="35"/>
      <c r="AE547" s="35"/>
      <c r="AT547" s="19" t="s">
        <v>143</v>
      </c>
      <c r="AU547" s="19" t="s">
        <v>86</v>
      </c>
    </row>
    <row r="548" spans="1:65" s="2" customFormat="1" ht="14.45" customHeight="1">
      <c r="A548" s="35"/>
      <c r="B548" s="36"/>
      <c r="C548" s="170" t="s">
        <v>1666</v>
      </c>
      <c r="D548" s="170" t="s">
        <v>136</v>
      </c>
      <c r="E548" s="171" t="s">
        <v>1530</v>
      </c>
      <c r="F548" s="172" t="s">
        <v>1531</v>
      </c>
      <c r="G548" s="173" t="s">
        <v>1058</v>
      </c>
      <c r="H548" s="390">
        <v>1</v>
      </c>
      <c r="I548" s="424"/>
      <c r="J548" s="425">
        <f>ROUND(I548*H548,2)</f>
        <v>0</v>
      </c>
      <c r="K548" s="172" t="s">
        <v>19</v>
      </c>
      <c r="L548" s="40"/>
      <c r="M548" s="177" t="s">
        <v>19</v>
      </c>
      <c r="N548" s="178" t="s">
        <v>47</v>
      </c>
      <c r="O548" s="64"/>
      <c r="P548" s="179">
        <f>O548*H548</f>
        <v>0</v>
      </c>
      <c r="Q548" s="179">
        <v>0</v>
      </c>
      <c r="R548" s="179">
        <f>Q548*H548</f>
        <v>0</v>
      </c>
      <c r="S548" s="179">
        <v>0</v>
      </c>
      <c r="T548" s="180">
        <f>S548*H548</f>
        <v>0</v>
      </c>
      <c r="U548" s="35"/>
      <c r="V548" s="35"/>
      <c r="W548" s="35"/>
      <c r="X548" s="35"/>
      <c r="Y548" s="35"/>
      <c r="Z548" s="35"/>
      <c r="AA548" s="35"/>
      <c r="AB548" s="35"/>
      <c r="AC548" s="35"/>
      <c r="AD548" s="35"/>
      <c r="AE548" s="35"/>
      <c r="AR548" s="181" t="s">
        <v>619</v>
      </c>
      <c r="AT548" s="181" t="s">
        <v>136</v>
      </c>
      <c r="AU548" s="181" t="s">
        <v>86</v>
      </c>
      <c r="AY548" s="19" t="s">
        <v>134</v>
      </c>
      <c r="BE548" s="182">
        <f>IF(N548="základní",J548,0)</f>
        <v>0</v>
      </c>
      <c r="BF548" s="182">
        <f>IF(N548="snížená",J548,0)</f>
        <v>0</v>
      </c>
      <c r="BG548" s="182">
        <f>IF(N548="zákl. přenesená",J548,0)</f>
        <v>0</v>
      </c>
      <c r="BH548" s="182">
        <f>IF(N548="sníž. přenesená",J548,0)</f>
        <v>0</v>
      </c>
      <c r="BI548" s="182">
        <f>IF(N548="nulová",J548,0)</f>
        <v>0</v>
      </c>
      <c r="BJ548" s="19" t="s">
        <v>84</v>
      </c>
      <c r="BK548" s="182">
        <f>ROUND(I548*H548,2)</f>
        <v>0</v>
      </c>
      <c r="BL548" s="19" t="s">
        <v>619</v>
      </c>
      <c r="BM548" s="181" t="s">
        <v>1667</v>
      </c>
    </row>
    <row r="549" spans="1:65" s="2" customFormat="1">
      <c r="A549" s="35"/>
      <c r="B549" s="36"/>
      <c r="C549" s="37"/>
      <c r="D549" s="183" t="s">
        <v>143</v>
      </c>
      <c r="E549" s="37"/>
      <c r="F549" s="184" t="s">
        <v>1531</v>
      </c>
      <c r="G549" s="37"/>
      <c r="H549" s="391"/>
      <c r="I549" s="426"/>
      <c r="J549" s="408"/>
      <c r="K549" s="37"/>
      <c r="L549" s="40"/>
      <c r="M549" s="186"/>
      <c r="N549" s="187"/>
      <c r="O549" s="64"/>
      <c r="P549" s="64"/>
      <c r="Q549" s="64"/>
      <c r="R549" s="64"/>
      <c r="S549" s="64"/>
      <c r="T549" s="65"/>
      <c r="U549" s="35"/>
      <c r="V549" s="35"/>
      <c r="W549" s="35"/>
      <c r="X549" s="35"/>
      <c r="Y549" s="35"/>
      <c r="Z549" s="35"/>
      <c r="AA549" s="35"/>
      <c r="AB549" s="35"/>
      <c r="AC549" s="35"/>
      <c r="AD549" s="35"/>
      <c r="AE549" s="35"/>
      <c r="AT549" s="19" t="s">
        <v>143</v>
      </c>
      <c r="AU549" s="19" t="s">
        <v>86</v>
      </c>
    </row>
    <row r="550" spans="1:65" s="2" customFormat="1" ht="14.45" customHeight="1">
      <c r="A550" s="35"/>
      <c r="B550" s="36"/>
      <c r="C550" s="170" t="s">
        <v>1668</v>
      </c>
      <c r="D550" s="170" t="s">
        <v>136</v>
      </c>
      <c r="E550" s="171" t="s">
        <v>1534</v>
      </c>
      <c r="F550" s="172" t="s">
        <v>1535</v>
      </c>
      <c r="G550" s="173" t="s">
        <v>1058</v>
      </c>
      <c r="H550" s="390">
        <v>1</v>
      </c>
      <c r="I550" s="424"/>
      <c r="J550" s="425">
        <f>ROUND(I550*H550,2)</f>
        <v>0</v>
      </c>
      <c r="K550" s="172" t="s">
        <v>19</v>
      </c>
      <c r="L550" s="40"/>
      <c r="M550" s="177" t="s">
        <v>19</v>
      </c>
      <c r="N550" s="178" t="s">
        <v>47</v>
      </c>
      <c r="O550" s="64"/>
      <c r="P550" s="179">
        <f>O550*H550</f>
        <v>0</v>
      </c>
      <c r="Q550" s="179">
        <v>0</v>
      </c>
      <c r="R550" s="179">
        <f>Q550*H550</f>
        <v>0</v>
      </c>
      <c r="S550" s="179">
        <v>0</v>
      </c>
      <c r="T550" s="180">
        <f>S550*H550</f>
        <v>0</v>
      </c>
      <c r="U550" s="35"/>
      <c r="V550" s="35"/>
      <c r="W550" s="35"/>
      <c r="X550" s="35"/>
      <c r="Y550" s="35"/>
      <c r="Z550" s="35"/>
      <c r="AA550" s="35"/>
      <c r="AB550" s="35"/>
      <c r="AC550" s="35"/>
      <c r="AD550" s="35"/>
      <c r="AE550" s="35"/>
      <c r="AR550" s="181" t="s">
        <v>619</v>
      </c>
      <c r="AT550" s="181" t="s">
        <v>136</v>
      </c>
      <c r="AU550" s="181" t="s">
        <v>86</v>
      </c>
      <c r="AY550" s="19" t="s">
        <v>134</v>
      </c>
      <c r="BE550" s="182">
        <f>IF(N550="základní",J550,0)</f>
        <v>0</v>
      </c>
      <c r="BF550" s="182">
        <f>IF(N550="snížená",J550,0)</f>
        <v>0</v>
      </c>
      <c r="BG550" s="182">
        <f>IF(N550="zákl. přenesená",J550,0)</f>
        <v>0</v>
      </c>
      <c r="BH550" s="182">
        <f>IF(N550="sníž. přenesená",J550,0)</f>
        <v>0</v>
      </c>
      <c r="BI550" s="182">
        <f>IF(N550="nulová",J550,0)</f>
        <v>0</v>
      </c>
      <c r="BJ550" s="19" t="s">
        <v>84</v>
      </c>
      <c r="BK550" s="182">
        <f>ROUND(I550*H550,2)</f>
        <v>0</v>
      </c>
      <c r="BL550" s="19" t="s">
        <v>619</v>
      </c>
      <c r="BM550" s="181" t="s">
        <v>1669</v>
      </c>
    </row>
    <row r="551" spans="1:65" s="2" customFormat="1">
      <c r="A551" s="35"/>
      <c r="B551" s="36"/>
      <c r="C551" s="37"/>
      <c r="D551" s="183" t="s">
        <v>143</v>
      </c>
      <c r="E551" s="37"/>
      <c r="F551" s="184" t="s">
        <v>1535</v>
      </c>
      <c r="G551" s="37"/>
      <c r="H551" s="37"/>
      <c r="I551" s="426"/>
      <c r="J551" s="408"/>
      <c r="K551" s="37"/>
      <c r="L551" s="40"/>
      <c r="M551" s="236"/>
      <c r="N551" s="237"/>
      <c r="O551" s="238"/>
      <c r="P551" s="238"/>
      <c r="Q551" s="238"/>
      <c r="R551" s="238"/>
      <c r="S551" s="238"/>
      <c r="T551" s="239"/>
      <c r="U551" s="35"/>
      <c r="V551" s="35"/>
      <c r="W551" s="35"/>
      <c r="X551" s="35"/>
      <c r="Y551" s="35"/>
      <c r="Z551" s="35"/>
      <c r="AA551" s="35"/>
      <c r="AB551" s="35"/>
      <c r="AC551" s="35"/>
      <c r="AD551" s="35"/>
      <c r="AE551" s="35"/>
      <c r="AT551" s="19" t="s">
        <v>143</v>
      </c>
      <c r="AU551" s="19" t="s">
        <v>86</v>
      </c>
    </row>
    <row r="552" spans="1:65" s="2" customFormat="1" ht="6.95" customHeight="1">
      <c r="A552" s="35"/>
      <c r="B552" s="48"/>
      <c r="C552" s="49"/>
      <c r="D552" s="49"/>
      <c r="E552" s="49"/>
      <c r="F552" s="49"/>
      <c r="G552" s="49"/>
      <c r="H552" s="49"/>
      <c r="I552" s="417"/>
      <c r="J552" s="417"/>
      <c r="K552" s="49"/>
      <c r="L552" s="40"/>
      <c r="M552" s="35"/>
      <c r="O552" s="35"/>
      <c r="P552" s="35"/>
      <c r="Q552" s="35"/>
      <c r="R552" s="35"/>
      <c r="S552" s="35"/>
      <c r="T552" s="35"/>
      <c r="U552" s="35"/>
      <c r="V552" s="35"/>
      <c r="W552" s="35"/>
      <c r="X552" s="35"/>
      <c r="Y552" s="35"/>
      <c r="Z552" s="35"/>
      <c r="AA552" s="35"/>
      <c r="AB552" s="35"/>
      <c r="AC552" s="35"/>
      <c r="AD552" s="35"/>
      <c r="AE552" s="35"/>
    </row>
  </sheetData>
  <autoFilter ref="C90:K551"/>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03"/>
  <sheetViews>
    <sheetView showGridLines="0" topLeftCell="A216" zoomScale="85" zoomScaleNormal="85" workbookViewId="0">
      <selection activeCell="F219" sqref="F21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8.33203125" style="1" bestFit="1" customWidth="1"/>
    <col min="8" max="8" width="11.5" style="1" customWidth="1"/>
    <col min="9" max="10" width="20.1640625" style="393" customWidth="1"/>
    <col min="11"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393"/>
      <c r="J2" s="393"/>
      <c r="L2" s="332"/>
      <c r="M2" s="332"/>
      <c r="N2" s="332"/>
      <c r="O2" s="332"/>
      <c r="P2" s="332"/>
      <c r="Q2" s="332"/>
      <c r="R2" s="332"/>
      <c r="S2" s="332"/>
      <c r="T2" s="332"/>
      <c r="U2" s="332"/>
      <c r="V2" s="332"/>
      <c r="AT2" s="19" t="s">
        <v>93</v>
      </c>
    </row>
    <row r="3" spans="1:46" s="1" customFormat="1" ht="6.95" customHeight="1">
      <c r="B3" s="100"/>
      <c r="C3" s="101"/>
      <c r="D3" s="101"/>
      <c r="E3" s="101"/>
      <c r="F3" s="101"/>
      <c r="G3" s="101"/>
      <c r="H3" s="101"/>
      <c r="I3" s="394"/>
      <c r="J3" s="394"/>
      <c r="K3" s="101"/>
      <c r="L3" s="22"/>
      <c r="AT3" s="19" t="s">
        <v>86</v>
      </c>
    </row>
    <row r="4" spans="1:46" s="1" customFormat="1" ht="24.95" customHeight="1">
      <c r="B4" s="22"/>
      <c r="D4" s="102" t="s">
        <v>98</v>
      </c>
      <c r="I4" s="393"/>
      <c r="J4" s="393"/>
      <c r="L4" s="22"/>
      <c r="M4" s="103" t="s">
        <v>10</v>
      </c>
      <c r="AT4" s="19" t="s">
        <v>4</v>
      </c>
    </row>
    <row r="5" spans="1:46" s="1" customFormat="1" ht="6.95" customHeight="1">
      <c r="B5" s="22"/>
      <c r="I5" s="393"/>
      <c r="J5" s="393"/>
      <c r="L5" s="22"/>
    </row>
    <row r="6" spans="1:46" s="1" customFormat="1" ht="12" customHeight="1">
      <c r="B6" s="22"/>
      <c r="D6" s="104" t="s">
        <v>16</v>
      </c>
      <c r="I6" s="393"/>
      <c r="J6" s="393"/>
      <c r="L6" s="22"/>
    </row>
    <row r="7" spans="1:46" s="1" customFormat="1" ht="16.5" customHeight="1">
      <c r="B7" s="22"/>
      <c r="E7" s="375" t="str">
        <f>'Rekapitulace stavby'!K6</f>
        <v>PD Intenzifikace ČOV Český Brod</v>
      </c>
      <c r="F7" s="376"/>
      <c r="G7" s="376"/>
      <c r="H7" s="376"/>
      <c r="I7" s="393"/>
      <c r="J7" s="393"/>
      <c r="L7" s="22"/>
    </row>
    <row r="8" spans="1:46" s="2" customFormat="1" ht="12" customHeight="1">
      <c r="A8" s="35"/>
      <c r="B8" s="40"/>
      <c r="C8" s="35"/>
      <c r="D8" s="104" t="s">
        <v>99</v>
      </c>
      <c r="E8" s="35"/>
      <c r="F8" s="35"/>
      <c r="G8" s="35"/>
      <c r="H8" s="35"/>
      <c r="I8" s="395"/>
      <c r="J8" s="395"/>
      <c r="K8" s="35"/>
      <c r="L8" s="105"/>
      <c r="S8" s="35"/>
      <c r="T8" s="35"/>
      <c r="U8" s="35"/>
      <c r="V8" s="35"/>
      <c r="W8" s="35"/>
      <c r="X8" s="35"/>
      <c r="Y8" s="35"/>
      <c r="Z8" s="35"/>
      <c r="AA8" s="35"/>
      <c r="AB8" s="35"/>
      <c r="AC8" s="35"/>
      <c r="AD8" s="35"/>
      <c r="AE8" s="35"/>
    </row>
    <row r="9" spans="1:46" s="2" customFormat="1" ht="16.5" customHeight="1">
      <c r="A9" s="35"/>
      <c r="B9" s="40"/>
      <c r="C9" s="35"/>
      <c r="D9" s="35"/>
      <c r="E9" s="377" t="s">
        <v>1670</v>
      </c>
      <c r="F9" s="378"/>
      <c r="G9" s="378"/>
      <c r="H9" s="378"/>
      <c r="I9" s="395"/>
      <c r="J9" s="395"/>
      <c r="K9" s="35"/>
      <c r="L9" s="105"/>
      <c r="S9" s="35"/>
      <c r="T9" s="35"/>
      <c r="U9" s="35"/>
      <c r="V9" s="35"/>
      <c r="W9" s="35"/>
      <c r="X9" s="35"/>
      <c r="Y9" s="35"/>
      <c r="Z9" s="35"/>
      <c r="AA9" s="35"/>
      <c r="AB9" s="35"/>
      <c r="AC9" s="35"/>
      <c r="AD9" s="35"/>
      <c r="AE9" s="35"/>
    </row>
    <row r="10" spans="1:46" s="2" customFormat="1">
      <c r="A10" s="35"/>
      <c r="B10" s="40"/>
      <c r="C10" s="35"/>
      <c r="D10" s="35"/>
      <c r="E10" s="35"/>
      <c r="F10" s="35"/>
      <c r="G10" s="35"/>
      <c r="H10" s="35"/>
      <c r="I10" s="395"/>
      <c r="J10" s="395"/>
      <c r="K10" s="35"/>
      <c r="L10" s="105"/>
      <c r="S10" s="35"/>
      <c r="T10" s="35"/>
      <c r="U10" s="35"/>
      <c r="V10" s="35"/>
      <c r="W10" s="35"/>
      <c r="X10" s="35"/>
      <c r="Y10" s="35"/>
      <c r="Z10" s="35"/>
      <c r="AA10" s="35"/>
      <c r="AB10" s="35"/>
      <c r="AC10" s="35"/>
      <c r="AD10" s="35"/>
      <c r="AE10" s="35"/>
    </row>
    <row r="11" spans="1:46" s="2" customFormat="1" ht="12" customHeight="1">
      <c r="A11" s="35"/>
      <c r="B11" s="40"/>
      <c r="C11" s="35"/>
      <c r="D11" s="104" t="s">
        <v>18</v>
      </c>
      <c r="E11" s="35"/>
      <c r="F11" s="106" t="s">
        <v>19</v>
      </c>
      <c r="G11" s="35"/>
      <c r="H11" s="35"/>
      <c r="I11" s="396" t="s">
        <v>20</v>
      </c>
      <c r="J11" s="397" t="s">
        <v>19</v>
      </c>
      <c r="K11" s="35"/>
      <c r="L11" s="105"/>
      <c r="S11" s="35"/>
      <c r="T11" s="35"/>
      <c r="U11" s="35"/>
      <c r="V11" s="35"/>
      <c r="W11" s="35"/>
      <c r="X11" s="35"/>
      <c r="Y11" s="35"/>
      <c r="Z11" s="35"/>
      <c r="AA11" s="35"/>
      <c r="AB11" s="35"/>
      <c r="AC11" s="35"/>
      <c r="AD11" s="35"/>
      <c r="AE11" s="35"/>
    </row>
    <row r="12" spans="1:46" s="2" customFormat="1" ht="12" customHeight="1">
      <c r="A12" s="35"/>
      <c r="B12" s="40"/>
      <c r="C12" s="35"/>
      <c r="D12" s="104" t="s">
        <v>21</v>
      </c>
      <c r="E12" s="35"/>
      <c r="F12" s="106" t="s">
        <v>22</v>
      </c>
      <c r="G12" s="35"/>
      <c r="H12" s="35"/>
      <c r="I12" s="396" t="s">
        <v>23</v>
      </c>
      <c r="J12" s="397" t="str">
        <f>'Rekapitulace stavby'!AN8</f>
        <v>28. 11. 2019</v>
      </c>
      <c r="K12" s="35"/>
      <c r="L12" s="105"/>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95"/>
      <c r="J13" s="395"/>
      <c r="K13" s="35"/>
      <c r="L13" s="105"/>
      <c r="S13" s="35"/>
      <c r="T13" s="35"/>
      <c r="U13" s="35"/>
      <c r="V13" s="35"/>
      <c r="W13" s="35"/>
      <c r="X13" s="35"/>
      <c r="Y13" s="35"/>
      <c r="Z13" s="35"/>
      <c r="AA13" s="35"/>
      <c r="AB13" s="35"/>
      <c r="AC13" s="35"/>
      <c r="AD13" s="35"/>
      <c r="AE13" s="35"/>
    </row>
    <row r="14" spans="1:46" s="2" customFormat="1" ht="12" customHeight="1">
      <c r="A14" s="35"/>
      <c r="B14" s="40"/>
      <c r="C14" s="35"/>
      <c r="D14" s="104" t="s">
        <v>25</v>
      </c>
      <c r="E14" s="35"/>
      <c r="F14" s="35"/>
      <c r="G14" s="35"/>
      <c r="H14" s="35"/>
      <c r="I14" s="396" t="s">
        <v>26</v>
      </c>
      <c r="J14" s="397" t="s">
        <v>27</v>
      </c>
      <c r="K14" s="35"/>
      <c r="L14" s="105"/>
      <c r="S14" s="35"/>
      <c r="T14" s="35"/>
      <c r="U14" s="35"/>
      <c r="V14" s="35"/>
      <c r="W14" s="35"/>
      <c r="X14" s="35"/>
      <c r="Y14" s="35"/>
      <c r="Z14" s="35"/>
      <c r="AA14" s="35"/>
      <c r="AB14" s="35"/>
      <c r="AC14" s="35"/>
      <c r="AD14" s="35"/>
      <c r="AE14" s="35"/>
    </row>
    <row r="15" spans="1:46" s="2" customFormat="1" ht="18" customHeight="1">
      <c r="A15" s="35"/>
      <c r="B15" s="40"/>
      <c r="C15" s="35"/>
      <c r="D15" s="35"/>
      <c r="E15" s="106" t="s">
        <v>28</v>
      </c>
      <c r="F15" s="35"/>
      <c r="G15" s="35"/>
      <c r="H15" s="35"/>
      <c r="I15" s="396" t="s">
        <v>29</v>
      </c>
      <c r="J15" s="397" t="s">
        <v>19</v>
      </c>
      <c r="K15" s="35"/>
      <c r="L15" s="105"/>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95"/>
      <c r="J16" s="395"/>
      <c r="K16" s="35"/>
      <c r="L16" s="105"/>
      <c r="S16" s="35"/>
      <c r="T16" s="35"/>
      <c r="U16" s="35"/>
      <c r="V16" s="35"/>
      <c r="W16" s="35"/>
      <c r="X16" s="35"/>
      <c r="Y16" s="35"/>
      <c r="Z16" s="35"/>
      <c r="AA16" s="35"/>
      <c r="AB16" s="35"/>
      <c r="AC16" s="35"/>
      <c r="AD16" s="35"/>
      <c r="AE16" s="35"/>
    </row>
    <row r="17" spans="1:31" s="2" customFormat="1" ht="12" customHeight="1">
      <c r="A17" s="35"/>
      <c r="B17" s="40"/>
      <c r="C17" s="35"/>
      <c r="D17" s="104" t="s">
        <v>30</v>
      </c>
      <c r="E17" s="35"/>
      <c r="F17" s="35"/>
      <c r="G17" s="35"/>
      <c r="H17" s="35"/>
      <c r="I17" s="396" t="s">
        <v>26</v>
      </c>
      <c r="J17" s="398" t="str">
        <f>'Rekapitulace stavby'!AN13</f>
        <v>Vyplň údaj</v>
      </c>
      <c r="K17" s="35"/>
      <c r="L17" s="105"/>
      <c r="S17" s="35"/>
      <c r="T17" s="35"/>
      <c r="U17" s="35"/>
      <c r="V17" s="35"/>
      <c r="W17" s="35"/>
      <c r="X17" s="35"/>
      <c r="Y17" s="35"/>
      <c r="Z17" s="35"/>
      <c r="AA17" s="35"/>
      <c r="AB17" s="35"/>
      <c r="AC17" s="35"/>
      <c r="AD17" s="35"/>
      <c r="AE17" s="35"/>
    </row>
    <row r="18" spans="1:31" s="2" customFormat="1" ht="18" customHeight="1">
      <c r="A18" s="35"/>
      <c r="B18" s="40"/>
      <c r="C18" s="35"/>
      <c r="D18" s="35"/>
      <c r="E18" s="379" t="str">
        <f>'Rekapitulace stavby'!E14</f>
        <v>Vyplň údaj</v>
      </c>
      <c r="F18" s="380"/>
      <c r="G18" s="380"/>
      <c r="H18" s="380"/>
      <c r="I18" s="396" t="s">
        <v>29</v>
      </c>
      <c r="J18" s="398" t="str">
        <f>'Rekapitulace stavby'!AN14</f>
        <v>Vyplň údaj</v>
      </c>
      <c r="K18" s="35"/>
      <c r="L18" s="105"/>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95"/>
      <c r="J19" s="395"/>
      <c r="K19" s="35"/>
      <c r="L19" s="105"/>
      <c r="S19" s="35"/>
      <c r="T19" s="35"/>
      <c r="U19" s="35"/>
      <c r="V19" s="35"/>
      <c r="W19" s="35"/>
      <c r="X19" s="35"/>
      <c r="Y19" s="35"/>
      <c r="Z19" s="35"/>
      <c r="AA19" s="35"/>
      <c r="AB19" s="35"/>
      <c r="AC19" s="35"/>
      <c r="AD19" s="35"/>
      <c r="AE19" s="35"/>
    </row>
    <row r="20" spans="1:31" s="2" customFormat="1" ht="12" customHeight="1">
      <c r="A20" s="35"/>
      <c r="B20" s="40"/>
      <c r="C20" s="35"/>
      <c r="D20" s="104" t="s">
        <v>32</v>
      </c>
      <c r="E20" s="35"/>
      <c r="F20" s="35"/>
      <c r="G20" s="35"/>
      <c r="H20" s="35"/>
      <c r="I20" s="396" t="s">
        <v>26</v>
      </c>
      <c r="J20" s="397" t="s">
        <v>33</v>
      </c>
      <c r="K20" s="35"/>
      <c r="L20" s="105"/>
      <c r="S20" s="35"/>
      <c r="T20" s="35"/>
      <c r="U20" s="35"/>
      <c r="V20" s="35"/>
      <c r="W20" s="35"/>
      <c r="X20" s="35"/>
      <c r="Y20" s="35"/>
      <c r="Z20" s="35"/>
      <c r="AA20" s="35"/>
      <c r="AB20" s="35"/>
      <c r="AC20" s="35"/>
      <c r="AD20" s="35"/>
      <c r="AE20" s="35"/>
    </row>
    <row r="21" spans="1:31" s="2" customFormat="1" ht="18" customHeight="1">
      <c r="A21" s="35"/>
      <c r="B21" s="40"/>
      <c r="C21" s="35"/>
      <c r="D21" s="35"/>
      <c r="E21" s="106" t="s">
        <v>34</v>
      </c>
      <c r="F21" s="35"/>
      <c r="G21" s="35"/>
      <c r="H21" s="35"/>
      <c r="I21" s="396" t="s">
        <v>29</v>
      </c>
      <c r="J21" s="397" t="s">
        <v>19</v>
      </c>
      <c r="K21" s="35"/>
      <c r="L21" s="105"/>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95"/>
      <c r="J22" s="395"/>
      <c r="K22" s="35"/>
      <c r="L22" s="105"/>
      <c r="S22" s="35"/>
      <c r="T22" s="35"/>
      <c r="U22" s="35"/>
      <c r="V22" s="35"/>
      <c r="W22" s="35"/>
      <c r="X22" s="35"/>
      <c r="Y22" s="35"/>
      <c r="Z22" s="35"/>
      <c r="AA22" s="35"/>
      <c r="AB22" s="35"/>
      <c r="AC22" s="35"/>
      <c r="AD22" s="35"/>
      <c r="AE22" s="35"/>
    </row>
    <row r="23" spans="1:31" s="2" customFormat="1" ht="12" customHeight="1">
      <c r="A23" s="35"/>
      <c r="B23" s="40"/>
      <c r="C23" s="35"/>
      <c r="D23" s="104" t="s">
        <v>36</v>
      </c>
      <c r="E23" s="35"/>
      <c r="F23" s="35"/>
      <c r="G23" s="35"/>
      <c r="H23" s="35"/>
      <c r="I23" s="396" t="s">
        <v>26</v>
      </c>
      <c r="J23" s="397" t="s">
        <v>37</v>
      </c>
      <c r="K23" s="35"/>
      <c r="L23" s="105"/>
      <c r="S23" s="35"/>
      <c r="T23" s="35"/>
      <c r="U23" s="35"/>
      <c r="V23" s="35"/>
      <c r="W23" s="35"/>
      <c r="X23" s="35"/>
      <c r="Y23" s="35"/>
      <c r="Z23" s="35"/>
      <c r="AA23" s="35"/>
      <c r="AB23" s="35"/>
      <c r="AC23" s="35"/>
      <c r="AD23" s="35"/>
      <c r="AE23" s="35"/>
    </row>
    <row r="24" spans="1:31" s="2" customFormat="1" ht="18" customHeight="1">
      <c r="A24" s="35"/>
      <c r="B24" s="40"/>
      <c r="C24" s="35"/>
      <c r="D24" s="35"/>
      <c r="E24" s="106" t="s">
        <v>1671</v>
      </c>
      <c r="F24" s="35"/>
      <c r="G24" s="35"/>
      <c r="H24" s="35"/>
      <c r="I24" s="396" t="s">
        <v>29</v>
      </c>
      <c r="J24" s="397" t="s">
        <v>39</v>
      </c>
      <c r="K24" s="35"/>
      <c r="L24" s="105"/>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95"/>
      <c r="J25" s="395"/>
      <c r="K25" s="35"/>
      <c r="L25" s="105"/>
      <c r="S25" s="35"/>
      <c r="T25" s="35"/>
      <c r="U25" s="35"/>
      <c r="V25" s="35"/>
      <c r="W25" s="35"/>
      <c r="X25" s="35"/>
      <c r="Y25" s="35"/>
      <c r="Z25" s="35"/>
      <c r="AA25" s="35"/>
      <c r="AB25" s="35"/>
      <c r="AC25" s="35"/>
      <c r="AD25" s="35"/>
      <c r="AE25" s="35"/>
    </row>
    <row r="26" spans="1:31" s="2" customFormat="1" ht="12" customHeight="1">
      <c r="A26" s="35"/>
      <c r="B26" s="40"/>
      <c r="C26" s="35"/>
      <c r="D26" s="104" t="s">
        <v>40</v>
      </c>
      <c r="E26" s="35"/>
      <c r="F26" s="35"/>
      <c r="G26" s="35"/>
      <c r="H26" s="35"/>
      <c r="I26" s="395"/>
      <c r="J26" s="395"/>
      <c r="K26" s="35"/>
      <c r="L26" s="105"/>
      <c r="S26" s="35"/>
      <c r="T26" s="35"/>
      <c r="U26" s="35"/>
      <c r="V26" s="35"/>
      <c r="W26" s="35"/>
      <c r="X26" s="35"/>
      <c r="Y26" s="35"/>
      <c r="Z26" s="35"/>
      <c r="AA26" s="35"/>
      <c r="AB26" s="35"/>
      <c r="AC26" s="35"/>
      <c r="AD26" s="35"/>
      <c r="AE26" s="35"/>
    </row>
    <row r="27" spans="1:31" s="8" customFormat="1" ht="47.25" customHeight="1">
      <c r="A27" s="108"/>
      <c r="B27" s="109"/>
      <c r="C27" s="108"/>
      <c r="D27" s="108"/>
      <c r="E27" s="381" t="s">
        <v>41</v>
      </c>
      <c r="F27" s="381"/>
      <c r="G27" s="381"/>
      <c r="H27" s="381"/>
      <c r="I27" s="399"/>
      <c r="J27" s="399"/>
      <c r="K27" s="108"/>
      <c r="L27" s="110"/>
      <c r="S27" s="108"/>
      <c r="T27" s="108"/>
      <c r="U27" s="108"/>
      <c r="V27" s="108"/>
      <c r="W27" s="108"/>
      <c r="X27" s="108"/>
      <c r="Y27" s="108"/>
      <c r="Z27" s="108"/>
      <c r="AA27" s="108"/>
      <c r="AB27" s="108"/>
      <c r="AC27" s="108"/>
      <c r="AD27" s="108"/>
      <c r="AE27" s="108"/>
    </row>
    <row r="28" spans="1:31" s="2" customFormat="1" ht="6.95" customHeight="1">
      <c r="A28" s="35"/>
      <c r="B28" s="40"/>
      <c r="C28" s="35"/>
      <c r="D28" s="35"/>
      <c r="E28" s="35"/>
      <c r="F28" s="35"/>
      <c r="G28" s="35"/>
      <c r="H28" s="35"/>
      <c r="I28" s="395"/>
      <c r="J28" s="395"/>
      <c r="K28" s="35"/>
      <c r="L28" s="105"/>
      <c r="S28" s="35"/>
      <c r="T28" s="35"/>
      <c r="U28" s="35"/>
      <c r="V28" s="35"/>
      <c r="W28" s="35"/>
      <c r="X28" s="35"/>
      <c r="Y28" s="35"/>
      <c r="Z28" s="35"/>
      <c r="AA28" s="35"/>
      <c r="AB28" s="35"/>
      <c r="AC28" s="35"/>
      <c r="AD28" s="35"/>
      <c r="AE28" s="35"/>
    </row>
    <row r="29" spans="1:31" s="2" customFormat="1" ht="6.95" customHeight="1">
      <c r="A29" s="35"/>
      <c r="B29" s="40"/>
      <c r="C29" s="35"/>
      <c r="D29" s="111"/>
      <c r="E29" s="111"/>
      <c r="F29" s="111"/>
      <c r="G29" s="111"/>
      <c r="H29" s="111"/>
      <c r="I29" s="400"/>
      <c r="J29" s="400"/>
      <c r="K29" s="111"/>
      <c r="L29" s="105"/>
      <c r="S29" s="35"/>
      <c r="T29" s="35"/>
      <c r="U29" s="35"/>
      <c r="V29" s="35"/>
      <c r="W29" s="35"/>
      <c r="X29" s="35"/>
      <c r="Y29" s="35"/>
      <c r="Z29" s="35"/>
      <c r="AA29" s="35"/>
      <c r="AB29" s="35"/>
      <c r="AC29" s="35"/>
      <c r="AD29" s="35"/>
      <c r="AE29" s="35"/>
    </row>
    <row r="30" spans="1:31" s="2" customFormat="1" ht="25.35" customHeight="1">
      <c r="A30" s="35"/>
      <c r="B30" s="40"/>
      <c r="C30" s="35"/>
      <c r="D30" s="112" t="s">
        <v>42</v>
      </c>
      <c r="E30" s="35"/>
      <c r="F30" s="35"/>
      <c r="G30" s="35"/>
      <c r="H30" s="35"/>
      <c r="I30" s="395"/>
      <c r="J30" s="401">
        <f>ROUND(J107, 2)</f>
        <v>0</v>
      </c>
      <c r="K30" s="35"/>
      <c r="L30" s="105"/>
      <c r="S30" s="35"/>
      <c r="T30" s="35"/>
      <c r="U30" s="35"/>
      <c r="V30" s="35"/>
      <c r="W30" s="35"/>
      <c r="X30" s="35"/>
      <c r="Y30" s="35"/>
      <c r="Z30" s="35"/>
      <c r="AA30" s="35"/>
      <c r="AB30" s="35"/>
      <c r="AC30" s="35"/>
      <c r="AD30" s="35"/>
      <c r="AE30" s="35"/>
    </row>
    <row r="31" spans="1:31" s="2" customFormat="1" ht="6.95" customHeight="1">
      <c r="A31" s="35"/>
      <c r="B31" s="40"/>
      <c r="C31" s="35"/>
      <c r="D31" s="111"/>
      <c r="E31" s="111"/>
      <c r="F31" s="111"/>
      <c r="G31" s="111"/>
      <c r="H31" s="111"/>
      <c r="I31" s="400"/>
      <c r="J31" s="400"/>
      <c r="K31" s="111"/>
      <c r="L31" s="105"/>
      <c r="S31" s="35"/>
      <c r="T31" s="35"/>
      <c r="U31" s="35"/>
      <c r="V31" s="35"/>
      <c r="W31" s="35"/>
      <c r="X31" s="35"/>
      <c r="Y31" s="35"/>
      <c r="Z31" s="35"/>
      <c r="AA31" s="35"/>
      <c r="AB31" s="35"/>
      <c r="AC31" s="35"/>
      <c r="AD31" s="35"/>
      <c r="AE31" s="35"/>
    </row>
    <row r="32" spans="1:31" s="2" customFormat="1" ht="14.45" customHeight="1">
      <c r="A32" s="35"/>
      <c r="B32" s="40"/>
      <c r="C32" s="35"/>
      <c r="D32" s="35"/>
      <c r="E32" s="35"/>
      <c r="F32" s="114" t="s">
        <v>44</v>
      </c>
      <c r="G32" s="35"/>
      <c r="H32" s="35"/>
      <c r="I32" s="402" t="s">
        <v>43</v>
      </c>
      <c r="J32" s="402" t="s">
        <v>45</v>
      </c>
      <c r="K32" s="35"/>
      <c r="L32" s="105"/>
      <c r="S32" s="35"/>
      <c r="T32" s="35"/>
      <c r="U32" s="35"/>
      <c r="V32" s="35"/>
      <c r="W32" s="35"/>
      <c r="X32" s="35"/>
      <c r="Y32" s="35"/>
      <c r="Z32" s="35"/>
      <c r="AA32" s="35"/>
      <c r="AB32" s="35"/>
      <c r="AC32" s="35"/>
      <c r="AD32" s="35"/>
      <c r="AE32" s="35"/>
    </row>
    <row r="33" spans="1:31" s="2" customFormat="1" ht="14.45" customHeight="1">
      <c r="A33" s="35"/>
      <c r="B33" s="40"/>
      <c r="C33" s="35"/>
      <c r="D33" s="115" t="s">
        <v>46</v>
      </c>
      <c r="E33" s="104" t="s">
        <v>47</v>
      </c>
      <c r="F33" s="116">
        <f>ROUND((SUM(BE107:BE702)),  2)</f>
        <v>0</v>
      </c>
      <c r="G33" s="35"/>
      <c r="H33" s="35"/>
      <c r="I33" s="402">
        <v>0.21</v>
      </c>
      <c r="J33" s="403">
        <f>ROUND(((SUM(BE107:BE702))*I33),  2)</f>
        <v>0</v>
      </c>
      <c r="K33" s="35"/>
      <c r="L33" s="105"/>
      <c r="S33" s="35"/>
      <c r="T33" s="35"/>
      <c r="U33" s="35"/>
      <c r="V33" s="35"/>
      <c r="W33" s="35"/>
      <c r="X33" s="35"/>
      <c r="Y33" s="35"/>
      <c r="Z33" s="35"/>
      <c r="AA33" s="35"/>
      <c r="AB33" s="35"/>
      <c r="AC33" s="35"/>
      <c r="AD33" s="35"/>
      <c r="AE33" s="35"/>
    </row>
    <row r="34" spans="1:31" s="2" customFormat="1" ht="14.45" customHeight="1">
      <c r="A34" s="35"/>
      <c r="B34" s="40"/>
      <c r="C34" s="35"/>
      <c r="D34" s="35"/>
      <c r="E34" s="104" t="s">
        <v>48</v>
      </c>
      <c r="F34" s="116">
        <f>ROUND((SUM(BF107:BF702)),  2)</f>
        <v>0</v>
      </c>
      <c r="G34" s="35"/>
      <c r="H34" s="35"/>
      <c r="I34" s="402">
        <v>0.15</v>
      </c>
      <c r="J34" s="403">
        <f>ROUND(((SUM(BF107:BF702))*I34),  2)</f>
        <v>0</v>
      </c>
      <c r="K34" s="35"/>
      <c r="L34" s="105"/>
      <c r="S34" s="35"/>
      <c r="T34" s="35"/>
      <c r="U34" s="35"/>
      <c r="V34" s="35"/>
      <c r="W34" s="35"/>
      <c r="X34" s="35"/>
      <c r="Y34" s="35"/>
      <c r="Z34" s="35"/>
      <c r="AA34" s="35"/>
      <c r="AB34" s="35"/>
      <c r="AC34" s="35"/>
      <c r="AD34" s="35"/>
      <c r="AE34" s="35"/>
    </row>
    <row r="35" spans="1:31" s="2" customFormat="1" ht="14.45" hidden="1" customHeight="1">
      <c r="A35" s="35"/>
      <c r="B35" s="40"/>
      <c r="C35" s="35"/>
      <c r="D35" s="35"/>
      <c r="E35" s="104" t="s">
        <v>49</v>
      </c>
      <c r="F35" s="116">
        <f>ROUND((SUM(BG107:BG702)),  2)</f>
        <v>0</v>
      </c>
      <c r="G35" s="35"/>
      <c r="H35" s="35"/>
      <c r="I35" s="402">
        <v>0.21</v>
      </c>
      <c r="J35" s="403">
        <f>0</f>
        <v>0</v>
      </c>
      <c r="K35" s="35"/>
      <c r="L35" s="105"/>
      <c r="S35" s="35"/>
      <c r="T35" s="35"/>
      <c r="U35" s="35"/>
      <c r="V35" s="35"/>
      <c r="W35" s="35"/>
      <c r="X35" s="35"/>
      <c r="Y35" s="35"/>
      <c r="Z35" s="35"/>
      <c r="AA35" s="35"/>
      <c r="AB35" s="35"/>
      <c r="AC35" s="35"/>
      <c r="AD35" s="35"/>
      <c r="AE35" s="35"/>
    </row>
    <row r="36" spans="1:31" s="2" customFormat="1" ht="14.45" hidden="1" customHeight="1">
      <c r="A36" s="35"/>
      <c r="B36" s="40"/>
      <c r="C36" s="35"/>
      <c r="D36" s="35"/>
      <c r="E36" s="104" t="s">
        <v>50</v>
      </c>
      <c r="F36" s="116">
        <f>ROUND((SUM(BH107:BH702)),  2)</f>
        <v>0</v>
      </c>
      <c r="G36" s="35"/>
      <c r="H36" s="35"/>
      <c r="I36" s="402">
        <v>0.15</v>
      </c>
      <c r="J36" s="403">
        <f>0</f>
        <v>0</v>
      </c>
      <c r="K36" s="35"/>
      <c r="L36" s="105"/>
      <c r="S36" s="35"/>
      <c r="T36" s="35"/>
      <c r="U36" s="35"/>
      <c r="V36" s="35"/>
      <c r="W36" s="35"/>
      <c r="X36" s="35"/>
      <c r="Y36" s="35"/>
      <c r="Z36" s="35"/>
      <c r="AA36" s="35"/>
      <c r="AB36" s="35"/>
      <c r="AC36" s="35"/>
      <c r="AD36" s="35"/>
      <c r="AE36" s="35"/>
    </row>
    <row r="37" spans="1:31" s="2" customFormat="1" ht="14.45" hidden="1" customHeight="1">
      <c r="A37" s="35"/>
      <c r="B37" s="40"/>
      <c r="C37" s="35"/>
      <c r="D37" s="35"/>
      <c r="E37" s="104" t="s">
        <v>51</v>
      </c>
      <c r="F37" s="116">
        <f>ROUND((SUM(BI107:BI702)),  2)</f>
        <v>0</v>
      </c>
      <c r="G37" s="35"/>
      <c r="H37" s="35"/>
      <c r="I37" s="402">
        <v>0</v>
      </c>
      <c r="J37" s="403">
        <f>0</f>
        <v>0</v>
      </c>
      <c r="K37" s="35"/>
      <c r="L37" s="105"/>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95"/>
      <c r="J38" s="395"/>
      <c r="K38" s="35"/>
      <c r="L38" s="105"/>
      <c r="S38" s="35"/>
      <c r="T38" s="35"/>
      <c r="U38" s="35"/>
      <c r="V38" s="35"/>
      <c r="W38" s="35"/>
      <c r="X38" s="35"/>
      <c r="Y38" s="35"/>
      <c r="Z38" s="35"/>
      <c r="AA38" s="35"/>
      <c r="AB38" s="35"/>
      <c r="AC38" s="35"/>
      <c r="AD38" s="35"/>
      <c r="AE38" s="35"/>
    </row>
    <row r="39" spans="1:31" s="2" customFormat="1" ht="25.35" customHeight="1">
      <c r="A39" s="35"/>
      <c r="B39" s="40"/>
      <c r="C39" s="118"/>
      <c r="D39" s="119" t="s">
        <v>52</v>
      </c>
      <c r="E39" s="120"/>
      <c r="F39" s="120"/>
      <c r="G39" s="121" t="s">
        <v>53</v>
      </c>
      <c r="H39" s="122" t="s">
        <v>54</v>
      </c>
      <c r="I39" s="404"/>
      <c r="J39" s="405">
        <f>SUM(J30:J37)</f>
        <v>0</v>
      </c>
      <c r="K39" s="124"/>
      <c r="L39" s="105"/>
      <c r="S39" s="35"/>
      <c r="T39" s="35"/>
      <c r="U39" s="35"/>
      <c r="V39" s="35"/>
      <c r="W39" s="35"/>
      <c r="X39" s="35"/>
      <c r="Y39" s="35"/>
      <c r="Z39" s="35"/>
      <c r="AA39" s="35"/>
      <c r="AB39" s="35"/>
      <c r="AC39" s="35"/>
      <c r="AD39" s="35"/>
      <c r="AE39" s="35"/>
    </row>
    <row r="40" spans="1:31" s="2" customFormat="1" ht="14.45" customHeight="1">
      <c r="A40" s="35"/>
      <c r="B40" s="125"/>
      <c r="C40" s="126"/>
      <c r="D40" s="126"/>
      <c r="E40" s="126"/>
      <c r="F40" s="126"/>
      <c r="G40" s="126"/>
      <c r="H40" s="126"/>
      <c r="I40" s="406"/>
      <c r="J40" s="406"/>
      <c r="K40" s="126"/>
      <c r="L40" s="105"/>
      <c r="S40" s="35"/>
      <c r="T40" s="35"/>
      <c r="U40" s="35"/>
      <c r="V40" s="35"/>
      <c r="W40" s="35"/>
      <c r="X40" s="35"/>
      <c r="Y40" s="35"/>
      <c r="Z40" s="35"/>
      <c r="AA40" s="35"/>
      <c r="AB40" s="35"/>
      <c r="AC40" s="35"/>
      <c r="AD40" s="35"/>
      <c r="AE40" s="35"/>
    </row>
    <row r="44" spans="1:31" s="2" customFormat="1" ht="6.95" customHeight="1">
      <c r="A44" s="35"/>
      <c r="B44" s="127"/>
      <c r="C44" s="128"/>
      <c r="D44" s="128"/>
      <c r="E44" s="128"/>
      <c r="F44" s="128"/>
      <c r="G44" s="128"/>
      <c r="H44" s="128"/>
      <c r="I44" s="407"/>
      <c r="J44" s="407"/>
      <c r="K44" s="128"/>
      <c r="L44" s="105"/>
      <c r="S44" s="35"/>
      <c r="T44" s="35"/>
      <c r="U44" s="35"/>
      <c r="V44" s="35"/>
      <c r="W44" s="35"/>
      <c r="X44" s="35"/>
      <c r="Y44" s="35"/>
      <c r="Z44" s="35"/>
      <c r="AA44" s="35"/>
      <c r="AB44" s="35"/>
      <c r="AC44" s="35"/>
      <c r="AD44" s="35"/>
      <c r="AE44" s="35"/>
    </row>
    <row r="45" spans="1:31" s="2" customFormat="1" ht="24.95" customHeight="1">
      <c r="A45" s="35"/>
      <c r="B45" s="36"/>
      <c r="C45" s="25" t="s">
        <v>101</v>
      </c>
      <c r="D45" s="37"/>
      <c r="E45" s="37"/>
      <c r="F45" s="37"/>
      <c r="G45" s="37"/>
      <c r="H45" s="37"/>
      <c r="I45" s="408"/>
      <c r="J45" s="408"/>
      <c r="K45" s="37"/>
      <c r="L45" s="105"/>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408"/>
      <c r="J46" s="408"/>
      <c r="K46" s="37"/>
      <c r="L46" s="105"/>
      <c r="S46" s="35"/>
      <c r="T46" s="35"/>
      <c r="U46" s="35"/>
      <c r="V46" s="35"/>
      <c r="W46" s="35"/>
      <c r="X46" s="35"/>
      <c r="Y46" s="35"/>
      <c r="Z46" s="35"/>
      <c r="AA46" s="35"/>
      <c r="AB46" s="35"/>
      <c r="AC46" s="35"/>
      <c r="AD46" s="35"/>
      <c r="AE46" s="35"/>
    </row>
    <row r="47" spans="1:31" s="2" customFormat="1" ht="12" customHeight="1">
      <c r="A47" s="35"/>
      <c r="B47" s="36"/>
      <c r="C47" s="31" t="s">
        <v>16</v>
      </c>
      <c r="D47" s="37"/>
      <c r="E47" s="37"/>
      <c r="F47" s="37"/>
      <c r="G47" s="37"/>
      <c r="H47" s="37"/>
      <c r="I47" s="408"/>
      <c r="J47" s="408"/>
      <c r="K47" s="37"/>
      <c r="L47" s="105"/>
      <c r="S47" s="35"/>
      <c r="T47" s="35"/>
      <c r="U47" s="35"/>
      <c r="V47" s="35"/>
      <c r="W47" s="35"/>
      <c r="X47" s="35"/>
      <c r="Y47" s="35"/>
      <c r="Z47" s="35"/>
      <c r="AA47" s="35"/>
      <c r="AB47" s="35"/>
      <c r="AC47" s="35"/>
      <c r="AD47" s="35"/>
      <c r="AE47" s="35"/>
    </row>
    <row r="48" spans="1:31" s="2" customFormat="1" ht="16.5" customHeight="1">
      <c r="A48" s="35"/>
      <c r="B48" s="36"/>
      <c r="C48" s="37"/>
      <c r="D48" s="37"/>
      <c r="E48" s="373" t="str">
        <f>E7</f>
        <v>PD Intenzifikace ČOV Český Brod</v>
      </c>
      <c r="F48" s="374"/>
      <c r="G48" s="374"/>
      <c r="H48" s="374"/>
      <c r="I48" s="408"/>
      <c r="J48" s="408"/>
      <c r="K48" s="37"/>
      <c r="L48" s="105"/>
      <c r="S48" s="35"/>
      <c r="T48" s="35"/>
      <c r="U48" s="35"/>
      <c r="V48" s="35"/>
      <c r="W48" s="35"/>
      <c r="X48" s="35"/>
      <c r="Y48" s="35"/>
      <c r="Z48" s="35"/>
      <c r="AA48" s="35"/>
      <c r="AB48" s="35"/>
      <c r="AC48" s="35"/>
      <c r="AD48" s="35"/>
      <c r="AE48" s="35"/>
    </row>
    <row r="49" spans="1:47" s="2" customFormat="1" ht="12" customHeight="1">
      <c r="A49" s="35"/>
      <c r="B49" s="36"/>
      <c r="C49" s="31" t="s">
        <v>99</v>
      </c>
      <c r="D49" s="37"/>
      <c r="E49" s="37"/>
      <c r="F49" s="37"/>
      <c r="G49" s="37"/>
      <c r="H49" s="37"/>
      <c r="I49" s="408"/>
      <c r="J49" s="408"/>
      <c r="K49" s="37"/>
      <c r="L49" s="105"/>
      <c r="S49" s="35"/>
      <c r="T49" s="35"/>
      <c r="U49" s="35"/>
      <c r="V49" s="35"/>
      <c r="W49" s="35"/>
      <c r="X49" s="35"/>
      <c r="Y49" s="35"/>
      <c r="Z49" s="35"/>
      <c r="AA49" s="35"/>
      <c r="AB49" s="35"/>
      <c r="AC49" s="35"/>
      <c r="AD49" s="35"/>
      <c r="AE49" s="35"/>
    </row>
    <row r="50" spans="1:47" s="2" customFormat="1" ht="16.5" customHeight="1">
      <c r="A50" s="35"/>
      <c r="B50" s="36"/>
      <c r="C50" s="37"/>
      <c r="D50" s="37"/>
      <c r="E50" s="361" t="str">
        <f>E9</f>
        <v>03 - PS 02 Měření a regulace a přenos dat</v>
      </c>
      <c r="F50" s="372"/>
      <c r="G50" s="372"/>
      <c r="H50" s="372"/>
      <c r="I50" s="408"/>
      <c r="J50" s="408"/>
      <c r="K50" s="37"/>
      <c r="L50" s="105"/>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408"/>
      <c r="J51" s="408"/>
      <c r="K51" s="37"/>
      <c r="L51" s="105"/>
      <c r="S51" s="35"/>
      <c r="T51" s="35"/>
      <c r="U51" s="35"/>
      <c r="V51" s="35"/>
      <c r="W51" s="35"/>
      <c r="X51" s="35"/>
      <c r="Y51" s="35"/>
      <c r="Z51" s="35"/>
      <c r="AA51" s="35"/>
      <c r="AB51" s="35"/>
      <c r="AC51" s="35"/>
      <c r="AD51" s="35"/>
      <c r="AE51" s="35"/>
    </row>
    <row r="52" spans="1:47" s="2" customFormat="1" ht="12" customHeight="1">
      <c r="A52" s="35"/>
      <c r="B52" s="36"/>
      <c r="C52" s="31" t="s">
        <v>21</v>
      </c>
      <c r="D52" s="37"/>
      <c r="E52" s="37"/>
      <c r="F52" s="29" t="str">
        <f>F12</f>
        <v>Český Brod</v>
      </c>
      <c r="G52" s="37"/>
      <c r="H52" s="37"/>
      <c r="I52" s="409" t="s">
        <v>23</v>
      </c>
      <c r="J52" s="410" t="str">
        <f>IF(J12="","",J12)</f>
        <v>28. 11. 2019</v>
      </c>
      <c r="K52" s="37"/>
      <c r="L52" s="105"/>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408"/>
      <c r="J53" s="408"/>
      <c r="K53" s="37"/>
      <c r="L53" s="105"/>
      <c r="S53" s="35"/>
      <c r="T53" s="35"/>
      <c r="U53" s="35"/>
      <c r="V53" s="35"/>
      <c r="W53" s="35"/>
      <c r="X53" s="35"/>
      <c r="Y53" s="35"/>
      <c r="Z53" s="35"/>
      <c r="AA53" s="35"/>
      <c r="AB53" s="35"/>
      <c r="AC53" s="35"/>
      <c r="AD53" s="35"/>
      <c r="AE53" s="35"/>
    </row>
    <row r="54" spans="1:47" s="2" customFormat="1" ht="40.15" customHeight="1">
      <c r="A54" s="35"/>
      <c r="B54" s="36"/>
      <c r="C54" s="31" t="s">
        <v>25</v>
      </c>
      <c r="D54" s="37"/>
      <c r="E54" s="37"/>
      <c r="F54" s="29" t="str">
        <f>E15</f>
        <v xml:space="preserve">Město Český Brod, náměstí Husovo 70, 282 01 Český </v>
      </c>
      <c r="G54" s="37"/>
      <c r="H54" s="37"/>
      <c r="I54" s="409" t="s">
        <v>32</v>
      </c>
      <c r="J54" s="411" t="str">
        <f>E21</f>
        <v>Ing. Jan Šinták – I.P.R.E.Kolová.362 14</v>
      </c>
      <c r="K54" s="37"/>
      <c r="L54" s="105"/>
      <c r="S54" s="35"/>
      <c r="T54" s="35"/>
      <c r="U54" s="35"/>
      <c r="V54" s="35"/>
      <c r="W54" s="35"/>
      <c r="X54" s="35"/>
      <c r="Y54" s="35"/>
      <c r="Z54" s="35"/>
      <c r="AA54" s="35"/>
      <c r="AB54" s="35"/>
      <c r="AC54" s="35"/>
      <c r="AD54" s="35"/>
      <c r="AE54" s="35"/>
    </row>
    <row r="55" spans="1:47" s="2" customFormat="1" ht="15.2" customHeight="1">
      <c r="A55" s="35"/>
      <c r="B55" s="36"/>
      <c r="C55" s="31" t="s">
        <v>30</v>
      </c>
      <c r="D55" s="37"/>
      <c r="E55" s="37"/>
      <c r="F55" s="29" t="str">
        <f>IF(E18="","",E18)</f>
        <v>Vyplň údaj</v>
      </c>
      <c r="G55" s="37"/>
      <c r="H55" s="37"/>
      <c r="I55" s="409" t="s">
        <v>36</v>
      </c>
      <c r="J55" s="411" t="str">
        <f>E24</f>
        <v>Ing.Michal Stránský</v>
      </c>
      <c r="K55" s="37"/>
      <c r="L55" s="105"/>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408"/>
      <c r="J56" s="408"/>
      <c r="K56" s="37"/>
      <c r="L56" s="105"/>
      <c r="S56" s="35"/>
      <c r="T56" s="35"/>
      <c r="U56" s="35"/>
      <c r="V56" s="35"/>
      <c r="W56" s="35"/>
      <c r="X56" s="35"/>
      <c r="Y56" s="35"/>
      <c r="Z56" s="35"/>
      <c r="AA56" s="35"/>
      <c r="AB56" s="35"/>
      <c r="AC56" s="35"/>
      <c r="AD56" s="35"/>
      <c r="AE56" s="35"/>
    </row>
    <row r="57" spans="1:47" s="2" customFormat="1" ht="29.25" customHeight="1">
      <c r="A57" s="35"/>
      <c r="B57" s="36"/>
      <c r="C57" s="129" t="s">
        <v>102</v>
      </c>
      <c r="D57" s="130"/>
      <c r="E57" s="130"/>
      <c r="F57" s="130"/>
      <c r="G57" s="130"/>
      <c r="H57" s="130"/>
      <c r="I57" s="412"/>
      <c r="J57" s="413" t="s">
        <v>103</v>
      </c>
      <c r="K57" s="130"/>
      <c r="L57" s="105"/>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408"/>
      <c r="J58" s="408"/>
      <c r="K58" s="37"/>
      <c r="L58" s="105"/>
      <c r="S58" s="35"/>
      <c r="T58" s="35"/>
      <c r="U58" s="35"/>
      <c r="V58" s="35"/>
      <c r="W58" s="35"/>
      <c r="X58" s="35"/>
      <c r="Y58" s="35"/>
      <c r="Z58" s="35"/>
      <c r="AA58" s="35"/>
      <c r="AB58" s="35"/>
      <c r="AC58" s="35"/>
      <c r="AD58" s="35"/>
      <c r="AE58" s="35"/>
    </row>
    <row r="59" spans="1:47" s="2" customFormat="1" ht="22.9" customHeight="1">
      <c r="A59" s="35"/>
      <c r="B59" s="36"/>
      <c r="C59" s="132" t="s">
        <v>74</v>
      </c>
      <c r="D59" s="37"/>
      <c r="E59" s="37"/>
      <c r="F59" s="37"/>
      <c r="G59" s="37"/>
      <c r="H59" s="37"/>
      <c r="I59" s="408"/>
      <c r="J59" s="414">
        <f>J107</f>
        <v>0</v>
      </c>
      <c r="K59" s="37"/>
      <c r="L59" s="105"/>
      <c r="S59" s="35"/>
      <c r="T59" s="35"/>
      <c r="U59" s="35"/>
      <c r="V59" s="35"/>
      <c r="W59" s="35"/>
      <c r="X59" s="35"/>
      <c r="Y59" s="35"/>
      <c r="Z59" s="35"/>
      <c r="AA59" s="35"/>
      <c r="AB59" s="35"/>
      <c r="AC59" s="35"/>
      <c r="AD59" s="35"/>
      <c r="AE59" s="35"/>
      <c r="AU59" s="19" t="s">
        <v>104</v>
      </c>
    </row>
    <row r="60" spans="1:47" s="9" customFormat="1" ht="24.95" customHeight="1">
      <c r="B60" s="133"/>
      <c r="C60" s="134"/>
      <c r="D60" s="135" t="s">
        <v>117</v>
      </c>
      <c r="E60" s="136"/>
      <c r="F60" s="136"/>
      <c r="G60" s="136"/>
      <c r="H60" s="136"/>
      <c r="I60" s="415"/>
      <c r="J60" s="415">
        <f>J108</f>
        <v>0</v>
      </c>
      <c r="K60" s="134"/>
      <c r="L60" s="138"/>
    </row>
    <row r="61" spans="1:47" s="10" customFormat="1" ht="19.899999999999999" customHeight="1">
      <c r="B61" s="139"/>
      <c r="C61" s="140"/>
      <c r="D61" s="141" t="s">
        <v>1672</v>
      </c>
      <c r="E61" s="142"/>
      <c r="F61" s="142"/>
      <c r="G61" s="142"/>
      <c r="H61" s="142"/>
      <c r="I61" s="416"/>
      <c r="J61" s="416">
        <f>J109</f>
        <v>0</v>
      </c>
      <c r="K61" s="140"/>
      <c r="L61" s="143"/>
    </row>
    <row r="62" spans="1:47" s="10" customFormat="1" ht="19.899999999999999" customHeight="1">
      <c r="B62" s="139"/>
      <c r="C62" s="140"/>
      <c r="D62" s="141" t="s">
        <v>1673</v>
      </c>
      <c r="E62" s="142"/>
      <c r="F62" s="142"/>
      <c r="G62" s="142"/>
      <c r="H62" s="142"/>
      <c r="I62" s="416"/>
      <c r="J62" s="416">
        <f>J188</f>
        <v>0</v>
      </c>
      <c r="K62" s="140"/>
      <c r="L62" s="143"/>
    </row>
    <row r="63" spans="1:47" s="10" customFormat="1" ht="19.899999999999999" customHeight="1">
      <c r="B63" s="139"/>
      <c r="C63" s="140"/>
      <c r="D63" s="141" t="s">
        <v>1674</v>
      </c>
      <c r="E63" s="142"/>
      <c r="F63" s="142"/>
      <c r="G63" s="142"/>
      <c r="H63" s="142"/>
      <c r="I63" s="416"/>
      <c r="J63" s="416">
        <f>J225</f>
        <v>0</v>
      </c>
      <c r="K63" s="140"/>
      <c r="L63" s="143"/>
    </row>
    <row r="64" spans="1:47" s="10" customFormat="1" ht="14.85" customHeight="1">
      <c r="B64" s="139"/>
      <c r="C64" s="140"/>
      <c r="D64" s="141" t="s">
        <v>1675</v>
      </c>
      <c r="E64" s="142"/>
      <c r="F64" s="142"/>
      <c r="G64" s="142"/>
      <c r="H64" s="142"/>
      <c r="I64" s="416"/>
      <c r="J64" s="416">
        <f>J248</f>
        <v>0</v>
      </c>
      <c r="K64" s="140"/>
      <c r="L64" s="143"/>
    </row>
    <row r="65" spans="2:12" s="10" customFormat="1" ht="14.85" customHeight="1">
      <c r="B65" s="139"/>
      <c r="C65" s="140"/>
      <c r="D65" s="141" t="s">
        <v>1676</v>
      </c>
      <c r="E65" s="142"/>
      <c r="F65" s="142"/>
      <c r="G65" s="142"/>
      <c r="H65" s="142"/>
      <c r="I65" s="416"/>
      <c r="J65" s="416">
        <f>J253</f>
        <v>0</v>
      </c>
      <c r="K65" s="140"/>
      <c r="L65" s="143"/>
    </row>
    <row r="66" spans="2:12" s="10" customFormat="1" ht="14.85" customHeight="1">
      <c r="B66" s="139"/>
      <c r="C66" s="140"/>
      <c r="D66" s="141" t="s">
        <v>1677</v>
      </c>
      <c r="E66" s="142"/>
      <c r="F66" s="142"/>
      <c r="G66" s="142"/>
      <c r="H66" s="142"/>
      <c r="I66" s="416"/>
      <c r="J66" s="416">
        <f>J260</f>
        <v>0</v>
      </c>
      <c r="K66" s="140"/>
      <c r="L66" s="143"/>
    </row>
    <row r="67" spans="2:12" s="10" customFormat="1" ht="14.85" customHeight="1">
      <c r="B67" s="139"/>
      <c r="C67" s="140"/>
      <c r="D67" s="141" t="s">
        <v>1678</v>
      </c>
      <c r="E67" s="142"/>
      <c r="F67" s="142"/>
      <c r="G67" s="142"/>
      <c r="H67" s="142"/>
      <c r="I67" s="416"/>
      <c r="J67" s="416">
        <f>J277</f>
        <v>0</v>
      </c>
      <c r="K67" s="140"/>
      <c r="L67" s="143"/>
    </row>
    <row r="68" spans="2:12" s="10" customFormat="1" ht="14.85" customHeight="1">
      <c r="B68" s="139"/>
      <c r="C68" s="140"/>
      <c r="D68" s="141" t="s">
        <v>1679</v>
      </c>
      <c r="E68" s="142"/>
      <c r="F68" s="142"/>
      <c r="G68" s="142"/>
      <c r="H68" s="142"/>
      <c r="I68" s="416"/>
      <c r="J68" s="416">
        <f>J300</f>
        <v>0</v>
      </c>
      <c r="K68" s="140"/>
      <c r="L68" s="143"/>
    </row>
    <row r="69" spans="2:12" s="10" customFormat="1" ht="14.85" customHeight="1">
      <c r="B69" s="139"/>
      <c r="C69" s="140"/>
      <c r="D69" s="141" t="s">
        <v>1680</v>
      </c>
      <c r="E69" s="142"/>
      <c r="F69" s="142"/>
      <c r="G69" s="142"/>
      <c r="H69" s="142"/>
      <c r="I69" s="416"/>
      <c r="J69" s="416">
        <f>J307</f>
        <v>0</v>
      </c>
      <c r="K69" s="140"/>
      <c r="L69" s="143"/>
    </row>
    <row r="70" spans="2:12" s="10" customFormat="1" ht="14.85" customHeight="1">
      <c r="B70" s="139"/>
      <c r="C70" s="140"/>
      <c r="D70" s="141" t="s">
        <v>1681</v>
      </c>
      <c r="E70" s="142"/>
      <c r="F70" s="142"/>
      <c r="G70" s="142"/>
      <c r="H70" s="142"/>
      <c r="I70" s="416"/>
      <c r="J70" s="416">
        <f>J320</f>
        <v>0</v>
      </c>
      <c r="K70" s="140"/>
      <c r="L70" s="143"/>
    </row>
    <row r="71" spans="2:12" s="10" customFormat="1" ht="14.85" customHeight="1">
      <c r="B71" s="139"/>
      <c r="C71" s="140"/>
      <c r="D71" s="141" t="s">
        <v>1682</v>
      </c>
      <c r="E71" s="142"/>
      <c r="F71" s="142"/>
      <c r="G71" s="142"/>
      <c r="H71" s="142"/>
      <c r="I71" s="416"/>
      <c r="J71" s="416">
        <f>J365</f>
        <v>0</v>
      </c>
      <c r="K71" s="140"/>
      <c r="L71" s="143"/>
    </row>
    <row r="72" spans="2:12" s="10" customFormat="1" ht="14.85" customHeight="1">
      <c r="B72" s="139"/>
      <c r="C72" s="140"/>
      <c r="D72" s="141" t="s">
        <v>1683</v>
      </c>
      <c r="E72" s="142"/>
      <c r="F72" s="142"/>
      <c r="G72" s="142"/>
      <c r="H72" s="142"/>
      <c r="I72" s="416"/>
      <c r="J72" s="416">
        <f>J429</f>
        <v>0</v>
      </c>
      <c r="K72" s="140"/>
      <c r="L72" s="143"/>
    </row>
    <row r="73" spans="2:12" s="10" customFormat="1" ht="14.85" customHeight="1">
      <c r="B73" s="139"/>
      <c r="C73" s="140"/>
      <c r="D73" s="141" t="s">
        <v>1684</v>
      </c>
      <c r="E73" s="142"/>
      <c r="F73" s="142"/>
      <c r="G73" s="142"/>
      <c r="H73" s="142"/>
      <c r="I73" s="416"/>
      <c r="J73" s="416">
        <f>J434</f>
        <v>0</v>
      </c>
      <c r="K73" s="140"/>
      <c r="L73" s="143"/>
    </row>
    <row r="74" spans="2:12" s="10" customFormat="1" ht="14.85" customHeight="1">
      <c r="B74" s="139"/>
      <c r="C74" s="140"/>
      <c r="D74" s="141" t="s">
        <v>1685</v>
      </c>
      <c r="E74" s="142"/>
      <c r="F74" s="142"/>
      <c r="G74" s="142"/>
      <c r="H74" s="142"/>
      <c r="I74" s="416"/>
      <c r="J74" s="416">
        <f>J441</f>
        <v>0</v>
      </c>
      <c r="K74" s="140"/>
      <c r="L74" s="143"/>
    </row>
    <row r="75" spans="2:12" s="10" customFormat="1" ht="14.85" customHeight="1">
      <c r="B75" s="139"/>
      <c r="C75" s="140"/>
      <c r="D75" s="141" t="s">
        <v>1686</v>
      </c>
      <c r="E75" s="142"/>
      <c r="F75" s="142"/>
      <c r="G75" s="142"/>
      <c r="H75" s="142"/>
      <c r="I75" s="416"/>
      <c r="J75" s="416">
        <f>J450</f>
        <v>0</v>
      </c>
      <c r="K75" s="140"/>
      <c r="L75" s="143"/>
    </row>
    <row r="76" spans="2:12" s="10" customFormat="1" ht="14.85" customHeight="1">
      <c r="B76" s="139"/>
      <c r="C76" s="140"/>
      <c r="D76" s="141" t="s">
        <v>1687</v>
      </c>
      <c r="E76" s="142"/>
      <c r="F76" s="142"/>
      <c r="G76" s="142"/>
      <c r="H76" s="142"/>
      <c r="I76" s="416"/>
      <c r="J76" s="416">
        <f>J463</f>
        <v>0</v>
      </c>
      <c r="K76" s="140"/>
      <c r="L76" s="143"/>
    </row>
    <row r="77" spans="2:12" s="10" customFormat="1" ht="14.85" customHeight="1">
      <c r="B77" s="139"/>
      <c r="C77" s="140"/>
      <c r="D77" s="141" t="s">
        <v>1688</v>
      </c>
      <c r="E77" s="142"/>
      <c r="F77" s="142"/>
      <c r="G77" s="142"/>
      <c r="H77" s="142"/>
      <c r="I77" s="416"/>
      <c r="J77" s="416">
        <f>J500</f>
        <v>0</v>
      </c>
      <c r="K77" s="140"/>
      <c r="L77" s="143"/>
    </row>
    <row r="78" spans="2:12" s="10" customFormat="1" ht="14.85" customHeight="1">
      <c r="B78" s="139"/>
      <c r="C78" s="140"/>
      <c r="D78" s="141" t="s">
        <v>1689</v>
      </c>
      <c r="E78" s="142"/>
      <c r="F78" s="142"/>
      <c r="G78" s="142"/>
      <c r="H78" s="142"/>
      <c r="I78" s="416"/>
      <c r="J78" s="416">
        <f>J553</f>
        <v>0</v>
      </c>
      <c r="K78" s="140"/>
      <c r="L78" s="143"/>
    </row>
    <row r="79" spans="2:12" s="10" customFormat="1" ht="14.85" customHeight="1">
      <c r="B79" s="139"/>
      <c r="C79" s="140"/>
      <c r="D79" s="141" t="s">
        <v>1690</v>
      </c>
      <c r="E79" s="142"/>
      <c r="F79" s="142"/>
      <c r="G79" s="142"/>
      <c r="H79" s="142"/>
      <c r="I79" s="416"/>
      <c r="J79" s="416">
        <f>J562</f>
        <v>0</v>
      </c>
      <c r="K79" s="140"/>
      <c r="L79" s="143"/>
    </row>
    <row r="80" spans="2:12" s="10" customFormat="1" ht="14.85" customHeight="1">
      <c r="B80" s="139"/>
      <c r="C80" s="140"/>
      <c r="D80" s="141" t="s">
        <v>1691</v>
      </c>
      <c r="E80" s="142"/>
      <c r="F80" s="142"/>
      <c r="G80" s="142"/>
      <c r="H80" s="142"/>
      <c r="I80" s="416"/>
      <c r="J80" s="416">
        <f>J575</f>
        <v>0</v>
      </c>
      <c r="K80" s="140"/>
      <c r="L80" s="143"/>
    </row>
    <row r="81" spans="1:31" s="10" customFormat="1" ht="14.85" customHeight="1">
      <c r="B81" s="139"/>
      <c r="C81" s="140"/>
      <c r="D81" s="141" t="s">
        <v>1692</v>
      </c>
      <c r="E81" s="142"/>
      <c r="F81" s="142"/>
      <c r="G81" s="142"/>
      <c r="H81" s="142"/>
      <c r="I81" s="416"/>
      <c r="J81" s="416">
        <f>J584</f>
        <v>0</v>
      </c>
      <c r="K81" s="140"/>
      <c r="L81" s="143"/>
    </row>
    <row r="82" spans="1:31" s="10" customFormat="1" ht="14.85" customHeight="1">
      <c r="B82" s="139"/>
      <c r="C82" s="140"/>
      <c r="D82" s="141" t="s">
        <v>1693</v>
      </c>
      <c r="E82" s="142"/>
      <c r="F82" s="142"/>
      <c r="G82" s="142"/>
      <c r="H82" s="142"/>
      <c r="I82" s="416"/>
      <c r="J82" s="416">
        <f>J597</f>
        <v>0</v>
      </c>
      <c r="K82" s="140"/>
      <c r="L82" s="143"/>
    </row>
    <row r="83" spans="1:31" s="10" customFormat="1" ht="14.85" customHeight="1">
      <c r="B83" s="139"/>
      <c r="C83" s="140"/>
      <c r="D83" s="141" t="s">
        <v>1694</v>
      </c>
      <c r="E83" s="142"/>
      <c r="F83" s="142"/>
      <c r="G83" s="142"/>
      <c r="H83" s="142"/>
      <c r="I83" s="416"/>
      <c r="J83" s="416">
        <f>J606</f>
        <v>0</v>
      </c>
      <c r="K83" s="140"/>
      <c r="L83" s="143"/>
    </row>
    <row r="84" spans="1:31" s="10" customFormat="1" ht="14.85" customHeight="1">
      <c r="B84" s="139"/>
      <c r="C84" s="140"/>
      <c r="D84" s="141" t="s">
        <v>1695</v>
      </c>
      <c r="E84" s="142"/>
      <c r="F84" s="142"/>
      <c r="G84" s="142"/>
      <c r="H84" s="142"/>
      <c r="I84" s="416"/>
      <c r="J84" s="416">
        <f>J621</f>
        <v>0</v>
      </c>
      <c r="K84" s="140"/>
      <c r="L84" s="143"/>
    </row>
    <row r="85" spans="1:31" s="10" customFormat="1" ht="14.85" customHeight="1">
      <c r="B85" s="139"/>
      <c r="C85" s="140"/>
      <c r="D85" s="141" t="s">
        <v>1696</v>
      </c>
      <c r="E85" s="142"/>
      <c r="F85" s="142"/>
      <c r="G85" s="142"/>
      <c r="H85" s="142"/>
      <c r="I85" s="416"/>
      <c r="J85" s="416">
        <f>J632</f>
        <v>0</v>
      </c>
      <c r="K85" s="140"/>
      <c r="L85" s="143"/>
    </row>
    <row r="86" spans="1:31" s="10" customFormat="1" ht="19.899999999999999" customHeight="1">
      <c r="B86" s="139"/>
      <c r="C86" s="140"/>
      <c r="D86" s="141" t="s">
        <v>1697</v>
      </c>
      <c r="E86" s="142"/>
      <c r="F86" s="142"/>
      <c r="G86" s="142"/>
      <c r="H86" s="142"/>
      <c r="I86" s="416"/>
      <c r="J86" s="416">
        <f>J653</f>
        <v>0</v>
      </c>
      <c r="K86" s="140"/>
      <c r="L86" s="143"/>
    </row>
    <row r="87" spans="1:31" s="10" customFormat="1" ht="19.899999999999999" customHeight="1">
      <c r="B87" s="139"/>
      <c r="C87" s="140"/>
      <c r="D87" s="141" t="s">
        <v>1698</v>
      </c>
      <c r="E87" s="142"/>
      <c r="F87" s="142"/>
      <c r="G87" s="142"/>
      <c r="H87" s="142"/>
      <c r="I87" s="416"/>
      <c r="J87" s="416">
        <f>J666</f>
        <v>0</v>
      </c>
      <c r="K87" s="140"/>
      <c r="L87" s="143"/>
    </row>
    <row r="88" spans="1:31" s="2" customFormat="1" ht="21.75" customHeight="1">
      <c r="A88" s="35"/>
      <c r="B88" s="36"/>
      <c r="C88" s="37"/>
      <c r="D88" s="37"/>
      <c r="E88" s="37"/>
      <c r="F88" s="37"/>
      <c r="G88" s="37"/>
      <c r="H88" s="37"/>
      <c r="I88" s="408"/>
      <c r="J88" s="408"/>
      <c r="K88" s="37"/>
      <c r="L88" s="105"/>
      <c r="S88" s="35"/>
      <c r="T88" s="35"/>
      <c r="U88" s="35"/>
      <c r="V88" s="35"/>
      <c r="W88" s="35"/>
      <c r="X88" s="35"/>
      <c r="Y88" s="35"/>
      <c r="Z88" s="35"/>
      <c r="AA88" s="35"/>
      <c r="AB88" s="35"/>
      <c r="AC88" s="35"/>
      <c r="AD88" s="35"/>
      <c r="AE88" s="35"/>
    </row>
    <row r="89" spans="1:31" s="2" customFormat="1" ht="6.95" customHeight="1">
      <c r="A89" s="35"/>
      <c r="B89" s="48"/>
      <c r="C89" s="49"/>
      <c r="D89" s="49"/>
      <c r="E89" s="49"/>
      <c r="F89" s="49"/>
      <c r="G89" s="49"/>
      <c r="H89" s="49"/>
      <c r="I89" s="417"/>
      <c r="J89" s="417"/>
      <c r="K89" s="49"/>
      <c r="L89" s="105"/>
      <c r="S89" s="35"/>
      <c r="T89" s="35"/>
      <c r="U89" s="35"/>
      <c r="V89" s="35"/>
      <c r="W89" s="35"/>
      <c r="X89" s="35"/>
      <c r="Y89" s="35"/>
      <c r="Z89" s="35"/>
      <c r="AA89" s="35"/>
      <c r="AB89" s="35"/>
      <c r="AC89" s="35"/>
      <c r="AD89" s="35"/>
      <c r="AE89" s="35"/>
    </row>
    <row r="93" spans="1:31" s="2" customFormat="1" ht="6.95" customHeight="1">
      <c r="A93" s="35"/>
      <c r="B93" s="50"/>
      <c r="C93" s="51"/>
      <c r="D93" s="51"/>
      <c r="E93" s="51"/>
      <c r="F93" s="51"/>
      <c r="G93" s="51"/>
      <c r="H93" s="51"/>
      <c r="I93" s="418"/>
      <c r="J93" s="418"/>
      <c r="K93" s="51"/>
      <c r="L93" s="105"/>
      <c r="S93" s="35"/>
      <c r="T93" s="35"/>
      <c r="U93" s="35"/>
      <c r="V93" s="35"/>
      <c r="W93" s="35"/>
      <c r="X93" s="35"/>
      <c r="Y93" s="35"/>
      <c r="Z93" s="35"/>
      <c r="AA93" s="35"/>
      <c r="AB93" s="35"/>
      <c r="AC93" s="35"/>
      <c r="AD93" s="35"/>
      <c r="AE93" s="35"/>
    </row>
    <row r="94" spans="1:31" s="2" customFormat="1" ht="24.95" customHeight="1">
      <c r="A94" s="35"/>
      <c r="B94" s="36"/>
      <c r="C94" s="25" t="s">
        <v>119</v>
      </c>
      <c r="D94" s="37"/>
      <c r="E94" s="37"/>
      <c r="F94" s="37"/>
      <c r="G94" s="37"/>
      <c r="H94" s="37"/>
      <c r="I94" s="408"/>
      <c r="J94" s="408"/>
      <c r="K94" s="37"/>
      <c r="L94" s="105"/>
      <c r="S94" s="35"/>
      <c r="T94" s="35"/>
      <c r="U94" s="35"/>
      <c r="V94" s="35"/>
      <c r="W94" s="35"/>
      <c r="X94" s="35"/>
      <c r="Y94" s="35"/>
      <c r="Z94" s="35"/>
      <c r="AA94" s="35"/>
      <c r="AB94" s="35"/>
      <c r="AC94" s="35"/>
      <c r="AD94" s="35"/>
      <c r="AE94" s="35"/>
    </row>
    <row r="95" spans="1:31" s="2" customFormat="1" ht="6.95" customHeight="1">
      <c r="A95" s="35"/>
      <c r="B95" s="36"/>
      <c r="C95" s="37"/>
      <c r="D95" s="37"/>
      <c r="E95" s="37"/>
      <c r="F95" s="37"/>
      <c r="G95" s="37"/>
      <c r="H95" s="37"/>
      <c r="I95" s="408"/>
      <c r="J95" s="408"/>
      <c r="K95" s="37"/>
      <c r="L95" s="105"/>
      <c r="S95" s="35"/>
      <c r="T95" s="35"/>
      <c r="U95" s="35"/>
      <c r="V95" s="35"/>
      <c r="W95" s="35"/>
      <c r="X95" s="35"/>
      <c r="Y95" s="35"/>
      <c r="Z95" s="35"/>
      <c r="AA95" s="35"/>
      <c r="AB95" s="35"/>
      <c r="AC95" s="35"/>
      <c r="AD95" s="35"/>
      <c r="AE95" s="35"/>
    </row>
    <row r="96" spans="1:31" s="2" customFormat="1" ht="12" customHeight="1">
      <c r="A96" s="35"/>
      <c r="B96" s="36"/>
      <c r="C96" s="31" t="s">
        <v>16</v>
      </c>
      <c r="D96" s="37"/>
      <c r="E96" s="37"/>
      <c r="F96" s="37"/>
      <c r="G96" s="37"/>
      <c r="H96" s="37"/>
      <c r="I96" s="408"/>
      <c r="J96" s="408"/>
      <c r="K96" s="37"/>
      <c r="L96" s="105"/>
      <c r="S96" s="35"/>
      <c r="T96" s="35"/>
      <c r="U96" s="35"/>
      <c r="V96" s="35"/>
      <c r="W96" s="35"/>
      <c r="X96" s="35"/>
      <c r="Y96" s="35"/>
      <c r="Z96" s="35"/>
      <c r="AA96" s="35"/>
      <c r="AB96" s="35"/>
      <c r="AC96" s="35"/>
      <c r="AD96" s="35"/>
      <c r="AE96" s="35"/>
    </row>
    <row r="97" spans="1:65" s="2" customFormat="1" ht="16.5" customHeight="1">
      <c r="A97" s="35"/>
      <c r="B97" s="36"/>
      <c r="C97" s="37"/>
      <c r="D97" s="37"/>
      <c r="E97" s="373" t="str">
        <f>E7</f>
        <v>PD Intenzifikace ČOV Český Brod</v>
      </c>
      <c r="F97" s="374"/>
      <c r="G97" s="374"/>
      <c r="H97" s="374"/>
      <c r="I97" s="408"/>
      <c r="J97" s="408"/>
      <c r="K97" s="37"/>
      <c r="L97" s="105"/>
      <c r="S97" s="35"/>
      <c r="T97" s="35"/>
      <c r="U97" s="35"/>
      <c r="V97" s="35"/>
      <c r="W97" s="35"/>
      <c r="X97" s="35"/>
      <c r="Y97" s="35"/>
      <c r="Z97" s="35"/>
      <c r="AA97" s="35"/>
      <c r="AB97" s="35"/>
      <c r="AC97" s="35"/>
      <c r="AD97" s="35"/>
      <c r="AE97" s="35"/>
    </row>
    <row r="98" spans="1:65" s="2" customFormat="1" ht="12" customHeight="1">
      <c r="A98" s="35"/>
      <c r="B98" s="36"/>
      <c r="C98" s="31" t="s">
        <v>99</v>
      </c>
      <c r="D98" s="37"/>
      <c r="E98" s="37"/>
      <c r="F98" s="37"/>
      <c r="G98" s="37"/>
      <c r="H98" s="37"/>
      <c r="I98" s="408"/>
      <c r="J98" s="408"/>
      <c r="K98" s="37"/>
      <c r="L98" s="105"/>
      <c r="S98" s="35"/>
      <c r="T98" s="35"/>
      <c r="U98" s="35"/>
      <c r="V98" s="35"/>
      <c r="W98" s="35"/>
      <c r="X98" s="35"/>
      <c r="Y98" s="35"/>
      <c r="Z98" s="35"/>
      <c r="AA98" s="35"/>
      <c r="AB98" s="35"/>
      <c r="AC98" s="35"/>
      <c r="AD98" s="35"/>
      <c r="AE98" s="35"/>
    </row>
    <row r="99" spans="1:65" s="2" customFormat="1" ht="16.5" customHeight="1">
      <c r="A99" s="35"/>
      <c r="B99" s="36"/>
      <c r="C99" s="37"/>
      <c r="D99" s="37"/>
      <c r="E99" s="361" t="str">
        <f>E9</f>
        <v>03 - PS 02 Měření a regulace a přenos dat</v>
      </c>
      <c r="F99" s="372"/>
      <c r="G99" s="372"/>
      <c r="H99" s="372"/>
      <c r="I99" s="408"/>
      <c r="J99" s="408"/>
      <c r="K99" s="37"/>
      <c r="L99" s="105"/>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408"/>
      <c r="J100" s="408"/>
      <c r="K100" s="37"/>
      <c r="L100" s="105"/>
      <c r="S100" s="35"/>
      <c r="T100" s="35"/>
      <c r="U100" s="35"/>
      <c r="V100" s="35"/>
      <c r="W100" s="35"/>
      <c r="X100" s="35"/>
      <c r="Y100" s="35"/>
      <c r="Z100" s="35"/>
      <c r="AA100" s="35"/>
      <c r="AB100" s="35"/>
      <c r="AC100" s="35"/>
      <c r="AD100" s="35"/>
      <c r="AE100" s="35"/>
    </row>
    <row r="101" spans="1:65" s="2" customFormat="1" ht="12" customHeight="1">
      <c r="A101" s="35"/>
      <c r="B101" s="36"/>
      <c r="C101" s="31" t="s">
        <v>21</v>
      </c>
      <c r="D101" s="37"/>
      <c r="E101" s="37"/>
      <c r="F101" s="29" t="str">
        <f>F12</f>
        <v>Český Brod</v>
      </c>
      <c r="G101" s="37"/>
      <c r="H101" s="37"/>
      <c r="I101" s="409" t="s">
        <v>23</v>
      </c>
      <c r="J101" s="410" t="str">
        <f>IF(J12="","",J12)</f>
        <v>28. 11. 2019</v>
      </c>
      <c r="K101" s="37"/>
      <c r="L101" s="105"/>
      <c r="S101" s="35"/>
      <c r="T101" s="35"/>
      <c r="U101" s="35"/>
      <c r="V101" s="35"/>
      <c r="W101" s="35"/>
      <c r="X101" s="35"/>
      <c r="Y101" s="35"/>
      <c r="Z101" s="35"/>
      <c r="AA101" s="35"/>
      <c r="AB101" s="35"/>
      <c r="AC101" s="35"/>
      <c r="AD101" s="35"/>
      <c r="AE101" s="35"/>
    </row>
    <row r="102" spans="1:65" s="2" customFormat="1" ht="6.95" customHeight="1">
      <c r="A102" s="35"/>
      <c r="B102" s="36"/>
      <c r="C102" s="37"/>
      <c r="D102" s="37"/>
      <c r="E102" s="37"/>
      <c r="F102" s="37"/>
      <c r="G102" s="37"/>
      <c r="H102" s="37"/>
      <c r="I102" s="408"/>
      <c r="J102" s="408"/>
      <c r="K102" s="37"/>
      <c r="L102" s="105"/>
      <c r="S102" s="35"/>
      <c r="T102" s="35"/>
      <c r="U102" s="35"/>
      <c r="V102" s="35"/>
      <c r="W102" s="35"/>
      <c r="X102" s="35"/>
      <c r="Y102" s="35"/>
      <c r="Z102" s="35"/>
      <c r="AA102" s="35"/>
      <c r="AB102" s="35"/>
      <c r="AC102" s="35"/>
      <c r="AD102" s="35"/>
      <c r="AE102" s="35"/>
    </row>
    <row r="103" spans="1:65" s="2" customFormat="1" ht="40.15" customHeight="1">
      <c r="A103" s="35"/>
      <c r="B103" s="36"/>
      <c r="C103" s="31" t="s">
        <v>25</v>
      </c>
      <c r="D103" s="37"/>
      <c r="E103" s="37"/>
      <c r="F103" s="29" t="str">
        <f>E15</f>
        <v xml:space="preserve">Město Český Brod, náměstí Husovo 70, 282 01 Český </v>
      </c>
      <c r="G103" s="37"/>
      <c r="H103" s="37"/>
      <c r="I103" s="409" t="s">
        <v>32</v>
      </c>
      <c r="J103" s="411" t="str">
        <f>E21</f>
        <v>Ing. Jan Šinták – I.P.R.E.Kolová.362 14</v>
      </c>
      <c r="K103" s="37"/>
      <c r="L103" s="105"/>
      <c r="S103" s="35"/>
      <c r="T103" s="35"/>
      <c r="U103" s="35"/>
      <c r="V103" s="35"/>
      <c r="W103" s="35"/>
      <c r="X103" s="35"/>
      <c r="Y103" s="35"/>
      <c r="Z103" s="35"/>
      <c r="AA103" s="35"/>
      <c r="AB103" s="35"/>
      <c r="AC103" s="35"/>
      <c r="AD103" s="35"/>
      <c r="AE103" s="35"/>
    </row>
    <row r="104" spans="1:65" s="2" customFormat="1" ht="15.2" customHeight="1">
      <c r="A104" s="35"/>
      <c r="B104" s="36"/>
      <c r="C104" s="31" t="s">
        <v>30</v>
      </c>
      <c r="D104" s="37"/>
      <c r="E104" s="37"/>
      <c r="F104" s="29" t="str">
        <f>IF(E18="","",E18)</f>
        <v>Vyplň údaj</v>
      </c>
      <c r="G104" s="37"/>
      <c r="H104" s="37"/>
      <c r="I104" s="409" t="s">
        <v>36</v>
      </c>
      <c r="J104" s="411" t="str">
        <f>E24</f>
        <v>Ing.Michal Stránský</v>
      </c>
      <c r="K104" s="37"/>
      <c r="L104" s="105"/>
      <c r="S104" s="35"/>
      <c r="T104" s="35"/>
      <c r="U104" s="35"/>
      <c r="V104" s="35"/>
      <c r="W104" s="35"/>
      <c r="X104" s="35"/>
      <c r="Y104" s="35"/>
      <c r="Z104" s="35"/>
      <c r="AA104" s="35"/>
      <c r="AB104" s="35"/>
      <c r="AC104" s="35"/>
      <c r="AD104" s="35"/>
      <c r="AE104" s="35"/>
    </row>
    <row r="105" spans="1:65" s="2" customFormat="1" ht="10.35" customHeight="1">
      <c r="A105" s="35"/>
      <c r="B105" s="36"/>
      <c r="C105" s="37"/>
      <c r="D105" s="37"/>
      <c r="E105" s="37"/>
      <c r="F105" s="37"/>
      <c r="G105" s="37"/>
      <c r="H105" s="37"/>
      <c r="I105" s="408"/>
      <c r="J105" s="408"/>
      <c r="K105" s="37"/>
      <c r="L105" s="105"/>
      <c r="S105" s="35"/>
      <c r="T105" s="35"/>
      <c r="U105" s="35"/>
      <c r="V105" s="35"/>
      <c r="W105" s="35"/>
      <c r="X105" s="35"/>
      <c r="Y105" s="35"/>
      <c r="Z105" s="35"/>
      <c r="AA105" s="35"/>
      <c r="AB105" s="35"/>
      <c r="AC105" s="35"/>
      <c r="AD105" s="35"/>
      <c r="AE105" s="35"/>
    </row>
    <row r="106" spans="1:65" s="11" customFormat="1" ht="29.25" customHeight="1">
      <c r="A106" s="144"/>
      <c r="B106" s="145"/>
      <c r="C106" s="146" t="s">
        <v>120</v>
      </c>
      <c r="D106" s="147" t="s">
        <v>61</v>
      </c>
      <c r="E106" s="147" t="s">
        <v>57</v>
      </c>
      <c r="F106" s="147" t="s">
        <v>58</v>
      </c>
      <c r="G106" s="147" t="s">
        <v>121</v>
      </c>
      <c r="H106" s="147" t="s">
        <v>122</v>
      </c>
      <c r="I106" s="419" t="s">
        <v>123</v>
      </c>
      <c r="J106" s="419" t="s">
        <v>103</v>
      </c>
      <c r="K106" s="148" t="s">
        <v>124</v>
      </c>
      <c r="L106" s="149"/>
      <c r="M106" s="68" t="s">
        <v>19</v>
      </c>
      <c r="N106" s="69" t="s">
        <v>46</v>
      </c>
      <c r="O106" s="69" t="s">
        <v>125</v>
      </c>
      <c r="P106" s="69" t="s">
        <v>126</v>
      </c>
      <c r="Q106" s="69" t="s">
        <v>127</v>
      </c>
      <c r="R106" s="69" t="s">
        <v>128</v>
      </c>
      <c r="S106" s="69" t="s">
        <v>129</v>
      </c>
      <c r="T106" s="70" t="s">
        <v>130</v>
      </c>
      <c r="U106" s="144"/>
      <c r="V106" s="144"/>
      <c r="W106" s="144"/>
      <c r="X106" s="144"/>
      <c r="Y106" s="144"/>
      <c r="Z106" s="144"/>
      <c r="AA106" s="144"/>
      <c r="AB106" s="144"/>
      <c r="AC106" s="144"/>
      <c r="AD106" s="144"/>
      <c r="AE106" s="144"/>
    </row>
    <row r="107" spans="1:65" s="2" customFormat="1" ht="22.9" customHeight="1">
      <c r="A107" s="35"/>
      <c r="B107" s="36"/>
      <c r="C107" s="75" t="s">
        <v>131</v>
      </c>
      <c r="D107" s="37"/>
      <c r="E107" s="37"/>
      <c r="F107" s="37"/>
      <c r="G107" s="37"/>
      <c r="H107" s="37"/>
      <c r="I107" s="408"/>
      <c r="J107" s="420">
        <f>BK107</f>
        <v>0</v>
      </c>
      <c r="K107" s="37"/>
      <c r="L107" s="40"/>
      <c r="M107" s="71"/>
      <c r="N107" s="151"/>
      <c r="O107" s="72"/>
      <c r="P107" s="152">
        <f>P108</f>
        <v>0</v>
      </c>
      <c r="Q107" s="72"/>
      <c r="R107" s="152">
        <f>R108</f>
        <v>13.131209200000001</v>
      </c>
      <c r="S107" s="72"/>
      <c r="T107" s="153">
        <f>T108</f>
        <v>0</v>
      </c>
      <c r="U107" s="35"/>
      <c r="V107" s="35"/>
      <c r="W107" s="35"/>
      <c r="X107" s="35"/>
      <c r="Y107" s="35"/>
      <c r="Z107" s="35"/>
      <c r="AA107" s="35"/>
      <c r="AB107" s="35"/>
      <c r="AC107" s="35"/>
      <c r="AD107" s="35"/>
      <c r="AE107" s="35"/>
      <c r="AT107" s="19" t="s">
        <v>75</v>
      </c>
      <c r="AU107" s="19" t="s">
        <v>104</v>
      </c>
      <c r="BK107" s="154">
        <f>BK108</f>
        <v>0</v>
      </c>
    </row>
    <row r="108" spans="1:65" s="12" customFormat="1" ht="25.9" customHeight="1">
      <c r="B108" s="155"/>
      <c r="C108" s="156"/>
      <c r="D108" s="157" t="s">
        <v>75</v>
      </c>
      <c r="E108" s="158" t="s">
        <v>192</v>
      </c>
      <c r="F108" s="158" t="s">
        <v>969</v>
      </c>
      <c r="G108" s="156"/>
      <c r="H108" s="156"/>
      <c r="I108" s="421"/>
      <c r="J108" s="422">
        <f>BK108</f>
        <v>0</v>
      </c>
      <c r="K108" s="156"/>
      <c r="L108" s="161"/>
      <c r="M108" s="162"/>
      <c r="N108" s="163"/>
      <c r="O108" s="163"/>
      <c r="P108" s="164">
        <f>P109+P188+P225+P653+P666</f>
        <v>0</v>
      </c>
      <c r="Q108" s="163"/>
      <c r="R108" s="164">
        <f>R109+R188+R225+R653+R666</f>
        <v>13.131209200000001</v>
      </c>
      <c r="S108" s="163"/>
      <c r="T108" s="165">
        <f>T109+T188+T225+T653+T666</f>
        <v>0</v>
      </c>
      <c r="AR108" s="166" t="s">
        <v>159</v>
      </c>
      <c r="AT108" s="167" t="s">
        <v>75</v>
      </c>
      <c r="AU108" s="167" t="s">
        <v>76</v>
      </c>
      <c r="AY108" s="166" t="s">
        <v>134</v>
      </c>
      <c r="BK108" s="168">
        <f>BK109+BK188+BK225+BK653+BK666</f>
        <v>0</v>
      </c>
    </row>
    <row r="109" spans="1:65" s="12" customFormat="1" ht="22.9" customHeight="1">
      <c r="B109" s="155"/>
      <c r="C109" s="156"/>
      <c r="D109" s="157" t="s">
        <v>75</v>
      </c>
      <c r="E109" s="169" t="s">
        <v>1699</v>
      </c>
      <c r="F109" s="169" t="s">
        <v>1700</v>
      </c>
      <c r="G109" s="156"/>
      <c r="H109" s="156"/>
      <c r="I109" s="421"/>
      <c r="J109" s="423">
        <f>BK109</f>
        <v>0</v>
      </c>
      <c r="K109" s="156"/>
      <c r="L109" s="161"/>
      <c r="M109" s="162"/>
      <c r="N109" s="163"/>
      <c r="O109" s="163"/>
      <c r="P109" s="164">
        <f>SUM(P110:P187)</f>
        <v>0</v>
      </c>
      <c r="Q109" s="163"/>
      <c r="R109" s="164">
        <f>SUM(R110:R187)</f>
        <v>0</v>
      </c>
      <c r="S109" s="163"/>
      <c r="T109" s="165">
        <f>SUM(T110:T187)</f>
        <v>0</v>
      </c>
      <c r="AR109" s="166" t="s">
        <v>159</v>
      </c>
      <c r="AT109" s="167" t="s">
        <v>75</v>
      </c>
      <c r="AU109" s="167" t="s">
        <v>84</v>
      </c>
      <c r="AY109" s="166" t="s">
        <v>134</v>
      </c>
      <c r="BK109" s="168">
        <f>SUM(BK110:BK187)</f>
        <v>0</v>
      </c>
    </row>
    <row r="110" spans="1:65" s="2" customFormat="1" ht="14.45" customHeight="1">
      <c r="A110" s="35"/>
      <c r="B110" s="36"/>
      <c r="C110" s="170" t="s">
        <v>84</v>
      </c>
      <c r="D110" s="170" t="s">
        <v>136</v>
      </c>
      <c r="E110" s="171" t="s">
        <v>1701</v>
      </c>
      <c r="F110" s="172" t="s">
        <v>1702</v>
      </c>
      <c r="G110" s="173" t="s">
        <v>187</v>
      </c>
      <c r="H110" s="174">
        <v>445</v>
      </c>
      <c r="I110" s="424"/>
      <c r="J110" s="425">
        <f>ROUND(I110*H110,2)</f>
        <v>0</v>
      </c>
      <c r="K110" s="172" t="s">
        <v>140</v>
      </c>
      <c r="L110" s="40"/>
      <c r="M110" s="177" t="s">
        <v>19</v>
      </c>
      <c r="N110" s="178" t="s">
        <v>47</v>
      </c>
      <c r="O110" s="64"/>
      <c r="P110" s="179">
        <f>O110*H110</f>
        <v>0</v>
      </c>
      <c r="Q110" s="179">
        <v>0</v>
      </c>
      <c r="R110" s="179">
        <f>Q110*H110</f>
        <v>0</v>
      </c>
      <c r="S110" s="179">
        <v>0</v>
      </c>
      <c r="T110" s="180">
        <f>S110*H110</f>
        <v>0</v>
      </c>
      <c r="U110" s="35"/>
      <c r="V110" s="35"/>
      <c r="W110" s="35"/>
      <c r="X110" s="35"/>
      <c r="Y110" s="35"/>
      <c r="Z110" s="35"/>
      <c r="AA110" s="35"/>
      <c r="AB110" s="35"/>
      <c r="AC110" s="35"/>
      <c r="AD110" s="35"/>
      <c r="AE110" s="35"/>
      <c r="AR110" s="181" t="s">
        <v>619</v>
      </c>
      <c r="AT110" s="181" t="s">
        <v>136</v>
      </c>
      <c r="AU110" s="181" t="s">
        <v>86</v>
      </c>
      <c r="AY110" s="19" t="s">
        <v>134</v>
      </c>
      <c r="BE110" s="182">
        <f>IF(N110="základní",J110,0)</f>
        <v>0</v>
      </c>
      <c r="BF110" s="182">
        <f>IF(N110="snížená",J110,0)</f>
        <v>0</v>
      </c>
      <c r="BG110" s="182">
        <f>IF(N110="zákl. přenesená",J110,0)</f>
        <v>0</v>
      </c>
      <c r="BH110" s="182">
        <f>IF(N110="sníž. přenesená",J110,0)</f>
        <v>0</v>
      </c>
      <c r="BI110" s="182">
        <f>IF(N110="nulová",J110,0)</f>
        <v>0</v>
      </c>
      <c r="BJ110" s="19" t="s">
        <v>84</v>
      </c>
      <c r="BK110" s="182">
        <f>ROUND(I110*H110,2)</f>
        <v>0</v>
      </c>
      <c r="BL110" s="19" t="s">
        <v>619</v>
      </c>
      <c r="BM110" s="181" t="s">
        <v>1703</v>
      </c>
    </row>
    <row r="111" spans="1:65" s="2" customFormat="1">
      <c r="A111" s="35"/>
      <c r="B111" s="36"/>
      <c r="C111" s="37"/>
      <c r="D111" s="183" t="s">
        <v>143</v>
      </c>
      <c r="E111" s="37"/>
      <c r="F111" s="184" t="s">
        <v>1704</v>
      </c>
      <c r="G111" s="37"/>
      <c r="H111" s="37"/>
      <c r="I111" s="426"/>
      <c r="J111" s="408"/>
      <c r="K111" s="37"/>
      <c r="L111" s="40"/>
      <c r="M111" s="186"/>
      <c r="N111" s="187"/>
      <c r="O111" s="64"/>
      <c r="P111" s="64"/>
      <c r="Q111" s="64"/>
      <c r="R111" s="64"/>
      <c r="S111" s="64"/>
      <c r="T111" s="65"/>
      <c r="U111" s="35"/>
      <c r="V111" s="35"/>
      <c r="W111" s="35"/>
      <c r="X111" s="35"/>
      <c r="Y111" s="35"/>
      <c r="Z111" s="35"/>
      <c r="AA111" s="35"/>
      <c r="AB111" s="35"/>
      <c r="AC111" s="35"/>
      <c r="AD111" s="35"/>
      <c r="AE111" s="35"/>
      <c r="AT111" s="19" t="s">
        <v>143</v>
      </c>
      <c r="AU111" s="19" t="s">
        <v>86</v>
      </c>
    </row>
    <row r="112" spans="1:65" s="2" customFormat="1" ht="14.45" customHeight="1">
      <c r="A112" s="35"/>
      <c r="B112" s="36"/>
      <c r="C112" s="170" t="s">
        <v>86</v>
      </c>
      <c r="D112" s="170" t="s">
        <v>136</v>
      </c>
      <c r="E112" s="171" t="s">
        <v>1705</v>
      </c>
      <c r="F112" s="172" t="s">
        <v>1706</v>
      </c>
      <c r="G112" s="173" t="s">
        <v>187</v>
      </c>
      <c r="H112" s="174">
        <v>10</v>
      </c>
      <c r="I112" s="424"/>
      <c r="J112" s="425">
        <f>ROUND(I112*H112,2)</f>
        <v>0</v>
      </c>
      <c r="K112" s="172" t="s">
        <v>140</v>
      </c>
      <c r="L112" s="40"/>
      <c r="M112" s="177" t="s">
        <v>19</v>
      </c>
      <c r="N112" s="178" t="s">
        <v>47</v>
      </c>
      <c r="O112" s="64"/>
      <c r="P112" s="179">
        <f>O112*H112</f>
        <v>0</v>
      </c>
      <c r="Q112" s="179">
        <v>0</v>
      </c>
      <c r="R112" s="179">
        <f>Q112*H112</f>
        <v>0</v>
      </c>
      <c r="S112" s="179">
        <v>0</v>
      </c>
      <c r="T112" s="180">
        <f>S112*H112</f>
        <v>0</v>
      </c>
      <c r="U112" s="35"/>
      <c r="V112" s="35"/>
      <c r="W112" s="35"/>
      <c r="X112" s="35"/>
      <c r="Y112" s="35"/>
      <c r="Z112" s="35"/>
      <c r="AA112" s="35"/>
      <c r="AB112" s="35"/>
      <c r="AC112" s="35"/>
      <c r="AD112" s="35"/>
      <c r="AE112" s="35"/>
      <c r="AR112" s="181" t="s">
        <v>619</v>
      </c>
      <c r="AT112" s="181" t="s">
        <v>136</v>
      </c>
      <c r="AU112" s="181" t="s">
        <v>86</v>
      </c>
      <c r="AY112" s="19" t="s">
        <v>134</v>
      </c>
      <c r="BE112" s="182">
        <f>IF(N112="základní",J112,0)</f>
        <v>0</v>
      </c>
      <c r="BF112" s="182">
        <f>IF(N112="snížená",J112,0)</f>
        <v>0</v>
      </c>
      <c r="BG112" s="182">
        <f>IF(N112="zákl. přenesená",J112,0)</f>
        <v>0</v>
      </c>
      <c r="BH112" s="182">
        <f>IF(N112="sníž. přenesená",J112,0)</f>
        <v>0</v>
      </c>
      <c r="BI112" s="182">
        <f>IF(N112="nulová",J112,0)</f>
        <v>0</v>
      </c>
      <c r="BJ112" s="19" t="s">
        <v>84</v>
      </c>
      <c r="BK112" s="182">
        <f>ROUND(I112*H112,2)</f>
        <v>0</v>
      </c>
      <c r="BL112" s="19" t="s">
        <v>619</v>
      </c>
      <c r="BM112" s="181" t="s">
        <v>1707</v>
      </c>
    </row>
    <row r="113" spans="1:65" s="2" customFormat="1">
      <c r="A113" s="35"/>
      <c r="B113" s="36"/>
      <c r="C113" s="37"/>
      <c r="D113" s="183" t="s">
        <v>143</v>
      </c>
      <c r="E113" s="37"/>
      <c r="F113" s="184" t="s">
        <v>1708</v>
      </c>
      <c r="G113" s="37"/>
      <c r="H113" s="37"/>
      <c r="I113" s="426"/>
      <c r="J113" s="408"/>
      <c r="K113" s="37"/>
      <c r="L113" s="40"/>
      <c r="M113" s="186"/>
      <c r="N113" s="187"/>
      <c r="O113" s="64"/>
      <c r="P113" s="64"/>
      <c r="Q113" s="64"/>
      <c r="R113" s="64"/>
      <c r="S113" s="64"/>
      <c r="T113" s="65"/>
      <c r="U113" s="35"/>
      <c r="V113" s="35"/>
      <c r="W113" s="35"/>
      <c r="X113" s="35"/>
      <c r="Y113" s="35"/>
      <c r="Z113" s="35"/>
      <c r="AA113" s="35"/>
      <c r="AB113" s="35"/>
      <c r="AC113" s="35"/>
      <c r="AD113" s="35"/>
      <c r="AE113" s="35"/>
      <c r="AT113" s="19" t="s">
        <v>143</v>
      </c>
      <c r="AU113" s="19" t="s">
        <v>86</v>
      </c>
    </row>
    <row r="114" spans="1:65" s="2" customFormat="1" ht="14.45" customHeight="1">
      <c r="A114" s="35"/>
      <c r="B114" s="36"/>
      <c r="C114" s="170" t="s">
        <v>159</v>
      </c>
      <c r="D114" s="170" t="s">
        <v>136</v>
      </c>
      <c r="E114" s="171" t="s">
        <v>1709</v>
      </c>
      <c r="F114" s="172" t="s">
        <v>1710</v>
      </c>
      <c r="G114" s="173" t="s">
        <v>187</v>
      </c>
      <c r="H114" s="174">
        <v>12</v>
      </c>
      <c r="I114" s="424"/>
      <c r="J114" s="425">
        <f>ROUND(I114*H114,2)</f>
        <v>0</v>
      </c>
      <c r="K114" s="172" t="s">
        <v>140</v>
      </c>
      <c r="L114" s="40"/>
      <c r="M114" s="177" t="s">
        <v>19</v>
      </c>
      <c r="N114" s="178" t="s">
        <v>47</v>
      </c>
      <c r="O114" s="64"/>
      <c r="P114" s="179">
        <f>O114*H114</f>
        <v>0</v>
      </c>
      <c r="Q114" s="179">
        <v>0</v>
      </c>
      <c r="R114" s="179">
        <f>Q114*H114</f>
        <v>0</v>
      </c>
      <c r="S114" s="179">
        <v>0</v>
      </c>
      <c r="T114" s="180">
        <f>S114*H114</f>
        <v>0</v>
      </c>
      <c r="U114" s="35"/>
      <c r="V114" s="35"/>
      <c r="W114" s="35"/>
      <c r="X114" s="35"/>
      <c r="Y114" s="35"/>
      <c r="Z114" s="35"/>
      <c r="AA114" s="35"/>
      <c r="AB114" s="35"/>
      <c r="AC114" s="35"/>
      <c r="AD114" s="35"/>
      <c r="AE114" s="35"/>
      <c r="AR114" s="181" t="s">
        <v>619</v>
      </c>
      <c r="AT114" s="181" t="s">
        <v>136</v>
      </c>
      <c r="AU114" s="181" t="s">
        <v>86</v>
      </c>
      <c r="AY114" s="19" t="s">
        <v>134</v>
      </c>
      <c r="BE114" s="182">
        <f>IF(N114="základní",J114,0)</f>
        <v>0</v>
      </c>
      <c r="BF114" s="182">
        <f>IF(N114="snížená",J114,0)</f>
        <v>0</v>
      </c>
      <c r="BG114" s="182">
        <f>IF(N114="zákl. přenesená",J114,0)</f>
        <v>0</v>
      </c>
      <c r="BH114" s="182">
        <f>IF(N114="sníž. přenesená",J114,0)</f>
        <v>0</v>
      </c>
      <c r="BI114" s="182">
        <f>IF(N114="nulová",J114,0)</f>
        <v>0</v>
      </c>
      <c r="BJ114" s="19" t="s">
        <v>84</v>
      </c>
      <c r="BK114" s="182">
        <f>ROUND(I114*H114,2)</f>
        <v>0</v>
      </c>
      <c r="BL114" s="19" t="s">
        <v>619</v>
      </c>
      <c r="BM114" s="181" t="s">
        <v>1711</v>
      </c>
    </row>
    <row r="115" spans="1:65" s="2" customFormat="1">
      <c r="A115" s="35"/>
      <c r="B115" s="36"/>
      <c r="C115" s="37"/>
      <c r="D115" s="183" t="s">
        <v>143</v>
      </c>
      <c r="E115" s="37"/>
      <c r="F115" s="184" t="s">
        <v>1712</v>
      </c>
      <c r="G115" s="37"/>
      <c r="H115" s="37"/>
      <c r="I115" s="426"/>
      <c r="J115" s="408"/>
      <c r="K115" s="37"/>
      <c r="L115" s="40"/>
      <c r="M115" s="186"/>
      <c r="N115" s="187"/>
      <c r="O115" s="64"/>
      <c r="P115" s="64"/>
      <c r="Q115" s="64"/>
      <c r="R115" s="64"/>
      <c r="S115" s="64"/>
      <c r="T115" s="65"/>
      <c r="U115" s="35"/>
      <c r="V115" s="35"/>
      <c r="W115" s="35"/>
      <c r="X115" s="35"/>
      <c r="Y115" s="35"/>
      <c r="Z115" s="35"/>
      <c r="AA115" s="35"/>
      <c r="AB115" s="35"/>
      <c r="AC115" s="35"/>
      <c r="AD115" s="35"/>
      <c r="AE115" s="35"/>
      <c r="AT115" s="19" t="s">
        <v>143</v>
      </c>
      <c r="AU115" s="19" t="s">
        <v>86</v>
      </c>
    </row>
    <row r="116" spans="1:65" s="2" customFormat="1" ht="14.45" customHeight="1">
      <c r="A116" s="35"/>
      <c r="B116" s="36"/>
      <c r="C116" s="170" t="s">
        <v>141</v>
      </c>
      <c r="D116" s="170" t="s">
        <v>136</v>
      </c>
      <c r="E116" s="171" t="s">
        <v>1713</v>
      </c>
      <c r="F116" s="172" t="s">
        <v>1714</v>
      </c>
      <c r="G116" s="173" t="s">
        <v>187</v>
      </c>
      <c r="H116" s="174">
        <v>2</v>
      </c>
      <c r="I116" s="424"/>
      <c r="J116" s="425">
        <f>ROUND(I116*H116,2)</f>
        <v>0</v>
      </c>
      <c r="K116" s="172" t="s">
        <v>140</v>
      </c>
      <c r="L116" s="40"/>
      <c r="M116" s="177" t="s">
        <v>19</v>
      </c>
      <c r="N116" s="178" t="s">
        <v>47</v>
      </c>
      <c r="O116" s="64"/>
      <c r="P116" s="179">
        <f>O116*H116</f>
        <v>0</v>
      </c>
      <c r="Q116" s="179">
        <v>0</v>
      </c>
      <c r="R116" s="179">
        <f>Q116*H116</f>
        <v>0</v>
      </c>
      <c r="S116" s="179">
        <v>0</v>
      </c>
      <c r="T116" s="180">
        <f>S116*H116</f>
        <v>0</v>
      </c>
      <c r="U116" s="35"/>
      <c r="V116" s="35"/>
      <c r="W116" s="35"/>
      <c r="X116" s="35"/>
      <c r="Y116" s="35"/>
      <c r="Z116" s="35"/>
      <c r="AA116" s="35"/>
      <c r="AB116" s="35"/>
      <c r="AC116" s="35"/>
      <c r="AD116" s="35"/>
      <c r="AE116" s="35"/>
      <c r="AR116" s="181" t="s">
        <v>619</v>
      </c>
      <c r="AT116" s="181" t="s">
        <v>136</v>
      </c>
      <c r="AU116" s="181" t="s">
        <v>86</v>
      </c>
      <c r="AY116" s="19" t="s">
        <v>134</v>
      </c>
      <c r="BE116" s="182">
        <f>IF(N116="základní",J116,0)</f>
        <v>0</v>
      </c>
      <c r="BF116" s="182">
        <f>IF(N116="snížená",J116,0)</f>
        <v>0</v>
      </c>
      <c r="BG116" s="182">
        <f>IF(N116="zákl. přenesená",J116,0)</f>
        <v>0</v>
      </c>
      <c r="BH116" s="182">
        <f>IF(N116="sníž. přenesená",J116,0)</f>
        <v>0</v>
      </c>
      <c r="BI116" s="182">
        <f>IF(N116="nulová",J116,0)</f>
        <v>0</v>
      </c>
      <c r="BJ116" s="19" t="s">
        <v>84</v>
      </c>
      <c r="BK116" s="182">
        <f>ROUND(I116*H116,2)</f>
        <v>0</v>
      </c>
      <c r="BL116" s="19" t="s">
        <v>619</v>
      </c>
      <c r="BM116" s="181" t="s">
        <v>1715</v>
      </c>
    </row>
    <row r="117" spans="1:65" s="2" customFormat="1">
      <c r="A117" s="35"/>
      <c r="B117" s="36"/>
      <c r="C117" s="37"/>
      <c r="D117" s="183" t="s">
        <v>143</v>
      </c>
      <c r="E117" s="37"/>
      <c r="F117" s="184" t="s">
        <v>1716</v>
      </c>
      <c r="G117" s="37"/>
      <c r="H117" s="37"/>
      <c r="I117" s="426"/>
      <c r="J117" s="408"/>
      <c r="K117" s="37"/>
      <c r="L117" s="40"/>
      <c r="M117" s="186"/>
      <c r="N117" s="187"/>
      <c r="O117" s="64"/>
      <c r="P117" s="64"/>
      <c r="Q117" s="64"/>
      <c r="R117" s="64"/>
      <c r="S117" s="64"/>
      <c r="T117" s="65"/>
      <c r="U117" s="35"/>
      <c r="V117" s="35"/>
      <c r="W117" s="35"/>
      <c r="X117" s="35"/>
      <c r="Y117" s="35"/>
      <c r="Z117" s="35"/>
      <c r="AA117" s="35"/>
      <c r="AB117" s="35"/>
      <c r="AC117" s="35"/>
      <c r="AD117" s="35"/>
      <c r="AE117" s="35"/>
      <c r="AT117" s="19" t="s">
        <v>143</v>
      </c>
      <c r="AU117" s="19" t="s">
        <v>86</v>
      </c>
    </row>
    <row r="118" spans="1:65" s="2" customFormat="1" ht="14.45" customHeight="1">
      <c r="A118" s="35"/>
      <c r="B118" s="36"/>
      <c r="C118" s="170" t="s">
        <v>175</v>
      </c>
      <c r="D118" s="170" t="s">
        <v>136</v>
      </c>
      <c r="E118" s="171" t="s">
        <v>1717</v>
      </c>
      <c r="F118" s="172" t="s">
        <v>1718</v>
      </c>
      <c r="G118" s="173" t="s">
        <v>187</v>
      </c>
      <c r="H118" s="174">
        <v>6</v>
      </c>
      <c r="I118" s="424"/>
      <c r="J118" s="425">
        <f>ROUND(I118*H118,2)</f>
        <v>0</v>
      </c>
      <c r="K118" s="172" t="s">
        <v>140</v>
      </c>
      <c r="L118" s="40"/>
      <c r="M118" s="177" t="s">
        <v>19</v>
      </c>
      <c r="N118" s="178" t="s">
        <v>47</v>
      </c>
      <c r="O118" s="64"/>
      <c r="P118" s="179">
        <f>O118*H118</f>
        <v>0</v>
      </c>
      <c r="Q118" s="179">
        <v>0</v>
      </c>
      <c r="R118" s="179">
        <f>Q118*H118</f>
        <v>0</v>
      </c>
      <c r="S118" s="179">
        <v>0</v>
      </c>
      <c r="T118" s="180">
        <f>S118*H118</f>
        <v>0</v>
      </c>
      <c r="U118" s="35"/>
      <c r="V118" s="35"/>
      <c r="W118" s="35"/>
      <c r="X118" s="35"/>
      <c r="Y118" s="35"/>
      <c r="Z118" s="35"/>
      <c r="AA118" s="35"/>
      <c r="AB118" s="35"/>
      <c r="AC118" s="35"/>
      <c r="AD118" s="35"/>
      <c r="AE118" s="35"/>
      <c r="AR118" s="181" t="s">
        <v>619</v>
      </c>
      <c r="AT118" s="181" t="s">
        <v>136</v>
      </c>
      <c r="AU118" s="181" t="s">
        <v>86</v>
      </c>
      <c r="AY118" s="19" t="s">
        <v>134</v>
      </c>
      <c r="BE118" s="182">
        <f>IF(N118="základní",J118,0)</f>
        <v>0</v>
      </c>
      <c r="BF118" s="182">
        <f>IF(N118="snížená",J118,0)</f>
        <v>0</v>
      </c>
      <c r="BG118" s="182">
        <f>IF(N118="zákl. přenesená",J118,0)</f>
        <v>0</v>
      </c>
      <c r="BH118" s="182">
        <f>IF(N118="sníž. přenesená",J118,0)</f>
        <v>0</v>
      </c>
      <c r="BI118" s="182">
        <f>IF(N118="nulová",J118,0)</f>
        <v>0</v>
      </c>
      <c r="BJ118" s="19" t="s">
        <v>84</v>
      </c>
      <c r="BK118" s="182">
        <f>ROUND(I118*H118,2)</f>
        <v>0</v>
      </c>
      <c r="BL118" s="19" t="s">
        <v>619</v>
      </c>
      <c r="BM118" s="181" t="s">
        <v>1719</v>
      </c>
    </row>
    <row r="119" spans="1:65" s="2" customFormat="1">
      <c r="A119" s="35"/>
      <c r="B119" s="36"/>
      <c r="C119" s="37"/>
      <c r="D119" s="183" t="s">
        <v>143</v>
      </c>
      <c r="E119" s="37"/>
      <c r="F119" s="184" t="s">
        <v>1720</v>
      </c>
      <c r="G119" s="37"/>
      <c r="H119" s="37"/>
      <c r="I119" s="426"/>
      <c r="J119" s="408"/>
      <c r="K119" s="37"/>
      <c r="L119" s="40"/>
      <c r="M119" s="186"/>
      <c r="N119" s="187"/>
      <c r="O119" s="64"/>
      <c r="P119" s="64"/>
      <c r="Q119" s="64"/>
      <c r="R119" s="64"/>
      <c r="S119" s="64"/>
      <c r="T119" s="65"/>
      <c r="U119" s="35"/>
      <c r="V119" s="35"/>
      <c r="W119" s="35"/>
      <c r="X119" s="35"/>
      <c r="Y119" s="35"/>
      <c r="Z119" s="35"/>
      <c r="AA119" s="35"/>
      <c r="AB119" s="35"/>
      <c r="AC119" s="35"/>
      <c r="AD119" s="35"/>
      <c r="AE119" s="35"/>
      <c r="AT119" s="19" t="s">
        <v>143</v>
      </c>
      <c r="AU119" s="19" t="s">
        <v>86</v>
      </c>
    </row>
    <row r="120" spans="1:65" s="2" customFormat="1" ht="14.45" customHeight="1">
      <c r="A120" s="35"/>
      <c r="B120" s="36"/>
      <c r="C120" s="170" t="s">
        <v>178</v>
      </c>
      <c r="D120" s="170" t="s">
        <v>136</v>
      </c>
      <c r="E120" s="171" t="s">
        <v>1721</v>
      </c>
      <c r="F120" s="172" t="s">
        <v>1722</v>
      </c>
      <c r="G120" s="173" t="s">
        <v>181</v>
      </c>
      <c r="H120" s="174">
        <v>45</v>
      </c>
      <c r="I120" s="424"/>
      <c r="J120" s="425">
        <f>ROUND(I120*H120,2)</f>
        <v>0</v>
      </c>
      <c r="K120" s="172" t="s">
        <v>140</v>
      </c>
      <c r="L120" s="40"/>
      <c r="M120" s="177" t="s">
        <v>19</v>
      </c>
      <c r="N120" s="178" t="s">
        <v>47</v>
      </c>
      <c r="O120" s="64"/>
      <c r="P120" s="179">
        <f>O120*H120</f>
        <v>0</v>
      </c>
      <c r="Q120" s="179">
        <v>0</v>
      </c>
      <c r="R120" s="179">
        <f>Q120*H120</f>
        <v>0</v>
      </c>
      <c r="S120" s="179">
        <v>0</v>
      </c>
      <c r="T120" s="180">
        <f>S120*H120</f>
        <v>0</v>
      </c>
      <c r="U120" s="35"/>
      <c r="V120" s="35"/>
      <c r="W120" s="35"/>
      <c r="X120" s="35"/>
      <c r="Y120" s="35"/>
      <c r="Z120" s="35"/>
      <c r="AA120" s="35"/>
      <c r="AB120" s="35"/>
      <c r="AC120" s="35"/>
      <c r="AD120" s="35"/>
      <c r="AE120" s="35"/>
      <c r="AR120" s="181" t="s">
        <v>619</v>
      </c>
      <c r="AT120" s="181" t="s">
        <v>136</v>
      </c>
      <c r="AU120" s="181" t="s">
        <v>86</v>
      </c>
      <c r="AY120" s="19" t="s">
        <v>134</v>
      </c>
      <c r="BE120" s="182">
        <f>IF(N120="základní",J120,0)</f>
        <v>0</v>
      </c>
      <c r="BF120" s="182">
        <f>IF(N120="snížená",J120,0)</f>
        <v>0</v>
      </c>
      <c r="BG120" s="182">
        <f>IF(N120="zákl. přenesená",J120,0)</f>
        <v>0</v>
      </c>
      <c r="BH120" s="182">
        <f>IF(N120="sníž. přenesená",J120,0)</f>
        <v>0</v>
      </c>
      <c r="BI120" s="182">
        <f>IF(N120="nulová",J120,0)</f>
        <v>0</v>
      </c>
      <c r="BJ120" s="19" t="s">
        <v>84</v>
      </c>
      <c r="BK120" s="182">
        <f>ROUND(I120*H120,2)</f>
        <v>0</v>
      </c>
      <c r="BL120" s="19" t="s">
        <v>619</v>
      </c>
      <c r="BM120" s="181" t="s">
        <v>1723</v>
      </c>
    </row>
    <row r="121" spans="1:65" s="2" customFormat="1" ht="19.5">
      <c r="A121" s="35"/>
      <c r="B121" s="36"/>
      <c r="C121" s="37"/>
      <c r="D121" s="183" t="s">
        <v>143</v>
      </c>
      <c r="E121" s="37"/>
      <c r="F121" s="184" t="s">
        <v>1724</v>
      </c>
      <c r="G121" s="37"/>
      <c r="H121" s="37"/>
      <c r="I121" s="426"/>
      <c r="J121" s="408"/>
      <c r="K121" s="37"/>
      <c r="L121" s="40"/>
      <c r="M121" s="186"/>
      <c r="N121" s="187"/>
      <c r="O121" s="64"/>
      <c r="P121" s="64"/>
      <c r="Q121" s="64"/>
      <c r="R121" s="64"/>
      <c r="S121" s="64"/>
      <c r="T121" s="65"/>
      <c r="U121" s="35"/>
      <c r="V121" s="35"/>
      <c r="W121" s="35"/>
      <c r="X121" s="35"/>
      <c r="Y121" s="35"/>
      <c r="Z121" s="35"/>
      <c r="AA121" s="35"/>
      <c r="AB121" s="35"/>
      <c r="AC121" s="35"/>
      <c r="AD121" s="35"/>
      <c r="AE121" s="35"/>
      <c r="AT121" s="19" t="s">
        <v>143</v>
      </c>
      <c r="AU121" s="19" t="s">
        <v>86</v>
      </c>
    </row>
    <row r="122" spans="1:65" s="2" customFormat="1" ht="14.45" customHeight="1">
      <c r="A122" s="35"/>
      <c r="B122" s="36"/>
      <c r="C122" s="170" t="s">
        <v>184</v>
      </c>
      <c r="D122" s="170" t="s">
        <v>136</v>
      </c>
      <c r="E122" s="171" t="s">
        <v>1725</v>
      </c>
      <c r="F122" s="172" t="s">
        <v>1726</v>
      </c>
      <c r="G122" s="173" t="s">
        <v>181</v>
      </c>
      <c r="H122" s="174">
        <v>95</v>
      </c>
      <c r="I122" s="424"/>
      <c r="J122" s="425">
        <f>ROUND(I122*H122,2)</f>
        <v>0</v>
      </c>
      <c r="K122" s="172" t="s">
        <v>140</v>
      </c>
      <c r="L122" s="40"/>
      <c r="M122" s="177" t="s">
        <v>19</v>
      </c>
      <c r="N122" s="178" t="s">
        <v>47</v>
      </c>
      <c r="O122" s="64"/>
      <c r="P122" s="179">
        <f>O122*H122</f>
        <v>0</v>
      </c>
      <c r="Q122" s="179">
        <v>0</v>
      </c>
      <c r="R122" s="179">
        <f>Q122*H122</f>
        <v>0</v>
      </c>
      <c r="S122" s="179">
        <v>0</v>
      </c>
      <c r="T122" s="180">
        <f>S122*H122</f>
        <v>0</v>
      </c>
      <c r="U122" s="35"/>
      <c r="V122" s="35"/>
      <c r="W122" s="35"/>
      <c r="X122" s="35"/>
      <c r="Y122" s="35"/>
      <c r="Z122" s="35"/>
      <c r="AA122" s="35"/>
      <c r="AB122" s="35"/>
      <c r="AC122" s="35"/>
      <c r="AD122" s="35"/>
      <c r="AE122" s="35"/>
      <c r="AR122" s="181" t="s">
        <v>619</v>
      </c>
      <c r="AT122" s="181" t="s">
        <v>136</v>
      </c>
      <c r="AU122" s="181" t="s">
        <v>86</v>
      </c>
      <c r="AY122" s="19" t="s">
        <v>134</v>
      </c>
      <c r="BE122" s="182">
        <f>IF(N122="základní",J122,0)</f>
        <v>0</v>
      </c>
      <c r="BF122" s="182">
        <f>IF(N122="snížená",J122,0)</f>
        <v>0</v>
      </c>
      <c r="BG122" s="182">
        <f>IF(N122="zákl. přenesená",J122,0)</f>
        <v>0</v>
      </c>
      <c r="BH122" s="182">
        <f>IF(N122="sníž. přenesená",J122,0)</f>
        <v>0</v>
      </c>
      <c r="BI122" s="182">
        <f>IF(N122="nulová",J122,0)</f>
        <v>0</v>
      </c>
      <c r="BJ122" s="19" t="s">
        <v>84</v>
      </c>
      <c r="BK122" s="182">
        <f>ROUND(I122*H122,2)</f>
        <v>0</v>
      </c>
      <c r="BL122" s="19" t="s">
        <v>619</v>
      </c>
      <c r="BM122" s="181" t="s">
        <v>1727</v>
      </c>
    </row>
    <row r="123" spans="1:65" s="2" customFormat="1" ht="19.5">
      <c r="A123" s="35"/>
      <c r="B123" s="36"/>
      <c r="C123" s="37"/>
      <c r="D123" s="183" t="s">
        <v>143</v>
      </c>
      <c r="E123" s="37"/>
      <c r="F123" s="184" t="s">
        <v>1728</v>
      </c>
      <c r="G123" s="37"/>
      <c r="H123" s="37"/>
      <c r="I123" s="426"/>
      <c r="J123" s="408"/>
      <c r="K123" s="37"/>
      <c r="L123" s="40"/>
      <c r="M123" s="186"/>
      <c r="N123" s="187"/>
      <c r="O123" s="64"/>
      <c r="P123" s="64"/>
      <c r="Q123" s="64"/>
      <c r="R123" s="64"/>
      <c r="S123" s="64"/>
      <c r="T123" s="65"/>
      <c r="U123" s="35"/>
      <c r="V123" s="35"/>
      <c r="W123" s="35"/>
      <c r="X123" s="35"/>
      <c r="Y123" s="35"/>
      <c r="Z123" s="35"/>
      <c r="AA123" s="35"/>
      <c r="AB123" s="35"/>
      <c r="AC123" s="35"/>
      <c r="AD123" s="35"/>
      <c r="AE123" s="35"/>
      <c r="AT123" s="19" t="s">
        <v>143</v>
      </c>
      <c r="AU123" s="19" t="s">
        <v>86</v>
      </c>
    </row>
    <row r="124" spans="1:65" s="2" customFormat="1" ht="14.45" customHeight="1">
      <c r="A124" s="35"/>
      <c r="B124" s="36"/>
      <c r="C124" s="170" t="s">
        <v>191</v>
      </c>
      <c r="D124" s="170" t="s">
        <v>136</v>
      </c>
      <c r="E124" s="171" t="s">
        <v>1729</v>
      </c>
      <c r="F124" s="172" t="s">
        <v>1730</v>
      </c>
      <c r="G124" s="173" t="s">
        <v>181</v>
      </c>
      <c r="H124" s="174">
        <v>25</v>
      </c>
      <c r="I124" s="424"/>
      <c r="J124" s="425">
        <f>ROUND(I124*H124,2)</f>
        <v>0</v>
      </c>
      <c r="K124" s="172" t="s">
        <v>140</v>
      </c>
      <c r="L124" s="40"/>
      <c r="M124" s="177" t="s">
        <v>19</v>
      </c>
      <c r="N124" s="178" t="s">
        <v>47</v>
      </c>
      <c r="O124" s="64"/>
      <c r="P124" s="179">
        <f>O124*H124</f>
        <v>0</v>
      </c>
      <c r="Q124" s="179">
        <v>0</v>
      </c>
      <c r="R124" s="179">
        <f>Q124*H124</f>
        <v>0</v>
      </c>
      <c r="S124" s="179">
        <v>0</v>
      </c>
      <c r="T124" s="180">
        <f>S124*H124</f>
        <v>0</v>
      </c>
      <c r="U124" s="35"/>
      <c r="V124" s="35"/>
      <c r="W124" s="35"/>
      <c r="X124" s="35"/>
      <c r="Y124" s="35"/>
      <c r="Z124" s="35"/>
      <c r="AA124" s="35"/>
      <c r="AB124" s="35"/>
      <c r="AC124" s="35"/>
      <c r="AD124" s="35"/>
      <c r="AE124" s="35"/>
      <c r="AR124" s="181" t="s">
        <v>619</v>
      </c>
      <c r="AT124" s="181" t="s">
        <v>136</v>
      </c>
      <c r="AU124" s="181" t="s">
        <v>86</v>
      </c>
      <c r="AY124" s="19" t="s">
        <v>134</v>
      </c>
      <c r="BE124" s="182">
        <f>IF(N124="základní",J124,0)</f>
        <v>0</v>
      </c>
      <c r="BF124" s="182">
        <f>IF(N124="snížená",J124,0)</f>
        <v>0</v>
      </c>
      <c r="BG124" s="182">
        <f>IF(N124="zákl. přenesená",J124,0)</f>
        <v>0</v>
      </c>
      <c r="BH124" s="182">
        <f>IF(N124="sníž. přenesená",J124,0)</f>
        <v>0</v>
      </c>
      <c r="BI124" s="182">
        <f>IF(N124="nulová",J124,0)</f>
        <v>0</v>
      </c>
      <c r="BJ124" s="19" t="s">
        <v>84</v>
      </c>
      <c r="BK124" s="182">
        <f>ROUND(I124*H124,2)</f>
        <v>0</v>
      </c>
      <c r="BL124" s="19" t="s">
        <v>619</v>
      </c>
      <c r="BM124" s="181" t="s">
        <v>1731</v>
      </c>
    </row>
    <row r="125" spans="1:65" s="2" customFormat="1" ht="19.5">
      <c r="A125" s="35"/>
      <c r="B125" s="36"/>
      <c r="C125" s="37"/>
      <c r="D125" s="183" t="s">
        <v>143</v>
      </c>
      <c r="E125" s="37"/>
      <c r="F125" s="184" t="s">
        <v>1732</v>
      </c>
      <c r="G125" s="37"/>
      <c r="H125" s="37"/>
      <c r="I125" s="426"/>
      <c r="J125" s="408"/>
      <c r="K125" s="37"/>
      <c r="L125" s="40"/>
      <c r="M125" s="186"/>
      <c r="N125" s="187"/>
      <c r="O125" s="64"/>
      <c r="P125" s="64"/>
      <c r="Q125" s="64"/>
      <c r="R125" s="64"/>
      <c r="S125" s="64"/>
      <c r="T125" s="65"/>
      <c r="U125" s="35"/>
      <c r="V125" s="35"/>
      <c r="W125" s="35"/>
      <c r="X125" s="35"/>
      <c r="Y125" s="35"/>
      <c r="Z125" s="35"/>
      <c r="AA125" s="35"/>
      <c r="AB125" s="35"/>
      <c r="AC125" s="35"/>
      <c r="AD125" s="35"/>
      <c r="AE125" s="35"/>
      <c r="AT125" s="19" t="s">
        <v>143</v>
      </c>
      <c r="AU125" s="19" t="s">
        <v>86</v>
      </c>
    </row>
    <row r="126" spans="1:65" s="2" customFormat="1" ht="14.45" customHeight="1">
      <c r="A126" s="35"/>
      <c r="B126" s="36"/>
      <c r="C126" s="170" t="s">
        <v>197</v>
      </c>
      <c r="D126" s="170" t="s">
        <v>136</v>
      </c>
      <c r="E126" s="171" t="s">
        <v>1733</v>
      </c>
      <c r="F126" s="172" t="s">
        <v>1734</v>
      </c>
      <c r="G126" s="173" t="s">
        <v>181</v>
      </c>
      <c r="H126" s="174">
        <v>720</v>
      </c>
      <c r="I126" s="424"/>
      <c r="J126" s="425">
        <f>ROUND(I126*H126,2)</f>
        <v>0</v>
      </c>
      <c r="K126" s="172" t="s">
        <v>140</v>
      </c>
      <c r="L126" s="40"/>
      <c r="M126" s="177" t="s">
        <v>19</v>
      </c>
      <c r="N126" s="178" t="s">
        <v>47</v>
      </c>
      <c r="O126" s="64"/>
      <c r="P126" s="179">
        <f>O126*H126</f>
        <v>0</v>
      </c>
      <c r="Q126" s="179">
        <v>0</v>
      </c>
      <c r="R126" s="179">
        <f>Q126*H126</f>
        <v>0</v>
      </c>
      <c r="S126" s="179">
        <v>0</v>
      </c>
      <c r="T126" s="180">
        <f>S126*H126</f>
        <v>0</v>
      </c>
      <c r="U126" s="35"/>
      <c r="V126" s="35"/>
      <c r="W126" s="35"/>
      <c r="X126" s="35"/>
      <c r="Y126" s="35"/>
      <c r="Z126" s="35"/>
      <c r="AA126" s="35"/>
      <c r="AB126" s="35"/>
      <c r="AC126" s="35"/>
      <c r="AD126" s="35"/>
      <c r="AE126" s="35"/>
      <c r="AR126" s="181" t="s">
        <v>619</v>
      </c>
      <c r="AT126" s="181" t="s">
        <v>136</v>
      </c>
      <c r="AU126" s="181" t="s">
        <v>86</v>
      </c>
      <c r="AY126" s="19" t="s">
        <v>134</v>
      </c>
      <c r="BE126" s="182">
        <f>IF(N126="základní",J126,0)</f>
        <v>0</v>
      </c>
      <c r="BF126" s="182">
        <f>IF(N126="snížená",J126,0)</f>
        <v>0</v>
      </c>
      <c r="BG126" s="182">
        <f>IF(N126="zákl. přenesená",J126,0)</f>
        <v>0</v>
      </c>
      <c r="BH126" s="182">
        <f>IF(N126="sníž. přenesená",J126,0)</f>
        <v>0</v>
      </c>
      <c r="BI126" s="182">
        <f>IF(N126="nulová",J126,0)</f>
        <v>0</v>
      </c>
      <c r="BJ126" s="19" t="s">
        <v>84</v>
      </c>
      <c r="BK126" s="182">
        <f>ROUND(I126*H126,2)</f>
        <v>0</v>
      </c>
      <c r="BL126" s="19" t="s">
        <v>619</v>
      </c>
      <c r="BM126" s="181" t="s">
        <v>1735</v>
      </c>
    </row>
    <row r="127" spans="1:65" s="2" customFormat="1" ht="19.5">
      <c r="A127" s="35"/>
      <c r="B127" s="36"/>
      <c r="C127" s="37"/>
      <c r="D127" s="183" t="s">
        <v>143</v>
      </c>
      <c r="E127" s="37"/>
      <c r="F127" s="184" t="s">
        <v>1736</v>
      </c>
      <c r="G127" s="37"/>
      <c r="H127" s="37"/>
      <c r="I127" s="426"/>
      <c r="J127" s="408"/>
      <c r="K127" s="37"/>
      <c r="L127" s="40"/>
      <c r="M127" s="186"/>
      <c r="N127" s="187"/>
      <c r="O127" s="64"/>
      <c r="P127" s="64"/>
      <c r="Q127" s="64"/>
      <c r="R127" s="64"/>
      <c r="S127" s="64"/>
      <c r="T127" s="65"/>
      <c r="U127" s="35"/>
      <c r="V127" s="35"/>
      <c r="W127" s="35"/>
      <c r="X127" s="35"/>
      <c r="Y127" s="35"/>
      <c r="Z127" s="35"/>
      <c r="AA127" s="35"/>
      <c r="AB127" s="35"/>
      <c r="AC127" s="35"/>
      <c r="AD127" s="35"/>
      <c r="AE127" s="35"/>
      <c r="AT127" s="19" t="s">
        <v>143</v>
      </c>
      <c r="AU127" s="19" t="s">
        <v>86</v>
      </c>
    </row>
    <row r="128" spans="1:65" s="2" customFormat="1" ht="14.45" customHeight="1">
      <c r="A128" s="35"/>
      <c r="B128" s="36"/>
      <c r="C128" s="170" t="s">
        <v>201</v>
      </c>
      <c r="D128" s="170" t="s">
        <v>136</v>
      </c>
      <c r="E128" s="171" t="s">
        <v>1733</v>
      </c>
      <c r="F128" s="172" t="s">
        <v>1734</v>
      </c>
      <c r="G128" s="173" t="s">
        <v>181</v>
      </c>
      <c r="H128" s="174">
        <v>70</v>
      </c>
      <c r="I128" s="424"/>
      <c r="J128" s="425">
        <f>ROUND(I128*H128,2)</f>
        <v>0</v>
      </c>
      <c r="K128" s="172" t="s">
        <v>140</v>
      </c>
      <c r="L128" s="40"/>
      <c r="M128" s="177" t="s">
        <v>19</v>
      </c>
      <c r="N128" s="178" t="s">
        <v>47</v>
      </c>
      <c r="O128" s="64"/>
      <c r="P128" s="179">
        <f>O128*H128</f>
        <v>0</v>
      </c>
      <c r="Q128" s="179">
        <v>0</v>
      </c>
      <c r="R128" s="179">
        <f>Q128*H128</f>
        <v>0</v>
      </c>
      <c r="S128" s="179">
        <v>0</v>
      </c>
      <c r="T128" s="180">
        <f>S128*H128</f>
        <v>0</v>
      </c>
      <c r="U128" s="35"/>
      <c r="V128" s="35"/>
      <c r="W128" s="35"/>
      <c r="X128" s="35"/>
      <c r="Y128" s="35"/>
      <c r="Z128" s="35"/>
      <c r="AA128" s="35"/>
      <c r="AB128" s="35"/>
      <c r="AC128" s="35"/>
      <c r="AD128" s="35"/>
      <c r="AE128" s="35"/>
      <c r="AR128" s="181" t="s">
        <v>619</v>
      </c>
      <c r="AT128" s="181" t="s">
        <v>136</v>
      </c>
      <c r="AU128" s="181" t="s">
        <v>86</v>
      </c>
      <c r="AY128" s="19" t="s">
        <v>134</v>
      </c>
      <c r="BE128" s="182">
        <f>IF(N128="základní",J128,0)</f>
        <v>0</v>
      </c>
      <c r="BF128" s="182">
        <f>IF(N128="snížená",J128,0)</f>
        <v>0</v>
      </c>
      <c r="BG128" s="182">
        <f>IF(N128="zákl. přenesená",J128,0)</f>
        <v>0</v>
      </c>
      <c r="BH128" s="182">
        <f>IF(N128="sníž. přenesená",J128,0)</f>
        <v>0</v>
      </c>
      <c r="BI128" s="182">
        <f>IF(N128="nulová",J128,0)</f>
        <v>0</v>
      </c>
      <c r="BJ128" s="19" t="s">
        <v>84</v>
      </c>
      <c r="BK128" s="182">
        <f>ROUND(I128*H128,2)</f>
        <v>0</v>
      </c>
      <c r="BL128" s="19" t="s">
        <v>619</v>
      </c>
      <c r="BM128" s="181" t="s">
        <v>1737</v>
      </c>
    </row>
    <row r="129" spans="1:65" s="2" customFormat="1" ht="19.5">
      <c r="A129" s="35"/>
      <c r="B129" s="36"/>
      <c r="C129" s="37"/>
      <c r="D129" s="183" t="s">
        <v>143</v>
      </c>
      <c r="E129" s="37"/>
      <c r="F129" s="184" t="s">
        <v>1736</v>
      </c>
      <c r="G129" s="37"/>
      <c r="H129" s="37"/>
      <c r="I129" s="426"/>
      <c r="J129" s="408"/>
      <c r="K129" s="37"/>
      <c r="L129" s="40"/>
      <c r="M129" s="186"/>
      <c r="N129" s="187"/>
      <c r="O129" s="64"/>
      <c r="P129" s="64"/>
      <c r="Q129" s="64"/>
      <c r="R129" s="64"/>
      <c r="S129" s="64"/>
      <c r="T129" s="65"/>
      <c r="U129" s="35"/>
      <c r="V129" s="35"/>
      <c r="W129" s="35"/>
      <c r="X129" s="35"/>
      <c r="Y129" s="35"/>
      <c r="Z129" s="35"/>
      <c r="AA129" s="35"/>
      <c r="AB129" s="35"/>
      <c r="AC129" s="35"/>
      <c r="AD129" s="35"/>
      <c r="AE129" s="35"/>
      <c r="AT129" s="19" t="s">
        <v>143</v>
      </c>
      <c r="AU129" s="19" t="s">
        <v>86</v>
      </c>
    </row>
    <row r="130" spans="1:65" s="2" customFormat="1" ht="14.45" customHeight="1">
      <c r="A130" s="35"/>
      <c r="B130" s="36"/>
      <c r="C130" s="170" t="s">
        <v>205</v>
      </c>
      <c r="D130" s="170" t="s">
        <v>136</v>
      </c>
      <c r="E130" s="171" t="s">
        <v>1738</v>
      </c>
      <c r="F130" s="172" t="s">
        <v>1739</v>
      </c>
      <c r="G130" s="173" t="s">
        <v>181</v>
      </c>
      <c r="H130" s="174">
        <v>55</v>
      </c>
      <c r="I130" s="424"/>
      <c r="J130" s="425">
        <f>ROUND(I130*H130,2)</f>
        <v>0</v>
      </c>
      <c r="K130" s="172" t="s">
        <v>140</v>
      </c>
      <c r="L130" s="40"/>
      <c r="M130" s="177" t="s">
        <v>19</v>
      </c>
      <c r="N130" s="178" t="s">
        <v>47</v>
      </c>
      <c r="O130" s="64"/>
      <c r="P130" s="179">
        <f>O130*H130</f>
        <v>0</v>
      </c>
      <c r="Q130" s="179">
        <v>0</v>
      </c>
      <c r="R130" s="179">
        <f>Q130*H130</f>
        <v>0</v>
      </c>
      <c r="S130" s="179">
        <v>0</v>
      </c>
      <c r="T130" s="180">
        <f>S130*H130</f>
        <v>0</v>
      </c>
      <c r="U130" s="35"/>
      <c r="V130" s="35"/>
      <c r="W130" s="35"/>
      <c r="X130" s="35"/>
      <c r="Y130" s="35"/>
      <c r="Z130" s="35"/>
      <c r="AA130" s="35"/>
      <c r="AB130" s="35"/>
      <c r="AC130" s="35"/>
      <c r="AD130" s="35"/>
      <c r="AE130" s="35"/>
      <c r="AR130" s="181" t="s">
        <v>619</v>
      </c>
      <c r="AT130" s="181" t="s">
        <v>136</v>
      </c>
      <c r="AU130" s="181" t="s">
        <v>86</v>
      </c>
      <c r="AY130" s="19" t="s">
        <v>134</v>
      </c>
      <c r="BE130" s="182">
        <f>IF(N130="základní",J130,0)</f>
        <v>0</v>
      </c>
      <c r="BF130" s="182">
        <f>IF(N130="snížená",J130,0)</f>
        <v>0</v>
      </c>
      <c r="BG130" s="182">
        <f>IF(N130="zákl. přenesená",J130,0)</f>
        <v>0</v>
      </c>
      <c r="BH130" s="182">
        <f>IF(N130="sníž. přenesená",J130,0)</f>
        <v>0</v>
      </c>
      <c r="BI130" s="182">
        <f>IF(N130="nulová",J130,0)</f>
        <v>0</v>
      </c>
      <c r="BJ130" s="19" t="s">
        <v>84</v>
      </c>
      <c r="BK130" s="182">
        <f>ROUND(I130*H130,2)</f>
        <v>0</v>
      </c>
      <c r="BL130" s="19" t="s">
        <v>619</v>
      </c>
      <c r="BM130" s="181" t="s">
        <v>1740</v>
      </c>
    </row>
    <row r="131" spans="1:65" s="2" customFormat="1" ht="19.5">
      <c r="A131" s="35"/>
      <c r="B131" s="36"/>
      <c r="C131" s="37"/>
      <c r="D131" s="183" t="s">
        <v>143</v>
      </c>
      <c r="E131" s="37"/>
      <c r="F131" s="184" t="s">
        <v>1741</v>
      </c>
      <c r="G131" s="37"/>
      <c r="H131" s="37"/>
      <c r="I131" s="426"/>
      <c r="J131" s="408"/>
      <c r="K131" s="37"/>
      <c r="L131" s="40"/>
      <c r="M131" s="186"/>
      <c r="N131" s="187"/>
      <c r="O131" s="64"/>
      <c r="P131" s="64"/>
      <c r="Q131" s="64"/>
      <c r="R131" s="64"/>
      <c r="S131" s="64"/>
      <c r="T131" s="65"/>
      <c r="U131" s="35"/>
      <c r="V131" s="35"/>
      <c r="W131" s="35"/>
      <c r="X131" s="35"/>
      <c r="Y131" s="35"/>
      <c r="Z131" s="35"/>
      <c r="AA131" s="35"/>
      <c r="AB131" s="35"/>
      <c r="AC131" s="35"/>
      <c r="AD131" s="35"/>
      <c r="AE131" s="35"/>
      <c r="AT131" s="19" t="s">
        <v>143</v>
      </c>
      <c r="AU131" s="19" t="s">
        <v>86</v>
      </c>
    </row>
    <row r="132" spans="1:65" s="2" customFormat="1" ht="14.45" customHeight="1">
      <c r="A132" s="35"/>
      <c r="B132" s="36"/>
      <c r="C132" s="170" t="s">
        <v>214</v>
      </c>
      <c r="D132" s="170" t="s">
        <v>136</v>
      </c>
      <c r="E132" s="171" t="s">
        <v>1742</v>
      </c>
      <c r="F132" s="172" t="s">
        <v>1743</v>
      </c>
      <c r="G132" s="173" t="s">
        <v>181</v>
      </c>
      <c r="H132" s="174">
        <v>610</v>
      </c>
      <c r="I132" s="424"/>
      <c r="J132" s="425">
        <f>ROUND(I132*H132,2)</f>
        <v>0</v>
      </c>
      <c r="K132" s="172" t="s">
        <v>140</v>
      </c>
      <c r="L132" s="40"/>
      <c r="M132" s="177" t="s">
        <v>19</v>
      </c>
      <c r="N132" s="178" t="s">
        <v>47</v>
      </c>
      <c r="O132" s="64"/>
      <c r="P132" s="179">
        <f>O132*H132</f>
        <v>0</v>
      </c>
      <c r="Q132" s="179">
        <v>0</v>
      </c>
      <c r="R132" s="179">
        <f>Q132*H132</f>
        <v>0</v>
      </c>
      <c r="S132" s="179">
        <v>0</v>
      </c>
      <c r="T132" s="180">
        <f>S132*H132</f>
        <v>0</v>
      </c>
      <c r="U132" s="35"/>
      <c r="V132" s="35"/>
      <c r="W132" s="35"/>
      <c r="X132" s="35"/>
      <c r="Y132" s="35"/>
      <c r="Z132" s="35"/>
      <c r="AA132" s="35"/>
      <c r="AB132" s="35"/>
      <c r="AC132" s="35"/>
      <c r="AD132" s="35"/>
      <c r="AE132" s="35"/>
      <c r="AR132" s="181" t="s">
        <v>619</v>
      </c>
      <c r="AT132" s="181" t="s">
        <v>136</v>
      </c>
      <c r="AU132" s="181" t="s">
        <v>86</v>
      </c>
      <c r="AY132" s="19" t="s">
        <v>134</v>
      </c>
      <c r="BE132" s="182">
        <f>IF(N132="základní",J132,0)</f>
        <v>0</v>
      </c>
      <c r="BF132" s="182">
        <f>IF(N132="snížená",J132,0)</f>
        <v>0</v>
      </c>
      <c r="BG132" s="182">
        <f>IF(N132="zákl. přenesená",J132,0)</f>
        <v>0</v>
      </c>
      <c r="BH132" s="182">
        <f>IF(N132="sníž. přenesená",J132,0)</f>
        <v>0</v>
      </c>
      <c r="BI132" s="182">
        <f>IF(N132="nulová",J132,0)</f>
        <v>0</v>
      </c>
      <c r="BJ132" s="19" t="s">
        <v>84</v>
      </c>
      <c r="BK132" s="182">
        <f>ROUND(I132*H132,2)</f>
        <v>0</v>
      </c>
      <c r="BL132" s="19" t="s">
        <v>619</v>
      </c>
      <c r="BM132" s="181" t="s">
        <v>1744</v>
      </c>
    </row>
    <row r="133" spans="1:65" s="2" customFormat="1" ht="19.5">
      <c r="A133" s="35"/>
      <c r="B133" s="36"/>
      <c r="C133" s="37"/>
      <c r="D133" s="183" t="s">
        <v>143</v>
      </c>
      <c r="E133" s="37"/>
      <c r="F133" s="184" t="s">
        <v>1745</v>
      </c>
      <c r="G133" s="37"/>
      <c r="H133" s="37"/>
      <c r="I133" s="426"/>
      <c r="J133" s="408"/>
      <c r="K133" s="37"/>
      <c r="L133" s="40"/>
      <c r="M133" s="186"/>
      <c r="N133" s="187"/>
      <c r="O133" s="64"/>
      <c r="P133" s="64"/>
      <c r="Q133" s="64"/>
      <c r="R133" s="64"/>
      <c r="S133" s="64"/>
      <c r="T133" s="65"/>
      <c r="U133" s="35"/>
      <c r="V133" s="35"/>
      <c r="W133" s="35"/>
      <c r="X133" s="35"/>
      <c r="Y133" s="35"/>
      <c r="Z133" s="35"/>
      <c r="AA133" s="35"/>
      <c r="AB133" s="35"/>
      <c r="AC133" s="35"/>
      <c r="AD133" s="35"/>
      <c r="AE133" s="35"/>
      <c r="AT133" s="19" t="s">
        <v>143</v>
      </c>
      <c r="AU133" s="19" t="s">
        <v>86</v>
      </c>
    </row>
    <row r="134" spans="1:65" s="2" customFormat="1" ht="14.45" customHeight="1">
      <c r="A134" s="35"/>
      <c r="B134" s="36"/>
      <c r="C134" s="170" t="s">
        <v>221</v>
      </c>
      <c r="D134" s="170" t="s">
        <v>136</v>
      </c>
      <c r="E134" s="171" t="s">
        <v>1746</v>
      </c>
      <c r="F134" s="172" t="s">
        <v>1747</v>
      </c>
      <c r="G134" s="173" t="s">
        <v>181</v>
      </c>
      <c r="H134" s="174">
        <v>48</v>
      </c>
      <c r="I134" s="424"/>
      <c r="J134" s="425">
        <f>ROUND(I134*H134,2)</f>
        <v>0</v>
      </c>
      <c r="K134" s="172" t="s">
        <v>140</v>
      </c>
      <c r="L134" s="40"/>
      <c r="M134" s="177" t="s">
        <v>19</v>
      </c>
      <c r="N134" s="178" t="s">
        <v>47</v>
      </c>
      <c r="O134" s="64"/>
      <c r="P134" s="179">
        <f>O134*H134</f>
        <v>0</v>
      </c>
      <c r="Q134" s="179">
        <v>0</v>
      </c>
      <c r="R134" s="179">
        <f>Q134*H134</f>
        <v>0</v>
      </c>
      <c r="S134" s="179">
        <v>0</v>
      </c>
      <c r="T134" s="180">
        <f>S134*H134</f>
        <v>0</v>
      </c>
      <c r="U134" s="35"/>
      <c r="V134" s="35"/>
      <c r="W134" s="35"/>
      <c r="X134" s="35"/>
      <c r="Y134" s="35"/>
      <c r="Z134" s="35"/>
      <c r="AA134" s="35"/>
      <c r="AB134" s="35"/>
      <c r="AC134" s="35"/>
      <c r="AD134" s="35"/>
      <c r="AE134" s="35"/>
      <c r="AR134" s="181" t="s">
        <v>619</v>
      </c>
      <c r="AT134" s="181" t="s">
        <v>136</v>
      </c>
      <c r="AU134" s="181" t="s">
        <v>86</v>
      </c>
      <c r="AY134" s="19" t="s">
        <v>134</v>
      </c>
      <c r="BE134" s="182">
        <f>IF(N134="základní",J134,0)</f>
        <v>0</v>
      </c>
      <c r="BF134" s="182">
        <f>IF(N134="snížená",J134,0)</f>
        <v>0</v>
      </c>
      <c r="BG134" s="182">
        <f>IF(N134="zákl. přenesená",J134,0)</f>
        <v>0</v>
      </c>
      <c r="BH134" s="182">
        <f>IF(N134="sníž. přenesená",J134,0)</f>
        <v>0</v>
      </c>
      <c r="BI134" s="182">
        <f>IF(N134="nulová",J134,0)</f>
        <v>0</v>
      </c>
      <c r="BJ134" s="19" t="s">
        <v>84</v>
      </c>
      <c r="BK134" s="182">
        <f>ROUND(I134*H134,2)</f>
        <v>0</v>
      </c>
      <c r="BL134" s="19" t="s">
        <v>619</v>
      </c>
      <c r="BM134" s="181" t="s">
        <v>1748</v>
      </c>
    </row>
    <row r="135" spans="1:65" s="2" customFormat="1" ht="19.5">
      <c r="A135" s="35"/>
      <c r="B135" s="36"/>
      <c r="C135" s="37"/>
      <c r="D135" s="183" t="s">
        <v>143</v>
      </c>
      <c r="E135" s="37"/>
      <c r="F135" s="184" t="s">
        <v>1749</v>
      </c>
      <c r="G135" s="37"/>
      <c r="H135" s="37"/>
      <c r="I135" s="426"/>
      <c r="J135" s="408"/>
      <c r="K135" s="37"/>
      <c r="L135" s="40"/>
      <c r="M135" s="186"/>
      <c r="N135" s="187"/>
      <c r="O135" s="64"/>
      <c r="P135" s="64"/>
      <c r="Q135" s="64"/>
      <c r="R135" s="64"/>
      <c r="S135" s="64"/>
      <c r="T135" s="65"/>
      <c r="U135" s="35"/>
      <c r="V135" s="35"/>
      <c r="W135" s="35"/>
      <c r="X135" s="35"/>
      <c r="Y135" s="35"/>
      <c r="Z135" s="35"/>
      <c r="AA135" s="35"/>
      <c r="AB135" s="35"/>
      <c r="AC135" s="35"/>
      <c r="AD135" s="35"/>
      <c r="AE135" s="35"/>
      <c r="AT135" s="19" t="s">
        <v>143</v>
      </c>
      <c r="AU135" s="19" t="s">
        <v>86</v>
      </c>
    </row>
    <row r="136" spans="1:65" s="2" customFormat="1" ht="14.45" customHeight="1">
      <c r="A136" s="35"/>
      <c r="B136" s="36"/>
      <c r="C136" s="170" t="s">
        <v>227</v>
      </c>
      <c r="D136" s="170" t="s">
        <v>136</v>
      </c>
      <c r="E136" s="171" t="s">
        <v>1750</v>
      </c>
      <c r="F136" s="172" t="s">
        <v>1751</v>
      </c>
      <c r="G136" s="173" t="s">
        <v>187</v>
      </c>
      <c r="H136" s="174">
        <v>10</v>
      </c>
      <c r="I136" s="424"/>
      <c r="J136" s="425">
        <f>ROUND(I136*H136,2)</f>
        <v>0</v>
      </c>
      <c r="K136" s="172" t="s">
        <v>140</v>
      </c>
      <c r="L136" s="40"/>
      <c r="M136" s="177" t="s">
        <v>19</v>
      </c>
      <c r="N136" s="178" t="s">
        <v>47</v>
      </c>
      <c r="O136" s="64"/>
      <c r="P136" s="179">
        <f>O136*H136</f>
        <v>0</v>
      </c>
      <c r="Q136" s="179">
        <v>0</v>
      </c>
      <c r="R136" s="179">
        <f>Q136*H136</f>
        <v>0</v>
      </c>
      <c r="S136" s="179">
        <v>0</v>
      </c>
      <c r="T136" s="180">
        <f>S136*H136</f>
        <v>0</v>
      </c>
      <c r="U136" s="35"/>
      <c r="V136" s="35"/>
      <c r="W136" s="35"/>
      <c r="X136" s="35"/>
      <c r="Y136" s="35"/>
      <c r="Z136" s="35"/>
      <c r="AA136" s="35"/>
      <c r="AB136" s="35"/>
      <c r="AC136" s="35"/>
      <c r="AD136" s="35"/>
      <c r="AE136" s="35"/>
      <c r="AR136" s="181" t="s">
        <v>619</v>
      </c>
      <c r="AT136" s="181" t="s">
        <v>136</v>
      </c>
      <c r="AU136" s="181" t="s">
        <v>86</v>
      </c>
      <c r="AY136" s="19" t="s">
        <v>134</v>
      </c>
      <c r="BE136" s="182">
        <f>IF(N136="základní",J136,0)</f>
        <v>0</v>
      </c>
      <c r="BF136" s="182">
        <f>IF(N136="snížená",J136,0)</f>
        <v>0</v>
      </c>
      <c r="BG136" s="182">
        <f>IF(N136="zákl. přenesená",J136,0)</f>
        <v>0</v>
      </c>
      <c r="BH136" s="182">
        <f>IF(N136="sníž. přenesená",J136,0)</f>
        <v>0</v>
      </c>
      <c r="BI136" s="182">
        <f>IF(N136="nulová",J136,0)</f>
        <v>0</v>
      </c>
      <c r="BJ136" s="19" t="s">
        <v>84</v>
      </c>
      <c r="BK136" s="182">
        <f>ROUND(I136*H136,2)</f>
        <v>0</v>
      </c>
      <c r="BL136" s="19" t="s">
        <v>619</v>
      </c>
      <c r="BM136" s="181" t="s">
        <v>1752</v>
      </c>
    </row>
    <row r="137" spans="1:65" s="2" customFormat="1" ht="19.5">
      <c r="A137" s="35"/>
      <c r="B137" s="36"/>
      <c r="C137" s="37"/>
      <c r="D137" s="183" t="s">
        <v>143</v>
      </c>
      <c r="E137" s="37"/>
      <c r="F137" s="184" t="s">
        <v>1753</v>
      </c>
      <c r="G137" s="37"/>
      <c r="H137" s="37"/>
      <c r="I137" s="426"/>
      <c r="J137" s="408"/>
      <c r="K137" s="37"/>
      <c r="L137" s="40"/>
      <c r="M137" s="186"/>
      <c r="N137" s="187"/>
      <c r="O137" s="64"/>
      <c r="P137" s="64"/>
      <c r="Q137" s="64"/>
      <c r="R137" s="64"/>
      <c r="S137" s="64"/>
      <c r="T137" s="65"/>
      <c r="U137" s="35"/>
      <c r="V137" s="35"/>
      <c r="W137" s="35"/>
      <c r="X137" s="35"/>
      <c r="Y137" s="35"/>
      <c r="Z137" s="35"/>
      <c r="AA137" s="35"/>
      <c r="AB137" s="35"/>
      <c r="AC137" s="35"/>
      <c r="AD137" s="35"/>
      <c r="AE137" s="35"/>
      <c r="AT137" s="19" t="s">
        <v>143</v>
      </c>
      <c r="AU137" s="19" t="s">
        <v>86</v>
      </c>
    </row>
    <row r="138" spans="1:65" s="2" customFormat="1" ht="14.45" customHeight="1">
      <c r="A138" s="35"/>
      <c r="B138" s="36"/>
      <c r="C138" s="170" t="s">
        <v>8</v>
      </c>
      <c r="D138" s="170" t="s">
        <v>136</v>
      </c>
      <c r="E138" s="171" t="s">
        <v>1754</v>
      </c>
      <c r="F138" s="172" t="s">
        <v>1755</v>
      </c>
      <c r="G138" s="173" t="s">
        <v>181</v>
      </c>
      <c r="H138" s="174">
        <v>15</v>
      </c>
      <c r="I138" s="424"/>
      <c r="J138" s="425">
        <f>ROUND(I138*H138,2)</f>
        <v>0</v>
      </c>
      <c r="K138" s="172" t="s">
        <v>140</v>
      </c>
      <c r="L138" s="40"/>
      <c r="M138" s="177" t="s">
        <v>19</v>
      </c>
      <c r="N138" s="178" t="s">
        <v>47</v>
      </c>
      <c r="O138" s="64"/>
      <c r="P138" s="179">
        <f>O138*H138</f>
        <v>0</v>
      </c>
      <c r="Q138" s="179">
        <v>0</v>
      </c>
      <c r="R138" s="179">
        <f>Q138*H138</f>
        <v>0</v>
      </c>
      <c r="S138" s="179">
        <v>0</v>
      </c>
      <c r="T138" s="180">
        <f>S138*H138</f>
        <v>0</v>
      </c>
      <c r="U138" s="35"/>
      <c r="V138" s="35"/>
      <c r="W138" s="35"/>
      <c r="X138" s="35"/>
      <c r="Y138" s="35"/>
      <c r="Z138" s="35"/>
      <c r="AA138" s="35"/>
      <c r="AB138" s="35"/>
      <c r="AC138" s="35"/>
      <c r="AD138" s="35"/>
      <c r="AE138" s="35"/>
      <c r="AR138" s="181" t="s">
        <v>619</v>
      </c>
      <c r="AT138" s="181" t="s">
        <v>136</v>
      </c>
      <c r="AU138" s="181" t="s">
        <v>86</v>
      </c>
      <c r="AY138" s="19" t="s">
        <v>134</v>
      </c>
      <c r="BE138" s="182">
        <f>IF(N138="základní",J138,0)</f>
        <v>0</v>
      </c>
      <c r="BF138" s="182">
        <f>IF(N138="snížená",J138,0)</f>
        <v>0</v>
      </c>
      <c r="BG138" s="182">
        <f>IF(N138="zákl. přenesená",J138,0)</f>
        <v>0</v>
      </c>
      <c r="BH138" s="182">
        <f>IF(N138="sníž. přenesená",J138,0)</f>
        <v>0</v>
      </c>
      <c r="BI138" s="182">
        <f>IF(N138="nulová",J138,0)</f>
        <v>0</v>
      </c>
      <c r="BJ138" s="19" t="s">
        <v>84</v>
      </c>
      <c r="BK138" s="182">
        <f>ROUND(I138*H138,2)</f>
        <v>0</v>
      </c>
      <c r="BL138" s="19" t="s">
        <v>619</v>
      </c>
      <c r="BM138" s="181" t="s">
        <v>1756</v>
      </c>
    </row>
    <row r="139" spans="1:65" s="2" customFormat="1">
      <c r="A139" s="35"/>
      <c r="B139" s="36"/>
      <c r="C139" s="37"/>
      <c r="D139" s="183" t="s">
        <v>143</v>
      </c>
      <c r="E139" s="37"/>
      <c r="F139" s="184" t="s">
        <v>1757</v>
      </c>
      <c r="G139" s="37"/>
      <c r="H139" s="37"/>
      <c r="I139" s="426"/>
      <c r="J139" s="408"/>
      <c r="K139" s="37"/>
      <c r="L139" s="40"/>
      <c r="M139" s="186"/>
      <c r="N139" s="187"/>
      <c r="O139" s="64"/>
      <c r="P139" s="64"/>
      <c r="Q139" s="64"/>
      <c r="R139" s="64"/>
      <c r="S139" s="64"/>
      <c r="T139" s="65"/>
      <c r="U139" s="35"/>
      <c r="V139" s="35"/>
      <c r="W139" s="35"/>
      <c r="X139" s="35"/>
      <c r="Y139" s="35"/>
      <c r="Z139" s="35"/>
      <c r="AA139" s="35"/>
      <c r="AB139" s="35"/>
      <c r="AC139" s="35"/>
      <c r="AD139" s="35"/>
      <c r="AE139" s="35"/>
      <c r="AT139" s="19" t="s">
        <v>143</v>
      </c>
      <c r="AU139" s="19" t="s">
        <v>86</v>
      </c>
    </row>
    <row r="140" spans="1:65" s="2" customFormat="1" ht="14.45" customHeight="1">
      <c r="A140" s="35"/>
      <c r="B140" s="36"/>
      <c r="C140" s="170" t="s">
        <v>182</v>
      </c>
      <c r="D140" s="170" t="s">
        <v>136</v>
      </c>
      <c r="E140" s="171" t="s">
        <v>1758</v>
      </c>
      <c r="F140" s="172" t="s">
        <v>1759</v>
      </c>
      <c r="G140" s="173" t="s">
        <v>181</v>
      </c>
      <c r="H140" s="174">
        <v>145</v>
      </c>
      <c r="I140" s="424"/>
      <c r="J140" s="425">
        <f>ROUND(I140*H140,2)</f>
        <v>0</v>
      </c>
      <c r="K140" s="172" t="s">
        <v>140</v>
      </c>
      <c r="L140" s="40"/>
      <c r="M140" s="177" t="s">
        <v>19</v>
      </c>
      <c r="N140" s="178" t="s">
        <v>47</v>
      </c>
      <c r="O140" s="64"/>
      <c r="P140" s="179">
        <f>O140*H140</f>
        <v>0</v>
      </c>
      <c r="Q140" s="179">
        <v>0</v>
      </c>
      <c r="R140" s="179">
        <f>Q140*H140</f>
        <v>0</v>
      </c>
      <c r="S140" s="179">
        <v>0</v>
      </c>
      <c r="T140" s="180">
        <f>S140*H140</f>
        <v>0</v>
      </c>
      <c r="U140" s="35"/>
      <c r="V140" s="35"/>
      <c r="W140" s="35"/>
      <c r="X140" s="35"/>
      <c r="Y140" s="35"/>
      <c r="Z140" s="35"/>
      <c r="AA140" s="35"/>
      <c r="AB140" s="35"/>
      <c r="AC140" s="35"/>
      <c r="AD140" s="35"/>
      <c r="AE140" s="35"/>
      <c r="AR140" s="181" t="s">
        <v>619</v>
      </c>
      <c r="AT140" s="181" t="s">
        <v>136</v>
      </c>
      <c r="AU140" s="181" t="s">
        <v>86</v>
      </c>
      <c r="AY140" s="19" t="s">
        <v>134</v>
      </c>
      <c r="BE140" s="182">
        <f>IF(N140="základní",J140,0)</f>
        <v>0</v>
      </c>
      <c r="BF140" s="182">
        <f>IF(N140="snížená",J140,0)</f>
        <v>0</v>
      </c>
      <c r="BG140" s="182">
        <f>IF(N140="zákl. přenesená",J140,0)</f>
        <v>0</v>
      </c>
      <c r="BH140" s="182">
        <f>IF(N140="sníž. přenesená",J140,0)</f>
        <v>0</v>
      </c>
      <c r="BI140" s="182">
        <f>IF(N140="nulová",J140,0)</f>
        <v>0</v>
      </c>
      <c r="BJ140" s="19" t="s">
        <v>84</v>
      </c>
      <c r="BK140" s="182">
        <f>ROUND(I140*H140,2)</f>
        <v>0</v>
      </c>
      <c r="BL140" s="19" t="s">
        <v>619</v>
      </c>
      <c r="BM140" s="181" t="s">
        <v>1760</v>
      </c>
    </row>
    <row r="141" spans="1:65" s="2" customFormat="1">
      <c r="A141" s="35"/>
      <c r="B141" s="36"/>
      <c r="C141" s="37"/>
      <c r="D141" s="183" t="s">
        <v>143</v>
      </c>
      <c r="E141" s="37"/>
      <c r="F141" s="184" t="s">
        <v>1761</v>
      </c>
      <c r="G141" s="37"/>
      <c r="H141" s="37"/>
      <c r="I141" s="426"/>
      <c r="J141" s="408"/>
      <c r="K141" s="37"/>
      <c r="L141" s="40"/>
      <c r="M141" s="186"/>
      <c r="N141" s="187"/>
      <c r="O141" s="64"/>
      <c r="P141" s="64"/>
      <c r="Q141" s="64"/>
      <c r="R141" s="64"/>
      <c r="S141" s="64"/>
      <c r="T141" s="65"/>
      <c r="U141" s="35"/>
      <c r="V141" s="35"/>
      <c r="W141" s="35"/>
      <c r="X141" s="35"/>
      <c r="Y141" s="35"/>
      <c r="Z141" s="35"/>
      <c r="AA141" s="35"/>
      <c r="AB141" s="35"/>
      <c r="AC141" s="35"/>
      <c r="AD141" s="35"/>
      <c r="AE141" s="35"/>
      <c r="AT141" s="19" t="s">
        <v>143</v>
      </c>
      <c r="AU141" s="19" t="s">
        <v>86</v>
      </c>
    </row>
    <row r="142" spans="1:65" s="2" customFormat="1" ht="14.45" customHeight="1">
      <c r="A142" s="35"/>
      <c r="B142" s="36"/>
      <c r="C142" s="170" t="s">
        <v>272</v>
      </c>
      <c r="D142" s="170" t="s">
        <v>136</v>
      </c>
      <c r="E142" s="171" t="s">
        <v>1762</v>
      </c>
      <c r="F142" s="172" t="s">
        <v>1763</v>
      </c>
      <c r="G142" s="173" t="s">
        <v>181</v>
      </c>
      <c r="H142" s="174">
        <v>270</v>
      </c>
      <c r="I142" s="424"/>
      <c r="J142" s="425">
        <f>ROUND(I142*H142,2)</f>
        <v>0</v>
      </c>
      <c r="K142" s="172" t="s">
        <v>140</v>
      </c>
      <c r="L142" s="40"/>
      <c r="M142" s="177" t="s">
        <v>19</v>
      </c>
      <c r="N142" s="178" t="s">
        <v>47</v>
      </c>
      <c r="O142" s="64"/>
      <c r="P142" s="179">
        <f>O142*H142</f>
        <v>0</v>
      </c>
      <c r="Q142" s="179">
        <v>0</v>
      </c>
      <c r="R142" s="179">
        <f>Q142*H142</f>
        <v>0</v>
      </c>
      <c r="S142" s="179">
        <v>0</v>
      </c>
      <c r="T142" s="180">
        <f>S142*H142</f>
        <v>0</v>
      </c>
      <c r="U142" s="35"/>
      <c r="V142" s="35"/>
      <c r="W142" s="35"/>
      <c r="X142" s="35"/>
      <c r="Y142" s="35"/>
      <c r="Z142" s="35"/>
      <c r="AA142" s="35"/>
      <c r="AB142" s="35"/>
      <c r="AC142" s="35"/>
      <c r="AD142" s="35"/>
      <c r="AE142" s="35"/>
      <c r="AR142" s="181" t="s">
        <v>619</v>
      </c>
      <c r="AT142" s="181" t="s">
        <v>136</v>
      </c>
      <c r="AU142" s="181" t="s">
        <v>86</v>
      </c>
      <c r="AY142" s="19" t="s">
        <v>134</v>
      </c>
      <c r="BE142" s="182">
        <f>IF(N142="základní",J142,0)</f>
        <v>0</v>
      </c>
      <c r="BF142" s="182">
        <f>IF(N142="snížená",J142,0)</f>
        <v>0</v>
      </c>
      <c r="BG142" s="182">
        <f>IF(N142="zákl. přenesená",J142,0)</f>
        <v>0</v>
      </c>
      <c r="BH142" s="182">
        <f>IF(N142="sníž. přenesená",J142,0)</f>
        <v>0</v>
      </c>
      <c r="BI142" s="182">
        <f>IF(N142="nulová",J142,0)</f>
        <v>0</v>
      </c>
      <c r="BJ142" s="19" t="s">
        <v>84</v>
      </c>
      <c r="BK142" s="182">
        <f>ROUND(I142*H142,2)</f>
        <v>0</v>
      </c>
      <c r="BL142" s="19" t="s">
        <v>619</v>
      </c>
      <c r="BM142" s="181" t="s">
        <v>1764</v>
      </c>
    </row>
    <row r="143" spans="1:65" s="2" customFormat="1" ht="19.5">
      <c r="A143" s="35"/>
      <c r="B143" s="36"/>
      <c r="C143" s="37"/>
      <c r="D143" s="183" t="s">
        <v>143</v>
      </c>
      <c r="E143" s="37"/>
      <c r="F143" s="184" t="s">
        <v>1765</v>
      </c>
      <c r="G143" s="37"/>
      <c r="H143" s="37"/>
      <c r="I143" s="426"/>
      <c r="J143" s="408"/>
      <c r="K143" s="37"/>
      <c r="L143" s="40"/>
      <c r="M143" s="186"/>
      <c r="N143" s="187"/>
      <c r="O143" s="64"/>
      <c r="P143" s="64"/>
      <c r="Q143" s="64"/>
      <c r="R143" s="64"/>
      <c r="S143" s="64"/>
      <c r="T143" s="65"/>
      <c r="U143" s="35"/>
      <c r="V143" s="35"/>
      <c r="W143" s="35"/>
      <c r="X143" s="35"/>
      <c r="Y143" s="35"/>
      <c r="Z143" s="35"/>
      <c r="AA143" s="35"/>
      <c r="AB143" s="35"/>
      <c r="AC143" s="35"/>
      <c r="AD143" s="35"/>
      <c r="AE143" s="35"/>
      <c r="AT143" s="19" t="s">
        <v>143</v>
      </c>
      <c r="AU143" s="19" t="s">
        <v>86</v>
      </c>
    </row>
    <row r="144" spans="1:65" s="2" customFormat="1" ht="14.45" customHeight="1">
      <c r="A144" s="35"/>
      <c r="B144" s="36"/>
      <c r="C144" s="170" t="s">
        <v>278</v>
      </c>
      <c r="D144" s="170" t="s">
        <v>136</v>
      </c>
      <c r="E144" s="171" t="s">
        <v>1766</v>
      </c>
      <c r="F144" s="172" t="s">
        <v>1767</v>
      </c>
      <c r="G144" s="173" t="s">
        <v>187</v>
      </c>
      <c r="H144" s="174">
        <v>1</v>
      </c>
      <c r="I144" s="424"/>
      <c r="J144" s="425">
        <f>ROUND(I144*H144,2)</f>
        <v>0</v>
      </c>
      <c r="K144" s="172" t="s">
        <v>140</v>
      </c>
      <c r="L144" s="40"/>
      <c r="M144" s="177" t="s">
        <v>19</v>
      </c>
      <c r="N144" s="178" t="s">
        <v>47</v>
      </c>
      <c r="O144" s="64"/>
      <c r="P144" s="179">
        <f>O144*H144</f>
        <v>0</v>
      </c>
      <c r="Q144" s="179">
        <v>0</v>
      </c>
      <c r="R144" s="179">
        <f>Q144*H144</f>
        <v>0</v>
      </c>
      <c r="S144" s="179">
        <v>0</v>
      </c>
      <c r="T144" s="180">
        <f>S144*H144</f>
        <v>0</v>
      </c>
      <c r="U144" s="35"/>
      <c r="V144" s="35"/>
      <c r="W144" s="35"/>
      <c r="X144" s="35"/>
      <c r="Y144" s="35"/>
      <c r="Z144" s="35"/>
      <c r="AA144" s="35"/>
      <c r="AB144" s="35"/>
      <c r="AC144" s="35"/>
      <c r="AD144" s="35"/>
      <c r="AE144" s="35"/>
      <c r="AR144" s="181" t="s">
        <v>619</v>
      </c>
      <c r="AT144" s="181" t="s">
        <v>136</v>
      </c>
      <c r="AU144" s="181" t="s">
        <v>86</v>
      </c>
      <c r="AY144" s="19" t="s">
        <v>134</v>
      </c>
      <c r="BE144" s="182">
        <f>IF(N144="základní",J144,0)</f>
        <v>0</v>
      </c>
      <c r="BF144" s="182">
        <f>IF(N144="snížená",J144,0)</f>
        <v>0</v>
      </c>
      <c r="BG144" s="182">
        <f>IF(N144="zákl. přenesená",J144,0)</f>
        <v>0</v>
      </c>
      <c r="BH144" s="182">
        <f>IF(N144="sníž. přenesená",J144,0)</f>
        <v>0</v>
      </c>
      <c r="BI144" s="182">
        <f>IF(N144="nulová",J144,0)</f>
        <v>0</v>
      </c>
      <c r="BJ144" s="19" t="s">
        <v>84</v>
      </c>
      <c r="BK144" s="182">
        <f>ROUND(I144*H144,2)</f>
        <v>0</v>
      </c>
      <c r="BL144" s="19" t="s">
        <v>619</v>
      </c>
      <c r="BM144" s="181" t="s">
        <v>1768</v>
      </c>
    </row>
    <row r="145" spans="1:65" s="2" customFormat="1">
      <c r="A145" s="35"/>
      <c r="B145" s="36"/>
      <c r="C145" s="37"/>
      <c r="D145" s="183" t="s">
        <v>143</v>
      </c>
      <c r="E145" s="37"/>
      <c r="F145" s="184" t="s">
        <v>1769</v>
      </c>
      <c r="G145" s="37"/>
      <c r="H145" s="37"/>
      <c r="I145" s="426"/>
      <c r="J145" s="408"/>
      <c r="K145" s="37"/>
      <c r="L145" s="40"/>
      <c r="M145" s="186"/>
      <c r="N145" s="187"/>
      <c r="O145" s="64"/>
      <c r="P145" s="64"/>
      <c r="Q145" s="64"/>
      <c r="R145" s="64"/>
      <c r="S145" s="64"/>
      <c r="T145" s="65"/>
      <c r="U145" s="35"/>
      <c r="V145" s="35"/>
      <c r="W145" s="35"/>
      <c r="X145" s="35"/>
      <c r="Y145" s="35"/>
      <c r="Z145" s="35"/>
      <c r="AA145" s="35"/>
      <c r="AB145" s="35"/>
      <c r="AC145" s="35"/>
      <c r="AD145" s="35"/>
      <c r="AE145" s="35"/>
      <c r="AT145" s="19" t="s">
        <v>143</v>
      </c>
      <c r="AU145" s="19" t="s">
        <v>86</v>
      </c>
    </row>
    <row r="146" spans="1:65" s="2" customFormat="1" ht="14.45" customHeight="1">
      <c r="A146" s="35"/>
      <c r="B146" s="36"/>
      <c r="C146" s="170" t="s">
        <v>284</v>
      </c>
      <c r="D146" s="170" t="s">
        <v>136</v>
      </c>
      <c r="E146" s="171" t="s">
        <v>1770</v>
      </c>
      <c r="F146" s="172" t="s">
        <v>1771</v>
      </c>
      <c r="G146" s="173" t="s">
        <v>187</v>
      </c>
      <c r="H146" s="174">
        <v>2</v>
      </c>
      <c r="I146" s="424"/>
      <c r="J146" s="425">
        <f>ROUND(I146*H146,2)</f>
        <v>0</v>
      </c>
      <c r="K146" s="172" t="s">
        <v>140</v>
      </c>
      <c r="L146" s="40"/>
      <c r="M146" s="177" t="s">
        <v>19</v>
      </c>
      <c r="N146" s="178" t="s">
        <v>47</v>
      </c>
      <c r="O146" s="64"/>
      <c r="P146" s="179">
        <f>O146*H146</f>
        <v>0</v>
      </c>
      <c r="Q146" s="179">
        <v>0</v>
      </c>
      <c r="R146" s="179">
        <f>Q146*H146</f>
        <v>0</v>
      </c>
      <c r="S146" s="179">
        <v>0</v>
      </c>
      <c r="T146" s="180">
        <f>S146*H146</f>
        <v>0</v>
      </c>
      <c r="U146" s="35"/>
      <c r="V146" s="35"/>
      <c r="W146" s="35"/>
      <c r="X146" s="35"/>
      <c r="Y146" s="35"/>
      <c r="Z146" s="35"/>
      <c r="AA146" s="35"/>
      <c r="AB146" s="35"/>
      <c r="AC146" s="35"/>
      <c r="AD146" s="35"/>
      <c r="AE146" s="35"/>
      <c r="AR146" s="181" t="s">
        <v>619</v>
      </c>
      <c r="AT146" s="181" t="s">
        <v>136</v>
      </c>
      <c r="AU146" s="181" t="s">
        <v>86</v>
      </c>
      <c r="AY146" s="19" t="s">
        <v>134</v>
      </c>
      <c r="BE146" s="182">
        <f>IF(N146="základní",J146,0)</f>
        <v>0</v>
      </c>
      <c r="BF146" s="182">
        <f>IF(N146="snížená",J146,0)</f>
        <v>0</v>
      </c>
      <c r="BG146" s="182">
        <f>IF(N146="zákl. přenesená",J146,0)</f>
        <v>0</v>
      </c>
      <c r="BH146" s="182">
        <f>IF(N146="sníž. přenesená",J146,0)</f>
        <v>0</v>
      </c>
      <c r="BI146" s="182">
        <f>IF(N146="nulová",J146,0)</f>
        <v>0</v>
      </c>
      <c r="BJ146" s="19" t="s">
        <v>84</v>
      </c>
      <c r="BK146" s="182">
        <f>ROUND(I146*H146,2)</f>
        <v>0</v>
      </c>
      <c r="BL146" s="19" t="s">
        <v>619</v>
      </c>
      <c r="BM146" s="181" t="s">
        <v>1772</v>
      </c>
    </row>
    <row r="147" spans="1:65" s="2" customFormat="1">
      <c r="A147" s="35"/>
      <c r="B147" s="36"/>
      <c r="C147" s="37"/>
      <c r="D147" s="183" t="s">
        <v>143</v>
      </c>
      <c r="E147" s="37"/>
      <c r="F147" s="184" t="s">
        <v>1773</v>
      </c>
      <c r="G147" s="37"/>
      <c r="H147" s="37"/>
      <c r="I147" s="426"/>
      <c r="J147" s="408"/>
      <c r="K147" s="37"/>
      <c r="L147" s="40"/>
      <c r="M147" s="186"/>
      <c r="N147" s="187"/>
      <c r="O147" s="64"/>
      <c r="P147" s="64"/>
      <c r="Q147" s="64"/>
      <c r="R147" s="64"/>
      <c r="S147" s="64"/>
      <c r="T147" s="65"/>
      <c r="U147" s="35"/>
      <c r="V147" s="35"/>
      <c r="W147" s="35"/>
      <c r="X147" s="35"/>
      <c r="Y147" s="35"/>
      <c r="Z147" s="35"/>
      <c r="AA147" s="35"/>
      <c r="AB147" s="35"/>
      <c r="AC147" s="35"/>
      <c r="AD147" s="35"/>
      <c r="AE147" s="35"/>
      <c r="AT147" s="19" t="s">
        <v>143</v>
      </c>
      <c r="AU147" s="19" t="s">
        <v>86</v>
      </c>
    </row>
    <row r="148" spans="1:65" s="2" customFormat="1" ht="14.45" customHeight="1">
      <c r="A148" s="35"/>
      <c r="B148" s="36"/>
      <c r="C148" s="170" t="s">
        <v>289</v>
      </c>
      <c r="D148" s="170" t="s">
        <v>136</v>
      </c>
      <c r="E148" s="171" t="s">
        <v>1774</v>
      </c>
      <c r="F148" s="172" t="s">
        <v>1775</v>
      </c>
      <c r="G148" s="173" t="s">
        <v>187</v>
      </c>
      <c r="H148" s="174">
        <v>7</v>
      </c>
      <c r="I148" s="424"/>
      <c r="J148" s="425">
        <f>ROUND(I148*H148,2)</f>
        <v>0</v>
      </c>
      <c r="K148" s="172" t="s">
        <v>140</v>
      </c>
      <c r="L148" s="40"/>
      <c r="M148" s="177" t="s">
        <v>19</v>
      </c>
      <c r="N148" s="178" t="s">
        <v>47</v>
      </c>
      <c r="O148" s="64"/>
      <c r="P148" s="179">
        <f>O148*H148</f>
        <v>0</v>
      </c>
      <c r="Q148" s="179">
        <v>0</v>
      </c>
      <c r="R148" s="179">
        <f>Q148*H148</f>
        <v>0</v>
      </c>
      <c r="S148" s="179">
        <v>0</v>
      </c>
      <c r="T148" s="180">
        <f>S148*H148</f>
        <v>0</v>
      </c>
      <c r="U148" s="35"/>
      <c r="V148" s="35"/>
      <c r="W148" s="35"/>
      <c r="X148" s="35"/>
      <c r="Y148" s="35"/>
      <c r="Z148" s="35"/>
      <c r="AA148" s="35"/>
      <c r="AB148" s="35"/>
      <c r="AC148" s="35"/>
      <c r="AD148" s="35"/>
      <c r="AE148" s="35"/>
      <c r="AR148" s="181" t="s">
        <v>619</v>
      </c>
      <c r="AT148" s="181" t="s">
        <v>136</v>
      </c>
      <c r="AU148" s="181" t="s">
        <v>86</v>
      </c>
      <c r="AY148" s="19" t="s">
        <v>134</v>
      </c>
      <c r="BE148" s="182">
        <f>IF(N148="základní",J148,0)</f>
        <v>0</v>
      </c>
      <c r="BF148" s="182">
        <f>IF(N148="snížená",J148,0)</f>
        <v>0</v>
      </c>
      <c r="BG148" s="182">
        <f>IF(N148="zákl. přenesená",J148,0)</f>
        <v>0</v>
      </c>
      <c r="BH148" s="182">
        <f>IF(N148="sníž. přenesená",J148,0)</f>
        <v>0</v>
      </c>
      <c r="BI148" s="182">
        <f>IF(N148="nulová",J148,0)</f>
        <v>0</v>
      </c>
      <c r="BJ148" s="19" t="s">
        <v>84</v>
      </c>
      <c r="BK148" s="182">
        <f>ROUND(I148*H148,2)</f>
        <v>0</v>
      </c>
      <c r="BL148" s="19" t="s">
        <v>619</v>
      </c>
      <c r="BM148" s="181" t="s">
        <v>1776</v>
      </c>
    </row>
    <row r="149" spans="1:65" s="2" customFormat="1">
      <c r="A149" s="35"/>
      <c r="B149" s="36"/>
      <c r="C149" s="37"/>
      <c r="D149" s="183" t="s">
        <v>143</v>
      </c>
      <c r="E149" s="37"/>
      <c r="F149" s="184" t="s">
        <v>1777</v>
      </c>
      <c r="G149" s="37"/>
      <c r="H149" s="37"/>
      <c r="I149" s="426"/>
      <c r="J149" s="408"/>
      <c r="K149" s="37"/>
      <c r="L149" s="40"/>
      <c r="M149" s="186"/>
      <c r="N149" s="187"/>
      <c r="O149" s="64"/>
      <c r="P149" s="64"/>
      <c r="Q149" s="64"/>
      <c r="R149" s="64"/>
      <c r="S149" s="64"/>
      <c r="T149" s="65"/>
      <c r="U149" s="35"/>
      <c r="V149" s="35"/>
      <c r="W149" s="35"/>
      <c r="X149" s="35"/>
      <c r="Y149" s="35"/>
      <c r="Z149" s="35"/>
      <c r="AA149" s="35"/>
      <c r="AB149" s="35"/>
      <c r="AC149" s="35"/>
      <c r="AD149" s="35"/>
      <c r="AE149" s="35"/>
      <c r="AT149" s="19" t="s">
        <v>143</v>
      </c>
      <c r="AU149" s="19" t="s">
        <v>86</v>
      </c>
    </row>
    <row r="150" spans="1:65" s="2" customFormat="1" ht="14.45" customHeight="1">
      <c r="A150" s="35"/>
      <c r="B150" s="36"/>
      <c r="C150" s="170" t="s">
        <v>7</v>
      </c>
      <c r="D150" s="170" t="s">
        <v>136</v>
      </c>
      <c r="E150" s="171" t="s">
        <v>1778</v>
      </c>
      <c r="F150" s="172" t="s">
        <v>1779</v>
      </c>
      <c r="G150" s="173" t="s">
        <v>187</v>
      </c>
      <c r="H150" s="174">
        <v>3</v>
      </c>
      <c r="I150" s="424"/>
      <c r="J150" s="425">
        <f>ROUND(I150*H150,2)</f>
        <v>0</v>
      </c>
      <c r="K150" s="172" t="s">
        <v>140</v>
      </c>
      <c r="L150" s="40"/>
      <c r="M150" s="177" t="s">
        <v>19</v>
      </c>
      <c r="N150" s="178" t="s">
        <v>47</v>
      </c>
      <c r="O150" s="64"/>
      <c r="P150" s="179">
        <f>O150*H150</f>
        <v>0</v>
      </c>
      <c r="Q150" s="179">
        <v>0</v>
      </c>
      <c r="R150" s="179">
        <f>Q150*H150</f>
        <v>0</v>
      </c>
      <c r="S150" s="179">
        <v>0</v>
      </c>
      <c r="T150" s="180">
        <f>S150*H150</f>
        <v>0</v>
      </c>
      <c r="U150" s="35"/>
      <c r="V150" s="35"/>
      <c r="W150" s="35"/>
      <c r="X150" s="35"/>
      <c r="Y150" s="35"/>
      <c r="Z150" s="35"/>
      <c r="AA150" s="35"/>
      <c r="AB150" s="35"/>
      <c r="AC150" s="35"/>
      <c r="AD150" s="35"/>
      <c r="AE150" s="35"/>
      <c r="AR150" s="181" t="s">
        <v>619</v>
      </c>
      <c r="AT150" s="181" t="s">
        <v>136</v>
      </c>
      <c r="AU150" s="181" t="s">
        <v>86</v>
      </c>
      <c r="AY150" s="19" t="s">
        <v>134</v>
      </c>
      <c r="BE150" s="182">
        <f>IF(N150="základní",J150,0)</f>
        <v>0</v>
      </c>
      <c r="BF150" s="182">
        <f>IF(N150="snížená",J150,0)</f>
        <v>0</v>
      </c>
      <c r="BG150" s="182">
        <f>IF(N150="zákl. přenesená",J150,0)</f>
        <v>0</v>
      </c>
      <c r="BH150" s="182">
        <f>IF(N150="sníž. přenesená",J150,0)</f>
        <v>0</v>
      </c>
      <c r="BI150" s="182">
        <f>IF(N150="nulová",J150,0)</f>
        <v>0</v>
      </c>
      <c r="BJ150" s="19" t="s">
        <v>84</v>
      </c>
      <c r="BK150" s="182">
        <f>ROUND(I150*H150,2)</f>
        <v>0</v>
      </c>
      <c r="BL150" s="19" t="s">
        <v>619</v>
      </c>
      <c r="BM150" s="181" t="s">
        <v>1780</v>
      </c>
    </row>
    <row r="151" spans="1:65" s="2" customFormat="1">
      <c r="A151" s="35"/>
      <c r="B151" s="36"/>
      <c r="C151" s="37"/>
      <c r="D151" s="183" t="s">
        <v>143</v>
      </c>
      <c r="E151" s="37"/>
      <c r="F151" s="184" t="s">
        <v>1781</v>
      </c>
      <c r="G151" s="37"/>
      <c r="H151" s="37"/>
      <c r="I151" s="426"/>
      <c r="J151" s="408"/>
      <c r="K151" s="37"/>
      <c r="L151" s="40"/>
      <c r="M151" s="186"/>
      <c r="N151" s="187"/>
      <c r="O151" s="64"/>
      <c r="P151" s="64"/>
      <c r="Q151" s="64"/>
      <c r="R151" s="64"/>
      <c r="S151" s="64"/>
      <c r="T151" s="65"/>
      <c r="U151" s="35"/>
      <c r="V151" s="35"/>
      <c r="W151" s="35"/>
      <c r="X151" s="35"/>
      <c r="Y151" s="35"/>
      <c r="Z151" s="35"/>
      <c r="AA151" s="35"/>
      <c r="AB151" s="35"/>
      <c r="AC151" s="35"/>
      <c r="AD151" s="35"/>
      <c r="AE151" s="35"/>
      <c r="AT151" s="19" t="s">
        <v>143</v>
      </c>
      <c r="AU151" s="19" t="s">
        <v>86</v>
      </c>
    </row>
    <row r="152" spans="1:65" s="2" customFormat="1" ht="14.45" customHeight="1">
      <c r="A152" s="35"/>
      <c r="B152" s="36"/>
      <c r="C152" s="170" t="s">
        <v>307</v>
      </c>
      <c r="D152" s="170" t="s">
        <v>136</v>
      </c>
      <c r="E152" s="171" t="s">
        <v>1782</v>
      </c>
      <c r="F152" s="172" t="s">
        <v>1783</v>
      </c>
      <c r="G152" s="173" t="s">
        <v>187</v>
      </c>
      <c r="H152" s="174">
        <v>17</v>
      </c>
      <c r="I152" s="424"/>
      <c r="J152" s="425">
        <f>ROUND(I152*H152,2)</f>
        <v>0</v>
      </c>
      <c r="K152" s="172" t="s">
        <v>140</v>
      </c>
      <c r="L152" s="40"/>
      <c r="M152" s="177" t="s">
        <v>19</v>
      </c>
      <c r="N152" s="178" t="s">
        <v>47</v>
      </c>
      <c r="O152" s="64"/>
      <c r="P152" s="179">
        <f>O152*H152</f>
        <v>0</v>
      </c>
      <c r="Q152" s="179">
        <v>0</v>
      </c>
      <c r="R152" s="179">
        <f>Q152*H152</f>
        <v>0</v>
      </c>
      <c r="S152" s="179">
        <v>0</v>
      </c>
      <c r="T152" s="180">
        <f>S152*H152</f>
        <v>0</v>
      </c>
      <c r="U152" s="35"/>
      <c r="V152" s="35"/>
      <c r="W152" s="35"/>
      <c r="X152" s="35"/>
      <c r="Y152" s="35"/>
      <c r="Z152" s="35"/>
      <c r="AA152" s="35"/>
      <c r="AB152" s="35"/>
      <c r="AC152" s="35"/>
      <c r="AD152" s="35"/>
      <c r="AE152" s="35"/>
      <c r="AR152" s="181" t="s">
        <v>619</v>
      </c>
      <c r="AT152" s="181" t="s">
        <v>136</v>
      </c>
      <c r="AU152" s="181" t="s">
        <v>86</v>
      </c>
      <c r="AY152" s="19" t="s">
        <v>134</v>
      </c>
      <c r="BE152" s="182">
        <f>IF(N152="základní",J152,0)</f>
        <v>0</v>
      </c>
      <c r="BF152" s="182">
        <f>IF(N152="snížená",J152,0)</f>
        <v>0</v>
      </c>
      <c r="BG152" s="182">
        <f>IF(N152="zákl. přenesená",J152,0)</f>
        <v>0</v>
      </c>
      <c r="BH152" s="182">
        <f>IF(N152="sníž. přenesená",J152,0)</f>
        <v>0</v>
      </c>
      <c r="BI152" s="182">
        <f>IF(N152="nulová",J152,0)</f>
        <v>0</v>
      </c>
      <c r="BJ152" s="19" t="s">
        <v>84</v>
      </c>
      <c r="BK152" s="182">
        <f>ROUND(I152*H152,2)</f>
        <v>0</v>
      </c>
      <c r="BL152" s="19" t="s">
        <v>619</v>
      </c>
      <c r="BM152" s="181" t="s">
        <v>1784</v>
      </c>
    </row>
    <row r="153" spans="1:65" s="2" customFormat="1">
      <c r="A153" s="35"/>
      <c r="B153" s="36"/>
      <c r="C153" s="37"/>
      <c r="D153" s="183" t="s">
        <v>143</v>
      </c>
      <c r="E153" s="37"/>
      <c r="F153" s="184" t="s">
        <v>1785</v>
      </c>
      <c r="G153" s="37"/>
      <c r="H153" s="37"/>
      <c r="I153" s="426"/>
      <c r="J153" s="408"/>
      <c r="K153" s="37"/>
      <c r="L153" s="40"/>
      <c r="M153" s="186"/>
      <c r="N153" s="187"/>
      <c r="O153" s="64"/>
      <c r="P153" s="64"/>
      <c r="Q153" s="64"/>
      <c r="R153" s="64"/>
      <c r="S153" s="64"/>
      <c r="T153" s="65"/>
      <c r="U153" s="35"/>
      <c r="V153" s="35"/>
      <c r="W153" s="35"/>
      <c r="X153" s="35"/>
      <c r="Y153" s="35"/>
      <c r="Z153" s="35"/>
      <c r="AA153" s="35"/>
      <c r="AB153" s="35"/>
      <c r="AC153" s="35"/>
      <c r="AD153" s="35"/>
      <c r="AE153" s="35"/>
      <c r="AT153" s="19" t="s">
        <v>143</v>
      </c>
      <c r="AU153" s="19" t="s">
        <v>86</v>
      </c>
    </row>
    <row r="154" spans="1:65" s="2" customFormat="1" ht="14.45" customHeight="1">
      <c r="A154" s="35"/>
      <c r="B154" s="36"/>
      <c r="C154" s="170" t="s">
        <v>313</v>
      </c>
      <c r="D154" s="170" t="s">
        <v>136</v>
      </c>
      <c r="E154" s="171" t="s">
        <v>1786</v>
      </c>
      <c r="F154" s="172" t="s">
        <v>1787</v>
      </c>
      <c r="G154" s="173" t="s">
        <v>187</v>
      </c>
      <c r="H154" s="174">
        <v>1</v>
      </c>
      <c r="I154" s="424"/>
      <c r="J154" s="425">
        <f>ROUND(I154*H154,2)</f>
        <v>0</v>
      </c>
      <c r="K154" s="172" t="s">
        <v>140</v>
      </c>
      <c r="L154" s="40"/>
      <c r="M154" s="177" t="s">
        <v>19</v>
      </c>
      <c r="N154" s="178" t="s">
        <v>47</v>
      </c>
      <c r="O154" s="64"/>
      <c r="P154" s="179">
        <f>O154*H154</f>
        <v>0</v>
      </c>
      <c r="Q154" s="179">
        <v>0</v>
      </c>
      <c r="R154" s="179">
        <f>Q154*H154</f>
        <v>0</v>
      </c>
      <c r="S154" s="179">
        <v>0</v>
      </c>
      <c r="T154" s="180">
        <f>S154*H154</f>
        <v>0</v>
      </c>
      <c r="U154" s="35"/>
      <c r="V154" s="35"/>
      <c r="W154" s="35"/>
      <c r="X154" s="35"/>
      <c r="Y154" s="35"/>
      <c r="Z154" s="35"/>
      <c r="AA154" s="35"/>
      <c r="AB154" s="35"/>
      <c r="AC154" s="35"/>
      <c r="AD154" s="35"/>
      <c r="AE154" s="35"/>
      <c r="AR154" s="181" t="s">
        <v>619</v>
      </c>
      <c r="AT154" s="181" t="s">
        <v>136</v>
      </c>
      <c r="AU154" s="181" t="s">
        <v>86</v>
      </c>
      <c r="AY154" s="19" t="s">
        <v>134</v>
      </c>
      <c r="BE154" s="182">
        <f>IF(N154="základní",J154,0)</f>
        <v>0</v>
      </c>
      <c r="BF154" s="182">
        <f>IF(N154="snížená",J154,0)</f>
        <v>0</v>
      </c>
      <c r="BG154" s="182">
        <f>IF(N154="zákl. přenesená",J154,0)</f>
        <v>0</v>
      </c>
      <c r="BH154" s="182">
        <f>IF(N154="sníž. přenesená",J154,0)</f>
        <v>0</v>
      </c>
      <c r="BI154" s="182">
        <f>IF(N154="nulová",J154,0)</f>
        <v>0</v>
      </c>
      <c r="BJ154" s="19" t="s">
        <v>84</v>
      </c>
      <c r="BK154" s="182">
        <f>ROUND(I154*H154,2)</f>
        <v>0</v>
      </c>
      <c r="BL154" s="19" t="s">
        <v>619</v>
      </c>
      <c r="BM154" s="181" t="s">
        <v>1788</v>
      </c>
    </row>
    <row r="155" spans="1:65" s="2" customFormat="1">
      <c r="A155" s="35"/>
      <c r="B155" s="36"/>
      <c r="C155" s="37"/>
      <c r="D155" s="183" t="s">
        <v>143</v>
      </c>
      <c r="E155" s="37"/>
      <c r="F155" s="184" t="s">
        <v>1789</v>
      </c>
      <c r="G155" s="37"/>
      <c r="H155" s="37"/>
      <c r="I155" s="426"/>
      <c r="J155" s="408"/>
      <c r="K155" s="37"/>
      <c r="L155" s="40"/>
      <c r="M155" s="186"/>
      <c r="N155" s="187"/>
      <c r="O155" s="64"/>
      <c r="P155" s="64"/>
      <c r="Q155" s="64"/>
      <c r="R155" s="64"/>
      <c r="S155" s="64"/>
      <c r="T155" s="65"/>
      <c r="U155" s="35"/>
      <c r="V155" s="35"/>
      <c r="W155" s="35"/>
      <c r="X155" s="35"/>
      <c r="Y155" s="35"/>
      <c r="Z155" s="35"/>
      <c r="AA155" s="35"/>
      <c r="AB155" s="35"/>
      <c r="AC155" s="35"/>
      <c r="AD155" s="35"/>
      <c r="AE155" s="35"/>
      <c r="AT155" s="19" t="s">
        <v>143</v>
      </c>
      <c r="AU155" s="19" t="s">
        <v>86</v>
      </c>
    </row>
    <row r="156" spans="1:65" s="2" customFormat="1" ht="14.45" customHeight="1">
      <c r="A156" s="35"/>
      <c r="B156" s="36"/>
      <c r="C156" s="170" t="s">
        <v>319</v>
      </c>
      <c r="D156" s="170" t="s">
        <v>136</v>
      </c>
      <c r="E156" s="171" t="s">
        <v>1790</v>
      </c>
      <c r="F156" s="172" t="s">
        <v>1791</v>
      </c>
      <c r="G156" s="173" t="s">
        <v>187</v>
      </c>
      <c r="H156" s="174">
        <v>83</v>
      </c>
      <c r="I156" s="424"/>
      <c r="J156" s="425">
        <f>ROUND(I156*H156,2)</f>
        <v>0</v>
      </c>
      <c r="K156" s="172" t="s">
        <v>140</v>
      </c>
      <c r="L156" s="40"/>
      <c r="M156" s="177" t="s">
        <v>19</v>
      </c>
      <c r="N156" s="178" t="s">
        <v>47</v>
      </c>
      <c r="O156" s="64"/>
      <c r="P156" s="179">
        <f>O156*H156</f>
        <v>0</v>
      </c>
      <c r="Q156" s="179">
        <v>0</v>
      </c>
      <c r="R156" s="179">
        <f>Q156*H156</f>
        <v>0</v>
      </c>
      <c r="S156" s="179">
        <v>0</v>
      </c>
      <c r="T156" s="180">
        <f>S156*H156</f>
        <v>0</v>
      </c>
      <c r="U156" s="35"/>
      <c r="V156" s="35"/>
      <c r="W156" s="35"/>
      <c r="X156" s="35"/>
      <c r="Y156" s="35"/>
      <c r="Z156" s="35"/>
      <c r="AA156" s="35"/>
      <c r="AB156" s="35"/>
      <c r="AC156" s="35"/>
      <c r="AD156" s="35"/>
      <c r="AE156" s="35"/>
      <c r="AR156" s="181" t="s">
        <v>619</v>
      </c>
      <c r="AT156" s="181" t="s">
        <v>136</v>
      </c>
      <c r="AU156" s="181" t="s">
        <v>86</v>
      </c>
      <c r="AY156" s="19" t="s">
        <v>134</v>
      </c>
      <c r="BE156" s="182">
        <f>IF(N156="základní",J156,0)</f>
        <v>0</v>
      </c>
      <c r="BF156" s="182">
        <f>IF(N156="snížená",J156,0)</f>
        <v>0</v>
      </c>
      <c r="BG156" s="182">
        <f>IF(N156="zákl. přenesená",J156,0)</f>
        <v>0</v>
      </c>
      <c r="BH156" s="182">
        <f>IF(N156="sníž. přenesená",J156,0)</f>
        <v>0</v>
      </c>
      <c r="BI156" s="182">
        <f>IF(N156="nulová",J156,0)</f>
        <v>0</v>
      </c>
      <c r="BJ156" s="19" t="s">
        <v>84</v>
      </c>
      <c r="BK156" s="182">
        <f>ROUND(I156*H156,2)</f>
        <v>0</v>
      </c>
      <c r="BL156" s="19" t="s">
        <v>619</v>
      </c>
      <c r="BM156" s="181" t="s">
        <v>1792</v>
      </c>
    </row>
    <row r="157" spans="1:65" s="2" customFormat="1">
      <c r="A157" s="35"/>
      <c r="B157" s="36"/>
      <c r="C157" s="37"/>
      <c r="D157" s="183" t="s">
        <v>143</v>
      </c>
      <c r="E157" s="37"/>
      <c r="F157" s="184" t="s">
        <v>1793</v>
      </c>
      <c r="G157" s="37"/>
      <c r="H157" s="37"/>
      <c r="I157" s="426"/>
      <c r="J157" s="408"/>
      <c r="K157" s="37"/>
      <c r="L157" s="40"/>
      <c r="M157" s="186"/>
      <c r="N157" s="187"/>
      <c r="O157" s="64"/>
      <c r="P157" s="64"/>
      <c r="Q157" s="64"/>
      <c r="R157" s="64"/>
      <c r="S157" s="64"/>
      <c r="T157" s="65"/>
      <c r="U157" s="35"/>
      <c r="V157" s="35"/>
      <c r="W157" s="35"/>
      <c r="X157" s="35"/>
      <c r="Y157" s="35"/>
      <c r="Z157" s="35"/>
      <c r="AA157" s="35"/>
      <c r="AB157" s="35"/>
      <c r="AC157" s="35"/>
      <c r="AD157" s="35"/>
      <c r="AE157" s="35"/>
      <c r="AT157" s="19" t="s">
        <v>143</v>
      </c>
      <c r="AU157" s="19" t="s">
        <v>86</v>
      </c>
    </row>
    <row r="158" spans="1:65" s="2" customFormat="1" ht="14.45" customHeight="1">
      <c r="A158" s="35"/>
      <c r="B158" s="36"/>
      <c r="C158" s="170" t="s">
        <v>324</v>
      </c>
      <c r="D158" s="170" t="s">
        <v>136</v>
      </c>
      <c r="E158" s="171" t="s">
        <v>1794</v>
      </c>
      <c r="F158" s="172" t="s">
        <v>1795</v>
      </c>
      <c r="G158" s="173" t="s">
        <v>187</v>
      </c>
      <c r="H158" s="174">
        <v>15</v>
      </c>
      <c r="I158" s="424"/>
      <c r="J158" s="425">
        <f>ROUND(I158*H158,2)</f>
        <v>0</v>
      </c>
      <c r="K158" s="172" t="s">
        <v>140</v>
      </c>
      <c r="L158" s="40"/>
      <c r="M158" s="177" t="s">
        <v>19</v>
      </c>
      <c r="N158" s="178" t="s">
        <v>47</v>
      </c>
      <c r="O158" s="64"/>
      <c r="P158" s="179">
        <f>O158*H158</f>
        <v>0</v>
      </c>
      <c r="Q158" s="179">
        <v>0</v>
      </c>
      <c r="R158" s="179">
        <f>Q158*H158</f>
        <v>0</v>
      </c>
      <c r="S158" s="179">
        <v>0</v>
      </c>
      <c r="T158" s="180">
        <f>S158*H158</f>
        <v>0</v>
      </c>
      <c r="U158" s="35"/>
      <c r="V158" s="35"/>
      <c r="W158" s="35"/>
      <c r="X158" s="35"/>
      <c r="Y158" s="35"/>
      <c r="Z158" s="35"/>
      <c r="AA158" s="35"/>
      <c r="AB158" s="35"/>
      <c r="AC158" s="35"/>
      <c r="AD158" s="35"/>
      <c r="AE158" s="35"/>
      <c r="AR158" s="181" t="s">
        <v>619</v>
      </c>
      <c r="AT158" s="181" t="s">
        <v>136</v>
      </c>
      <c r="AU158" s="181" t="s">
        <v>86</v>
      </c>
      <c r="AY158" s="19" t="s">
        <v>134</v>
      </c>
      <c r="BE158" s="182">
        <f>IF(N158="základní",J158,0)</f>
        <v>0</v>
      </c>
      <c r="BF158" s="182">
        <f>IF(N158="snížená",J158,0)</f>
        <v>0</v>
      </c>
      <c r="BG158" s="182">
        <f>IF(N158="zákl. přenesená",J158,0)</f>
        <v>0</v>
      </c>
      <c r="BH158" s="182">
        <f>IF(N158="sníž. přenesená",J158,0)</f>
        <v>0</v>
      </c>
      <c r="BI158" s="182">
        <f>IF(N158="nulová",J158,0)</f>
        <v>0</v>
      </c>
      <c r="BJ158" s="19" t="s">
        <v>84</v>
      </c>
      <c r="BK158" s="182">
        <f>ROUND(I158*H158,2)</f>
        <v>0</v>
      </c>
      <c r="BL158" s="19" t="s">
        <v>619</v>
      </c>
      <c r="BM158" s="181" t="s">
        <v>1796</v>
      </c>
    </row>
    <row r="159" spans="1:65" s="2" customFormat="1">
      <c r="A159" s="35"/>
      <c r="B159" s="36"/>
      <c r="C159" s="37"/>
      <c r="D159" s="183" t="s">
        <v>143</v>
      </c>
      <c r="E159" s="37"/>
      <c r="F159" s="184" t="s">
        <v>1797</v>
      </c>
      <c r="G159" s="37"/>
      <c r="H159" s="37"/>
      <c r="I159" s="426"/>
      <c r="J159" s="408"/>
      <c r="K159" s="37"/>
      <c r="L159" s="40"/>
      <c r="M159" s="186"/>
      <c r="N159" s="187"/>
      <c r="O159" s="64"/>
      <c r="P159" s="64"/>
      <c r="Q159" s="64"/>
      <c r="R159" s="64"/>
      <c r="S159" s="64"/>
      <c r="T159" s="65"/>
      <c r="U159" s="35"/>
      <c r="V159" s="35"/>
      <c r="W159" s="35"/>
      <c r="X159" s="35"/>
      <c r="Y159" s="35"/>
      <c r="Z159" s="35"/>
      <c r="AA159" s="35"/>
      <c r="AB159" s="35"/>
      <c r="AC159" s="35"/>
      <c r="AD159" s="35"/>
      <c r="AE159" s="35"/>
      <c r="AT159" s="19" t="s">
        <v>143</v>
      </c>
      <c r="AU159" s="19" t="s">
        <v>86</v>
      </c>
    </row>
    <row r="160" spans="1:65" s="2" customFormat="1" ht="14.45" customHeight="1">
      <c r="A160" s="35"/>
      <c r="B160" s="36"/>
      <c r="C160" s="170" t="s">
        <v>330</v>
      </c>
      <c r="D160" s="170" t="s">
        <v>136</v>
      </c>
      <c r="E160" s="171" t="s">
        <v>1798</v>
      </c>
      <c r="F160" s="172" t="s">
        <v>1799</v>
      </c>
      <c r="G160" s="173" t="s">
        <v>187</v>
      </c>
      <c r="H160" s="174">
        <v>3</v>
      </c>
      <c r="I160" s="424"/>
      <c r="J160" s="425">
        <f>ROUND(I160*H160,2)</f>
        <v>0</v>
      </c>
      <c r="K160" s="172" t="s">
        <v>140</v>
      </c>
      <c r="L160" s="40"/>
      <c r="M160" s="177" t="s">
        <v>19</v>
      </c>
      <c r="N160" s="178" t="s">
        <v>47</v>
      </c>
      <c r="O160" s="64"/>
      <c r="P160" s="179">
        <f>O160*H160</f>
        <v>0</v>
      </c>
      <c r="Q160" s="179">
        <v>0</v>
      </c>
      <c r="R160" s="179">
        <f>Q160*H160</f>
        <v>0</v>
      </c>
      <c r="S160" s="179">
        <v>0</v>
      </c>
      <c r="T160" s="180">
        <f>S160*H160</f>
        <v>0</v>
      </c>
      <c r="U160" s="35"/>
      <c r="V160" s="35"/>
      <c r="W160" s="35"/>
      <c r="X160" s="35"/>
      <c r="Y160" s="35"/>
      <c r="Z160" s="35"/>
      <c r="AA160" s="35"/>
      <c r="AB160" s="35"/>
      <c r="AC160" s="35"/>
      <c r="AD160" s="35"/>
      <c r="AE160" s="35"/>
      <c r="AR160" s="181" t="s">
        <v>619</v>
      </c>
      <c r="AT160" s="181" t="s">
        <v>136</v>
      </c>
      <c r="AU160" s="181" t="s">
        <v>86</v>
      </c>
      <c r="AY160" s="19" t="s">
        <v>134</v>
      </c>
      <c r="BE160" s="182">
        <f>IF(N160="základní",J160,0)</f>
        <v>0</v>
      </c>
      <c r="BF160" s="182">
        <f>IF(N160="snížená",J160,0)</f>
        <v>0</v>
      </c>
      <c r="BG160" s="182">
        <f>IF(N160="zákl. přenesená",J160,0)</f>
        <v>0</v>
      </c>
      <c r="BH160" s="182">
        <f>IF(N160="sníž. přenesená",J160,0)</f>
        <v>0</v>
      </c>
      <c r="BI160" s="182">
        <f>IF(N160="nulová",J160,0)</f>
        <v>0</v>
      </c>
      <c r="BJ160" s="19" t="s">
        <v>84</v>
      </c>
      <c r="BK160" s="182">
        <f>ROUND(I160*H160,2)</f>
        <v>0</v>
      </c>
      <c r="BL160" s="19" t="s">
        <v>619</v>
      </c>
      <c r="BM160" s="181" t="s">
        <v>1800</v>
      </c>
    </row>
    <row r="161" spans="1:65" s="2" customFormat="1">
      <c r="A161" s="35"/>
      <c r="B161" s="36"/>
      <c r="C161" s="37"/>
      <c r="D161" s="183" t="s">
        <v>143</v>
      </c>
      <c r="E161" s="37"/>
      <c r="F161" s="184" t="s">
        <v>1801</v>
      </c>
      <c r="G161" s="37"/>
      <c r="H161" s="37"/>
      <c r="I161" s="426"/>
      <c r="J161" s="408"/>
      <c r="K161" s="37"/>
      <c r="L161" s="40"/>
      <c r="M161" s="186"/>
      <c r="N161" s="187"/>
      <c r="O161" s="64"/>
      <c r="P161" s="64"/>
      <c r="Q161" s="64"/>
      <c r="R161" s="64"/>
      <c r="S161" s="64"/>
      <c r="T161" s="65"/>
      <c r="U161" s="35"/>
      <c r="V161" s="35"/>
      <c r="W161" s="35"/>
      <c r="X161" s="35"/>
      <c r="Y161" s="35"/>
      <c r="Z161" s="35"/>
      <c r="AA161" s="35"/>
      <c r="AB161" s="35"/>
      <c r="AC161" s="35"/>
      <c r="AD161" s="35"/>
      <c r="AE161" s="35"/>
      <c r="AT161" s="19" t="s">
        <v>143</v>
      </c>
      <c r="AU161" s="19" t="s">
        <v>86</v>
      </c>
    </row>
    <row r="162" spans="1:65" s="2" customFormat="1" ht="14.45" customHeight="1">
      <c r="A162" s="35"/>
      <c r="B162" s="36"/>
      <c r="C162" s="170" t="s">
        <v>337</v>
      </c>
      <c r="D162" s="170" t="s">
        <v>136</v>
      </c>
      <c r="E162" s="171" t="s">
        <v>1802</v>
      </c>
      <c r="F162" s="172" t="s">
        <v>1803</v>
      </c>
      <c r="G162" s="173" t="s">
        <v>181</v>
      </c>
      <c r="H162" s="174">
        <v>75</v>
      </c>
      <c r="I162" s="424"/>
      <c r="J162" s="425">
        <f>ROUND(I162*H162,2)</f>
        <v>0</v>
      </c>
      <c r="K162" s="172" t="s">
        <v>140</v>
      </c>
      <c r="L162" s="40"/>
      <c r="M162" s="177" t="s">
        <v>19</v>
      </c>
      <c r="N162" s="178" t="s">
        <v>47</v>
      </c>
      <c r="O162" s="64"/>
      <c r="P162" s="179">
        <f>O162*H162</f>
        <v>0</v>
      </c>
      <c r="Q162" s="179">
        <v>0</v>
      </c>
      <c r="R162" s="179">
        <f>Q162*H162</f>
        <v>0</v>
      </c>
      <c r="S162" s="179">
        <v>0</v>
      </c>
      <c r="T162" s="180">
        <f>S162*H162</f>
        <v>0</v>
      </c>
      <c r="U162" s="35"/>
      <c r="V162" s="35"/>
      <c r="W162" s="35"/>
      <c r="X162" s="35"/>
      <c r="Y162" s="35"/>
      <c r="Z162" s="35"/>
      <c r="AA162" s="35"/>
      <c r="AB162" s="35"/>
      <c r="AC162" s="35"/>
      <c r="AD162" s="35"/>
      <c r="AE162" s="35"/>
      <c r="AR162" s="181" t="s">
        <v>619</v>
      </c>
      <c r="AT162" s="181" t="s">
        <v>136</v>
      </c>
      <c r="AU162" s="181" t="s">
        <v>86</v>
      </c>
      <c r="AY162" s="19" t="s">
        <v>134</v>
      </c>
      <c r="BE162" s="182">
        <f>IF(N162="základní",J162,0)</f>
        <v>0</v>
      </c>
      <c r="BF162" s="182">
        <f>IF(N162="snížená",J162,0)</f>
        <v>0</v>
      </c>
      <c r="BG162" s="182">
        <f>IF(N162="zákl. přenesená",J162,0)</f>
        <v>0</v>
      </c>
      <c r="BH162" s="182">
        <f>IF(N162="sníž. přenesená",J162,0)</f>
        <v>0</v>
      </c>
      <c r="BI162" s="182">
        <f>IF(N162="nulová",J162,0)</f>
        <v>0</v>
      </c>
      <c r="BJ162" s="19" t="s">
        <v>84</v>
      </c>
      <c r="BK162" s="182">
        <f>ROUND(I162*H162,2)</f>
        <v>0</v>
      </c>
      <c r="BL162" s="19" t="s">
        <v>619</v>
      </c>
      <c r="BM162" s="181" t="s">
        <v>1804</v>
      </c>
    </row>
    <row r="163" spans="1:65" s="2" customFormat="1" ht="19.5">
      <c r="A163" s="35"/>
      <c r="B163" s="36"/>
      <c r="C163" s="37"/>
      <c r="D163" s="183" t="s">
        <v>143</v>
      </c>
      <c r="E163" s="37"/>
      <c r="F163" s="184" t="s">
        <v>1805</v>
      </c>
      <c r="G163" s="37"/>
      <c r="H163" s="37"/>
      <c r="I163" s="426"/>
      <c r="J163" s="408"/>
      <c r="K163" s="37"/>
      <c r="L163" s="40"/>
      <c r="M163" s="186"/>
      <c r="N163" s="187"/>
      <c r="O163" s="64"/>
      <c r="P163" s="64"/>
      <c r="Q163" s="64"/>
      <c r="R163" s="64"/>
      <c r="S163" s="64"/>
      <c r="T163" s="65"/>
      <c r="U163" s="35"/>
      <c r="V163" s="35"/>
      <c r="W163" s="35"/>
      <c r="X163" s="35"/>
      <c r="Y163" s="35"/>
      <c r="Z163" s="35"/>
      <c r="AA163" s="35"/>
      <c r="AB163" s="35"/>
      <c r="AC163" s="35"/>
      <c r="AD163" s="35"/>
      <c r="AE163" s="35"/>
      <c r="AT163" s="19" t="s">
        <v>143</v>
      </c>
      <c r="AU163" s="19" t="s">
        <v>86</v>
      </c>
    </row>
    <row r="164" spans="1:65" s="2" customFormat="1" ht="14.45" customHeight="1">
      <c r="A164" s="35"/>
      <c r="B164" s="36"/>
      <c r="C164" s="170" t="s">
        <v>342</v>
      </c>
      <c r="D164" s="170" t="s">
        <v>136</v>
      </c>
      <c r="E164" s="171" t="s">
        <v>1806</v>
      </c>
      <c r="F164" s="172" t="s">
        <v>1807</v>
      </c>
      <c r="G164" s="173" t="s">
        <v>187</v>
      </c>
      <c r="H164" s="174">
        <v>6</v>
      </c>
      <c r="I164" s="424"/>
      <c r="J164" s="425">
        <f>ROUND(I164*H164,2)</f>
        <v>0</v>
      </c>
      <c r="K164" s="172" t="s">
        <v>140</v>
      </c>
      <c r="L164" s="40"/>
      <c r="M164" s="177" t="s">
        <v>19</v>
      </c>
      <c r="N164" s="178" t="s">
        <v>47</v>
      </c>
      <c r="O164" s="64"/>
      <c r="P164" s="179">
        <f>O164*H164</f>
        <v>0</v>
      </c>
      <c r="Q164" s="179">
        <v>0</v>
      </c>
      <c r="R164" s="179">
        <f>Q164*H164</f>
        <v>0</v>
      </c>
      <c r="S164" s="179">
        <v>0</v>
      </c>
      <c r="T164" s="180">
        <f>S164*H164</f>
        <v>0</v>
      </c>
      <c r="U164" s="35"/>
      <c r="V164" s="35"/>
      <c r="W164" s="35"/>
      <c r="X164" s="35"/>
      <c r="Y164" s="35"/>
      <c r="Z164" s="35"/>
      <c r="AA164" s="35"/>
      <c r="AB164" s="35"/>
      <c r="AC164" s="35"/>
      <c r="AD164" s="35"/>
      <c r="AE164" s="35"/>
      <c r="AR164" s="181" t="s">
        <v>619</v>
      </c>
      <c r="AT164" s="181" t="s">
        <v>136</v>
      </c>
      <c r="AU164" s="181" t="s">
        <v>86</v>
      </c>
      <c r="AY164" s="19" t="s">
        <v>134</v>
      </c>
      <c r="BE164" s="182">
        <f>IF(N164="základní",J164,0)</f>
        <v>0</v>
      </c>
      <c r="BF164" s="182">
        <f>IF(N164="snížená",J164,0)</f>
        <v>0</v>
      </c>
      <c r="BG164" s="182">
        <f>IF(N164="zákl. přenesená",J164,0)</f>
        <v>0</v>
      </c>
      <c r="BH164" s="182">
        <f>IF(N164="sníž. přenesená",J164,0)</f>
        <v>0</v>
      </c>
      <c r="BI164" s="182">
        <f>IF(N164="nulová",J164,0)</f>
        <v>0</v>
      </c>
      <c r="BJ164" s="19" t="s">
        <v>84</v>
      </c>
      <c r="BK164" s="182">
        <f>ROUND(I164*H164,2)</f>
        <v>0</v>
      </c>
      <c r="BL164" s="19" t="s">
        <v>619</v>
      </c>
      <c r="BM164" s="181" t="s">
        <v>1808</v>
      </c>
    </row>
    <row r="165" spans="1:65" s="2" customFormat="1" ht="19.5">
      <c r="A165" s="35"/>
      <c r="B165" s="36"/>
      <c r="C165" s="37"/>
      <c r="D165" s="183" t="s">
        <v>143</v>
      </c>
      <c r="E165" s="37"/>
      <c r="F165" s="184" t="s">
        <v>1809</v>
      </c>
      <c r="G165" s="37"/>
      <c r="H165" s="37"/>
      <c r="I165" s="426"/>
      <c r="J165" s="408"/>
      <c r="K165" s="37"/>
      <c r="L165" s="40"/>
      <c r="M165" s="186"/>
      <c r="N165" s="187"/>
      <c r="O165" s="64"/>
      <c r="P165" s="64"/>
      <c r="Q165" s="64"/>
      <c r="R165" s="64"/>
      <c r="S165" s="64"/>
      <c r="T165" s="65"/>
      <c r="U165" s="35"/>
      <c r="V165" s="35"/>
      <c r="W165" s="35"/>
      <c r="X165" s="35"/>
      <c r="Y165" s="35"/>
      <c r="Z165" s="35"/>
      <c r="AA165" s="35"/>
      <c r="AB165" s="35"/>
      <c r="AC165" s="35"/>
      <c r="AD165" s="35"/>
      <c r="AE165" s="35"/>
      <c r="AT165" s="19" t="s">
        <v>143</v>
      </c>
      <c r="AU165" s="19" t="s">
        <v>86</v>
      </c>
    </row>
    <row r="166" spans="1:65" s="2" customFormat="1" ht="14.45" customHeight="1">
      <c r="A166" s="35"/>
      <c r="B166" s="36"/>
      <c r="C166" s="170" t="s">
        <v>349</v>
      </c>
      <c r="D166" s="170" t="s">
        <v>136</v>
      </c>
      <c r="E166" s="171" t="s">
        <v>1810</v>
      </c>
      <c r="F166" s="172" t="s">
        <v>1811</v>
      </c>
      <c r="G166" s="173" t="s">
        <v>181</v>
      </c>
      <c r="H166" s="174">
        <v>25</v>
      </c>
      <c r="I166" s="424"/>
      <c r="J166" s="425">
        <f>ROUND(I166*H166,2)</f>
        <v>0</v>
      </c>
      <c r="K166" s="172" t="s">
        <v>140</v>
      </c>
      <c r="L166" s="40"/>
      <c r="M166" s="177" t="s">
        <v>19</v>
      </c>
      <c r="N166" s="178" t="s">
        <v>47</v>
      </c>
      <c r="O166" s="64"/>
      <c r="P166" s="179">
        <f>O166*H166</f>
        <v>0</v>
      </c>
      <c r="Q166" s="179">
        <v>0</v>
      </c>
      <c r="R166" s="179">
        <f>Q166*H166</f>
        <v>0</v>
      </c>
      <c r="S166" s="179">
        <v>0</v>
      </c>
      <c r="T166" s="180">
        <f>S166*H166</f>
        <v>0</v>
      </c>
      <c r="U166" s="35"/>
      <c r="V166" s="35"/>
      <c r="W166" s="35"/>
      <c r="X166" s="35"/>
      <c r="Y166" s="35"/>
      <c r="Z166" s="35"/>
      <c r="AA166" s="35"/>
      <c r="AB166" s="35"/>
      <c r="AC166" s="35"/>
      <c r="AD166" s="35"/>
      <c r="AE166" s="35"/>
      <c r="AR166" s="181" t="s">
        <v>619</v>
      </c>
      <c r="AT166" s="181" t="s">
        <v>136</v>
      </c>
      <c r="AU166" s="181" t="s">
        <v>86</v>
      </c>
      <c r="AY166" s="19" t="s">
        <v>134</v>
      </c>
      <c r="BE166" s="182">
        <f>IF(N166="základní",J166,0)</f>
        <v>0</v>
      </c>
      <c r="BF166" s="182">
        <f>IF(N166="snížená",J166,0)</f>
        <v>0</v>
      </c>
      <c r="BG166" s="182">
        <f>IF(N166="zákl. přenesená",J166,0)</f>
        <v>0</v>
      </c>
      <c r="BH166" s="182">
        <f>IF(N166="sníž. přenesená",J166,0)</f>
        <v>0</v>
      </c>
      <c r="BI166" s="182">
        <f>IF(N166="nulová",J166,0)</f>
        <v>0</v>
      </c>
      <c r="BJ166" s="19" t="s">
        <v>84</v>
      </c>
      <c r="BK166" s="182">
        <f>ROUND(I166*H166,2)</f>
        <v>0</v>
      </c>
      <c r="BL166" s="19" t="s">
        <v>619</v>
      </c>
      <c r="BM166" s="181" t="s">
        <v>1812</v>
      </c>
    </row>
    <row r="167" spans="1:65" s="2" customFormat="1">
      <c r="A167" s="35"/>
      <c r="B167" s="36"/>
      <c r="C167" s="37"/>
      <c r="D167" s="183" t="s">
        <v>143</v>
      </c>
      <c r="E167" s="37"/>
      <c r="F167" s="184" t="s">
        <v>1813</v>
      </c>
      <c r="G167" s="37"/>
      <c r="H167" s="37"/>
      <c r="I167" s="426"/>
      <c r="J167" s="408"/>
      <c r="K167" s="37"/>
      <c r="L167" s="40"/>
      <c r="M167" s="186"/>
      <c r="N167" s="187"/>
      <c r="O167" s="64"/>
      <c r="P167" s="64"/>
      <c r="Q167" s="64"/>
      <c r="R167" s="64"/>
      <c r="S167" s="64"/>
      <c r="T167" s="65"/>
      <c r="U167" s="35"/>
      <c r="V167" s="35"/>
      <c r="W167" s="35"/>
      <c r="X167" s="35"/>
      <c r="Y167" s="35"/>
      <c r="Z167" s="35"/>
      <c r="AA167" s="35"/>
      <c r="AB167" s="35"/>
      <c r="AC167" s="35"/>
      <c r="AD167" s="35"/>
      <c r="AE167" s="35"/>
      <c r="AT167" s="19" t="s">
        <v>143</v>
      </c>
      <c r="AU167" s="19" t="s">
        <v>86</v>
      </c>
    </row>
    <row r="168" spans="1:65" s="2" customFormat="1" ht="14.45" customHeight="1">
      <c r="A168" s="35"/>
      <c r="B168" s="36"/>
      <c r="C168" s="170" t="s">
        <v>354</v>
      </c>
      <c r="D168" s="170" t="s">
        <v>136</v>
      </c>
      <c r="E168" s="171" t="s">
        <v>1814</v>
      </c>
      <c r="F168" s="172" t="s">
        <v>1815</v>
      </c>
      <c r="G168" s="173" t="s">
        <v>181</v>
      </c>
      <c r="H168" s="174">
        <v>15</v>
      </c>
      <c r="I168" s="424"/>
      <c r="J168" s="425">
        <f>ROUND(I168*H168,2)</f>
        <v>0</v>
      </c>
      <c r="K168" s="172" t="s">
        <v>19</v>
      </c>
      <c r="L168" s="40"/>
      <c r="M168" s="177" t="s">
        <v>19</v>
      </c>
      <c r="N168" s="178" t="s">
        <v>47</v>
      </c>
      <c r="O168" s="64"/>
      <c r="P168" s="179">
        <f>O168*H168</f>
        <v>0</v>
      </c>
      <c r="Q168" s="179">
        <v>0</v>
      </c>
      <c r="R168" s="179">
        <f>Q168*H168</f>
        <v>0</v>
      </c>
      <c r="S168" s="179">
        <v>0</v>
      </c>
      <c r="T168" s="180">
        <f>S168*H168</f>
        <v>0</v>
      </c>
      <c r="U168" s="35"/>
      <c r="V168" s="35"/>
      <c r="W168" s="35"/>
      <c r="X168" s="35"/>
      <c r="Y168" s="35"/>
      <c r="Z168" s="35"/>
      <c r="AA168" s="35"/>
      <c r="AB168" s="35"/>
      <c r="AC168" s="35"/>
      <c r="AD168" s="35"/>
      <c r="AE168" s="35"/>
      <c r="AR168" s="181" t="s">
        <v>619</v>
      </c>
      <c r="AT168" s="181" t="s">
        <v>136</v>
      </c>
      <c r="AU168" s="181" t="s">
        <v>86</v>
      </c>
      <c r="AY168" s="19" t="s">
        <v>134</v>
      </c>
      <c r="BE168" s="182">
        <f>IF(N168="základní",J168,0)</f>
        <v>0</v>
      </c>
      <c r="BF168" s="182">
        <f>IF(N168="snížená",J168,0)</f>
        <v>0</v>
      </c>
      <c r="BG168" s="182">
        <f>IF(N168="zákl. přenesená",J168,0)</f>
        <v>0</v>
      </c>
      <c r="BH168" s="182">
        <f>IF(N168="sníž. přenesená",J168,0)</f>
        <v>0</v>
      </c>
      <c r="BI168" s="182">
        <f>IF(N168="nulová",J168,0)</f>
        <v>0</v>
      </c>
      <c r="BJ168" s="19" t="s">
        <v>84</v>
      </c>
      <c r="BK168" s="182">
        <f>ROUND(I168*H168,2)</f>
        <v>0</v>
      </c>
      <c r="BL168" s="19" t="s">
        <v>619</v>
      </c>
      <c r="BM168" s="181" t="s">
        <v>1816</v>
      </c>
    </row>
    <row r="169" spans="1:65" s="2" customFormat="1">
      <c r="A169" s="35"/>
      <c r="B169" s="36"/>
      <c r="C169" s="37"/>
      <c r="D169" s="183" t="s">
        <v>143</v>
      </c>
      <c r="E169" s="37"/>
      <c r="F169" s="184" t="s">
        <v>1815</v>
      </c>
      <c r="G169" s="37"/>
      <c r="H169" s="37"/>
      <c r="I169" s="426"/>
      <c r="J169" s="408"/>
      <c r="K169" s="37"/>
      <c r="L169" s="40"/>
      <c r="M169" s="186"/>
      <c r="N169" s="187"/>
      <c r="O169" s="64"/>
      <c r="P169" s="64"/>
      <c r="Q169" s="64"/>
      <c r="R169" s="64"/>
      <c r="S169" s="64"/>
      <c r="T169" s="65"/>
      <c r="U169" s="35"/>
      <c r="V169" s="35"/>
      <c r="W169" s="35"/>
      <c r="X169" s="35"/>
      <c r="Y169" s="35"/>
      <c r="Z169" s="35"/>
      <c r="AA169" s="35"/>
      <c r="AB169" s="35"/>
      <c r="AC169" s="35"/>
      <c r="AD169" s="35"/>
      <c r="AE169" s="35"/>
      <c r="AT169" s="19" t="s">
        <v>143</v>
      </c>
      <c r="AU169" s="19" t="s">
        <v>86</v>
      </c>
    </row>
    <row r="170" spans="1:65" s="2" customFormat="1" ht="14.45" customHeight="1">
      <c r="A170" s="35"/>
      <c r="B170" s="36"/>
      <c r="C170" s="170" t="s">
        <v>361</v>
      </c>
      <c r="D170" s="170" t="s">
        <v>136</v>
      </c>
      <c r="E170" s="171" t="s">
        <v>1817</v>
      </c>
      <c r="F170" s="172" t="s">
        <v>1818</v>
      </c>
      <c r="G170" s="173" t="s">
        <v>957</v>
      </c>
      <c r="H170" s="174">
        <v>1</v>
      </c>
      <c r="I170" s="424"/>
      <c r="J170" s="425">
        <f>ROUND(I170*H170,2)</f>
        <v>0</v>
      </c>
      <c r="K170" s="172" t="s">
        <v>19</v>
      </c>
      <c r="L170" s="40"/>
      <c r="M170" s="177" t="s">
        <v>19</v>
      </c>
      <c r="N170" s="178" t="s">
        <v>47</v>
      </c>
      <c r="O170" s="64"/>
      <c r="P170" s="179">
        <f>O170*H170</f>
        <v>0</v>
      </c>
      <c r="Q170" s="179">
        <v>0</v>
      </c>
      <c r="R170" s="179">
        <f>Q170*H170</f>
        <v>0</v>
      </c>
      <c r="S170" s="179">
        <v>0</v>
      </c>
      <c r="T170" s="180">
        <f>S170*H170</f>
        <v>0</v>
      </c>
      <c r="U170" s="35"/>
      <c r="V170" s="35"/>
      <c r="W170" s="35"/>
      <c r="X170" s="35"/>
      <c r="Y170" s="35"/>
      <c r="Z170" s="35"/>
      <c r="AA170" s="35"/>
      <c r="AB170" s="35"/>
      <c r="AC170" s="35"/>
      <c r="AD170" s="35"/>
      <c r="AE170" s="35"/>
      <c r="AR170" s="181" t="s">
        <v>619</v>
      </c>
      <c r="AT170" s="181" t="s">
        <v>136</v>
      </c>
      <c r="AU170" s="181" t="s">
        <v>86</v>
      </c>
      <c r="AY170" s="19" t="s">
        <v>134</v>
      </c>
      <c r="BE170" s="182">
        <f>IF(N170="základní",J170,0)</f>
        <v>0</v>
      </c>
      <c r="BF170" s="182">
        <f>IF(N170="snížená",J170,0)</f>
        <v>0</v>
      </c>
      <c r="BG170" s="182">
        <f>IF(N170="zákl. přenesená",J170,0)</f>
        <v>0</v>
      </c>
      <c r="BH170" s="182">
        <f>IF(N170="sníž. přenesená",J170,0)</f>
        <v>0</v>
      </c>
      <c r="BI170" s="182">
        <f>IF(N170="nulová",J170,0)</f>
        <v>0</v>
      </c>
      <c r="BJ170" s="19" t="s">
        <v>84</v>
      </c>
      <c r="BK170" s="182">
        <f>ROUND(I170*H170,2)</f>
        <v>0</v>
      </c>
      <c r="BL170" s="19" t="s">
        <v>619</v>
      </c>
      <c r="BM170" s="181" t="s">
        <v>1819</v>
      </c>
    </row>
    <row r="171" spans="1:65" s="2" customFormat="1">
      <c r="A171" s="35"/>
      <c r="B171" s="36"/>
      <c r="C171" s="37"/>
      <c r="D171" s="183" t="s">
        <v>143</v>
      </c>
      <c r="E171" s="37"/>
      <c r="F171" s="184" t="s">
        <v>1818</v>
      </c>
      <c r="G171" s="37"/>
      <c r="H171" s="37"/>
      <c r="I171" s="426"/>
      <c r="J171" s="408"/>
      <c r="K171" s="37"/>
      <c r="L171" s="40"/>
      <c r="M171" s="186"/>
      <c r="N171" s="187"/>
      <c r="O171" s="64"/>
      <c r="P171" s="64"/>
      <c r="Q171" s="64"/>
      <c r="R171" s="64"/>
      <c r="S171" s="64"/>
      <c r="T171" s="65"/>
      <c r="U171" s="35"/>
      <c r="V171" s="35"/>
      <c r="W171" s="35"/>
      <c r="X171" s="35"/>
      <c r="Y171" s="35"/>
      <c r="Z171" s="35"/>
      <c r="AA171" s="35"/>
      <c r="AB171" s="35"/>
      <c r="AC171" s="35"/>
      <c r="AD171" s="35"/>
      <c r="AE171" s="35"/>
      <c r="AT171" s="19" t="s">
        <v>143</v>
      </c>
      <c r="AU171" s="19" t="s">
        <v>86</v>
      </c>
    </row>
    <row r="172" spans="1:65" s="2" customFormat="1" ht="14.45" customHeight="1">
      <c r="A172" s="35"/>
      <c r="B172" s="36"/>
      <c r="C172" s="170" t="s">
        <v>195</v>
      </c>
      <c r="D172" s="170" t="s">
        <v>136</v>
      </c>
      <c r="E172" s="171" t="s">
        <v>1820</v>
      </c>
      <c r="F172" s="172" t="s">
        <v>1821</v>
      </c>
      <c r="G172" s="173" t="s">
        <v>957</v>
      </c>
      <c r="H172" s="174">
        <v>7</v>
      </c>
      <c r="I172" s="424"/>
      <c r="J172" s="425">
        <f>ROUND(I172*H172,2)</f>
        <v>0</v>
      </c>
      <c r="K172" s="172" t="s">
        <v>19</v>
      </c>
      <c r="L172" s="40"/>
      <c r="M172" s="177" t="s">
        <v>19</v>
      </c>
      <c r="N172" s="178" t="s">
        <v>47</v>
      </c>
      <c r="O172" s="64"/>
      <c r="P172" s="179">
        <f>O172*H172</f>
        <v>0</v>
      </c>
      <c r="Q172" s="179">
        <v>0</v>
      </c>
      <c r="R172" s="179">
        <f>Q172*H172</f>
        <v>0</v>
      </c>
      <c r="S172" s="179">
        <v>0</v>
      </c>
      <c r="T172" s="180">
        <f>S172*H172</f>
        <v>0</v>
      </c>
      <c r="U172" s="35"/>
      <c r="V172" s="35"/>
      <c r="W172" s="35"/>
      <c r="X172" s="35"/>
      <c r="Y172" s="35"/>
      <c r="Z172" s="35"/>
      <c r="AA172" s="35"/>
      <c r="AB172" s="35"/>
      <c r="AC172" s="35"/>
      <c r="AD172" s="35"/>
      <c r="AE172" s="35"/>
      <c r="AR172" s="181" t="s">
        <v>619</v>
      </c>
      <c r="AT172" s="181" t="s">
        <v>136</v>
      </c>
      <c r="AU172" s="181" t="s">
        <v>86</v>
      </c>
      <c r="AY172" s="19" t="s">
        <v>134</v>
      </c>
      <c r="BE172" s="182">
        <f>IF(N172="základní",J172,0)</f>
        <v>0</v>
      </c>
      <c r="BF172" s="182">
        <f>IF(N172="snížená",J172,0)</f>
        <v>0</v>
      </c>
      <c r="BG172" s="182">
        <f>IF(N172="zákl. přenesená",J172,0)</f>
        <v>0</v>
      </c>
      <c r="BH172" s="182">
        <f>IF(N172="sníž. přenesená",J172,0)</f>
        <v>0</v>
      </c>
      <c r="BI172" s="182">
        <f>IF(N172="nulová",J172,0)</f>
        <v>0</v>
      </c>
      <c r="BJ172" s="19" t="s">
        <v>84</v>
      </c>
      <c r="BK172" s="182">
        <f>ROUND(I172*H172,2)</f>
        <v>0</v>
      </c>
      <c r="BL172" s="19" t="s">
        <v>619</v>
      </c>
      <c r="BM172" s="181" t="s">
        <v>1822</v>
      </c>
    </row>
    <row r="173" spans="1:65" s="2" customFormat="1">
      <c r="A173" s="35"/>
      <c r="B173" s="36"/>
      <c r="C173" s="37"/>
      <c r="D173" s="183" t="s">
        <v>143</v>
      </c>
      <c r="E173" s="37"/>
      <c r="F173" s="184" t="s">
        <v>1821</v>
      </c>
      <c r="G173" s="37"/>
      <c r="H173" s="37"/>
      <c r="I173" s="426"/>
      <c r="J173" s="408"/>
      <c r="K173" s="37"/>
      <c r="L173" s="40"/>
      <c r="M173" s="186"/>
      <c r="N173" s="187"/>
      <c r="O173" s="64"/>
      <c r="P173" s="64"/>
      <c r="Q173" s="64"/>
      <c r="R173" s="64"/>
      <c r="S173" s="64"/>
      <c r="T173" s="65"/>
      <c r="U173" s="35"/>
      <c r="V173" s="35"/>
      <c r="W173" s="35"/>
      <c r="X173" s="35"/>
      <c r="Y173" s="35"/>
      <c r="Z173" s="35"/>
      <c r="AA173" s="35"/>
      <c r="AB173" s="35"/>
      <c r="AC173" s="35"/>
      <c r="AD173" s="35"/>
      <c r="AE173" s="35"/>
      <c r="AT173" s="19" t="s">
        <v>143</v>
      </c>
      <c r="AU173" s="19" t="s">
        <v>86</v>
      </c>
    </row>
    <row r="174" spans="1:65" s="2" customFormat="1" ht="14.45" customHeight="1">
      <c r="A174" s="35"/>
      <c r="B174" s="36"/>
      <c r="C174" s="170" t="s">
        <v>373</v>
      </c>
      <c r="D174" s="170" t="s">
        <v>136</v>
      </c>
      <c r="E174" s="171" t="s">
        <v>1823</v>
      </c>
      <c r="F174" s="172" t="s">
        <v>1824</v>
      </c>
      <c r="G174" s="173" t="s">
        <v>957</v>
      </c>
      <c r="H174" s="174">
        <v>5</v>
      </c>
      <c r="I174" s="424"/>
      <c r="J174" s="425">
        <f>ROUND(I174*H174,2)</f>
        <v>0</v>
      </c>
      <c r="K174" s="172" t="s">
        <v>19</v>
      </c>
      <c r="L174" s="40"/>
      <c r="M174" s="177" t="s">
        <v>19</v>
      </c>
      <c r="N174" s="178" t="s">
        <v>47</v>
      </c>
      <c r="O174" s="64"/>
      <c r="P174" s="179">
        <f>O174*H174</f>
        <v>0</v>
      </c>
      <c r="Q174" s="179">
        <v>0</v>
      </c>
      <c r="R174" s="179">
        <f>Q174*H174</f>
        <v>0</v>
      </c>
      <c r="S174" s="179">
        <v>0</v>
      </c>
      <c r="T174" s="180">
        <f>S174*H174</f>
        <v>0</v>
      </c>
      <c r="U174" s="35"/>
      <c r="V174" s="35"/>
      <c r="W174" s="35"/>
      <c r="X174" s="35"/>
      <c r="Y174" s="35"/>
      <c r="Z174" s="35"/>
      <c r="AA174" s="35"/>
      <c r="AB174" s="35"/>
      <c r="AC174" s="35"/>
      <c r="AD174" s="35"/>
      <c r="AE174" s="35"/>
      <c r="AR174" s="181" t="s">
        <v>619</v>
      </c>
      <c r="AT174" s="181" t="s">
        <v>136</v>
      </c>
      <c r="AU174" s="181" t="s">
        <v>86</v>
      </c>
      <c r="AY174" s="19" t="s">
        <v>134</v>
      </c>
      <c r="BE174" s="182">
        <f>IF(N174="základní",J174,0)</f>
        <v>0</v>
      </c>
      <c r="BF174" s="182">
        <f>IF(N174="snížená",J174,0)</f>
        <v>0</v>
      </c>
      <c r="BG174" s="182">
        <f>IF(N174="zákl. přenesená",J174,0)</f>
        <v>0</v>
      </c>
      <c r="BH174" s="182">
        <f>IF(N174="sníž. přenesená",J174,0)</f>
        <v>0</v>
      </c>
      <c r="BI174" s="182">
        <f>IF(N174="nulová",J174,0)</f>
        <v>0</v>
      </c>
      <c r="BJ174" s="19" t="s">
        <v>84</v>
      </c>
      <c r="BK174" s="182">
        <f>ROUND(I174*H174,2)</f>
        <v>0</v>
      </c>
      <c r="BL174" s="19" t="s">
        <v>619</v>
      </c>
      <c r="BM174" s="181" t="s">
        <v>1825</v>
      </c>
    </row>
    <row r="175" spans="1:65" s="2" customFormat="1">
      <c r="A175" s="35"/>
      <c r="B175" s="36"/>
      <c r="C175" s="37"/>
      <c r="D175" s="183" t="s">
        <v>143</v>
      </c>
      <c r="E175" s="37"/>
      <c r="F175" s="184" t="s">
        <v>1824</v>
      </c>
      <c r="G175" s="37"/>
      <c r="H175" s="37"/>
      <c r="I175" s="426"/>
      <c r="J175" s="408"/>
      <c r="K175" s="37"/>
      <c r="L175" s="40"/>
      <c r="M175" s="186"/>
      <c r="N175" s="187"/>
      <c r="O175" s="64"/>
      <c r="P175" s="64"/>
      <c r="Q175" s="64"/>
      <c r="R175" s="64"/>
      <c r="S175" s="64"/>
      <c r="T175" s="65"/>
      <c r="U175" s="35"/>
      <c r="V175" s="35"/>
      <c r="W175" s="35"/>
      <c r="X175" s="35"/>
      <c r="Y175" s="35"/>
      <c r="Z175" s="35"/>
      <c r="AA175" s="35"/>
      <c r="AB175" s="35"/>
      <c r="AC175" s="35"/>
      <c r="AD175" s="35"/>
      <c r="AE175" s="35"/>
      <c r="AT175" s="19" t="s">
        <v>143</v>
      </c>
      <c r="AU175" s="19" t="s">
        <v>86</v>
      </c>
    </row>
    <row r="176" spans="1:65" s="2" customFormat="1" ht="14.45" customHeight="1">
      <c r="A176" s="35"/>
      <c r="B176" s="36"/>
      <c r="C176" s="170" t="s">
        <v>379</v>
      </c>
      <c r="D176" s="170" t="s">
        <v>136</v>
      </c>
      <c r="E176" s="171" t="s">
        <v>1826</v>
      </c>
      <c r="F176" s="172" t="s">
        <v>1827</v>
      </c>
      <c r="G176" s="173" t="s">
        <v>957</v>
      </c>
      <c r="H176" s="174">
        <v>1</v>
      </c>
      <c r="I176" s="424"/>
      <c r="J176" s="425">
        <f>ROUND(I176*H176,2)</f>
        <v>0</v>
      </c>
      <c r="K176" s="172" t="s">
        <v>19</v>
      </c>
      <c r="L176" s="40"/>
      <c r="M176" s="177" t="s">
        <v>19</v>
      </c>
      <c r="N176" s="178" t="s">
        <v>47</v>
      </c>
      <c r="O176" s="64"/>
      <c r="P176" s="179">
        <f>O176*H176</f>
        <v>0</v>
      </c>
      <c r="Q176" s="179">
        <v>0</v>
      </c>
      <c r="R176" s="179">
        <f>Q176*H176</f>
        <v>0</v>
      </c>
      <c r="S176" s="179">
        <v>0</v>
      </c>
      <c r="T176" s="180">
        <f>S176*H176</f>
        <v>0</v>
      </c>
      <c r="U176" s="35"/>
      <c r="V176" s="35"/>
      <c r="W176" s="35"/>
      <c r="X176" s="35"/>
      <c r="Y176" s="35"/>
      <c r="Z176" s="35"/>
      <c r="AA176" s="35"/>
      <c r="AB176" s="35"/>
      <c r="AC176" s="35"/>
      <c r="AD176" s="35"/>
      <c r="AE176" s="35"/>
      <c r="AR176" s="181" t="s">
        <v>619</v>
      </c>
      <c r="AT176" s="181" t="s">
        <v>136</v>
      </c>
      <c r="AU176" s="181" t="s">
        <v>86</v>
      </c>
      <c r="AY176" s="19" t="s">
        <v>134</v>
      </c>
      <c r="BE176" s="182">
        <f>IF(N176="základní",J176,0)</f>
        <v>0</v>
      </c>
      <c r="BF176" s="182">
        <f>IF(N176="snížená",J176,0)</f>
        <v>0</v>
      </c>
      <c r="BG176" s="182">
        <f>IF(N176="zákl. přenesená",J176,0)</f>
        <v>0</v>
      </c>
      <c r="BH176" s="182">
        <f>IF(N176="sníž. přenesená",J176,0)</f>
        <v>0</v>
      </c>
      <c r="BI176" s="182">
        <f>IF(N176="nulová",J176,0)</f>
        <v>0</v>
      </c>
      <c r="BJ176" s="19" t="s">
        <v>84</v>
      </c>
      <c r="BK176" s="182">
        <f>ROUND(I176*H176,2)</f>
        <v>0</v>
      </c>
      <c r="BL176" s="19" t="s">
        <v>619</v>
      </c>
      <c r="BM176" s="181" t="s">
        <v>1828</v>
      </c>
    </row>
    <row r="177" spans="1:65" s="2" customFormat="1">
      <c r="A177" s="35"/>
      <c r="B177" s="36"/>
      <c r="C177" s="37"/>
      <c r="D177" s="183" t="s">
        <v>143</v>
      </c>
      <c r="E177" s="37"/>
      <c r="F177" s="184" t="s">
        <v>1827</v>
      </c>
      <c r="G177" s="37"/>
      <c r="H177" s="37"/>
      <c r="I177" s="426"/>
      <c r="J177" s="408"/>
      <c r="K177" s="37"/>
      <c r="L177" s="40"/>
      <c r="M177" s="186"/>
      <c r="N177" s="187"/>
      <c r="O177" s="64"/>
      <c r="P177" s="64"/>
      <c r="Q177" s="64"/>
      <c r="R177" s="64"/>
      <c r="S177" s="64"/>
      <c r="T177" s="65"/>
      <c r="U177" s="35"/>
      <c r="V177" s="35"/>
      <c r="W177" s="35"/>
      <c r="X177" s="35"/>
      <c r="Y177" s="35"/>
      <c r="Z177" s="35"/>
      <c r="AA177" s="35"/>
      <c r="AB177" s="35"/>
      <c r="AC177" s="35"/>
      <c r="AD177" s="35"/>
      <c r="AE177" s="35"/>
      <c r="AT177" s="19" t="s">
        <v>143</v>
      </c>
      <c r="AU177" s="19" t="s">
        <v>86</v>
      </c>
    </row>
    <row r="178" spans="1:65" s="2" customFormat="1" ht="14.45" customHeight="1">
      <c r="A178" s="35"/>
      <c r="B178" s="36"/>
      <c r="C178" s="170" t="s">
        <v>386</v>
      </c>
      <c r="D178" s="170" t="s">
        <v>136</v>
      </c>
      <c r="E178" s="171" t="s">
        <v>1829</v>
      </c>
      <c r="F178" s="172" t="s">
        <v>1830</v>
      </c>
      <c r="G178" s="173" t="s">
        <v>957</v>
      </c>
      <c r="H178" s="174">
        <v>1</v>
      </c>
      <c r="I178" s="424"/>
      <c r="J178" s="425">
        <f>ROUND(I178*H178,2)</f>
        <v>0</v>
      </c>
      <c r="K178" s="172" t="s">
        <v>19</v>
      </c>
      <c r="L178" s="40"/>
      <c r="M178" s="177" t="s">
        <v>19</v>
      </c>
      <c r="N178" s="178" t="s">
        <v>47</v>
      </c>
      <c r="O178" s="64"/>
      <c r="P178" s="179">
        <f>O178*H178</f>
        <v>0</v>
      </c>
      <c r="Q178" s="179">
        <v>0</v>
      </c>
      <c r="R178" s="179">
        <f>Q178*H178</f>
        <v>0</v>
      </c>
      <c r="S178" s="179">
        <v>0</v>
      </c>
      <c r="T178" s="180">
        <f>S178*H178</f>
        <v>0</v>
      </c>
      <c r="U178" s="35"/>
      <c r="V178" s="35"/>
      <c r="W178" s="35"/>
      <c r="X178" s="35"/>
      <c r="Y178" s="35"/>
      <c r="Z178" s="35"/>
      <c r="AA178" s="35"/>
      <c r="AB178" s="35"/>
      <c r="AC178" s="35"/>
      <c r="AD178" s="35"/>
      <c r="AE178" s="35"/>
      <c r="AR178" s="181" t="s">
        <v>619</v>
      </c>
      <c r="AT178" s="181" t="s">
        <v>136</v>
      </c>
      <c r="AU178" s="181" t="s">
        <v>86</v>
      </c>
      <c r="AY178" s="19" t="s">
        <v>134</v>
      </c>
      <c r="BE178" s="182">
        <f>IF(N178="základní",J178,0)</f>
        <v>0</v>
      </c>
      <c r="BF178" s="182">
        <f>IF(N178="snížená",J178,0)</f>
        <v>0</v>
      </c>
      <c r="BG178" s="182">
        <f>IF(N178="zákl. přenesená",J178,0)</f>
        <v>0</v>
      </c>
      <c r="BH178" s="182">
        <f>IF(N178="sníž. přenesená",J178,0)</f>
        <v>0</v>
      </c>
      <c r="BI178" s="182">
        <f>IF(N178="nulová",J178,0)</f>
        <v>0</v>
      </c>
      <c r="BJ178" s="19" t="s">
        <v>84</v>
      </c>
      <c r="BK178" s="182">
        <f>ROUND(I178*H178,2)</f>
        <v>0</v>
      </c>
      <c r="BL178" s="19" t="s">
        <v>619</v>
      </c>
      <c r="BM178" s="181" t="s">
        <v>1831</v>
      </c>
    </row>
    <row r="179" spans="1:65" s="2" customFormat="1">
      <c r="A179" s="35"/>
      <c r="B179" s="36"/>
      <c r="C179" s="37"/>
      <c r="D179" s="183" t="s">
        <v>143</v>
      </c>
      <c r="E179" s="37"/>
      <c r="F179" s="184" t="s">
        <v>1830</v>
      </c>
      <c r="G179" s="37"/>
      <c r="H179" s="37"/>
      <c r="I179" s="426"/>
      <c r="J179" s="408"/>
      <c r="K179" s="37"/>
      <c r="L179" s="40"/>
      <c r="M179" s="186"/>
      <c r="N179" s="187"/>
      <c r="O179" s="64"/>
      <c r="P179" s="64"/>
      <c r="Q179" s="64"/>
      <c r="R179" s="64"/>
      <c r="S179" s="64"/>
      <c r="T179" s="65"/>
      <c r="U179" s="35"/>
      <c r="V179" s="35"/>
      <c r="W179" s="35"/>
      <c r="X179" s="35"/>
      <c r="Y179" s="35"/>
      <c r="Z179" s="35"/>
      <c r="AA179" s="35"/>
      <c r="AB179" s="35"/>
      <c r="AC179" s="35"/>
      <c r="AD179" s="35"/>
      <c r="AE179" s="35"/>
      <c r="AT179" s="19" t="s">
        <v>143</v>
      </c>
      <c r="AU179" s="19" t="s">
        <v>86</v>
      </c>
    </row>
    <row r="180" spans="1:65" s="2" customFormat="1" ht="14.45" customHeight="1">
      <c r="A180" s="35"/>
      <c r="B180" s="36"/>
      <c r="C180" s="170" t="s">
        <v>392</v>
      </c>
      <c r="D180" s="170" t="s">
        <v>136</v>
      </c>
      <c r="E180" s="171" t="s">
        <v>1832</v>
      </c>
      <c r="F180" s="172" t="s">
        <v>1833</v>
      </c>
      <c r="G180" s="173" t="s">
        <v>957</v>
      </c>
      <c r="H180" s="174">
        <v>1</v>
      </c>
      <c r="I180" s="424"/>
      <c r="J180" s="425">
        <f>ROUND(I180*H180,2)</f>
        <v>0</v>
      </c>
      <c r="K180" s="172" t="s">
        <v>19</v>
      </c>
      <c r="L180" s="40"/>
      <c r="M180" s="177" t="s">
        <v>19</v>
      </c>
      <c r="N180" s="178" t="s">
        <v>47</v>
      </c>
      <c r="O180" s="64"/>
      <c r="P180" s="179">
        <f>O180*H180</f>
        <v>0</v>
      </c>
      <c r="Q180" s="179">
        <v>0</v>
      </c>
      <c r="R180" s="179">
        <f>Q180*H180</f>
        <v>0</v>
      </c>
      <c r="S180" s="179">
        <v>0</v>
      </c>
      <c r="T180" s="180">
        <f>S180*H180</f>
        <v>0</v>
      </c>
      <c r="U180" s="35"/>
      <c r="V180" s="35"/>
      <c r="W180" s="35"/>
      <c r="X180" s="35"/>
      <c r="Y180" s="35"/>
      <c r="Z180" s="35"/>
      <c r="AA180" s="35"/>
      <c r="AB180" s="35"/>
      <c r="AC180" s="35"/>
      <c r="AD180" s="35"/>
      <c r="AE180" s="35"/>
      <c r="AR180" s="181" t="s">
        <v>619</v>
      </c>
      <c r="AT180" s="181" t="s">
        <v>136</v>
      </c>
      <c r="AU180" s="181" t="s">
        <v>86</v>
      </c>
      <c r="AY180" s="19" t="s">
        <v>134</v>
      </c>
      <c r="BE180" s="182">
        <f>IF(N180="základní",J180,0)</f>
        <v>0</v>
      </c>
      <c r="BF180" s="182">
        <f>IF(N180="snížená",J180,0)</f>
        <v>0</v>
      </c>
      <c r="BG180" s="182">
        <f>IF(N180="zákl. přenesená",J180,0)</f>
        <v>0</v>
      </c>
      <c r="BH180" s="182">
        <f>IF(N180="sníž. přenesená",J180,0)</f>
        <v>0</v>
      </c>
      <c r="BI180" s="182">
        <f>IF(N180="nulová",J180,0)</f>
        <v>0</v>
      </c>
      <c r="BJ180" s="19" t="s">
        <v>84</v>
      </c>
      <c r="BK180" s="182">
        <f>ROUND(I180*H180,2)</f>
        <v>0</v>
      </c>
      <c r="BL180" s="19" t="s">
        <v>619</v>
      </c>
      <c r="BM180" s="181" t="s">
        <v>1834</v>
      </c>
    </row>
    <row r="181" spans="1:65" s="2" customFormat="1">
      <c r="A181" s="35"/>
      <c r="B181" s="36"/>
      <c r="C181" s="37"/>
      <c r="D181" s="183" t="s">
        <v>143</v>
      </c>
      <c r="E181" s="37"/>
      <c r="F181" s="184" t="s">
        <v>1833</v>
      </c>
      <c r="G181" s="37"/>
      <c r="H181" s="37"/>
      <c r="I181" s="426"/>
      <c r="J181" s="408"/>
      <c r="K181" s="37"/>
      <c r="L181" s="40"/>
      <c r="M181" s="186"/>
      <c r="N181" s="187"/>
      <c r="O181" s="64"/>
      <c r="P181" s="64"/>
      <c r="Q181" s="64"/>
      <c r="R181" s="64"/>
      <c r="S181" s="64"/>
      <c r="T181" s="65"/>
      <c r="U181" s="35"/>
      <c r="V181" s="35"/>
      <c r="W181" s="35"/>
      <c r="X181" s="35"/>
      <c r="Y181" s="35"/>
      <c r="Z181" s="35"/>
      <c r="AA181" s="35"/>
      <c r="AB181" s="35"/>
      <c r="AC181" s="35"/>
      <c r="AD181" s="35"/>
      <c r="AE181" s="35"/>
      <c r="AT181" s="19" t="s">
        <v>143</v>
      </c>
      <c r="AU181" s="19" t="s">
        <v>86</v>
      </c>
    </row>
    <row r="182" spans="1:65" s="2" customFormat="1" ht="14.45" customHeight="1">
      <c r="A182" s="35"/>
      <c r="B182" s="36"/>
      <c r="C182" s="170" t="s">
        <v>399</v>
      </c>
      <c r="D182" s="170" t="s">
        <v>136</v>
      </c>
      <c r="E182" s="171" t="s">
        <v>1835</v>
      </c>
      <c r="F182" s="172" t="s">
        <v>1836</v>
      </c>
      <c r="G182" s="173" t="s">
        <v>957</v>
      </c>
      <c r="H182" s="174">
        <v>6</v>
      </c>
      <c r="I182" s="424"/>
      <c r="J182" s="425">
        <f>ROUND(I182*H182,2)</f>
        <v>0</v>
      </c>
      <c r="K182" s="172" t="s">
        <v>19</v>
      </c>
      <c r="L182" s="40"/>
      <c r="M182" s="177" t="s">
        <v>19</v>
      </c>
      <c r="N182" s="178" t="s">
        <v>47</v>
      </c>
      <c r="O182" s="64"/>
      <c r="P182" s="179">
        <f>O182*H182</f>
        <v>0</v>
      </c>
      <c r="Q182" s="179">
        <v>0</v>
      </c>
      <c r="R182" s="179">
        <f>Q182*H182</f>
        <v>0</v>
      </c>
      <c r="S182" s="179">
        <v>0</v>
      </c>
      <c r="T182" s="180">
        <f>S182*H182</f>
        <v>0</v>
      </c>
      <c r="U182" s="35"/>
      <c r="V182" s="35"/>
      <c r="W182" s="35"/>
      <c r="X182" s="35"/>
      <c r="Y182" s="35"/>
      <c r="Z182" s="35"/>
      <c r="AA182" s="35"/>
      <c r="AB182" s="35"/>
      <c r="AC182" s="35"/>
      <c r="AD182" s="35"/>
      <c r="AE182" s="35"/>
      <c r="AR182" s="181" t="s">
        <v>619</v>
      </c>
      <c r="AT182" s="181" t="s">
        <v>136</v>
      </c>
      <c r="AU182" s="181" t="s">
        <v>86</v>
      </c>
      <c r="AY182" s="19" t="s">
        <v>134</v>
      </c>
      <c r="BE182" s="182">
        <f>IF(N182="základní",J182,0)</f>
        <v>0</v>
      </c>
      <c r="BF182" s="182">
        <f>IF(N182="snížená",J182,0)</f>
        <v>0</v>
      </c>
      <c r="BG182" s="182">
        <f>IF(N182="zákl. přenesená",J182,0)</f>
        <v>0</v>
      </c>
      <c r="BH182" s="182">
        <f>IF(N182="sníž. přenesená",J182,0)</f>
        <v>0</v>
      </c>
      <c r="BI182" s="182">
        <f>IF(N182="nulová",J182,0)</f>
        <v>0</v>
      </c>
      <c r="BJ182" s="19" t="s">
        <v>84</v>
      </c>
      <c r="BK182" s="182">
        <f>ROUND(I182*H182,2)</f>
        <v>0</v>
      </c>
      <c r="BL182" s="19" t="s">
        <v>619</v>
      </c>
      <c r="BM182" s="181" t="s">
        <v>1837</v>
      </c>
    </row>
    <row r="183" spans="1:65" s="2" customFormat="1">
      <c r="A183" s="35"/>
      <c r="B183" s="36"/>
      <c r="C183" s="37"/>
      <c r="D183" s="183" t="s">
        <v>143</v>
      </c>
      <c r="E183" s="37"/>
      <c r="F183" s="184" t="s">
        <v>1836</v>
      </c>
      <c r="G183" s="37"/>
      <c r="H183" s="37"/>
      <c r="I183" s="426"/>
      <c r="J183" s="408"/>
      <c r="K183" s="37"/>
      <c r="L183" s="40"/>
      <c r="M183" s="186"/>
      <c r="N183" s="187"/>
      <c r="O183" s="64"/>
      <c r="P183" s="64"/>
      <c r="Q183" s="64"/>
      <c r="R183" s="64"/>
      <c r="S183" s="64"/>
      <c r="T183" s="65"/>
      <c r="U183" s="35"/>
      <c r="V183" s="35"/>
      <c r="W183" s="35"/>
      <c r="X183" s="35"/>
      <c r="Y183" s="35"/>
      <c r="Z183" s="35"/>
      <c r="AA183" s="35"/>
      <c r="AB183" s="35"/>
      <c r="AC183" s="35"/>
      <c r="AD183" s="35"/>
      <c r="AE183" s="35"/>
      <c r="AT183" s="19" t="s">
        <v>143</v>
      </c>
      <c r="AU183" s="19" t="s">
        <v>86</v>
      </c>
    </row>
    <row r="184" spans="1:65" s="2" customFormat="1" ht="14.45" customHeight="1">
      <c r="A184" s="35"/>
      <c r="B184" s="36"/>
      <c r="C184" s="170" t="s">
        <v>405</v>
      </c>
      <c r="D184" s="170" t="s">
        <v>136</v>
      </c>
      <c r="E184" s="171" t="s">
        <v>1530</v>
      </c>
      <c r="F184" s="172" t="s">
        <v>1531</v>
      </c>
      <c r="G184" s="173" t="s">
        <v>1058</v>
      </c>
      <c r="H184" s="390">
        <v>1</v>
      </c>
      <c r="I184" s="424"/>
      <c r="J184" s="425">
        <f>ROUND(I184*H184,2)</f>
        <v>0</v>
      </c>
      <c r="K184" s="172" t="s">
        <v>19</v>
      </c>
      <c r="L184" s="40"/>
      <c r="M184" s="177" t="s">
        <v>19</v>
      </c>
      <c r="N184" s="178" t="s">
        <v>47</v>
      </c>
      <c r="O184" s="64"/>
      <c r="P184" s="179">
        <f>O184*H184</f>
        <v>0</v>
      </c>
      <c r="Q184" s="179">
        <v>0</v>
      </c>
      <c r="R184" s="179">
        <f>Q184*H184</f>
        <v>0</v>
      </c>
      <c r="S184" s="179">
        <v>0</v>
      </c>
      <c r="T184" s="180">
        <f>S184*H184</f>
        <v>0</v>
      </c>
      <c r="U184" s="35"/>
      <c r="V184" s="35"/>
      <c r="W184" s="35"/>
      <c r="X184" s="35"/>
      <c r="Y184" s="35"/>
      <c r="Z184" s="35"/>
      <c r="AA184" s="35"/>
      <c r="AB184" s="35"/>
      <c r="AC184" s="35"/>
      <c r="AD184" s="35"/>
      <c r="AE184" s="35"/>
      <c r="AR184" s="181" t="s">
        <v>619</v>
      </c>
      <c r="AT184" s="181" t="s">
        <v>136</v>
      </c>
      <c r="AU184" s="181" t="s">
        <v>86</v>
      </c>
      <c r="AY184" s="19" t="s">
        <v>134</v>
      </c>
      <c r="BE184" s="182">
        <f>IF(N184="základní",J184,0)</f>
        <v>0</v>
      </c>
      <c r="BF184" s="182">
        <f>IF(N184="snížená",J184,0)</f>
        <v>0</v>
      </c>
      <c r="BG184" s="182">
        <f>IF(N184="zákl. přenesená",J184,0)</f>
        <v>0</v>
      </c>
      <c r="BH184" s="182">
        <f>IF(N184="sníž. přenesená",J184,0)</f>
        <v>0</v>
      </c>
      <c r="BI184" s="182">
        <f>IF(N184="nulová",J184,0)</f>
        <v>0</v>
      </c>
      <c r="BJ184" s="19" t="s">
        <v>84</v>
      </c>
      <c r="BK184" s="182">
        <f>ROUND(I184*H184,2)</f>
        <v>0</v>
      </c>
      <c r="BL184" s="19" t="s">
        <v>619</v>
      </c>
      <c r="BM184" s="181" t="s">
        <v>1838</v>
      </c>
    </row>
    <row r="185" spans="1:65" s="2" customFormat="1">
      <c r="A185" s="35"/>
      <c r="B185" s="36"/>
      <c r="C185" s="37"/>
      <c r="D185" s="183" t="s">
        <v>143</v>
      </c>
      <c r="E185" s="37"/>
      <c r="F185" s="184" t="s">
        <v>1531</v>
      </c>
      <c r="G185" s="37"/>
      <c r="H185" s="391"/>
      <c r="I185" s="426"/>
      <c r="J185" s="408"/>
      <c r="K185" s="37"/>
      <c r="L185" s="40"/>
      <c r="M185" s="186"/>
      <c r="N185" s="187"/>
      <c r="O185" s="64"/>
      <c r="P185" s="64"/>
      <c r="Q185" s="64"/>
      <c r="R185" s="64"/>
      <c r="S185" s="64"/>
      <c r="T185" s="65"/>
      <c r="U185" s="35"/>
      <c r="V185" s="35"/>
      <c r="W185" s="35"/>
      <c r="X185" s="35"/>
      <c r="Y185" s="35"/>
      <c r="Z185" s="35"/>
      <c r="AA185" s="35"/>
      <c r="AB185" s="35"/>
      <c r="AC185" s="35"/>
      <c r="AD185" s="35"/>
      <c r="AE185" s="35"/>
      <c r="AT185" s="19" t="s">
        <v>143</v>
      </c>
      <c r="AU185" s="19" t="s">
        <v>86</v>
      </c>
    </row>
    <row r="186" spans="1:65" s="2" customFormat="1" ht="14.45" customHeight="1">
      <c r="A186" s="35"/>
      <c r="B186" s="36"/>
      <c r="C186" s="170" t="s">
        <v>412</v>
      </c>
      <c r="D186" s="170" t="s">
        <v>136</v>
      </c>
      <c r="E186" s="171" t="s">
        <v>1534</v>
      </c>
      <c r="F186" s="172" t="s">
        <v>1535</v>
      </c>
      <c r="G186" s="173" t="s">
        <v>1058</v>
      </c>
      <c r="H186" s="390">
        <v>1</v>
      </c>
      <c r="I186" s="424"/>
      <c r="J186" s="425">
        <f>ROUND(I186*H186,2)</f>
        <v>0</v>
      </c>
      <c r="K186" s="172" t="s">
        <v>19</v>
      </c>
      <c r="L186" s="40"/>
      <c r="M186" s="177" t="s">
        <v>19</v>
      </c>
      <c r="N186" s="178" t="s">
        <v>47</v>
      </c>
      <c r="O186" s="64"/>
      <c r="P186" s="179">
        <f>O186*H186</f>
        <v>0</v>
      </c>
      <c r="Q186" s="179">
        <v>0</v>
      </c>
      <c r="R186" s="179">
        <f>Q186*H186</f>
        <v>0</v>
      </c>
      <c r="S186" s="179">
        <v>0</v>
      </c>
      <c r="T186" s="180">
        <f>S186*H186</f>
        <v>0</v>
      </c>
      <c r="U186" s="35"/>
      <c r="V186" s="35"/>
      <c r="W186" s="35"/>
      <c r="X186" s="35"/>
      <c r="Y186" s="35"/>
      <c r="Z186" s="35"/>
      <c r="AA186" s="35"/>
      <c r="AB186" s="35"/>
      <c r="AC186" s="35"/>
      <c r="AD186" s="35"/>
      <c r="AE186" s="35"/>
      <c r="AR186" s="181" t="s">
        <v>619</v>
      </c>
      <c r="AT186" s="181" t="s">
        <v>136</v>
      </c>
      <c r="AU186" s="181" t="s">
        <v>86</v>
      </c>
      <c r="AY186" s="19" t="s">
        <v>134</v>
      </c>
      <c r="BE186" s="182">
        <f>IF(N186="základní",J186,0)</f>
        <v>0</v>
      </c>
      <c r="BF186" s="182">
        <f>IF(N186="snížená",J186,0)</f>
        <v>0</v>
      </c>
      <c r="BG186" s="182">
        <f>IF(N186="zákl. přenesená",J186,0)</f>
        <v>0</v>
      </c>
      <c r="BH186" s="182">
        <f>IF(N186="sníž. přenesená",J186,0)</f>
        <v>0</v>
      </c>
      <c r="BI186" s="182">
        <f>IF(N186="nulová",J186,0)</f>
        <v>0</v>
      </c>
      <c r="BJ186" s="19" t="s">
        <v>84</v>
      </c>
      <c r="BK186" s="182">
        <f>ROUND(I186*H186,2)</f>
        <v>0</v>
      </c>
      <c r="BL186" s="19" t="s">
        <v>619</v>
      </c>
      <c r="BM186" s="181" t="s">
        <v>1839</v>
      </c>
    </row>
    <row r="187" spans="1:65" s="2" customFormat="1">
      <c r="A187" s="35"/>
      <c r="B187" s="36"/>
      <c r="C187" s="37"/>
      <c r="D187" s="183" t="s">
        <v>143</v>
      </c>
      <c r="E187" s="37"/>
      <c r="F187" s="184" t="s">
        <v>1535</v>
      </c>
      <c r="G187" s="37"/>
      <c r="H187" s="37"/>
      <c r="I187" s="426"/>
      <c r="J187" s="408"/>
      <c r="K187" s="37"/>
      <c r="L187" s="40"/>
      <c r="M187" s="186"/>
      <c r="N187" s="187"/>
      <c r="O187" s="64"/>
      <c r="P187" s="64"/>
      <c r="Q187" s="64"/>
      <c r="R187" s="64"/>
      <c r="S187" s="64"/>
      <c r="T187" s="65"/>
      <c r="U187" s="35"/>
      <c r="V187" s="35"/>
      <c r="W187" s="35"/>
      <c r="X187" s="35"/>
      <c r="Y187" s="35"/>
      <c r="Z187" s="35"/>
      <c r="AA187" s="35"/>
      <c r="AB187" s="35"/>
      <c r="AC187" s="35"/>
      <c r="AD187" s="35"/>
      <c r="AE187" s="35"/>
      <c r="AT187" s="19" t="s">
        <v>143</v>
      </c>
      <c r="AU187" s="19" t="s">
        <v>86</v>
      </c>
    </row>
    <row r="188" spans="1:65" s="12" customFormat="1" ht="22.9" customHeight="1">
      <c r="B188" s="155"/>
      <c r="C188" s="156"/>
      <c r="D188" s="157" t="s">
        <v>75</v>
      </c>
      <c r="E188" s="169" t="s">
        <v>1840</v>
      </c>
      <c r="F188" s="169" t="s">
        <v>1841</v>
      </c>
      <c r="G188" s="156"/>
      <c r="H188" s="156"/>
      <c r="I188" s="421"/>
      <c r="J188" s="423">
        <f>BK188</f>
        <v>0</v>
      </c>
      <c r="K188" s="156"/>
      <c r="L188" s="161"/>
      <c r="M188" s="162"/>
      <c r="N188" s="163"/>
      <c r="O188" s="163"/>
      <c r="P188" s="164">
        <f>SUM(P189:P224)</f>
        <v>0</v>
      </c>
      <c r="Q188" s="163"/>
      <c r="R188" s="164">
        <f>SUM(R189:R224)</f>
        <v>0</v>
      </c>
      <c r="S188" s="163"/>
      <c r="T188" s="165">
        <f>SUM(T189:T224)</f>
        <v>0</v>
      </c>
      <c r="AR188" s="166" t="s">
        <v>159</v>
      </c>
      <c r="AT188" s="167" t="s">
        <v>75</v>
      </c>
      <c r="AU188" s="167" t="s">
        <v>84</v>
      </c>
      <c r="AY188" s="166" t="s">
        <v>134</v>
      </c>
      <c r="BK188" s="168">
        <f>SUM(BK189:BK224)</f>
        <v>0</v>
      </c>
    </row>
    <row r="189" spans="1:65" s="2" customFormat="1" ht="14.45" customHeight="1">
      <c r="A189" s="35"/>
      <c r="B189" s="36"/>
      <c r="C189" s="218" t="s">
        <v>419</v>
      </c>
      <c r="D189" s="218" t="s">
        <v>192</v>
      </c>
      <c r="E189" s="219" t="s">
        <v>1842</v>
      </c>
      <c r="F189" s="220" t="s">
        <v>1843</v>
      </c>
      <c r="G189" s="221" t="s">
        <v>181</v>
      </c>
      <c r="H189" s="222">
        <v>45</v>
      </c>
      <c r="I189" s="427"/>
      <c r="J189" s="428">
        <f>ROUND(I189*H189,2)</f>
        <v>0</v>
      </c>
      <c r="K189" s="220" t="s">
        <v>19</v>
      </c>
      <c r="L189" s="223"/>
      <c r="M189" s="224" t="s">
        <v>19</v>
      </c>
      <c r="N189" s="225" t="s">
        <v>47</v>
      </c>
      <c r="O189" s="64"/>
      <c r="P189" s="179">
        <f>O189*H189</f>
        <v>0</v>
      </c>
      <c r="Q189" s="179">
        <v>0</v>
      </c>
      <c r="R189" s="179">
        <f>Q189*H189</f>
        <v>0</v>
      </c>
      <c r="S189" s="179">
        <v>0</v>
      </c>
      <c r="T189" s="180">
        <f>S189*H189</f>
        <v>0</v>
      </c>
      <c r="U189" s="35"/>
      <c r="V189" s="35"/>
      <c r="W189" s="35"/>
      <c r="X189" s="35"/>
      <c r="Y189" s="35"/>
      <c r="Z189" s="35"/>
      <c r="AA189" s="35"/>
      <c r="AB189" s="35"/>
      <c r="AC189" s="35"/>
      <c r="AD189" s="35"/>
      <c r="AE189" s="35"/>
      <c r="AR189" s="181" t="s">
        <v>1178</v>
      </c>
      <c r="AT189" s="181" t="s">
        <v>192</v>
      </c>
      <c r="AU189" s="181" t="s">
        <v>86</v>
      </c>
      <c r="AY189" s="19" t="s">
        <v>134</v>
      </c>
      <c r="BE189" s="182">
        <f>IF(N189="základní",J189,0)</f>
        <v>0</v>
      </c>
      <c r="BF189" s="182">
        <f>IF(N189="snížená",J189,0)</f>
        <v>0</v>
      </c>
      <c r="BG189" s="182">
        <f>IF(N189="zákl. přenesená",J189,0)</f>
        <v>0</v>
      </c>
      <c r="BH189" s="182">
        <f>IF(N189="sníž. přenesená",J189,0)</f>
        <v>0</v>
      </c>
      <c r="BI189" s="182">
        <f>IF(N189="nulová",J189,0)</f>
        <v>0</v>
      </c>
      <c r="BJ189" s="19" t="s">
        <v>84</v>
      </c>
      <c r="BK189" s="182">
        <f>ROUND(I189*H189,2)</f>
        <v>0</v>
      </c>
      <c r="BL189" s="19" t="s">
        <v>619</v>
      </c>
      <c r="BM189" s="181" t="s">
        <v>1844</v>
      </c>
    </row>
    <row r="190" spans="1:65" s="2" customFormat="1">
      <c r="A190" s="35"/>
      <c r="B190" s="36"/>
      <c r="C190" s="37"/>
      <c r="D190" s="183" t="s">
        <v>143</v>
      </c>
      <c r="E190" s="37"/>
      <c r="F190" s="184" t="s">
        <v>1843</v>
      </c>
      <c r="G190" s="37"/>
      <c r="H190" s="37"/>
      <c r="I190" s="426"/>
      <c r="J190" s="408"/>
      <c r="K190" s="37"/>
      <c r="L190" s="40"/>
      <c r="M190" s="186"/>
      <c r="N190" s="187"/>
      <c r="O190" s="64"/>
      <c r="P190" s="64"/>
      <c r="Q190" s="64"/>
      <c r="R190" s="64"/>
      <c r="S190" s="64"/>
      <c r="T190" s="65"/>
      <c r="U190" s="35"/>
      <c r="V190" s="35"/>
      <c r="W190" s="35"/>
      <c r="X190" s="35"/>
      <c r="Y190" s="35"/>
      <c r="Z190" s="35"/>
      <c r="AA190" s="35"/>
      <c r="AB190" s="35"/>
      <c r="AC190" s="35"/>
      <c r="AD190" s="35"/>
      <c r="AE190" s="35"/>
      <c r="AT190" s="19" t="s">
        <v>143</v>
      </c>
      <c r="AU190" s="19" t="s">
        <v>86</v>
      </c>
    </row>
    <row r="191" spans="1:65" s="2" customFormat="1" ht="14.45" customHeight="1">
      <c r="A191" s="35"/>
      <c r="B191" s="36"/>
      <c r="C191" s="218" t="s">
        <v>427</v>
      </c>
      <c r="D191" s="218" t="s">
        <v>192</v>
      </c>
      <c r="E191" s="219" t="s">
        <v>1845</v>
      </c>
      <c r="F191" s="220" t="s">
        <v>1846</v>
      </c>
      <c r="G191" s="221" t="s">
        <v>181</v>
      </c>
      <c r="H191" s="222">
        <v>25</v>
      </c>
      <c r="I191" s="427"/>
      <c r="J191" s="428">
        <f>ROUND(I191*H191,2)</f>
        <v>0</v>
      </c>
      <c r="K191" s="220" t="s">
        <v>19</v>
      </c>
      <c r="L191" s="223"/>
      <c r="M191" s="224" t="s">
        <v>19</v>
      </c>
      <c r="N191" s="225" t="s">
        <v>47</v>
      </c>
      <c r="O191" s="64"/>
      <c r="P191" s="179">
        <f>O191*H191</f>
        <v>0</v>
      </c>
      <c r="Q191" s="179">
        <v>0</v>
      </c>
      <c r="R191" s="179">
        <f>Q191*H191</f>
        <v>0</v>
      </c>
      <c r="S191" s="179">
        <v>0</v>
      </c>
      <c r="T191" s="180">
        <f>S191*H191</f>
        <v>0</v>
      </c>
      <c r="U191" s="35"/>
      <c r="V191" s="35"/>
      <c r="W191" s="35"/>
      <c r="X191" s="35"/>
      <c r="Y191" s="35"/>
      <c r="Z191" s="35"/>
      <c r="AA191" s="35"/>
      <c r="AB191" s="35"/>
      <c r="AC191" s="35"/>
      <c r="AD191" s="35"/>
      <c r="AE191" s="35"/>
      <c r="AR191" s="181" t="s">
        <v>1178</v>
      </c>
      <c r="AT191" s="181" t="s">
        <v>192</v>
      </c>
      <c r="AU191" s="181" t="s">
        <v>86</v>
      </c>
      <c r="AY191" s="19" t="s">
        <v>134</v>
      </c>
      <c r="BE191" s="182">
        <f>IF(N191="základní",J191,0)</f>
        <v>0</v>
      </c>
      <c r="BF191" s="182">
        <f>IF(N191="snížená",J191,0)</f>
        <v>0</v>
      </c>
      <c r="BG191" s="182">
        <f>IF(N191="zákl. přenesená",J191,0)</f>
        <v>0</v>
      </c>
      <c r="BH191" s="182">
        <f>IF(N191="sníž. přenesená",J191,0)</f>
        <v>0</v>
      </c>
      <c r="BI191" s="182">
        <f>IF(N191="nulová",J191,0)</f>
        <v>0</v>
      </c>
      <c r="BJ191" s="19" t="s">
        <v>84</v>
      </c>
      <c r="BK191" s="182">
        <f>ROUND(I191*H191,2)</f>
        <v>0</v>
      </c>
      <c r="BL191" s="19" t="s">
        <v>619</v>
      </c>
      <c r="BM191" s="181" t="s">
        <v>1847</v>
      </c>
    </row>
    <row r="192" spans="1:65" s="2" customFormat="1">
      <c r="A192" s="35"/>
      <c r="B192" s="36"/>
      <c r="C192" s="37"/>
      <c r="D192" s="183" t="s">
        <v>143</v>
      </c>
      <c r="E192" s="37"/>
      <c r="F192" s="184" t="s">
        <v>1846</v>
      </c>
      <c r="G192" s="37"/>
      <c r="H192" s="37"/>
      <c r="I192" s="426"/>
      <c r="J192" s="408"/>
      <c r="K192" s="37"/>
      <c r="L192" s="40"/>
      <c r="M192" s="186"/>
      <c r="N192" s="187"/>
      <c r="O192" s="64"/>
      <c r="P192" s="64"/>
      <c r="Q192" s="64"/>
      <c r="R192" s="64"/>
      <c r="S192" s="64"/>
      <c r="T192" s="65"/>
      <c r="U192" s="35"/>
      <c r="V192" s="35"/>
      <c r="W192" s="35"/>
      <c r="X192" s="35"/>
      <c r="Y192" s="35"/>
      <c r="Z192" s="35"/>
      <c r="AA192" s="35"/>
      <c r="AB192" s="35"/>
      <c r="AC192" s="35"/>
      <c r="AD192" s="35"/>
      <c r="AE192" s="35"/>
      <c r="AT192" s="19" t="s">
        <v>143</v>
      </c>
      <c r="AU192" s="19" t="s">
        <v>86</v>
      </c>
    </row>
    <row r="193" spans="1:65" s="2" customFormat="1" ht="14.45" customHeight="1">
      <c r="A193" s="35"/>
      <c r="B193" s="36"/>
      <c r="C193" s="218" t="s">
        <v>451</v>
      </c>
      <c r="D193" s="218" t="s">
        <v>192</v>
      </c>
      <c r="E193" s="219" t="s">
        <v>1848</v>
      </c>
      <c r="F193" s="220" t="s">
        <v>1849</v>
      </c>
      <c r="G193" s="221" t="s">
        <v>181</v>
      </c>
      <c r="H193" s="222">
        <v>95</v>
      </c>
      <c r="I193" s="427"/>
      <c r="J193" s="428">
        <f>ROUND(I193*H193,2)</f>
        <v>0</v>
      </c>
      <c r="K193" s="220" t="s">
        <v>19</v>
      </c>
      <c r="L193" s="223"/>
      <c r="M193" s="224" t="s">
        <v>19</v>
      </c>
      <c r="N193" s="225" t="s">
        <v>47</v>
      </c>
      <c r="O193" s="64"/>
      <c r="P193" s="179">
        <f>O193*H193</f>
        <v>0</v>
      </c>
      <c r="Q193" s="179">
        <v>0</v>
      </c>
      <c r="R193" s="179">
        <f>Q193*H193</f>
        <v>0</v>
      </c>
      <c r="S193" s="179">
        <v>0</v>
      </c>
      <c r="T193" s="180">
        <f>S193*H193</f>
        <v>0</v>
      </c>
      <c r="U193" s="35"/>
      <c r="V193" s="35"/>
      <c r="W193" s="35"/>
      <c r="X193" s="35"/>
      <c r="Y193" s="35"/>
      <c r="Z193" s="35"/>
      <c r="AA193" s="35"/>
      <c r="AB193" s="35"/>
      <c r="AC193" s="35"/>
      <c r="AD193" s="35"/>
      <c r="AE193" s="35"/>
      <c r="AR193" s="181" t="s">
        <v>1178</v>
      </c>
      <c r="AT193" s="181" t="s">
        <v>192</v>
      </c>
      <c r="AU193" s="181" t="s">
        <v>86</v>
      </c>
      <c r="AY193" s="19" t="s">
        <v>134</v>
      </c>
      <c r="BE193" s="182">
        <f>IF(N193="základní",J193,0)</f>
        <v>0</v>
      </c>
      <c r="BF193" s="182">
        <f>IF(N193="snížená",J193,0)</f>
        <v>0</v>
      </c>
      <c r="BG193" s="182">
        <f>IF(N193="zákl. přenesená",J193,0)</f>
        <v>0</v>
      </c>
      <c r="BH193" s="182">
        <f>IF(N193="sníž. přenesená",J193,0)</f>
        <v>0</v>
      </c>
      <c r="BI193" s="182">
        <f>IF(N193="nulová",J193,0)</f>
        <v>0</v>
      </c>
      <c r="BJ193" s="19" t="s">
        <v>84</v>
      </c>
      <c r="BK193" s="182">
        <f>ROUND(I193*H193,2)</f>
        <v>0</v>
      </c>
      <c r="BL193" s="19" t="s">
        <v>619</v>
      </c>
      <c r="BM193" s="181" t="s">
        <v>1850</v>
      </c>
    </row>
    <row r="194" spans="1:65" s="2" customFormat="1">
      <c r="A194" s="35"/>
      <c r="B194" s="36"/>
      <c r="C194" s="37"/>
      <c r="D194" s="183" t="s">
        <v>143</v>
      </c>
      <c r="E194" s="37"/>
      <c r="F194" s="184" t="s">
        <v>1849</v>
      </c>
      <c r="G194" s="37"/>
      <c r="H194" s="37"/>
      <c r="I194" s="426"/>
      <c r="J194" s="408"/>
      <c r="K194" s="37"/>
      <c r="L194" s="40"/>
      <c r="M194" s="186"/>
      <c r="N194" s="187"/>
      <c r="O194" s="64"/>
      <c r="P194" s="64"/>
      <c r="Q194" s="64"/>
      <c r="R194" s="64"/>
      <c r="S194" s="64"/>
      <c r="T194" s="65"/>
      <c r="U194" s="35"/>
      <c r="V194" s="35"/>
      <c r="W194" s="35"/>
      <c r="X194" s="35"/>
      <c r="Y194" s="35"/>
      <c r="Z194" s="35"/>
      <c r="AA194" s="35"/>
      <c r="AB194" s="35"/>
      <c r="AC194" s="35"/>
      <c r="AD194" s="35"/>
      <c r="AE194" s="35"/>
      <c r="AT194" s="19" t="s">
        <v>143</v>
      </c>
      <c r="AU194" s="19" t="s">
        <v>86</v>
      </c>
    </row>
    <row r="195" spans="1:65" s="2" customFormat="1" ht="14.45" customHeight="1">
      <c r="A195" s="35"/>
      <c r="B195" s="36"/>
      <c r="C195" s="218" t="s">
        <v>458</v>
      </c>
      <c r="D195" s="218" t="s">
        <v>192</v>
      </c>
      <c r="E195" s="219" t="s">
        <v>1851</v>
      </c>
      <c r="F195" s="220" t="s">
        <v>1852</v>
      </c>
      <c r="G195" s="221" t="s">
        <v>181</v>
      </c>
      <c r="H195" s="222">
        <v>720</v>
      </c>
      <c r="I195" s="427"/>
      <c r="J195" s="428">
        <f>ROUND(I195*H195,2)</f>
        <v>0</v>
      </c>
      <c r="K195" s="220" t="s">
        <v>19</v>
      </c>
      <c r="L195" s="223"/>
      <c r="M195" s="224" t="s">
        <v>19</v>
      </c>
      <c r="N195" s="225" t="s">
        <v>47</v>
      </c>
      <c r="O195" s="64"/>
      <c r="P195" s="179">
        <f>O195*H195</f>
        <v>0</v>
      </c>
      <c r="Q195" s="179">
        <v>0</v>
      </c>
      <c r="R195" s="179">
        <f>Q195*H195</f>
        <v>0</v>
      </c>
      <c r="S195" s="179">
        <v>0</v>
      </c>
      <c r="T195" s="180">
        <f>S195*H195</f>
        <v>0</v>
      </c>
      <c r="U195" s="35"/>
      <c r="V195" s="35"/>
      <c r="W195" s="35"/>
      <c r="X195" s="35"/>
      <c r="Y195" s="35"/>
      <c r="Z195" s="35"/>
      <c r="AA195" s="35"/>
      <c r="AB195" s="35"/>
      <c r="AC195" s="35"/>
      <c r="AD195" s="35"/>
      <c r="AE195" s="35"/>
      <c r="AR195" s="181" t="s">
        <v>1178</v>
      </c>
      <c r="AT195" s="181" t="s">
        <v>192</v>
      </c>
      <c r="AU195" s="181" t="s">
        <v>86</v>
      </c>
      <c r="AY195" s="19" t="s">
        <v>134</v>
      </c>
      <c r="BE195" s="182">
        <f>IF(N195="základní",J195,0)</f>
        <v>0</v>
      </c>
      <c r="BF195" s="182">
        <f>IF(N195="snížená",J195,0)</f>
        <v>0</v>
      </c>
      <c r="BG195" s="182">
        <f>IF(N195="zákl. přenesená",J195,0)</f>
        <v>0</v>
      </c>
      <c r="BH195" s="182">
        <f>IF(N195="sníž. přenesená",J195,0)</f>
        <v>0</v>
      </c>
      <c r="BI195" s="182">
        <f>IF(N195="nulová",J195,0)</f>
        <v>0</v>
      </c>
      <c r="BJ195" s="19" t="s">
        <v>84</v>
      </c>
      <c r="BK195" s="182">
        <f>ROUND(I195*H195,2)</f>
        <v>0</v>
      </c>
      <c r="BL195" s="19" t="s">
        <v>619</v>
      </c>
      <c r="BM195" s="181" t="s">
        <v>1853</v>
      </c>
    </row>
    <row r="196" spans="1:65" s="2" customFormat="1">
      <c r="A196" s="35"/>
      <c r="B196" s="36"/>
      <c r="C196" s="37"/>
      <c r="D196" s="183" t="s">
        <v>143</v>
      </c>
      <c r="E196" s="37"/>
      <c r="F196" s="184" t="s">
        <v>1852</v>
      </c>
      <c r="G196" s="37"/>
      <c r="H196" s="37"/>
      <c r="I196" s="426"/>
      <c r="J196" s="408"/>
      <c r="K196" s="37"/>
      <c r="L196" s="40"/>
      <c r="M196" s="186"/>
      <c r="N196" s="187"/>
      <c r="O196" s="64"/>
      <c r="P196" s="64"/>
      <c r="Q196" s="64"/>
      <c r="R196" s="64"/>
      <c r="S196" s="64"/>
      <c r="T196" s="65"/>
      <c r="U196" s="35"/>
      <c r="V196" s="35"/>
      <c r="W196" s="35"/>
      <c r="X196" s="35"/>
      <c r="Y196" s="35"/>
      <c r="Z196" s="35"/>
      <c r="AA196" s="35"/>
      <c r="AB196" s="35"/>
      <c r="AC196" s="35"/>
      <c r="AD196" s="35"/>
      <c r="AE196" s="35"/>
      <c r="AT196" s="19" t="s">
        <v>143</v>
      </c>
      <c r="AU196" s="19" t="s">
        <v>86</v>
      </c>
    </row>
    <row r="197" spans="1:65" s="2" customFormat="1" ht="14.45" customHeight="1">
      <c r="A197" s="35"/>
      <c r="B197" s="36"/>
      <c r="C197" s="218" t="s">
        <v>467</v>
      </c>
      <c r="D197" s="218" t="s">
        <v>192</v>
      </c>
      <c r="E197" s="219" t="s">
        <v>1854</v>
      </c>
      <c r="F197" s="220" t="s">
        <v>1855</v>
      </c>
      <c r="G197" s="221" t="s">
        <v>181</v>
      </c>
      <c r="H197" s="222">
        <v>70</v>
      </c>
      <c r="I197" s="427"/>
      <c r="J197" s="428">
        <f>ROUND(I197*H197,2)</f>
        <v>0</v>
      </c>
      <c r="K197" s="220" t="s">
        <v>19</v>
      </c>
      <c r="L197" s="223"/>
      <c r="M197" s="224" t="s">
        <v>19</v>
      </c>
      <c r="N197" s="225" t="s">
        <v>47</v>
      </c>
      <c r="O197" s="64"/>
      <c r="P197" s="179">
        <f>O197*H197</f>
        <v>0</v>
      </c>
      <c r="Q197" s="179">
        <v>0</v>
      </c>
      <c r="R197" s="179">
        <f>Q197*H197</f>
        <v>0</v>
      </c>
      <c r="S197" s="179">
        <v>0</v>
      </c>
      <c r="T197" s="180">
        <f>S197*H197</f>
        <v>0</v>
      </c>
      <c r="U197" s="35"/>
      <c r="V197" s="35"/>
      <c r="W197" s="35"/>
      <c r="X197" s="35"/>
      <c r="Y197" s="35"/>
      <c r="Z197" s="35"/>
      <c r="AA197" s="35"/>
      <c r="AB197" s="35"/>
      <c r="AC197" s="35"/>
      <c r="AD197" s="35"/>
      <c r="AE197" s="35"/>
      <c r="AR197" s="181" t="s">
        <v>1178</v>
      </c>
      <c r="AT197" s="181" t="s">
        <v>192</v>
      </c>
      <c r="AU197" s="181" t="s">
        <v>86</v>
      </c>
      <c r="AY197" s="19" t="s">
        <v>134</v>
      </c>
      <c r="BE197" s="182">
        <f>IF(N197="základní",J197,0)</f>
        <v>0</v>
      </c>
      <c r="BF197" s="182">
        <f>IF(N197="snížená",J197,0)</f>
        <v>0</v>
      </c>
      <c r="BG197" s="182">
        <f>IF(N197="zákl. přenesená",J197,0)</f>
        <v>0</v>
      </c>
      <c r="BH197" s="182">
        <f>IF(N197="sníž. přenesená",J197,0)</f>
        <v>0</v>
      </c>
      <c r="BI197" s="182">
        <f>IF(N197="nulová",J197,0)</f>
        <v>0</v>
      </c>
      <c r="BJ197" s="19" t="s">
        <v>84</v>
      </c>
      <c r="BK197" s="182">
        <f>ROUND(I197*H197,2)</f>
        <v>0</v>
      </c>
      <c r="BL197" s="19" t="s">
        <v>619</v>
      </c>
      <c r="BM197" s="181" t="s">
        <v>1856</v>
      </c>
    </row>
    <row r="198" spans="1:65" s="2" customFormat="1">
      <c r="A198" s="35"/>
      <c r="B198" s="36"/>
      <c r="C198" s="37"/>
      <c r="D198" s="183" t="s">
        <v>143</v>
      </c>
      <c r="E198" s="37"/>
      <c r="F198" s="184" t="s">
        <v>1855</v>
      </c>
      <c r="G198" s="37"/>
      <c r="H198" s="37"/>
      <c r="I198" s="426"/>
      <c r="J198" s="408"/>
      <c r="K198" s="37"/>
      <c r="L198" s="40"/>
      <c r="M198" s="186"/>
      <c r="N198" s="187"/>
      <c r="O198" s="64"/>
      <c r="P198" s="64"/>
      <c r="Q198" s="64"/>
      <c r="R198" s="64"/>
      <c r="S198" s="64"/>
      <c r="T198" s="65"/>
      <c r="U198" s="35"/>
      <c r="V198" s="35"/>
      <c r="W198" s="35"/>
      <c r="X198" s="35"/>
      <c r="Y198" s="35"/>
      <c r="Z198" s="35"/>
      <c r="AA198" s="35"/>
      <c r="AB198" s="35"/>
      <c r="AC198" s="35"/>
      <c r="AD198" s="35"/>
      <c r="AE198" s="35"/>
      <c r="AT198" s="19" t="s">
        <v>143</v>
      </c>
      <c r="AU198" s="19" t="s">
        <v>86</v>
      </c>
    </row>
    <row r="199" spans="1:65" s="2" customFormat="1" ht="14.45" customHeight="1">
      <c r="A199" s="35"/>
      <c r="B199" s="36"/>
      <c r="C199" s="218" t="s">
        <v>470</v>
      </c>
      <c r="D199" s="218" t="s">
        <v>192</v>
      </c>
      <c r="E199" s="219" t="s">
        <v>1857</v>
      </c>
      <c r="F199" s="220" t="s">
        <v>1858</v>
      </c>
      <c r="G199" s="221" t="s">
        <v>181</v>
      </c>
      <c r="H199" s="222">
        <v>55</v>
      </c>
      <c r="I199" s="427"/>
      <c r="J199" s="428">
        <f>ROUND(I199*H199,2)</f>
        <v>0</v>
      </c>
      <c r="K199" s="220" t="s">
        <v>19</v>
      </c>
      <c r="L199" s="223"/>
      <c r="M199" s="224" t="s">
        <v>19</v>
      </c>
      <c r="N199" s="225" t="s">
        <v>47</v>
      </c>
      <c r="O199" s="64"/>
      <c r="P199" s="179">
        <f>O199*H199</f>
        <v>0</v>
      </c>
      <c r="Q199" s="179">
        <v>0</v>
      </c>
      <c r="R199" s="179">
        <f>Q199*H199</f>
        <v>0</v>
      </c>
      <c r="S199" s="179">
        <v>0</v>
      </c>
      <c r="T199" s="180">
        <f>S199*H199</f>
        <v>0</v>
      </c>
      <c r="U199" s="35"/>
      <c r="V199" s="35"/>
      <c r="W199" s="35"/>
      <c r="X199" s="35"/>
      <c r="Y199" s="35"/>
      <c r="Z199" s="35"/>
      <c r="AA199" s="35"/>
      <c r="AB199" s="35"/>
      <c r="AC199" s="35"/>
      <c r="AD199" s="35"/>
      <c r="AE199" s="35"/>
      <c r="AR199" s="181" t="s">
        <v>1178</v>
      </c>
      <c r="AT199" s="181" t="s">
        <v>192</v>
      </c>
      <c r="AU199" s="181" t="s">
        <v>86</v>
      </c>
      <c r="AY199" s="19" t="s">
        <v>134</v>
      </c>
      <c r="BE199" s="182">
        <f>IF(N199="základní",J199,0)</f>
        <v>0</v>
      </c>
      <c r="BF199" s="182">
        <f>IF(N199="snížená",J199,0)</f>
        <v>0</v>
      </c>
      <c r="BG199" s="182">
        <f>IF(N199="zákl. přenesená",J199,0)</f>
        <v>0</v>
      </c>
      <c r="BH199" s="182">
        <f>IF(N199="sníž. přenesená",J199,0)</f>
        <v>0</v>
      </c>
      <c r="BI199" s="182">
        <f>IF(N199="nulová",J199,0)</f>
        <v>0</v>
      </c>
      <c r="BJ199" s="19" t="s">
        <v>84</v>
      </c>
      <c r="BK199" s="182">
        <f>ROUND(I199*H199,2)</f>
        <v>0</v>
      </c>
      <c r="BL199" s="19" t="s">
        <v>619</v>
      </c>
      <c r="BM199" s="181" t="s">
        <v>1859</v>
      </c>
    </row>
    <row r="200" spans="1:65" s="2" customFormat="1">
      <c r="A200" s="35"/>
      <c r="B200" s="36"/>
      <c r="C200" s="37"/>
      <c r="D200" s="183" t="s">
        <v>143</v>
      </c>
      <c r="E200" s="37"/>
      <c r="F200" s="184" t="s">
        <v>1858</v>
      </c>
      <c r="G200" s="37"/>
      <c r="H200" s="37"/>
      <c r="I200" s="426"/>
      <c r="J200" s="408"/>
      <c r="K200" s="37"/>
      <c r="L200" s="40"/>
      <c r="M200" s="186"/>
      <c r="N200" s="187"/>
      <c r="O200" s="64"/>
      <c r="P200" s="64"/>
      <c r="Q200" s="64"/>
      <c r="R200" s="64"/>
      <c r="S200" s="64"/>
      <c r="T200" s="65"/>
      <c r="U200" s="35"/>
      <c r="V200" s="35"/>
      <c r="W200" s="35"/>
      <c r="X200" s="35"/>
      <c r="Y200" s="35"/>
      <c r="Z200" s="35"/>
      <c r="AA200" s="35"/>
      <c r="AB200" s="35"/>
      <c r="AC200" s="35"/>
      <c r="AD200" s="35"/>
      <c r="AE200" s="35"/>
      <c r="AT200" s="19" t="s">
        <v>143</v>
      </c>
      <c r="AU200" s="19" t="s">
        <v>86</v>
      </c>
    </row>
    <row r="201" spans="1:65" s="2" customFormat="1" ht="14.45" customHeight="1">
      <c r="A201" s="35"/>
      <c r="B201" s="36"/>
      <c r="C201" s="218" t="s">
        <v>481</v>
      </c>
      <c r="D201" s="218" t="s">
        <v>192</v>
      </c>
      <c r="E201" s="219" t="s">
        <v>1860</v>
      </c>
      <c r="F201" s="220" t="s">
        <v>1861</v>
      </c>
      <c r="G201" s="221" t="s">
        <v>181</v>
      </c>
      <c r="H201" s="222">
        <v>610</v>
      </c>
      <c r="I201" s="427"/>
      <c r="J201" s="428">
        <f>ROUND(I201*H201,2)</f>
        <v>0</v>
      </c>
      <c r="K201" s="220" t="s">
        <v>19</v>
      </c>
      <c r="L201" s="223"/>
      <c r="M201" s="224" t="s">
        <v>19</v>
      </c>
      <c r="N201" s="225" t="s">
        <v>47</v>
      </c>
      <c r="O201" s="64"/>
      <c r="P201" s="179">
        <f>O201*H201</f>
        <v>0</v>
      </c>
      <c r="Q201" s="179">
        <v>0</v>
      </c>
      <c r="R201" s="179">
        <f>Q201*H201</f>
        <v>0</v>
      </c>
      <c r="S201" s="179">
        <v>0</v>
      </c>
      <c r="T201" s="180">
        <f>S201*H201</f>
        <v>0</v>
      </c>
      <c r="U201" s="35"/>
      <c r="V201" s="35"/>
      <c r="W201" s="35"/>
      <c r="X201" s="35"/>
      <c r="Y201" s="35"/>
      <c r="Z201" s="35"/>
      <c r="AA201" s="35"/>
      <c r="AB201" s="35"/>
      <c r="AC201" s="35"/>
      <c r="AD201" s="35"/>
      <c r="AE201" s="35"/>
      <c r="AR201" s="181" t="s">
        <v>1178</v>
      </c>
      <c r="AT201" s="181" t="s">
        <v>192</v>
      </c>
      <c r="AU201" s="181" t="s">
        <v>86</v>
      </c>
      <c r="AY201" s="19" t="s">
        <v>134</v>
      </c>
      <c r="BE201" s="182">
        <f>IF(N201="základní",J201,0)</f>
        <v>0</v>
      </c>
      <c r="BF201" s="182">
        <f>IF(N201="snížená",J201,0)</f>
        <v>0</v>
      </c>
      <c r="BG201" s="182">
        <f>IF(N201="zákl. přenesená",J201,0)</f>
        <v>0</v>
      </c>
      <c r="BH201" s="182">
        <f>IF(N201="sníž. přenesená",J201,0)</f>
        <v>0</v>
      </c>
      <c r="BI201" s="182">
        <f>IF(N201="nulová",J201,0)</f>
        <v>0</v>
      </c>
      <c r="BJ201" s="19" t="s">
        <v>84</v>
      </c>
      <c r="BK201" s="182">
        <f>ROUND(I201*H201,2)</f>
        <v>0</v>
      </c>
      <c r="BL201" s="19" t="s">
        <v>619</v>
      </c>
      <c r="BM201" s="181" t="s">
        <v>1862</v>
      </c>
    </row>
    <row r="202" spans="1:65" s="2" customFormat="1">
      <c r="A202" s="35"/>
      <c r="B202" s="36"/>
      <c r="C202" s="37"/>
      <c r="D202" s="183" t="s">
        <v>143</v>
      </c>
      <c r="E202" s="37"/>
      <c r="F202" s="184" t="s">
        <v>1861</v>
      </c>
      <c r="G202" s="37"/>
      <c r="H202" s="37"/>
      <c r="I202" s="426"/>
      <c r="J202" s="408"/>
      <c r="K202" s="37"/>
      <c r="L202" s="40"/>
      <c r="M202" s="186"/>
      <c r="N202" s="187"/>
      <c r="O202" s="64"/>
      <c r="P202" s="64"/>
      <c r="Q202" s="64"/>
      <c r="R202" s="64"/>
      <c r="S202" s="64"/>
      <c r="T202" s="65"/>
      <c r="U202" s="35"/>
      <c r="V202" s="35"/>
      <c r="W202" s="35"/>
      <c r="X202" s="35"/>
      <c r="Y202" s="35"/>
      <c r="Z202" s="35"/>
      <c r="AA202" s="35"/>
      <c r="AB202" s="35"/>
      <c r="AC202" s="35"/>
      <c r="AD202" s="35"/>
      <c r="AE202" s="35"/>
      <c r="AT202" s="19" t="s">
        <v>143</v>
      </c>
      <c r="AU202" s="19" t="s">
        <v>86</v>
      </c>
    </row>
    <row r="203" spans="1:65" s="2" customFormat="1" ht="14.45" customHeight="1">
      <c r="A203" s="35"/>
      <c r="B203" s="36"/>
      <c r="C203" s="218" t="s">
        <v>487</v>
      </c>
      <c r="D203" s="218" t="s">
        <v>192</v>
      </c>
      <c r="E203" s="219" t="s">
        <v>1863</v>
      </c>
      <c r="F203" s="220" t="s">
        <v>1864</v>
      </c>
      <c r="G203" s="221" t="s">
        <v>181</v>
      </c>
      <c r="H203" s="222">
        <v>15</v>
      </c>
      <c r="I203" s="427"/>
      <c r="J203" s="428">
        <f>ROUND(I203*H203,2)</f>
        <v>0</v>
      </c>
      <c r="K203" s="220" t="s">
        <v>19</v>
      </c>
      <c r="L203" s="223"/>
      <c r="M203" s="224" t="s">
        <v>19</v>
      </c>
      <c r="N203" s="225" t="s">
        <v>47</v>
      </c>
      <c r="O203" s="64"/>
      <c r="P203" s="179">
        <f>O203*H203</f>
        <v>0</v>
      </c>
      <c r="Q203" s="179">
        <v>0</v>
      </c>
      <c r="R203" s="179">
        <f>Q203*H203</f>
        <v>0</v>
      </c>
      <c r="S203" s="179">
        <v>0</v>
      </c>
      <c r="T203" s="180">
        <f>S203*H203</f>
        <v>0</v>
      </c>
      <c r="U203" s="35"/>
      <c r="V203" s="35"/>
      <c r="W203" s="35"/>
      <c r="X203" s="35"/>
      <c r="Y203" s="35"/>
      <c r="Z203" s="35"/>
      <c r="AA203" s="35"/>
      <c r="AB203" s="35"/>
      <c r="AC203" s="35"/>
      <c r="AD203" s="35"/>
      <c r="AE203" s="35"/>
      <c r="AR203" s="181" t="s">
        <v>1178</v>
      </c>
      <c r="AT203" s="181" t="s">
        <v>192</v>
      </c>
      <c r="AU203" s="181" t="s">
        <v>86</v>
      </c>
      <c r="AY203" s="19" t="s">
        <v>134</v>
      </c>
      <c r="BE203" s="182">
        <f>IF(N203="základní",J203,0)</f>
        <v>0</v>
      </c>
      <c r="BF203" s="182">
        <f>IF(N203="snížená",J203,0)</f>
        <v>0</v>
      </c>
      <c r="BG203" s="182">
        <f>IF(N203="zákl. přenesená",J203,0)</f>
        <v>0</v>
      </c>
      <c r="BH203" s="182">
        <f>IF(N203="sníž. přenesená",J203,0)</f>
        <v>0</v>
      </c>
      <c r="BI203" s="182">
        <f>IF(N203="nulová",J203,0)</f>
        <v>0</v>
      </c>
      <c r="BJ203" s="19" t="s">
        <v>84</v>
      </c>
      <c r="BK203" s="182">
        <f>ROUND(I203*H203,2)</f>
        <v>0</v>
      </c>
      <c r="BL203" s="19" t="s">
        <v>619</v>
      </c>
      <c r="BM203" s="181" t="s">
        <v>1865</v>
      </c>
    </row>
    <row r="204" spans="1:65" s="2" customFormat="1">
      <c r="A204" s="35"/>
      <c r="B204" s="36"/>
      <c r="C204" s="37"/>
      <c r="D204" s="183" t="s">
        <v>143</v>
      </c>
      <c r="E204" s="37"/>
      <c r="F204" s="184" t="s">
        <v>1864</v>
      </c>
      <c r="G204" s="37"/>
      <c r="H204" s="37"/>
      <c r="I204" s="426"/>
      <c r="J204" s="408"/>
      <c r="K204" s="37"/>
      <c r="L204" s="40"/>
      <c r="M204" s="186"/>
      <c r="N204" s="187"/>
      <c r="O204" s="64"/>
      <c r="P204" s="64"/>
      <c r="Q204" s="64"/>
      <c r="R204" s="64"/>
      <c r="S204" s="64"/>
      <c r="T204" s="65"/>
      <c r="U204" s="35"/>
      <c r="V204" s="35"/>
      <c r="W204" s="35"/>
      <c r="X204" s="35"/>
      <c r="Y204" s="35"/>
      <c r="Z204" s="35"/>
      <c r="AA204" s="35"/>
      <c r="AB204" s="35"/>
      <c r="AC204" s="35"/>
      <c r="AD204" s="35"/>
      <c r="AE204" s="35"/>
      <c r="AT204" s="19" t="s">
        <v>143</v>
      </c>
      <c r="AU204" s="19" t="s">
        <v>86</v>
      </c>
    </row>
    <row r="205" spans="1:65" s="2" customFormat="1" ht="14.45" customHeight="1">
      <c r="A205" s="35"/>
      <c r="B205" s="36"/>
      <c r="C205" s="218" t="s">
        <v>493</v>
      </c>
      <c r="D205" s="218" t="s">
        <v>192</v>
      </c>
      <c r="E205" s="219" t="s">
        <v>1866</v>
      </c>
      <c r="F205" s="220" t="s">
        <v>1867</v>
      </c>
      <c r="G205" s="221" t="s">
        <v>181</v>
      </c>
      <c r="H205" s="222">
        <v>145</v>
      </c>
      <c r="I205" s="427"/>
      <c r="J205" s="428">
        <f>ROUND(I205*H205,2)</f>
        <v>0</v>
      </c>
      <c r="K205" s="220" t="s">
        <v>19</v>
      </c>
      <c r="L205" s="223"/>
      <c r="M205" s="224" t="s">
        <v>19</v>
      </c>
      <c r="N205" s="225" t="s">
        <v>47</v>
      </c>
      <c r="O205" s="64"/>
      <c r="P205" s="179">
        <f>O205*H205</f>
        <v>0</v>
      </c>
      <c r="Q205" s="179">
        <v>0</v>
      </c>
      <c r="R205" s="179">
        <f>Q205*H205</f>
        <v>0</v>
      </c>
      <c r="S205" s="179">
        <v>0</v>
      </c>
      <c r="T205" s="180">
        <f>S205*H205</f>
        <v>0</v>
      </c>
      <c r="U205" s="35"/>
      <c r="V205" s="35"/>
      <c r="W205" s="35"/>
      <c r="X205" s="35"/>
      <c r="Y205" s="35"/>
      <c r="Z205" s="35"/>
      <c r="AA205" s="35"/>
      <c r="AB205" s="35"/>
      <c r="AC205" s="35"/>
      <c r="AD205" s="35"/>
      <c r="AE205" s="35"/>
      <c r="AR205" s="181" t="s">
        <v>1178</v>
      </c>
      <c r="AT205" s="181" t="s">
        <v>192</v>
      </c>
      <c r="AU205" s="181" t="s">
        <v>86</v>
      </c>
      <c r="AY205" s="19" t="s">
        <v>134</v>
      </c>
      <c r="BE205" s="182">
        <f>IF(N205="základní",J205,0)</f>
        <v>0</v>
      </c>
      <c r="BF205" s="182">
        <f>IF(N205="snížená",J205,0)</f>
        <v>0</v>
      </c>
      <c r="BG205" s="182">
        <f>IF(N205="zákl. přenesená",J205,0)</f>
        <v>0</v>
      </c>
      <c r="BH205" s="182">
        <f>IF(N205="sníž. přenesená",J205,0)</f>
        <v>0</v>
      </c>
      <c r="BI205" s="182">
        <f>IF(N205="nulová",J205,0)</f>
        <v>0</v>
      </c>
      <c r="BJ205" s="19" t="s">
        <v>84</v>
      </c>
      <c r="BK205" s="182">
        <f>ROUND(I205*H205,2)</f>
        <v>0</v>
      </c>
      <c r="BL205" s="19" t="s">
        <v>619</v>
      </c>
      <c r="BM205" s="181" t="s">
        <v>1868</v>
      </c>
    </row>
    <row r="206" spans="1:65" s="2" customFormat="1">
      <c r="A206" s="35"/>
      <c r="B206" s="36"/>
      <c r="C206" s="37"/>
      <c r="D206" s="183" t="s">
        <v>143</v>
      </c>
      <c r="E206" s="37"/>
      <c r="F206" s="184" t="s">
        <v>1867</v>
      </c>
      <c r="G206" s="37"/>
      <c r="H206" s="37"/>
      <c r="I206" s="426"/>
      <c r="J206" s="408"/>
      <c r="K206" s="37"/>
      <c r="L206" s="40"/>
      <c r="M206" s="186"/>
      <c r="N206" s="187"/>
      <c r="O206" s="64"/>
      <c r="P206" s="64"/>
      <c r="Q206" s="64"/>
      <c r="R206" s="64"/>
      <c r="S206" s="64"/>
      <c r="T206" s="65"/>
      <c r="U206" s="35"/>
      <c r="V206" s="35"/>
      <c r="W206" s="35"/>
      <c r="X206" s="35"/>
      <c r="Y206" s="35"/>
      <c r="Z206" s="35"/>
      <c r="AA206" s="35"/>
      <c r="AB206" s="35"/>
      <c r="AC206" s="35"/>
      <c r="AD206" s="35"/>
      <c r="AE206" s="35"/>
      <c r="AT206" s="19" t="s">
        <v>143</v>
      </c>
      <c r="AU206" s="19" t="s">
        <v>86</v>
      </c>
    </row>
    <row r="207" spans="1:65" s="2" customFormat="1" ht="14.45" customHeight="1">
      <c r="A207" s="35"/>
      <c r="B207" s="36"/>
      <c r="C207" s="218" t="s">
        <v>502</v>
      </c>
      <c r="D207" s="218" t="s">
        <v>192</v>
      </c>
      <c r="E207" s="219" t="s">
        <v>1869</v>
      </c>
      <c r="F207" s="220" t="s">
        <v>1870</v>
      </c>
      <c r="G207" s="221" t="s">
        <v>181</v>
      </c>
      <c r="H207" s="222">
        <v>270</v>
      </c>
      <c r="I207" s="427"/>
      <c r="J207" s="428">
        <f>ROUND(I207*H207,2)</f>
        <v>0</v>
      </c>
      <c r="K207" s="220" t="s">
        <v>19</v>
      </c>
      <c r="L207" s="223"/>
      <c r="M207" s="224" t="s">
        <v>19</v>
      </c>
      <c r="N207" s="225" t="s">
        <v>47</v>
      </c>
      <c r="O207" s="64"/>
      <c r="P207" s="179">
        <f>O207*H207</f>
        <v>0</v>
      </c>
      <c r="Q207" s="179">
        <v>0</v>
      </c>
      <c r="R207" s="179">
        <f>Q207*H207</f>
        <v>0</v>
      </c>
      <c r="S207" s="179">
        <v>0</v>
      </c>
      <c r="T207" s="180">
        <f>S207*H207</f>
        <v>0</v>
      </c>
      <c r="U207" s="35"/>
      <c r="V207" s="35"/>
      <c r="W207" s="35"/>
      <c r="X207" s="35"/>
      <c r="Y207" s="35"/>
      <c r="Z207" s="35"/>
      <c r="AA207" s="35"/>
      <c r="AB207" s="35"/>
      <c r="AC207" s="35"/>
      <c r="AD207" s="35"/>
      <c r="AE207" s="35"/>
      <c r="AR207" s="181" t="s">
        <v>1178</v>
      </c>
      <c r="AT207" s="181" t="s">
        <v>192</v>
      </c>
      <c r="AU207" s="181" t="s">
        <v>86</v>
      </c>
      <c r="AY207" s="19" t="s">
        <v>134</v>
      </c>
      <c r="BE207" s="182">
        <f>IF(N207="základní",J207,0)</f>
        <v>0</v>
      </c>
      <c r="BF207" s="182">
        <f>IF(N207="snížená",J207,0)</f>
        <v>0</v>
      </c>
      <c r="BG207" s="182">
        <f>IF(N207="zákl. přenesená",J207,0)</f>
        <v>0</v>
      </c>
      <c r="BH207" s="182">
        <f>IF(N207="sníž. přenesená",J207,0)</f>
        <v>0</v>
      </c>
      <c r="BI207" s="182">
        <f>IF(N207="nulová",J207,0)</f>
        <v>0</v>
      </c>
      <c r="BJ207" s="19" t="s">
        <v>84</v>
      </c>
      <c r="BK207" s="182">
        <f>ROUND(I207*H207,2)</f>
        <v>0</v>
      </c>
      <c r="BL207" s="19" t="s">
        <v>619</v>
      </c>
      <c r="BM207" s="181" t="s">
        <v>1871</v>
      </c>
    </row>
    <row r="208" spans="1:65" s="2" customFormat="1">
      <c r="A208" s="35"/>
      <c r="B208" s="36"/>
      <c r="C208" s="37"/>
      <c r="D208" s="183" t="s">
        <v>143</v>
      </c>
      <c r="E208" s="37"/>
      <c r="F208" s="184" t="s">
        <v>1870</v>
      </c>
      <c r="G208" s="37"/>
      <c r="H208" s="37"/>
      <c r="I208" s="426"/>
      <c r="J208" s="408"/>
      <c r="K208" s="37"/>
      <c r="L208" s="40"/>
      <c r="M208" s="186"/>
      <c r="N208" s="187"/>
      <c r="O208" s="64"/>
      <c r="P208" s="64"/>
      <c r="Q208" s="64"/>
      <c r="R208" s="64"/>
      <c r="S208" s="64"/>
      <c r="T208" s="65"/>
      <c r="U208" s="35"/>
      <c r="V208" s="35"/>
      <c r="W208" s="35"/>
      <c r="X208" s="35"/>
      <c r="Y208" s="35"/>
      <c r="Z208" s="35"/>
      <c r="AA208" s="35"/>
      <c r="AB208" s="35"/>
      <c r="AC208" s="35"/>
      <c r="AD208" s="35"/>
      <c r="AE208" s="35"/>
      <c r="AT208" s="19" t="s">
        <v>143</v>
      </c>
      <c r="AU208" s="19" t="s">
        <v>86</v>
      </c>
    </row>
    <row r="209" spans="1:65" s="2" customFormat="1" ht="14.45" customHeight="1">
      <c r="A209" s="35"/>
      <c r="B209" s="36"/>
      <c r="C209" s="218" t="s">
        <v>508</v>
      </c>
      <c r="D209" s="218" t="s">
        <v>192</v>
      </c>
      <c r="E209" s="219" t="s">
        <v>1872</v>
      </c>
      <c r="F209" s="220" t="s">
        <v>1873</v>
      </c>
      <c r="G209" s="221" t="s">
        <v>181</v>
      </c>
      <c r="H209" s="222">
        <v>75</v>
      </c>
      <c r="I209" s="427"/>
      <c r="J209" s="428">
        <f>ROUND(I209*H209,2)</f>
        <v>0</v>
      </c>
      <c r="K209" s="220" t="s">
        <v>19</v>
      </c>
      <c r="L209" s="223"/>
      <c r="M209" s="224" t="s">
        <v>19</v>
      </c>
      <c r="N209" s="225" t="s">
        <v>47</v>
      </c>
      <c r="O209" s="64"/>
      <c r="P209" s="179">
        <f>O209*H209</f>
        <v>0</v>
      </c>
      <c r="Q209" s="179">
        <v>0</v>
      </c>
      <c r="R209" s="179">
        <f>Q209*H209</f>
        <v>0</v>
      </c>
      <c r="S209" s="179">
        <v>0</v>
      </c>
      <c r="T209" s="180">
        <f>S209*H209</f>
        <v>0</v>
      </c>
      <c r="U209" s="35"/>
      <c r="V209" s="35"/>
      <c r="W209" s="35"/>
      <c r="X209" s="35"/>
      <c r="Y209" s="35"/>
      <c r="Z209" s="35"/>
      <c r="AA209" s="35"/>
      <c r="AB209" s="35"/>
      <c r="AC209" s="35"/>
      <c r="AD209" s="35"/>
      <c r="AE209" s="35"/>
      <c r="AR209" s="181" t="s">
        <v>1178</v>
      </c>
      <c r="AT209" s="181" t="s">
        <v>192</v>
      </c>
      <c r="AU209" s="181" t="s">
        <v>86</v>
      </c>
      <c r="AY209" s="19" t="s">
        <v>134</v>
      </c>
      <c r="BE209" s="182">
        <f>IF(N209="základní",J209,0)</f>
        <v>0</v>
      </c>
      <c r="BF209" s="182">
        <f>IF(N209="snížená",J209,0)</f>
        <v>0</v>
      </c>
      <c r="BG209" s="182">
        <f>IF(N209="zákl. přenesená",J209,0)</f>
        <v>0</v>
      </c>
      <c r="BH209" s="182">
        <f>IF(N209="sníž. přenesená",J209,0)</f>
        <v>0</v>
      </c>
      <c r="BI209" s="182">
        <f>IF(N209="nulová",J209,0)</f>
        <v>0</v>
      </c>
      <c r="BJ209" s="19" t="s">
        <v>84</v>
      </c>
      <c r="BK209" s="182">
        <f>ROUND(I209*H209,2)</f>
        <v>0</v>
      </c>
      <c r="BL209" s="19" t="s">
        <v>619</v>
      </c>
      <c r="BM209" s="181" t="s">
        <v>1874</v>
      </c>
    </row>
    <row r="210" spans="1:65" s="2" customFormat="1">
      <c r="A210" s="35"/>
      <c r="B210" s="36"/>
      <c r="C210" s="37"/>
      <c r="D210" s="183" t="s">
        <v>143</v>
      </c>
      <c r="E210" s="37"/>
      <c r="F210" s="184" t="s">
        <v>1873</v>
      </c>
      <c r="G210" s="37"/>
      <c r="H210" s="37"/>
      <c r="I210" s="426"/>
      <c r="J210" s="408"/>
      <c r="K210" s="37"/>
      <c r="L210" s="40"/>
      <c r="M210" s="186"/>
      <c r="N210" s="187"/>
      <c r="O210" s="64"/>
      <c r="P210" s="64"/>
      <c r="Q210" s="64"/>
      <c r="R210" s="64"/>
      <c r="S210" s="64"/>
      <c r="T210" s="65"/>
      <c r="U210" s="35"/>
      <c r="V210" s="35"/>
      <c r="W210" s="35"/>
      <c r="X210" s="35"/>
      <c r="Y210" s="35"/>
      <c r="Z210" s="35"/>
      <c r="AA210" s="35"/>
      <c r="AB210" s="35"/>
      <c r="AC210" s="35"/>
      <c r="AD210" s="35"/>
      <c r="AE210" s="35"/>
      <c r="AT210" s="19" t="s">
        <v>143</v>
      </c>
      <c r="AU210" s="19" t="s">
        <v>86</v>
      </c>
    </row>
    <row r="211" spans="1:65" s="2" customFormat="1" ht="14.45" customHeight="1">
      <c r="A211" s="35"/>
      <c r="B211" s="36"/>
      <c r="C211" s="218" t="s">
        <v>520</v>
      </c>
      <c r="D211" s="218" t="s">
        <v>192</v>
      </c>
      <c r="E211" s="219" t="s">
        <v>1875</v>
      </c>
      <c r="F211" s="220" t="s">
        <v>1876</v>
      </c>
      <c r="G211" s="221" t="s">
        <v>181</v>
      </c>
      <c r="H211" s="222">
        <v>15</v>
      </c>
      <c r="I211" s="427"/>
      <c r="J211" s="428">
        <f>ROUND(I211*H211,2)</f>
        <v>0</v>
      </c>
      <c r="K211" s="220" t="s">
        <v>19</v>
      </c>
      <c r="L211" s="223"/>
      <c r="M211" s="224" t="s">
        <v>19</v>
      </c>
      <c r="N211" s="225" t="s">
        <v>47</v>
      </c>
      <c r="O211" s="64"/>
      <c r="P211" s="179">
        <f>O211*H211</f>
        <v>0</v>
      </c>
      <c r="Q211" s="179">
        <v>0</v>
      </c>
      <c r="R211" s="179">
        <f>Q211*H211</f>
        <v>0</v>
      </c>
      <c r="S211" s="179">
        <v>0</v>
      </c>
      <c r="T211" s="180">
        <f>S211*H211</f>
        <v>0</v>
      </c>
      <c r="U211" s="35"/>
      <c r="V211" s="35"/>
      <c r="W211" s="35"/>
      <c r="X211" s="35"/>
      <c r="Y211" s="35"/>
      <c r="Z211" s="35"/>
      <c r="AA211" s="35"/>
      <c r="AB211" s="35"/>
      <c r="AC211" s="35"/>
      <c r="AD211" s="35"/>
      <c r="AE211" s="35"/>
      <c r="AR211" s="181" t="s">
        <v>1178</v>
      </c>
      <c r="AT211" s="181" t="s">
        <v>192</v>
      </c>
      <c r="AU211" s="181" t="s">
        <v>86</v>
      </c>
      <c r="AY211" s="19" t="s">
        <v>134</v>
      </c>
      <c r="BE211" s="182">
        <f>IF(N211="základní",J211,0)</f>
        <v>0</v>
      </c>
      <c r="BF211" s="182">
        <f>IF(N211="snížená",J211,0)</f>
        <v>0</v>
      </c>
      <c r="BG211" s="182">
        <f>IF(N211="zákl. přenesená",J211,0)</f>
        <v>0</v>
      </c>
      <c r="BH211" s="182">
        <f>IF(N211="sníž. přenesená",J211,0)</f>
        <v>0</v>
      </c>
      <c r="BI211" s="182">
        <f>IF(N211="nulová",J211,0)</f>
        <v>0</v>
      </c>
      <c r="BJ211" s="19" t="s">
        <v>84</v>
      </c>
      <c r="BK211" s="182">
        <f>ROUND(I211*H211,2)</f>
        <v>0</v>
      </c>
      <c r="BL211" s="19" t="s">
        <v>619</v>
      </c>
      <c r="BM211" s="181" t="s">
        <v>1877</v>
      </c>
    </row>
    <row r="212" spans="1:65" s="2" customFormat="1">
      <c r="A212" s="35"/>
      <c r="B212" s="36"/>
      <c r="C212" s="37"/>
      <c r="D212" s="183" t="s">
        <v>143</v>
      </c>
      <c r="E212" s="37"/>
      <c r="F212" s="184" t="s">
        <v>1876</v>
      </c>
      <c r="G212" s="37"/>
      <c r="H212" s="37"/>
      <c r="I212" s="426"/>
      <c r="J212" s="408"/>
      <c r="K212" s="37"/>
      <c r="L212" s="40"/>
      <c r="M212" s="186"/>
      <c r="N212" s="187"/>
      <c r="O212" s="64"/>
      <c r="P212" s="64"/>
      <c r="Q212" s="64"/>
      <c r="R212" s="64"/>
      <c r="S212" s="64"/>
      <c r="T212" s="65"/>
      <c r="U212" s="35"/>
      <c r="V212" s="35"/>
      <c r="W212" s="35"/>
      <c r="X212" s="35"/>
      <c r="Y212" s="35"/>
      <c r="Z212" s="35"/>
      <c r="AA212" s="35"/>
      <c r="AB212" s="35"/>
      <c r="AC212" s="35"/>
      <c r="AD212" s="35"/>
      <c r="AE212" s="35"/>
      <c r="AT212" s="19" t="s">
        <v>143</v>
      </c>
      <c r="AU212" s="19" t="s">
        <v>86</v>
      </c>
    </row>
    <row r="213" spans="1:65" s="2" customFormat="1" ht="14.45" customHeight="1">
      <c r="A213" s="35"/>
      <c r="B213" s="36"/>
      <c r="C213" s="218" t="s">
        <v>530</v>
      </c>
      <c r="D213" s="218" t="s">
        <v>192</v>
      </c>
      <c r="E213" s="219" t="s">
        <v>1878</v>
      </c>
      <c r="F213" s="220" t="s">
        <v>1879</v>
      </c>
      <c r="G213" s="221" t="s">
        <v>181</v>
      </c>
      <c r="H213" s="222">
        <v>25</v>
      </c>
      <c r="I213" s="427"/>
      <c r="J213" s="428">
        <f>ROUND(I213*H213,2)</f>
        <v>0</v>
      </c>
      <c r="K213" s="220" t="s">
        <v>19</v>
      </c>
      <c r="L213" s="223"/>
      <c r="M213" s="224" t="s">
        <v>19</v>
      </c>
      <c r="N213" s="225" t="s">
        <v>47</v>
      </c>
      <c r="O213" s="64"/>
      <c r="P213" s="179">
        <f>O213*H213</f>
        <v>0</v>
      </c>
      <c r="Q213" s="179">
        <v>0</v>
      </c>
      <c r="R213" s="179">
        <f>Q213*H213</f>
        <v>0</v>
      </c>
      <c r="S213" s="179">
        <v>0</v>
      </c>
      <c r="T213" s="180">
        <f>S213*H213</f>
        <v>0</v>
      </c>
      <c r="U213" s="35"/>
      <c r="V213" s="35"/>
      <c r="W213" s="35"/>
      <c r="X213" s="35"/>
      <c r="Y213" s="35"/>
      <c r="Z213" s="35"/>
      <c r="AA213" s="35"/>
      <c r="AB213" s="35"/>
      <c r="AC213" s="35"/>
      <c r="AD213" s="35"/>
      <c r="AE213" s="35"/>
      <c r="AR213" s="181" t="s">
        <v>1178</v>
      </c>
      <c r="AT213" s="181" t="s">
        <v>192</v>
      </c>
      <c r="AU213" s="181" t="s">
        <v>86</v>
      </c>
      <c r="AY213" s="19" t="s">
        <v>134</v>
      </c>
      <c r="BE213" s="182">
        <f>IF(N213="základní",J213,0)</f>
        <v>0</v>
      </c>
      <c r="BF213" s="182">
        <f>IF(N213="snížená",J213,0)</f>
        <v>0</v>
      </c>
      <c r="BG213" s="182">
        <f>IF(N213="zákl. přenesená",J213,0)</f>
        <v>0</v>
      </c>
      <c r="BH213" s="182">
        <f>IF(N213="sníž. přenesená",J213,0)</f>
        <v>0</v>
      </c>
      <c r="BI213" s="182">
        <f>IF(N213="nulová",J213,0)</f>
        <v>0</v>
      </c>
      <c r="BJ213" s="19" t="s">
        <v>84</v>
      </c>
      <c r="BK213" s="182">
        <f>ROUND(I213*H213,2)</f>
        <v>0</v>
      </c>
      <c r="BL213" s="19" t="s">
        <v>619</v>
      </c>
      <c r="BM213" s="181" t="s">
        <v>1880</v>
      </c>
    </row>
    <row r="214" spans="1:65" s="2" customFormat="1">
      <c r="A214" s="35"/>
      <c r="B214" s="36"/>
      <c r="C214" s="37"/>
      <c r="D214" s="183" t="s">
        <v>143</v>
      </c>
      <c r="E214" s="37"/>
      <c r="F214" s="184" t="s">
        <v>1879</v>
      </c>
      <c r="G214" s="37"/>
      <c r="H214" s="37"/>
      <c r="I214" s="426"/>
      <c r="J214" s="408"/>
      <c r="K214" s="37"/>
      <c r="L214" s="40"/>
      <c r="M214" s="186"/>
      <c r="N214" s="187"/>
      <c r="O214" s="64"/>
      <c r="P214" s="64"/>
      <c r="Q214" s="64"/>
      <c r="R214" s="64"/>
      <c r="S214" s="64"/>
      <c r="T214" s="65"/>
      <c r="U214" s="35"/>
      <c r="V214" s="35"/>
      <c r="W214" s="35"/>
      <c r="X214" s="35"/>
      <c r="Y214" s="35"/>
      <c r="Z214" s="35"/>
      <c r="AA214" s="35"/>
      <c r="AB214" s="35"/>
      <c r="AC214" s="35"/>
      <c r="AD214" s="35"/>
      <c r="AE214" s="35"/>
      <c r="AT214" s="19" t="s">
        <v>143</v>
      </c>
      <c r="AU214" s="19" t="s">
        <v>86</v>
      </c>
    </row>
    <row r="215" spans="1:65" s="2" customFormat="1" ht="14.45" customHeight="1">
      <c r="A215" s="35"/>
      <c r="B215" s="36"/>
      <c r="C215" s="218" t="s">
        <v>543</v>
      </c>
      <c r="D215" s="218" t="s">
        <v>192</v>
      </c>
      <c r="E215" s="219" t="s">
        <v>1881</v>
      </c>
      <c r="F215" s="220" t="s">
        <v>1882</v>
      </c>
      <c r="G215" s="221" t="s">
        <v>181</v>
      </c>
      <c r="H215" s="222">
        <v>8</v>
      </c>
      <c r="I215" s="427"/>
      <c r="J215" s="428">
        <f>ROUND(I215*H215,2)</f>
        <v>0</v>
      </c>
      <c r="K215" s="220" t="s">
        <v>19</v>
      </c>
      <c r="L215" s="223"/>
      <c r="M215" s="224" t="s">
        <v>19</v>
      </c>
      <c r="N215" s="225" t="s">
        <v>47</v>
      </c>
      <c r="O215" s="64"/>
      <c r="P215" s="179">
        <f>O215*H215</f>
        <v>0</v>
      </c>
      <c r="Q215" s="179">
        <v>0</v>
      </c>
      <c r="R215" s="179">
        <f>Q215*H215</f>
        <v>0</v>
      </c>
      <c r="S215" s="179">
        <v>0</v>
      </c>
      <c r="T215" s="180">
        <f>S215*H215</f>
        <v>0</v>
      </c>
      <c r="U215" s="35"/>
      <c r="V215" s="35"/>
      <c r="W215" s="35"/>
      <c r="X215" s="35"/>
      <c r="Y215" s="35"/>
      <c r="Z215" s="35"/>
      <c r="AA215" s="35"/>
      <c r="AB215" s="35"/>
      <c r="AC215" s="35"/>
      <c r="AD215" s="35"/>
      <c r="AE215" s="35"/>
      <c r="AR215" s="181" t="s">
        <v>1178</v>
      </c>
      <c r="AT215" s="181" t="s">
        <v>192</v>
      </c>
      <c r="AU215" s="181" t="s">
        <v>86</v>
      </c>
      <c r="AY215" s="19" t="s">
        <v>134</v>
      </c>
      <c r="BE215" s="182">
        <f>IF(N215="základní",J215,0)</f>
        <v>0</v>
      </c>
      <c r="BF215" s="182">
        <f>IF(N215="snížená",J215,0)</f>
        <v>0</v>
      </c>
      <c r="BG215" s="182">
        <f>IF(N215="zákl. přenesená",J215,0)</f>
        <v>0</v>
      </c>
      <c r="BH215" s="182">
        <f>IF(N215="sníž. přenesená",J215,0)</f>
        <v>0</v>
      </c>
      <c r="BI215" s="182">
        <f>IF(N215="nulová",J215,0)</f>
        <v>0</v>
      </c>
      <c r="BJ215" s="19" t="s">
        <v>84</v>
      </c>
      <c r="BK215" s="182">
        <f>ROUND(I215*H215,2)</f>
        <v>0</v>
      </c>
      <c r="BL215" s="19" t="s">
        <v>619</v>
      </c>
      <c r="BM215" s="181" t="s">
        <v>1883</v>
      </c>
    </row>
    <row r="216" spans="1:65" s="2" customFormat="1">
      <c r="A216" s="35"/>
      <c r="B216" s="36"/>
      <c r="C216" s="37"/>
      <c r="D216" s="183" t="s">
        <v>143</v>
      </c>
      <c r="E216" s="37"/>
      <c r="F216" s="184" t="s">
        <v>1882</v>
      </c>
      <c r="G216" s="37"/>
      <c r="H216" s="37"/>
      <c r="I216" s="426"/>
      <c r="J216" s="408"/>
      <c r="K216" s="37"/>
      <c r="L216" s="40"/>
      <c r="M216" s="186"/>
      <c r="N216" s="187"/>
      <c r="O216" s="64"/>
      <c r="P216" s="64"/>
      <c r="Q216" s="64"/>
      <c r="R216" s="64"/>
      <c r="S216" s="64"/>
      <c r="T216" s="65"/>
      <c r="U216" s="35"/>
      <c r="V216" s="35"/>
      <c r="W216" s="35"/>
      <c r="X216" s="35"/>
      <c r="Y216" s="35"/>
      <c r="Z216" s="35"/>
      <c r="AA216" s="35"/>
      <c r="AB216" s="35"/>
      <c r="AC216" s="35"/>
      <c r="AD216" s="35"/>
      <c r="AE216" s="35"/>
      <c r="AT216" s="19" t="s">
        <v>143</v>
      </c>
      <c r="AU216" s="19" t="s">
        <v>86</v>
      </c>
    </row>
    <row r="217" spans="1:65" s="2" customFormat="1" ht="14.45" customHeight="1">
      <c r="A217" s="35"/>
      <c r="B217" s="36"/>
      <c r="C217" s="218" t="s">
        <v>548</v>
      </c>
      <c r="D217" s="218" t="s">
        <v>192</v>
      </c>
      <c r="E217" s="219" t="s">
        <v>1884</v>
      </c>
      <c r="F217" s="220" t="s">
        <v>1885</v>
      </c>
      <c r="G217" s="221" t="s">
        <v>181</v>
      </c>
      <c r="H217" s="222">
        <v>40</v>
      </c>
      <c r="I217" s="427"/>
      <c r="J217" s="428">
        <f>ROUND(I217*H217,2)</f>
        <v>0</v>
      </c>
      <c r="K217" s="220" t="s">
        <v>19</v>
      </c>
      <c r="L217" s="223"/>
      <c r="M217" s="224" t="s">
        <v>19</v>
      </c>
      <c r="N217" s="225" t="s">
        <v>47</v>
      </c>
      <c r="O217" s="64"/>
      <c r="P217" s="179">
        <f>O217*H217</f>
        <v>0</v>
      </c>
      <c r="Q217" s="179">
        <v>0</v>
      </c>
      <c r="R217" s="179">
        <f>Q217*H217</f>
        <v>0</v>
      </c>
      <c r="S217" s="179">
        <v>0</v>
      </c>
      <c r="T217" s="180">
        <f>S217*H217</f>
        <v>0</v>
      </c>
      <c r="U217" s="35"/>
      <c r="V217" s="35"/>
      <c r="W217" s="35"/>
      <c r="X217" s="35"/>
      <c r="Y217" s="35"/>
      <c r="Z217" s="35"/>
      <c r="AA217" s="35"/>
      <c r="AB217" s="35"/>
      <c r="AC217" s="35"/>
      <c r="AD217" s="35"/>
      <c r="AE217" s="35"/>
      <c r="AR217" s="181" t="s">
        <v>1178</v>
      </c>
      <c r="AT217" s="181" t="s">
        <v>192</v>
      </c>
      <c r="AU217" s="181" t="s">
        <v>86</v>
      </c>
      <c r="AY217" s="19" t="s">
        <v>134</v>
      </c>
      <c r="BE217" s="182">
        <f>IF(N217="základní",J217,0)</f>
        <v>0</v>
      </c>
      <c r="BF217" s="182">
        <f>IF(N217="snížená",J217,0)</f>
        <v>0</v>
      </c>
      <c r="BG217" s="182">
        <f>IF(N217="zákl. přenesená",J217,0)</f>
        <v>0</v>
      </c>
      <c r="BH217" s="182">
        <f>IF(N217="sníž. přenesená",J217,0)</f>
        <v>0</v>
      </c>
      <c r="BI217" s="182">
        <f>IF(N217="nulová",J217,0)</f>
        <v>0</v>
      </c>
      <c r="BJ217" s="19" t="s">
        <v>84</v>
      </c>
      <c r="BK217" s="182">
        <f>ROUND(I217*H217,2)</f>
        <v>0</v>
      </c>
      <c r="BL217" s="19" t="s">
        <v>619</v>
      </c>
      <c r="BM217" s="181" t="s">
        <v>1886</v>
      </c>
    </row>
    <row r="218" spans="1:65" s="2" customFormat="1">
      <c r="A218" s="35"/>
      <c r="B218" s="36"/>
      <c r="C218" s="37"/>
      <c r="D218" s="183" t="s">
        <v>143</v>
      </c>
      <c r="E218" s="37"/>
      <c r="F218" s="184" t="s">
        <v>1885</v>
      </c>
      <c r="G218" s="37"/>
      <c r="H218" s="37"/>
      <c r="I218" s="426"/>
      <c r="J218" s="408"/>
      <c r="K218" s="37"/>
      <c r="L218" s="40"/>
      <c r="M218" s="186"/>
      <c r="N218" s="187"/>
      <c r="O218" s="64"/>
      <c r="P218" s="64"/>
      <c r="Q218" s="64"/>
      <c r="R218" s="64"/>
      <c r="S218" s="64"/>
      <c r="T218" s="65"/>
      <c r="U218" s="35"/>
      <c r="V218" s="35"/>
      <c r="W218" s="35"/>
      <c r="X218" s="35"/>
      <c r="Y218" s="35"/>
      <c r="Z218" s="35"/>
      <c r="AA218" s="35"/>
      <c r="AB218" s="35"/>
      <c r="AC218" s="35"/>
      <c r="AD218" s="35"/>
      <c r="AE218" s="35"/>
      <c r="AT218" s="19" t="s">
        <v>143</v>
      </c>
      <c r="AU218" s="19" t="s">
        <v>86</v>
      </c>
    </row>
    <row r="219" spans="1:65" s="2" customFormat="1" ht="14.45" customHeight="1">
      <c r="A219" s="35"/>
      <c r="B219" s="36"/>
      <c r="C219" s="218" t="s">
        <v>559</v>
      </c>
      <c r="D219" s="218" t="s">
        <v>192</v>
      </c>
      <c r="E219" s="219" t="s">
        <v>1887</v>
      </c>
      <c r="F219" s="220" t="s">
        <v>1888</v>
      </c>
      <c r="G219" s="221" t="s">
        <v>181</v>
      </c>
      <c r="H219" s="222">
        <v>51</v>
      </c>
      <c r="I219" s="427"/>
      <c r="J219" s="428">
        <f>ROUND(I219*H219,2)</f>
        <v>0</v>
      </c>
      <c r="K219" s="220" t="s">
        <v>19</v>
      </c>
      <c r="L219" s="223"/>
      <c r="M219" s="224" t="s">
        <v>19</v>
      </c>
      <c r="N219" s="225" t="s">
        <v>47</v>
      </c>
      <c r="O219" s="64"/>
      <c r="P219" s="179">
        <f>O219*H219</f>
        <v>0</v>
      </c>
      <c r="Q219" s="179">
        <v>0</v>
      </c>
      <c r="R219" s="179">
        <f>Q219*H219</f>
        <v>0</v>
      </c>
      <c r="S219" s="179">
        <v>0</v>
      </c>
      <c r="T219" s="180">
        <f>S219*H219</f>
        <v>0</v>
      </c>
      <c r="U219" s="35"/>
      <c r="V219" s="35"/>
      <c r="W219" s="35"/>
      <c r="X219" s="35"/>
      <c r="Y219" s="35"/>
      <c r="Z219" s="35"/>
      <c r="AA219" s="35"/>
      <c r="AB219" s="35"/>
      <c r="AC219" s="35"/>
      <c r="AD219" s="35"/>
      <c r="AE219" s="35"/>
      <c r="AR219" s="181" t="s">
        <v>1178</v>
      </c>
      <c r="AT219" s="181" t="s">
        <v>192</v>
      </c>
      <c r="AU219" s="181" t="s">
        <v>86</v>
      </c>
      <c r="AY219" s="19" t="s">
        <v>134</v>
      </c>
      <c r="BE219" s="182">
        <f>IF(N219="základní",J219,0)</f>
        <v>0</v>
      </c>
      <c r="BF219" s="182">
        <f>IF(N219="snížená",J219,0)</f>
        <v>0</v>
      </c>
      <c r="BG219" s="182">
        <f>IF(N219="zákl. přenesená",J219,0)</f>
        <v>0</v>
      </c>
      <c r="BH219" s="182">
        <f>IF(N219="sníž. přenesená",J219,0)</f>
        <v>0</v>
      </c>
      <c r="BI219" s="182">
        <f>IF(N219="nulová",J219,0)</f>
        <v>0</v>
      </c>
      <c r="BJ219" s="19" t="s">
        <v>84</v>
      </c>
      <c r="BK219" s="182">
        <f>ROUND(I219*H219,2)</f>
        <v>0</v>
      </c>
      <c r="BL219" s="19" t="s">
        <v>619</v>
      </c>
      <c r="BM219" s="181" t="s">
        <v>1889</v>
      </c>
    </row>
    <row r="220" spans="1:65" s="2" customFormat="1">
      <c r="A220" s="35"/>
      <c r="B220" s="36"/>
      <c r="C220" s="37"/>
      <c r="D220" s="183" t="s">
        <v>143</v>
      </c>
      <c r="E220" s="37"/>
      <c r="F220" s="184" t="s">
        <v>1888</v>
      </c>
      <c r="G220" s="37"/>
      <c r="H220" s="37"/>
      <c r="I220" s="426"/>
      <c r="J220" s="408"/>
      <c r="K220" s="37"/>
      <c r="L220" s="40"/>
      <c r="M220" s="186"/>
      <c r="N220" s="187"/>
      <c r="O220" s="64"/>
      <c r="P220" s="64"/>
      <c r="Q220" s="64"/>
      <c r="R220" s="64"/>
      <c r="S220" s="64"/>
      <c r="T220" s="65"/>
      <c r="U220" s="35"/>
      <c r="V220" s="35"/>
      <c r="W220" s="35"/>
      <c r="X220" s="35"/>
      <c r="Y220" s="35"/>
      <c r="Z220" s="35"/>
      <c r="AA220" s="35"/>
      <c r="AB220" s="35"/>
      <c r="AC220" s="35"/>
      <c r="AD220" s="35"/>
      <c r="AE220" s="35"/>
      <c r="AT220" s="19" t="s">
        <v>143</v>
      </c>
      <c r="AU220" s="19" t="s">
        <v>86</v>
      </c>
    </row>
    <row r="221" spans="1:65" s="2" customFormat="1" ht="14.45" customHeight="1">
      <c r="A221" s="35"/>
      <c r="B221" s="36"/>
      <c r="C221" s="218" t="s">
        <v>565</v>
      </c>
      <c r="D221" s="218" t="s">
        <v>192</v>
      </c>
      <c r="E221" s="219" t="s">
        <v>1890</v>
      </c>
      <c r="F221" s="220" t="s">
        <v>1891</v>
      </c>
      <c r="G221" s="221" t="s">
        <v>1058</v>
      </c>
      <c r="H221" s="392">
        <v>1</v>
      </c>
      <c r="I221" s="427"/>
      <c r="J221" s="428">
        <f>ROUND(I221*H221,2)</f>
        <v>0</v>
      </c>
      <c r="K221" s="220" t="s">
        <v>19</v>
      </c>
      <c r="L221" s="223"/>
      <c r="M221" s="224" t="s">
        <v>19</v>
      </c>
      <c r="N221" s="225" t="s">
        <v>47</v>
      </c>
      <c r="O221" s="64"/>
      <c r="P221" s="179">
        <f>O221*H221</f>
        <v>0</v>
      </c>
      <c r="Q221" s="179">
        <v>0</v>
      </c>
      <c r="R221" s="179">
        <f>Q221*H221</f>
        <v>0</v>
      </c>
      <c r="S221" s="179">
        <v>0</v>
      </c>
      <c r="T221" s="180">
        <f>S221*H221</f>
        <v>0</v>
      </c>
      <c r="U221" s="35"/>
      <c r="V221" s="35"/>
      <c r="W221" s="35"/>
      <c r="X221" s="35"/>
      <c r="Y221" s="35"/>
      <c r="Z221" s="35"/>
      <c r="AA221" s="35"/>
      <c r="AB221" s="35"/>
      <c r="AC221" s="35"/>
      <c r="AD221" s="35"/>
      <c r="AE221" s="35"/>
      <c r="AR221" s="181" t="s">
        <v>1178</v>
      </c>
      <c r="AT221" s="181" t="s">
        <v>192</v>
      </c>
      <c r="AU221" s="181" t="s">
        <v>86</v>
      </c>
      <c r="AY221" s="19" t="s">
        <v>134</v>
      </c>
      <c r="BE221" s="182">
        <f>IF(N221="základní",J221,0)</f>
        <v>0</v>
      </c>
      <c r="BF221" s="182">
        <f>IF(N221="snížená",J221,0)</f>
        <v>0</v>
      </c>
      <c r="BG221" s="182">
        <f>IF(N221="zákl. přenesená",J221,0)</f>
        <v>0</v>
      </c>
      <c r="BH221" s="182">
        <f>IF(N221="sníž. přenesená",J221,0)</f>
        <v>0</v>
      </c>
      <c r="BI221" s="182">
        <f>IF(N221="nulová",J221,0)</f>
        <v>0</v>
      </c>
      <c r="BJ221" s="19" t="s">
        <v>84</v>
      </c>
      <c r="BK221" s="182">
        <f>ROUND(I221*H221,2)</f>
        <v>0</v>
      </c>
      <c r="BL221" s="19" t="s">
        <v>619</v>
      </c>
      <c r="BM221" s="181" t="s">
        <v>1892</v>
      </c>
    </row>
    <row r="222" spans="1:65" s="2" customFormat="1">
      <c r="A222" s="35"/>
      <c r="B222" s="36"/>
      <c r="C222" s="37"/>
      <c r="D222" s="183" t="s">
        <v>143</v>
      </c>
      <c r="E222" s="37"/>
      <c r="F222" s="184" t="s">
        <v>1891</v>
      </c>
      <c r="G222" s="37"/>
      <c r="H222" s="391"/>
      <c r="I222" s="426"/>
      <c r="J222" s="408"/>
      <c r="K222" s="37"/>
      <c r="L222" s="40"/>
      <c r="M222" s="186"/>
      <c r="N222" s="187"/>
      <c r="O222" s="64"/>
      <c r="P222" s="64"/>
      <c r="Q222" s="64"/>
      <c r="R222" s="64"/>
      <c r="S222" s="64"/>
      <c r="T222" s="65"/>
      <c r="U222" s="35"/>
      <c r="V222" s="35"/>
      <c r="W222" s="35"/>
      <c r="X222" s="35"/>
      <c r="Y222" s="35"/>
      <c r="Z222" s="35"/>
      <c r="AA222" s="35"/>
      <c r="AB222" s="35"/>
      <c r="AC222" s="35"/>
      <c r="AD222" s="35"/>
      <c r="AE222" s="35"/>
      <c r="AT222" s="19" t="s">
        <v>143</v>
      </c>
      <c r="AU222" s="19" t="s">
        <v>86</v>
      </c>
    </row>
    <row r="223" spans="1:65" s="2" customFormat="1" ht="14.45" customHeight="1">
      <c r="A223" s="35"/>
      <c r="B223" s="36"/>
      <c r="C223" s="218" t="s">
        <v>571</v>
      </c>
      <c r="D223" s="218" t="s">
        <v>192</v>
      </c>
      <c r="E223" s="219" t="s">
        <v>1893</v>
      </c>
      <c r="F223" s="220" t="s">
        <v>1894</v>
      </c>
      <c r="G223" s="221" t="s">
        <v>1528</v>
      </c>
      <c r="H223" s="392">
        <v>5</v>
      </c>
      <c r="I223" s="437">
        <f>(J189+J191+J193+J195+J197+J199+J201+J203+J205+J207+J209+J211+J213+J215+J217+J219)/100</f>
        <v>0</v>
      </c>
      <c r="J223" s="428">
        <f>ROUND(I223*H223,2)</f>
        <v>0</v>
      </c>
      <c r="K223" s="220" t="s">
        <v>19</v>
      </c>
      <c r="L223" s="223"/>
      <c r="M223" s="224" t="s">
        <v>19</v>
      </c>
      <c r="N223" s="225" t="s">
        <v>47</v>
      </c>
      <c r="O223" s="64"/>
      <c r="P223" s="179">
        <f>O223*H223</f>
        <v>0</v>
      </c>
      <c r="Q223" s="179">
        <v>0</v>
      </c>
      <c r="R223" s="179">
        <f>Q223*H223</f>
        <v>0</v>
      </c>
      <c r="S223" s="179">
        <v>0</v>
      </c>
      <c r="T223" s="180">
        <f>S223*H223</f>
        <v>0</v>
      </c>
      <c r="U223" s="35"/>
      <c r="V223" s="35"/>
      <c r="W223" s="35"/>
      <c r="X223" s="35"/>
      <c r="Y223" s="35"/>
      <c r="Z223" s="35"/>
      <c r="AA223" s="35"/>
      <c r="AB223" s="35"/>
      <c r="AC223" s="35"/>
      <c r="AD223" s="35"/>
      <c r="AE223" s="35"/>
      <c r="AR223" s="181" t="s">
        <v>1178</v>
      </c>
      <c r="AT223" s="181" t="s">
        <v>192</v>
      </c>
      <c r="AU223" s="181" t="s">
        <v>86</v>
      </c>
      <c r="AY223" s="19" t="s">
        <v>134</v>
      </c>
      <c r="BE223" s="182">
        <f>IF(N223="základní",J223,0)</f>
        <v>0</v>
      </c>
      <c r="BF223" s="182">
        <f>IF(N223="snížená",J223,0)</f>
        <v>0</v>
      </c>
      <c r="BG223" s="182">
        <f>IF(N223="zákl. přenesená",J223,0)</f>
        <v>0</v>
      </c>
      <c r="BH223" s="182">
        <f>IF(N223="sníž. přenesená",J223,0)</f>
        <v>0</v>
      </c>
      <c r="BI223" s="182">
        <f>IF(N223="nulová",J223,0)</f>
        <v>0</v>
      </c>
      <c r="BJ223" s="19" t="s">
        <v>84</v>
      </c>
      <c r="BK223" s="182">
        <f>ROUND(I223*H223,2)</f>
        <v>0</v>
      </c>
      <c r="BL223" s="19" t="s">
        <v>619</v>
      </c>
      <c r="BM223" s="181" t="s">
        <v>1895</v>
      </c>
    </row>
    <row r="224" spans="1:65" s="2" customFormat="1">
      <c r="A224" s="35"/>
      <c r="B224" s="36"/>
      <c r="C224" s="37"/>
      <c r="D224" s="183" t="s">
        <v>143</v>
      </c>
      <c r="E224" s="37"/>
      <c r="F224" s="184" t="s">
        <v>1894</v>
      </c>
      <c r="G224" s="37"/>
      <c r="H224" s="37"/>
      <c r="I224" s="426"/>
      <c r="J224" s="408"/>
      <c r="K224" s="37"/>
      <c r="L224" s="40"/>
      <c r="M224" s="186"/>
      <c r="N224" s="187"/>
      <c r="O224" s="64"/>
      <c r="P224" s="64"/>
      <c r="Q224" s="64"/>
      <c r="R224" s="64"/>
      <c r="S224" s="64"/>
      <c r="T224" s="65"/>
      <c r="U224" s="35"/>
      <c r="V224" s="35"/>
      <c r="W224" s="35"/>
      <c r="X224" s="35"/>
      <c r="Y224" s="35"/>
      <c r="Z224" s="35"/>
      <c r="AA224" s="35"/>
      <c r="AB224" s="35"/>
      <c r="AC224" s="35"/>
      <c r="AD224" s="35"/>
      <c r="AE224" s="35"/>
      <c r="AT224" s="19" t="s">
        <v>143</v>
      </c>
      <c r="AU224" s="19" t="s">
        <v>86</v>
      </c>
    </row>
    <row r="225" spans="1:65" s="12" customFormat="1" ht="22.9" customHeight="1">
      <c r="B225" s="155"/>
      <c r="C225" s="156"/>
      <c r="D225" s="157" t="s">
        <v>75</v>
      </c>
      <c r="E225" s="169" t="s">
        <v>1896</v>
      </c>
      <c r="F225" s="169" t="s">
        <v>1897</v>
      </c>
      <c r="G225" s="156"/>
      <c r="H225" s="156"/>
      <c r="I225" s="421"/>
      <c r="J225" s="423">
        <f>BK225</f>
        <v>0</v>
      </c>
      <c r="K225" s="156"/>
      <c r="L225" s="161"/>
      <c r="M225" s="162"/>
      <c r="N225" s="163"/>
      <c r="O225" s="163"/>
      <c r="P225" s="164">
        <f>P226+SUM(P227:P248)+P253+P260+P277+P300+P307+P320+P365+P429+P434+P441+P450+P463+P500+P553+P562+P575+P584+P597+P606+P621+P632</f>
        <v>0</v>
      </c>
      <c r="Q225" s="163"/>
      <c r="R225" s="164">
        <f>R226+SUM(R227:R248)+R253+R260+R277+R300+R307+R320+R365+R429+R434+R441+R450+R463+R500+R553+R562+R575+R584+R597+R606+R621+R632</f>
        <v>0</v>
      </c>
      <c r="S225" s="163"/>
      <c r="T225" s="165">
        <f>T226+SUM(T227:T248)+T253+T260+T277+T300+T307+T320+T365+T429+T434+T441+T450+T463+T500+T553+T562+T575+T584+T597+T606+T621+T632</f>
        <v>0</v>
      </c>
      <c r="AR225" s="166" t="s">
        <v>159</v>
      </c>
      <c r="AT225" s="167" t="s">
        <v>75</v>
      </c>
      <c r="AU225" s="167" t="s">
        <v>84</v>
      </c>
      <c r="AY225" s="166" t="s">
        <v>134</v>
      </c>
      <c r="BK225" s="168">
        <f>BK226+SUM(BK227:BK248)+BK253+BK260+BK277+BK300+BK307+BK320+BK365+BK429+BK434+BK441+BK450+BK463+BK500+BK553+BK562+BK575+BK584+BK597+BK606+BK621+BK632</f>
        <v>0</v>
      </c>
    </row>
    <row r="226" spans="1:65" s="2" customFormat="1" ht="14.45" customHeight="1">
      <c r="A226" s="35"/>
      <c r="B226" s="36"/>
      <c r="C226" s="218" t="s">
        <v>576</v>
      </c>
      <c r="D226" s="218" t="s">
        <v>192</v>
      </c>
      <c r="E226" s="219" t="s">
        <v>1898</v>
      </c>
      <c r="F226" s="220" t="s">
        <v>1899</v>
      </c>
      <c r="G226" s="221" t="s">
        <v>957</v>
      </c>
      <c r="H226" s="222">
        <v>1</v>
      </c>
      <c r="I226" s="427"/>
      <c r="J226" s="428">
        <f>ROUND(I226*H226,2)</f>
        <v>0</v>
      </c>
      <c r="K226" s="220" t="s">
        <v>19</v>
      </c>
      <c r="L226" s="223"/>
      <c r="M226" s="224" t="s">
        <v>19</v>
      </c>
      <c r="N226" s="225" t="s">
        <v>47</v>
      </c>
      <c r="O226" s="64"/>
      <c r="P226" s="179">
        <f>O226*H226</f>
        <v>0</v>
      </c>
      <c r="Q226" s="179">
        <v>0</v>
      </c>
      <c r="R226" s="179">
        <f>Q226*H226</f>
        <v>0</v>
      </c>
      <c r="S226" s="179">
        <v>0</v>
      </c>
      <c r="T226" s="180">
        <f>S226*H226</f>
        <v>0</v>
      </c>
      <c r="U226" s="35"/>
      <c r="V226" s="35"/>
      <c r="W226" s="35"/>
      <c r="X226" s="35"/>
      <c r="Y226" s="35"/>
      <c r="Z226" s="35"/>
      <c r="AA226" s="35"/>
      <c r="AB226" s="35"/>
      <c r="AC226" s="35"/>
      <c r="AD226" s="35"/>
      <c r="AE226" s="35"/>
      <c r="AR226" s="181" t="s">
        <v>1178</v>
      </c>
      <c r="AT226" s="181" t="s">
        <v>192</v>
      </c>
      <c r="AU226" s="181" t="s">
        <v>86</v>
      </c>
      <c r="AY226" s="19" t="s">
        <v>134</v>
      </c>
      <c r="BE226" s="182">
        <f>IF(N226="základní",J226,0)</f>
        <v>0</v>
      </c>
      <c r="BF226" s="182">
        <f>IF(N226="snížená",J226,0)</f>
        <v>0</v>
      </c>
      <c r="BG226" s="182">
        <f>IF(N226="zákl. přenesená",J226,0)</f>
        <v>0</v>
      </c>
      <c r="BH226" s="182">
        <f>IF(N226="sníž. přenesená",J226,0)</f>
        <v>0</v>
      </c>
      <c r="BI226" s="182">
        <f>IF(N226="nulová",J226,0)</f>
        <v>0</v>
      </c>
      <c r="BJ226" s="19" t="s">
        <v>84</v>
      </c>
      <c r="BK226" s="182">
        <f>ROUND(I226*H226,2)</f>
        <v>0</v>
      </c>
      <c r="BL226" s="19" t="s">
        <v>619</v>
      </c>
      <c r="BM226" s="181" t="s">
        <v>1900</v>
      </c>
    </row>
    <row r="227" spans="1:65" s="2" customFormat="1">
      <c r="A227" s="35"/>
      <c r="B227" s="36"/>
      <c r="C227" s="37"/>
      <c r="D227" s="183" t="s">
        <v>143</v>
      </c>
      <c r="E227" s="37"/>
      <c r="F227" s="184" t="s">
        <v>1899</v>
      </c>
      <c r="G227" s="37"/>
      <c r="H227" s="37"/>
      <c r="I227" s="426"/>
      <c r="J227" s="408"/>
      <c r="K227" s="37"/>
      <c r="L227" s="40"/>
      <c r="M227" s="186"/>
      <c r="N227" s="187"/>
      <c r="O227" s="64"/>
      <c r="P227" s="64"/>
      <c r="Q227" s="64"/>
      <c r="R227" s="64"/>
      <c r="S227" s="64"/>
      <c r="T227" s="65"/>
      <c r="U227" s="35"/>
      <c r="V227" s="35"/>
      <c r="W227" s="35"/>
      <c r="X227" s="35"/>
      <c r="Y227" s="35"/>
      <c r="Z227" s="35"/>
      <c r="AA227" s="35"/>
      <c r="AB227" s="35"/>
      <c r="AC227" s="35"/>
      <c r="AD227" s="35"/>
      <c r="AE227" s="35"/>
      <c r="AT227" s="19" t="s">
        <v>143</v>
      </c>
      <c r="AU227" s="19" t="s">
        <v>86</v>
      </c>
    </row>
    <row r="228" spans="1:65" s="2" customFormat="1" ht="14.45" customHeight="1">
      <c r="A228" s="35"/>
      <c r="B228" s="36"/>
      <c r="C228" s="218" t="s">
        <v>582</v>
      </c>
      <c r="D228" s="218" t="s">
        <v>192</v>
      </c>
      <c r="E228" s="219" t="s">
        <v>1901</v>
      </c>
      <c r="F228" s="220" t="s">
        <v>1902</v>
      </c>
      <c r="G228" s="221" t="s">
        <v>957</v>
      </c>
      <c r="H228" s="222">
        <v>1</v>
      </c>
      <c r="I228" s="427"/>
      <c r="J228" s="428">
        <f>ROUND(I228*H228,2)</f>
        <v>0</v>
      </c>
      <c r="K228" s="220" t="s">
        <v>19</v>
      </c>
      <c r="L228" s="223"/>
      <c r="M228" s="224" t="s">
        <v>19</v>
      </c>
      <c r="N228" s="225" t="s">
        <v>47</v>
      </c>
      <c r="O228" s="64"/>
      <c r="P228" s="179">
        <f>O228*H228</f>
        <v>0</v>
      </c>
      <c r="Q228" s="179">
        <v>0</v>
      </c>
      <c r="R228" s="179">
        <f>Q228*H228</f>
        <v>0</v>
      </c>
      <c r="S228" s="179">
        <v>0</v>
      </c>
      <c r="T228" s="180">
        <f>S228*H228</f>
        <v>0</v>
      </c>
      <c r="U228" s="35"/>
      <c r="V228" s="35"/>
      <c r="W228" s="35"/>
      <c r="X228" s="35"/>
      <c r="Y228" s="35"/>
      <c r="Z228" s="35"/>
      <c r="AA228" s="35"/>
      <c r="AB228" s="35"/>
      <c r="AC228" s="35"/>
      <c r="AD228" s="35"/>
      <c r="AE228" s="35"/>
      <c r="AR228" s="181" t="s">
        <v>1178</v>
      </c>
      <c r="AT228" s="181" t="s">
        <v>192</v>
      </c>
      <c r="AU228" s="181" t="s">
        <v>86</v>
      </c>
      <c r="AY228" s="19" t="s">
        <v>134</v>
      </c>
      <c r="BE228" s="182">
        <f>IF(N228="základní",J228,0)</f>
        <v>0</v>
      </c>
      <c r="BF228" s="182">
        <f>IF(N228="snížená",J228,0)</f>
        <v>0</v>
      </c>
      <c r="BG228" s="182">
        <f>IF(N228="zákl. přenesená",J228,0)</f>
        <v>0</v>
      </c>
      <c r="BH228" s="182">
        <f>IF(N228="sníž. přenesená",J228,0)</f>
        <v>0</v>
      </c>
      <c r="BI228" s="182">
        <f>IF(N228="nulová",J228,0)</f>
        <v>0</v>
      </c>
      <c r="BJ228" s="19" t="s">
        <v>84</v>
      </c>
      <c r="BK228" s="182">
        <f>ROUND(I228*H228,2)</f>
        <v>0</v>
      </c>
      <c r="BL228" s="19" t="s">
        <v>619</v>
      </c>
      <c r="BM228" s="181" t="s">
        <v>1903</v>
      </c>
    </row>
    <row r="229" spans="1:65" s="2" customFormat="1">
      <c r="A229" s="35"/>
      <c r="B229" s="36"/>
      <c r="C229" s="37"/>
      <c r="D229" s="183" t="s">
        <v>143</v>
      </c>
      <c r="E229" s="37"/>
      <c r="F229" s="184" t="s">
        <v>1902</v>
      </c>
      <c r="G229" s="37"/>
      <c r="H229" s="37"/>
      <c r="I229" s="426"/>
      <c r="J229" s="408"/>
      <c r="K229" s="37"/>
      <c r="L229" s="40"/>
      <c r="M229" s="186"/>
      <c r="N229" s="187"/>
      <c r="O229" s="64"/>
      <c r="P229" s="64"/>
      <c r="Q229" s="64"/>
      <c r="R229" s="64"/>
      <c r="S229" s="64"/>
      <c r="T229" s="65"/>
      <c r="U229" s="35"/>
      <c r="V229" s="35"/>
      <c r="W229" s="35"/>
      <c r="X229" s="35"/>
      <c r="Y229" s="35"/>
      <c r="Z229" s="35"/>
      <c r="AA229" s="35"/>
      <c r="AB229" s="35"/>
      <c r="AC229" s="35"/>
      <c r="AD229" s="35"/>
      <c r="AE229" s="35"/>
      <c r="AT229" s="19" t="s">
        <v>143</v>
      </c>
      <c r="AU229" s="19" t="s">
        <v>86</v>
      </c>
    </row>
    <row r="230" spans="1:65" s="2" customFormat="1" ht="14.45" customHeight="1">
      <c r="A230" s="35"/>
      <c r="B230" s="36"/>
      <c r="C230" s="218" t="s">
        <v>590</v>
      </c>
      <c r="D230" s="218" t="s">
        <v>192</v>
      </c>
      <c r="E230" s="219" t="s">
        <v>1904</v>
      </c>
      <c r="F230" s="220" t="s">
        <v>1905</v>
      </c>
      <c r="G230" s="221" t="s">
        <v>957</v>
      </c>
      <c r="H230" s="222">
        <v>1</v>
      </c>
      <c r="I230" s="427"/>
      <c r="J230" s="428">
        <f>ROUND(I230*H230,2)</f>
        <v>0</v>
      </c>
      <c r="K230" s="220" t="s">
        <v>19</v>
      </c>
      <c r="L230" s="223"/>
      <c r="M230" s="224" t="s">
        <v>19</v>
      </c>
      <c r="N230" s="225" t="s">
        <v>47</v>
      </c>
      <c r="O230" s="64"/>
      <c r="P230" s="179">
        <f>O230*H230</f>
        <v>0</v>
      </c>
      <c r="Q230" s="179">
        <v>0</v>
      </c>
      <c r="R230" s="179">
        <f>Q230*H230</f>
        <v>0</v>
      </c>
      <c r="S230" s="179">
        <v>0</v>
      </c>
      <c r="T230" s="180">
        <f>S230*H230</f>
        <v>0</v>
      </c>
      <c r="U230" s="35"/>
      <c r="V230" s="35"/>
      <c r="W230" s="35"/>
      <c r="X230" s="35"/>
      <c r="Y230" s="35"/>
      <c r="Z230" s="35"/>
      <c r="AA230" s="35"/>
      <c r="AB230" s="35"/>
      <c r="AC230" s="35"/>
      <c r="AD230" s="35"/>
      <c r="AE230" s="35"/>
      <c r="AR230" s="181" t="s">
        <v>1178</v>
      </c>
      <c r="AT230" s="181" t="s">
        <v>192</v>
      </c>
      <c r="AU230" s="181" t="s">
        <v>86</v>
      </c>
      <c r="AY230" s="19" t="s">
        <v>134</v>
      </c>
      <c r="BE230" s="182">
        <f>IF(N230="základní",J230,0)</f>
        <v>0</v>
      </c>
      <c r="BF230" s="182">
        <f>IF(N230="snížená",J230,0)</f>
        <v>0</v>
      </c>
      <c r="BG230" s="182">
        <f>IF(N230="zákl. přenesená",J230,0)</f>
        <v>0</v>
      </c>
      <c r="BH230" s="182">
        <f>IF(N230="sníž. přenesená",J230,0)</f>
        <v>0</v>
      </c>
      <c r="BI230" s="182">
        <f>IF(N230="nulová",J230,0)</f>
        <v>0</v>
      </c>
      <c r="BJ230" s="19" t="s">
        <v>84</v>
      </c>
      <c r="BK230" s="182">
        <f>ROUND(I230*H230,2)</f>
        <v>0</v>
      </c>
      <c r="BL230" s="19" t="s">
        <v>619</v>
      </c>
      <c r="BM230" s="181" t="s">
        <v>1906</v>
      </c>
    </row>
    <row r="231" spans="1:65" s="2" customFormat="1">
      <c r="A231" s="35"/>
      <c r="B231" s="36"/>
      <c r="C231" s="37"/>
      <c r="D231" s="183" t="s">
        <v>143</v>
      </c>
      <c r="E231" s="37"/>
      <c r="F231" s="184" t="s">
        <v>1905</v>
      </c>
      <c r="G231" s="37"/>
      <c r="H231" s="37"/>
      <c r="I231" s="426"/>
      <c r="J231" s="408"/>
      <c r="K231" s="37"/>
      <c r="L231" s="40"/>
      <c r="M231" s="186"/>
      <c r="N231" s="187"/>
      <c r="O231" s="64"/>
      <c r="P231" s="64"/>
      <c r="Q231" s="64"/>
      <c r="R231" s="64"/>
      <c r="S231" s="64"/>
      <c r="T231" s="65"/>
      <c r="U231" s="35"/>
      <c r="V231" s="35"/>
      <c r="W231" s="35"/>
      <c r="X231" s="35"/>
      <c r="Y231" s="35"/>
      <c r="Z231" s="35"/>
      <c r="AA231" s="35"/>
      <c r="AB231" s="35"/>
      <c r="AC231" s="35"/>
      <c r="AD231" s="35"/>
      <c r="AE231" s="35"/>
      <c r="AT231" s="19" t="s">
        <v>143</v>
      </c>
      <c r="AU231" s="19" t="s">
        <v>86</v>
      </c>
    </row>
    <row r="232" spans="1:65" s="2" customFormat="1" ht="14.45" customHeight="1">
      <c r="A232" s="35"/>
      <c r="B232" s="36"/>
      <c r="C232" s="218" t="s">
        <v>600</v>
      </c>
      <c r="D232" s="218" t="s">
        <v>192</v>
      </c>
      <c r="E232" s="219" t="s">
        <v>1907</v>
      </c>
      <c r="F232" s="220" t="s">
        <v>1908</v>
      </c>
      <c r="G232" s="221" t="s">
        <v>957</v>
      </c>
      <c r="H232" s="222">
        <v>6</v>
      </c>
      <c r="I232" s="427"/>
      <c r="J232" s="428">
        <f>ROUND(I232*H232,2)</f>
        <v>0</v>
      </c>
      <c r="K232" s="220" t="s">
        <v>19</v>
      </c>
      <c r="L232" s="223"/>
      <c r="M232" s="224" t="s">
        <v>19</v>
      </c>
      <c r="N232" s="225" t="s">
        <v>47</v>
      </c>
      <c r="O232" s="64"/>
      <c r="P232" s="179">
        <f>O232*H232</f>
        <v>0</v>
      </c>
      <c r="Q232" s="179">
        <v>0</v>
      </c>
      <c r="R232" s="179">
        <f>Q232*H232</f>
        <v>0</v>
      </c>
      <c r="S232" s="179">
        <v>0</v>
      </c>
      <c r="T232" s="180">
        <f>S232*H232</f>
        <v>0</v>
      </c>
      <c r="U232" s="35"/>
      <c r="V232" s="35"/>
      <c r="W232" s="35"/>
      <c r="X232" s="35"/>
      <c r="Y232" s="35"/>
      <c r="Z232" s="35"/>
      <c r="AA232" s="35"/>
      <c r="AB232" s="35"/>
      <c r="AC232" s="35"/>
      <c r="AD232" s="35"/>
      <c r="AE232" s="35"/>
      <c r="AR232" s="181" t="s">
        <v>1178</v>
      </c>
      <c r="AT232" s="181" t="s">
        <v>192</v>
      </c>
      <c r="AU232" s="181" t="s">
        <v>86</v>
      </c>
      <c r="AY232" s="19" t="s">
        <v>134</v>
      </c>
      <c r="BE232" s="182">
        <f>IF(N232="základní",J232,0)</f>
        <v>0</v>
      </c>
      <c r="BF232" s="182">
        <f>IF(N232="snížená",J232,0)</f>
        <v>0</v>
      </c>
      <c r="BG232" s="182">
        <f>IF(N232="zákl. přenesená",J232,0)</f>
        <v>0</v>
      </c>
      <c r="BH232" s="182">
        <f>IF(N232="sníž. přenesená",J232,0)</f>
        <v>0</v>
      </c>
      <c r="BI232" s="182">
        <f>IF(N232="nulová",J232,0)</f>
        <v>0</v>
      </c>
      <c r="BJ232" s="19" t="s">
        <v>84</v>
      </c>
      <c r="BK232" s="182">
        <f>ROUND(I232*H232,2)</f>
        <v>0</v>
      </c>
      <c r="BL232" s="19" t="s">
        <v>619</v>
      </c>
      <c r="BM232" s="181" t="s">
        <v>1909</v>
      </c>
    </row>
    <row r="233" spans="1:65" s="2" customFormat="1">
      <c r="A233" s="35"/>
      <c r="B233" s="36"/>
      <c r="C233" s="37"/>
      <c r="D233" s="183" t="s">
        <v>143</v>
      </c>
      <c r="E233" s="37"/>
      <c r="F233" s="184" t="s">
        <v>1908</v>
      </c>
      <c r="G233" s="37"/>
      <c r="H233" s="37"/>
      <c r="I233" s="426"/>
      <c r="J233" s="408"/>
      <c r="K233" s="37"/>
      <c r="L233" s="40"/>
      <c r="M233" s="186"/>
      <c r="N233" s="187"/>
      <c r="O233" s="64"/>
      <c r="P233" s="64"/>
      <c r="Q233" s="64"/>
      <c r="R233" s="64"/>
      <c r="S233" s="64"/>
      <c r="T233" s="65"/>
      <c r="U233" s="35"/>
      <c r="V233" s="35"/>
      <c r="W233" s="35"/>
      <c r="X233" s="35"/>
      <c r="Y233" s="35"/>
      <c r="Z233" s="35"/>
      <c r="AA233" s="35"/>
      <c r="AB233" s="35"/>
      <c r="AC233" s="35"/>
      <c r="AD233" s="35"/>
      <c r="AE233" s="35"/>
      <c r="AT233" s="19" t="s">
        <v>143</v>
      </c>
      <c r="AU233" s="19" t="s">
        <v>86</v>
      </c>
    </row>
    <row r="234" spans="1:65" s="2" customFormat="1" ht="14.45" customHeight="1">
      <c r="A234" s="35"/>
      <c r="B234" s="36"/>
      <c r="C234" s="218" t="s">
        <v>608</v>
      </c>
      <c r="D234" s="218" t="s">
        <v>192</v>
      </c>
      <c r="E234" s="219" t="s">
        <v>1910</v>
      </c>
      <c r="F234" s="220" t="s">
        <v>1911</v>
      </c>
      <c r="G234" s="221" t="s">
        <v>957</v>
      </c>
      <c r="H234" s="222">
        <v>5</v>
      </c>
      <c r="I234" s="427"/>
      <c r="J234" s="428">
        <f>ROUND(I234*H234,2)</f>
        <v>0</v>
      </c>
      <c r="K234" s="220" t="s">
        <v>19</v>
      </c>
      <c r="L234" s="223"/>
      <c r="M234" s="224" t="s">
        <v>19</v>
      </c>
      <c r="N234" s="225" t="s">
        <v>47</v>
      </c>
      <c r="O234" s="64"/>
      <c r="P234" s="179">
        <f>O234*H234</f>
        <v>0</v>
      </c>
      <c r="Q234" s="179">
        <v>0</v>
      </c>
      <c r="R234" s="179">
        <f>Q234*H234</f>
        <v>0</v>
      </c>
      <c r="S234" s="179">
        <v>0</v>
      </c>
      <c r="T234" s="180">
        <f>S234*H234</f>
        <v>0</v>
      </c>
      <c r="U234" s="35"/>
      <c r="V234" s="35"/>
      <c r="W234" s="35"/>
      <c r="X234" s="35"/>
      <c r="Y234" s="35"/>
      <c r="Z234" s="35"/>
      <c r="AA234" s="35"/>
      <c r="AB234" s="35"/>
      <c r="AC234" s="35"/>
      <c r="AD234" s="35"/>
      <c r="AE234" s="35"/>
      <c r="AR234" s="181" t="s">
        <v>1178</v>
      </c>
      <c r="AT234" s="181" t="s">
        <v>192</v>
      </c>
      <c r="AU234" s="181" t="s">
        <v>86</v>
      </c>
      <c r="AY234" s="19" t="s">
        <v>134</v>
      </c>
      <c r="BE234" s="182">
        <f>IF(N234="základní",J234,0)</f>
        <v>0</v>
      </c>
      <c r="BF234" s="182">
        <f>IF(N234="snížená",J234,0)</f>
        <v>0</v>
      </c>
      <c r="BG234" s="182">
        <f>IF(N234="zákl. přenesená",J234,0)</f>
        <v>0</v>
      </c>
      <c r="BH234" s="182">
        <f>IF(N234="sníž. přenesená",J234,0)</f>
        <v>0</v>
      </c>
      <c r="BI234" s="182">
        <f>IF(N234="nulová",J234,0)</f>
        <v>0</v>
      </c>
      <c r="BJ234" s="19" t="s">
        <v>84</v>
      </c>
      <c r="BK234" s="182">
        <f>ROUND(I234*H234,2)</f>
        <v>0</v>
      </c>
      <c r="BL234" s="19" t="s">
        <v>619</v>
      </c>
      <c r="BM234" s="181" t="s">
        <v>1912</v>
      </c>
    </row>
    <row r="235" spans="1:65" s="2" customFormat="1">
      <c r="A235" s="35"/>
      <c r="B235" s="36"/>
      <c r="C235" s="37"/>
      <c r="D235" s="183" t="s">
        <v>143</v>
      </c>
      <c r="E235" s="37"/>
      <c r="F235" s="184" t="s">
        <v>1911</v>
      </c>
      <c r="G235" s="37"/>
      <c r="H235" s="37"/>
      <c r="I235" s="426"/>
      <c r="J235" s="408"/>
      <c r="K235" s="37"/>
      <c r="L235" s="40"/>
      <c r="M235" s="186"/>
      <c r="N235" s="187"/>
      <c r="O235" s="64"/>
      <c r="P235" s="64"/>
      <c r="Q235" s="64"/>
      <c r="R235" s="64"/>
      <c r="S235" s="64"/>
      <c r="T235" s="65"/>
      <c r="U235" s="35"/>
      <c r="V235" s="35"/>
      <c r="W235" s="35"/>
      <c r="X235" s="35"/>
      <c r="Y235" s="35"/>
      <c r="Z235" s="35"/>
      <c r="AA235" s="35"/>
      <c r="AB235" s="35"/>
      <c r="AC235" s="35"/>
      <c r="AD235" s="35"/>
      <c r="AE235" s="35"/>
      <c r="AT235" s="19" t="s">
        <v>143</v>
      </c>
      <c r="AU235" s="19" t="s">
        <v>86</v>
      </c>
    </row>
    <row r="236" spans="1:65" s="2" customFormat="1" ht="14.45" customHeight="1">
      <c r="A236" s="35"/>
      <c r="B236" s="36"/>
      <c r="C236" s="218" t="s">
        <v>614</v>
      </c>
      <c r="D236" s="218" t="s">
        <v>192</v>
      </c>
      <c r="E236" s="219" t="s">
        <v>1913</v>
      </c>
      <c r="F236" s="220" t="s">
        <v>1914</v>
      </c>
      <c r="G236" s="221" t="s">
        <v>957</v>
      </c>
      <c r="H236" s="222">
        <v>10</v>
      </c>
      <c r="I236" s="427"/>
      <c r="J236" s="428">
        <f>ROUND(I236*H236,2)</f>
        <v>0</v>
      </c>
      <c r="K236" s="220" t="s">
        <v>19</v>
      </c>
      <c r="L236" s="223"/>
      <c r="M236" s="224" t="s">
        <v>19</v>
      </c>
      <c r="N236" s="225" t="s">
        <v>47</v>
      </c>
      <c r="O236" s="64"/>
      <c r="P236" s="179">
        <f>O236*H236</f>
        <v>0</v>
      </c>
      <c r="Q236" s="179">
        <v>0</v>
      </c>
      <c r="R236" s="179">
        <f>Q236*H236</f>
        <v>0</v>
      </c>
      <c r="S236" s="179">
        <v>0</v>
      </c>
      <c r="T236" s="180">
        <f>S236*H236</f>
        <v>0</v>
      </c>
      <c r="U236" s="35"/>
      <c r="V236" s="35"/>
      <c r="W236" s="35"/>
      <c r="X236" s="35"/>
      <c r="Y236" s="35"/>
      <c r="Z236" s="35"/>
      <c r="AA236" s="35"/>
      <c r="AB236" s="35"/>
      <c r="AC236" s="35"/>
      <c r="AD236" s="35"/>
      <c r="AE236" s="35"/>
      <c r="AR236" s="181" t="s">
        <v>1178</v>
      </c>
      <c r="AT236" s="181" t="s">
        <v>192</v>
      </c>
      <c r="AU236" s="181" t="s">
        <v>86</v>
      </c>
      <c r="AY236" s="19" t="s">
        <v>134</v>
      </c>
      <c r="BE236" s="182">
        <f>IF(N236="základní",J236,0)</f>
        <v>0</v>
      </c>
      <c r="BF236" s="182">
        <f>IF(N236="snížená",J236,0)</f>
        <v>0</v>
      </c>
      <c r="BG236" s="182">
        <f>IF(N236="zákl. přenesená",J236,0)</f>
        <v>0</v>
      </c>
      <c r="BH236" s="182">
        <f>IF(N236="sníž. přenesená",J236,0)</f>
        <v>0</v>
      </c>
      <c r="BI236" s="182">
        <f>IF(N236="nulová",J236,0)</f>
        <v>0</v>
      </c>
      <c r="BJ236" s="19" t="s">
        <v>84</v>
      </c>
      <c r="BK236" s="182">
        <f>ROUND(I236*H236,2)</f>
        <v>0</v>
      </c>
      <c r="BL236" s="19" t="s">
        <v>619</v>
      </c>
      <c r="BM236" s="181" t="s">
        <v>1915</v>
      </c>
    </row>
    <row r="237" spans="1:65" s="2" customFormat="1">
      <c r="A237" s="35"/>
      <c r="B237" s="36"/>
      <c r="C237" s="37"/>
      <c r="D237" s="183" t="s">
        <v>143</v>
      </c>
      <c r="E237" s="37"/>
      <c r="F237" s="184" t="s">
        <v>1914</v>
      </c>
      <c r="G237" s="37"/>
      <c r="H237" s="37"/>
      <c r="I237" s="426"/>
      <c r="J237" s="408"/>
      <c r="K237" s="37"/>
      <c r="L237" s="40"/>
      <c r="M237" s="186"/>
      <c r="N237" s="187"/>
      <c r="O237" s="64"/>
      <c r="P237" s="64"/>
      <c r="Q237" s="64"/>
      <c r="R237" s="64"/>
      <c r="S237" s="64"/>
      <c r="T237" s="65"/>
      <c r="U237" s="35"/>
      <c r="V237" s="35"/>
      <c r="W237" s="35"/>
      <c r="X237" s="35"/>
      <c r="Y237" s="35"/>
      <c r="Z237" s="35"/>
      <c r="AA237" s="35"/>
      <c r="AB237" s="35"/>
      <c r="AC237" s="35"/>
      <c r="AD237" s="35"/>
      <c r="AE237" s="35"/>
      <c r="AT237" s="19" t="s">
        <v>143</v>
      </c>
      <c r="AU237" s="19" t="s">
        <v>86</v>
      </c>
    </row>
    <row r="238" spans="1:65" s="2" customFormat="1" ht="14.45" customHeight="1">
      <c r="A238" s="35"/>
      <c r="B238" s="36"/>
      <c r="C238" s="218" t="s">
        <v>619</v>
      </c>
      <c r="D238" s="218" t="s">
        <v>192</v>
      </c>
      <c r="E238" s="219" t="s">
        <v>1916</v>
      </c>
      <c r="F238" s="220" t="s">
        <v>1917</v>
      </c>
      <c r="G238" s="221" t="s">
        <v>957</v>
      </c>
      <c r="H238" s="222">
        <v>1</v>
      </c>
      <c r="I238" s="427"/>
      <c r="J238" s="428">
        <f>ROUND(I238*H238,2)</f>
        <v>0</v>
      </c>
      <c r="K238" s="220" t="s">
        <v>19</v>
      </c>
      <c r="L238" s="223"/>
      <c r="M238" s="224" t="s">
        <v>19</v>
      </c>
      <c r="N238" s="225" t="s">
        <v>47</v>
      </c>
      <c r="O238" s="64"/>
      <c r="P238" s="179">
        <f>O238*H238</f>
        <v>0</v>
      </c>
      <c r="Q238" s="179">
        <v>0</v>
      </c>
      <c r="R238" s="179">
        <f>Q238*H238</f>
        <v>0</v>
      </c>
      <c r="S238" s="179">
        <v>0</v>
      </c>
      <c r="T238" s="180">
        <f>S238*H238</f>
        <v>0</v>
      </c>
      <c r="U238" s="35"/>
      <c r="V238" s="35"/>
      <c r="W238" s="35"/>
      <c r="X238" s="35"/>
      <c r="Y238" s="35"/>
      <c r="Z238" s="35"/>
      <c r="AA238" s="35"/>
      <c r="AB238" s="35"/>
      <c r="AC238" s="35"/>
      <c r="AD238" s="35"/>
      <c r="AE238" s="35"/>
      <c r="AR238" s="181" t="s">
        <v>1178</v>
      </c>
      <c r="AT238" s="181" t="s">
        <v>192</v>
      </c>
      <c r="AU238" s="181" t="s">
        <v>86</v>
      </c>
      <c r="AY238" s="19" t="s">
        <v>134</v>
      </c>
      <c r="BE238" s="182">
        <f>IF(N238="základní",J238,0)</f>
        <v>0</v>
      </c>
      <c r="BF238" s="182">
        <f>IF(N238="snížená",J238,0)</f>
        <v>0</v>
      </c>
      <c r="BG238" s="182">
        <f>IF(N238="zákl. přenesená",J238,0)</f>
        <v>0</v>
      </c>
      <c r="BH238" s="182">
        <f>IF(N238="sníž. přenesená",J238,0)</f>
        <v>0</v>
      </c>
      <c r="BI238" s="182">
        <f>IF(N238="nulová",J238,0)</f>
        <v>0</v>
      </c>
      <c r="BJ238" s="19" t="s">
        <v>84</v>
      </c>
      <c r="BK238" s="182">
        <f>ROUND(I238*H238,2)</f>
        <v>0</v>
      </c>
      <c r="BL238" s="19" t="s">
        <v>619</v>
      </c>
      <c r="BM238" s="181" t="s">
        <v>1918</v>
      </c>
    </row>
    <row r="239" spans="1:65" s="2" customFormat="1">
      <c r="A239" s="35"/>
      <c r="B239" s="36"/>
      <c r="C239" s="37"/>
      <c r="D239" s="183" t="s">
        <v>143</v>
      </c>
      <c r="E239" s="37"/>
      <c r="F239" s="184" t="s">
        <v>1917</v>
      </c>
      <c r="G239" s="37"/>
      <c r="H239" s="37"/>
      <c r="I239" s="426"/>
      <c r="J239" s="408"/>
      <c r="K239" s="37"/>
      <c r="L239" s="40"/>
      <c r="M239" s="186"/>
      <c r="N239" s="187"/>
      <c r="O239" s="64"/>
      <c r="P239" s="64"/>
      <c r="Q239" s="64"/>
      <c r="R239" s="64"/>
      <c r="S239" s="64"/>
      <c r="T239" s="65"/>
      <c r="U239" s="35"/>
      <c r="V239" s="35"/>
      <c r="W239" s="35"/>
      <c r="X239" s="35"/>
      <c r="Y239" s="35"/>
      <c r="Z239" s="35"/>
      <c r="AA239" s="35"/>
      <c r="AB239" s="35"/>
      <c r="AC239" s="35"/>
      <c r="AD239" s="35"/>
      <c r="AE239" s="35"/>
      <c r="AT239" s="19" t="s">
        <v>143</v>
      </c>
      <c r="AU239" s="19" t="s">
        <v>86</v>
      </c>
    </row>
    <row r="240" spans="1:65" s="2" customFormat="1" ht="14.45" customHeight="1">
      <c r="A240" s="35"/>
      <c r="B240" s="36"/>
      <c r="C240" s="218" t="s">
        <v>626</v>
      </c>
      <c r="D240" s="218" t="s">
        <v>192</v>
      </c>
      <c r="E240" s="219" t="s">
        <v>1919</v>
      </c>
      <c r="F240" s="220" t="s">
        <v>1920</v>
      </c>
      <c r="G240" s="221" t="s">
        <v>957</v>
      </c>
      <c r="H240" s="222">
        <v>1</v>
      </c>
      <c r="I240" s="427"/>
      <c r="J240" s="428">
        <f>ROUND(I240*H240,2)</f>
        <v>0</v>
      </c>
      <c r="K240" s="220" t="s">
        <v>19</v>
      </c>
      <c r="L240" s="223"/>
      <c r="M240" s="224" t="s">
        <v>19</v>
      </c>
      <c r="N240" s="225" t="s">
        <v>47</v>
      </c>
      <c r="O240" s="64"/>
      <c r="P240" s="179">
        <f>O240*H240</f>
        <v>0</v>
      </c>
      <c r="Q240" s="179">
        <v>0</v>
      </c>
      <c r="R240" s="179">
        <f>Q240*H240</f>
        <v>0</v>
      </c>
      <c r="S240" s="179">
        <v>0</v>
      </c>
      <c r="T240" s="180">
        <f>S240*H240</f>
        <v>0</v>
      </c>
      <c r="U240" s="35"/>
      <c r="V240" s="35"/>
      <c r="W240" s="35"/>
      <c r="X240" s="35"/>
      <c r="Y240" s="35"/>
      <c r="Z240" s="35"/>
      <c r="AA240" s="35"/>
      <c r="AB240" s="35"/>
      <c r="AC240" s="35"/>
      <c r="AD240" s="35"/>
      <c r="AE240" s="35"/>
      <c r="AR240" s="181" t="s">
        <v>1178</v>
      </c>
      <c r="AT240" s="181" t="s">
        <v>192</v>
      </c>
      <c r="AU240" s="181" t="s">
        <v>86</v>
      </c>
      <c r="AY240" s="19" t="s">
        <v>134</v>
      </c>
      <c r="BE240" s="182">
        <f>IF(N240="základní",J240,0)</f>
        <v>0</v>
      </c>
      <c r="BF240" s="182">
        <f>IF(N240="snížená",J240,0)</f>
        <v>0</v>
      </c>
      <c r="BG240" s="182">
        <f>IF(N240="zákl. přenesená",J240,0)</f>
        <v>0</v>
      </c>
      <c r="BH240" s="182">
        <f>IF(N240="sníž. přenesená",J240,0)</f>
        <v>0</v>
      </c>
      <c r="BI240" s="182">
        <f>IF(N240="nulová",J240,0)</f>
        <v>0</v>
      </c>
      <c r="BJ240" s="19" t="s">
        <v>84</v>
      </c>
      <c r="BK240" s="182">
        <f>ROUND(I240*H240,2)</f>
        <v>0</v>
      </c>
      <c r="BL240" s="19" t="s">
        <v>619</v>
      </c>
      <c r="BM240" s="181" t="s">
        <v>1921</v>
      </c>
    </row>
    <row r="241" spans="1:65" s="2" customFormat="1">
      <c r="A241" s="35"/>
      <c r="B241" s="36"/>
      <c r="C241" s="37"/>
      <c r="D241" s="183" t="s">
        <v>143</v>
      </c>
      <c r="E241" s="37"/>
      <c r="F241" s="184" t="s">
        <v>1920</v>
      </c>
      <c r="G241" s="37"/>
      <c r="H241" s="37"/>
      <c r="I241" s="426"/>
      <c r="J241" s="408"/>
      <c r="K241" s="37"/>
      <c r="L241" s="40"/>
      <c r="M241" s="186"/>
      <c r="N241" s="187"/>
      <c r="O241" s="64"/>
      <c r="P241" s="64"/>
      <c r="Q241" s="64"/>
      <c r="R241" s="64"/>
      <c r="S241" s="64"/>
      <c r="T241" s="65"/>
      <c r="U241" s="35"/>
      <c r="V241" s="35"/>
      <c r="W241" s="35"/>
      <c r="X241" s="35"/>
      <c r="Y241" s="35"/>
      <c r="Z241" s="35"/>
      <c r="AA241" s="35"/>
      <c r="AB241" s="35"/>
      <c r="AC241" s="35"/>
      <c r="AD241" s="35"/>
      <c r="AE241" s="35"/>
      <c r="AT241" s="19" t="s">
        <v>143</v>
      </c>
      <c r="AU241" s="19" t="s">
        <v>86</v>
      </c>
    </row>
    <row r="242" spans="1:65" s="2" customFormat="1" ht="14.45" customHeight="1">
      <c r="A242" s="35"/>
      <c r="B242" s="36"/>
      <c r="C242" s="218" t="s">
        <v>635</v>
      </c>
      <c r="D242" s="218" t="s">
        <v>192</v>
      </c>
      <c r="E242" s="219" t="s">
        <v>1922</v>
      </c>
      <c r="F242" s="220" t="s">
        <v>1923</v>
      </c>
      <c r="G242" s="221" t="s">
        <v>957</v>
      </c>
      <c r="H242" s="222">
        <v>6</v>
      </c>
      <c r="I242" s="427"/>
      <c r="J242" s="428">
        <f>ROUND(I242*H242,2)</f>
        <v>0</v>
      </c>
      <c r="K242" s="220" t="s">
        <v>19</v>
      </c>
      <c r="L242" s="223"/>
      <c r="M242" s="224" t="s">
        <v>19</v>
      </c>
      <c r="N242" s="225" t="s">
        <v>47</v>
      </c>
      <c r="O242" s="64"/>
      <c r="P242" s="179">
        <f>O242*H242</f>
        <v>0</v>
      </c>
      <c r="Q242" s="179">
        <v>0</v>
      </c>
      <c r="R242" s="179">
        <f>Q242*H242</f>
        <v>0</v>
      </c>
      <c r="S242" s="179">
        <v>0</v>
      </c>
      <c r="T242" s="180">
        <f>S242*H242</f>
        <v>0</v>
      </c>
      <c r="U242" s="35"/>
      <c r="V242" s="35"/>
      <c r="W242" s="35"/>
      <c r="X242" s="35"/>
      <c r="Y242" s="35"/>
      <c r="Z242" s="35"/>
      <c r="AA242" s="35"/>
      <c r="AB242" s="35"/>
      <c r="AC242" s="35"/>
      <c r="AD242" s="35"/>
      <c r="AE242" s="35"/>
      <c r="AR242" s="181" t="s">
        <v>1178</v>
      </c>
      <c r="AT242" s="181" t="s">
        <v>192</v>
      </c>
      <c r="AU242" s="181" t="s">
        <v>86</v>
      </c>
      <c r="AY242" s="19" t="s">
        <v>134</v>
      </c>
      <c r="BE242" s="182">
        <f>IF(N242="základní",J242,0)</f>
        <v>0</v>
      </c>
      <c r="BF242" s="182">
        <f>IF(N242="snížená",J242,0)</f>
        <v>0</v>
      </c>
      <c r="BG242" s="182">
        <f>IF(N242="zákl. přenesená",J242,0)</f>
        <v>0</v>
      </c>
      <c r="BH242" s="182">
        <f>IF(N242="sníž. přenesená",J242,0)</f>
        <v>0</v>
      </c>
      <c r="BI242" s="182">
        <f>IF(N242="nulová",J242,0)</f>
        <v>0</v>
      </c>
      <c r="BJ242" s="19" t="s">
        <v>84</v>
      </c>
      <c r="BK242" s="182">
        <f>ROUND(I242*H242,2)</f>
        <v>0</v>
      </c>
      <c r="BL242" s="19" t="s">
        <v>619</v>
      </c>
      <c r="BM242" s="181" t="s">
        <v>1924</v>
      </c>
    </row>
    <row r="243" spans="1:65" s="2" customFormat="1">
      <c r="A243" s="35"/>
      <c r="B243" s="36"/>
      <c r="C243" s="37"/>
      <c r="D243" s="183" t="s">
        <v>143</v>
      </c>
      <c r="E243" s="37"/>
      <c r="F243" s="184" t="s">
        <v>1923</v>
      </c>
      <c r="G243" s="37"/>
      <c r="H243" s="37"/>
      <c r="I243" s="426"/>
      <c r="J243" s="408"/>
      <c r="K243" s="37"/>
      <c r="L243" s="40"/>
      <c r="M243" s="186"/>
      <c r="N243" s="187"/>
      <c r="O243" s="64"/>
      <c r="P243" s="64"/>
      <c r="Q243" s="64"/>
      <c r="R243" s="64"/>
      <c r="S243" s="64"/>
      <c r="T243" s="65"/>
      <c r="U243" s="35"/>
      <c r="V243" s="35"/>
      <c r="W243" s="35"/>
      <c r="X243" s="35"/>
      <c r="Y243" s="35"/>
      <c r="Z243" s="35"/>
      <c r="AA243" s="35"/>
      <c r="AB243" s="35"/>
      <c r="AC243" s="35"/>
      <c r="AD243" s="35"/>
      <c r="AE243" s="35"/>
      <c r="AT243" s="19" t="s">
        <v>143</v>
      </c>
      <c r="AU243" s="19" t="s">
        <v>86</v>
      </c>
    </row>
    <row r="244" spans="1:65" s="2" customFormat="1" ht="14.45" customHeight="1">
      <c r="A244" s="35"/>
      <c r="B244" s="36"/>
      <c r="C244" s="218" t="s">
        <v>643</v>
      </c>
      <c r="D244" s="218" t="s">
        <v>192</v>
      </c>
      <c r="E244" s="219" t="s">
        <v>1925</v>
      </c>
      <c r="F244" s="220" t="s">
        <v>1926</v>
      </c>
      <c r="G244" s="221" t="s">
        <v>1058</v>
      </c>
      <c r="H244" s="222">
        <v>1</v>
      </c>
      <c r="I244" s="427"/>
      <c r="J244" s="428">
        <f>ROUND(I244*H244,2)</f>
        <v>0</v>
      </c>
      <c r="K244" s="220" t="s">
        <v>19</v>
      </c>
      <c r="L244" s="223"/>
      <c r="M244" s="224" t="s">
        <v>19</v>
      </c>
      <c r="N244" s="225" t="s">
        <v>47</v>
      </c>
      <c r="O244" s="64"/>
      <c r="P244" s="179">
        <f>O244*H244</f>
        <v>0</v>
      </c>
      <c r="Q244" s="179">
        <v>0</v>
      </c>
      <c r="R244" s="179">
        <f>Q244*H244</f>
        <v>0</v>
      </c>
      <c r="S244" s="179">
        <v>0</v>
      </c>
      <c r="T244" s="180">
        <f>S244*H244</f>
        <v>0</v>
      </c>
      <c r="U244" s="35"/>
      <c r="V244" s="35"/>
      <c r="W244" s="35"/>
      <c r="X244" s="35"/>
      <c r="Y244" s="35"/>
      <c r="Z244" s="35"/>
      <c r="AA244" s="35"/>
      <c r="AB244" s="35"/>
      <c r="AC244" s="35"/>
      <c r="AD244" s="35"/>
      <c r="AE244" s="35"/>
      <c r="AR244" s="181" t="s">
        <v>1178</v>
      </c>
      <c r="AT244" s="181" t="s">
        <v>192</v>
      </c>
      <c r="AU244" s="181" t="s">
        <v>86</v>
      </c>
      <c r="AY244" s="19" t="s">
        <v>134</v>
      </c>
      <c r="BE244" s="182">
        <f>IF(N244="základní",J244,0)</f>
        <v>0</v>
      </c>
      <c r="BF244" s="182">
        <f>IF(N244="snížená",J244,0)</f>
        <v>0</v>
      </c>
      <c r="BG244" s="182">
        <f>IF(N244="zákl. přenesená",J244,0)</f>
        <v>0</v>
      </c>
      <c r="BH244" s="182">
        <f>IF(N244="sníž. přenesená",J244,0)</f>
        <v>0</v>
      </c>
      <c r="BI244" s="182">
        <f>IF(N244="nulová",J244,0)</f>
        <v>0</v>
      </c>
      <c r="BJ244" s="19" t="s">
        <v>84</v>
      </c>
      <c r="BK244" s="182">
        <f>ROUND(I244*H244,2)</f>
        <v>0</v>
      </c>
      <c r="BL244" s="19" t="s">
        <v>619</v>
      </c>
      <c r="BM244" s="181" t="s">
        <v>1927</v>
      </c>
    </row>
    <row r="245" spans="1:65" s="2" customFormat="1">
      <c r="A245" s="35"/>
      <c r="B245" s="36"/>
      <c r="C245" s="37"/>
      <c r="D245" s="183" t="s">
        <v>143</v>
      </c>
      <c r="E245" s="37"/>
      <c r="F245" s="184" t="s">
        <v>1926</v>
      </c>
      <c r="G245" s="37"/>
      <c r="H245" s="37"/>
      <c r="I245" s="426"/>
      <c r="J245" s="408"/>
      <c r="K245" s="37"/>
      <c r="L245" s="40"/>
      <c r="M245" s="186"/>
      <c r="N245" s="187"/>
      <c r="O245" s="64"/>
      <c r="P245" s="64"/>
      <c r="Q245" s="64"/>
      <c r="R245" s="64"/>
      <c r="S245" s="64"/>
      <c r="T245" s="65"/>
      <c r="U245" s="35"/>
      <c r="V245" s="35"/>
      <c r="W245" s="35"/>
      <c r="X245" s="35"/>
      <c r="Y245" s="35"/>
      <c r="Z245" s="35"/>
      <c r="AA245" s="35"/>
      <c r="AB245" s="35"/>
      <c r="AC245" s="35"/>
      <c r="AD245" s="35"/>
      <c r="AE245" s="35"/>
      <c r="AT245" s="19" t="s">
        <v>143</v>
      </c>
      <c r="AU245" s="19" t="s">
        <v>86</v>
      </c>
    </row>
    <row r="246" spans="1:65" s="2" customFormat="1" ht="14.45" customHeight="1">
      <c r="A246" s="35"/>
      <c r="B246" s="36"/>
      <c r="C246" s="218" t="s">
        <v>649</v>
      </c>
      <c r="D246" s="218" t="s">
        <v>192</v>
      </c>
      <c r="E246" s="219" t="s">
        <v>1928</v>
      </c>
      <c r="F246" s="220" t="s">
        <v>1929</v>
      </c>
      <c r="G246" s="221" t="s">
        <v>1058</v>
      </c>
      <c r="H246" s="222">
        <v>1</v>
      </c>
      <c r="I246" s="427"/>
      <c r="J246" s="428">
        <f>ROUND(I246*H246,2)</f>
        <v>0</v>
      </c>
      <c r="K246" s="220" t="s">
        <v>19</v>
      </c>
      <c r="L246" s="223"/>
      <c r="M246" s="224" t="s">
        <v>19</v>
      </c>
      <c r="N246" s="225" t="s">
        <v>47</v>
      </c>
      <c r="O246" s="64"/>
      <c r="P246" s="179">
        <f>O246*H246</f>
        <v>0</v>
      </c>
      <c r="Q246" s="179">
        <v>0</v>
      </c>
      <c r="R246" s="179">
        <f>Q246*H246</f>
        <v>0</v>
      </c>
      <c r="S246" s="179">
        <v>0</v>
      </c>
      <c r="T246" s="180">
        <f>S246*H246</f>
        <v>0</v>
      </c>
      <c r="U246" s="35"/>
      <c r="V246" s="35"/>
      <c r="W246" s="35"/>
      <c r="X246" s="35"/>
      <c r="Y246" s="35"/>
      <c r="Z246" s="35"/>
      <c r="AA246" s="35"/>
      <c r="AB246" s="35"/>
      <c r="AC246" s="35"/>
      <c r="AD246" s="35"/>
      <c r="AE246" s="35"/>
      <c r="AR246" s="181" t="s">
        <v>1178</v>
      </c>
      <c r="AT246" s="181" t="s">
        <v>192</v>
      </c>
      <c r="AU246" s="181" t="s">
        <v>86</v>
      </c>
      <c r="AY246" s="19" t="s">
        <v>134</v>
      </c>
      <c r="BE246" s="182">
        <f>IF(N246="základní",J246,0)</f>
        <v>0</v>
      </c>
      <c r="BF246" s="182">
        <f>IF(N246="snížená",J246,0)</f>
        <v>0</v>
      </c>
      <c r="BG246" s="182">
        <f>IF(N246="zákl. přenesená",J246,0)</f>
        <v>0</v>
      </c>
      <c r="BH246" s="182">
        <f>IF(N246="sníž. přenesená",J246,0)</f>
        <v>0</v>
      </c>
      <c r="BI246" s="182">
        <f>IF(N246="nulová",J246,0)</f>
        <v>0</v>
      </c>
      <c r="BJ246" s="19" t="s">
        <v>84</v>
      </c>
      <c r="BK246" s="182">
        <f>ROUND(I246*H246,2)</f>
        <v>0</v>
      </c>
      <c r="BL246" s="19" t="s">
        <v>619</v>
      </c>
      <c r="BM246" s="181" t="s">
        <v>1930</v>
      </c>
    </row>
    <row r="247" spans="1:65" s="2" customFormat="1">
      <c r="A247" s="35"/>
      <c r="B247" s="36"/>
      <c r="C247" s="37"/>
      <c r="D247" s="183" t="s">
        <v>143</v>
      </c>
      <c r="E247" s="37"/>
      <c r="F247" s="184" t="s">
        <v>1929</v>
      </c>
      <c r="G247" s="37"/>
      <c r="H247" s="37"/>
      <c r="I247" s="426"/>
      <c r="J247" s="408"/>
      <c r="K247" s="37"/>
      <c r="L247" s="40"/>
      <c r="M247" s="186"/>
      <c r="N247" s="187"/>
      <c r="O247" s="64"/>
      <c r="P247" s="64"/>
      <c r="Q247" s="64"/>
      <c r="R247" s="64"/>
      <c r="S247" s="64"/>
      <c r="T247" s="65"/>
      <c r="U247" s="35"/>
      <c r="V247" s="35"/>
      <c r="W247" s="35"/>
      <c r="X247" s="35"/>
      <c r="Y247" s="35"/>
      <c r="Z247" s="35"/>
      <c r="AA247" s="35"/>
      <c r="AB247" s="35"/>
      <c r="AC247" s="35"/>
      <c r="AD247" s="35"/>
      <c r="AE247" s="35"/>
      <c r="AT247" s="19" t="s">
        <v>143</v>
      </c>
      <c r="AU247" s="19" t="s">
        <v>86</v>
      </c>
    </row>
    <row r="248" spans="1:65" s="12" customFormat="1" ht="20.85" customHeight="1">
      <c r="B248" s="155"/>
      <c r="C248" s="156"/>
      <c r="D248" s="157" t="s">
        <v>75</v>
      </c>
      <c r="E248" s="169" t="s">
        <v>1931</v>
      </c>
      <c r="F248" s="169" t="s">
        <v>1932</v>
      </c>
      <c r="G248" s="156"/>
      <c r="H248" s="156"/>
      <c r="I248" s="421"/>
      <c r="J248" s="423">
        <f>BK248</f>
        <v>0</v>
      </c>
      <c r="K248" s="156"/>
      <c r="L248" s="161"/>
      <c r="M248" s="162"/>
      <c r="N248" s="163"/>
      <c r="O248" s="163"/>
      <c r="P248" s="164">
        <f>SUM(P249:P252)</f>
        <v>0</v>
      </c>
      <c r="Q248" s="163"/>
      <c r="R248" s="164">
        <f>SUM(R249:R252)</f>
        <v>0</v>
      </c>
      <c r="S248" s="163"/>
      <c r="T248" s="165">
        <f>SUM(T249:T252)</f>
        <v>0</v>
      </c>
      <c r="AR248" s="166" t="s">
        <v>159</v>
      </c>
      <c r="AT248" s="167" t="s">
        <v>75</v>
      </c>
      <c r="AU248" s="167" t="s">
        <v>86</v>
      </c>
      <c r="AY248" s="166" t="s">
        <v>134</v>
      </c>
      <c r="BK248" s="168">
        <f>SUM(BK249:BK252)</f>
        <v>0</v>
      </c>
    </row>
    <row r="249" spans="1:65" s="2" customFormat="1" ht="14.45" customHeight="1">
      <c r="A249" s="35"/>
      <c r="B249" s="36"/>
      <c r="C249" s="170" t="s">
        <v>655</v>
      </c>
      <c r="D249" s="170" t="s">
        <v>136</v>
      </c>
      <c r="E249" s="171" t="s">
        <v>1933</v>
      </c>
      <c r="F249" s="172" t="s">
        <v>1934</v>
      </c>
      <c r="G249" s="173" t="s">
        <v>957</v>
      </c>
      <c r="H249" s="174">
        <v>1</v>
      </c>
      <c r="I249" s="424"/>
      <c r="J249" s="425">
        <f>ROUND(I249*H249,2)</f>
        <v>0</v>
      </c>
      <c r="K249" s="172" t="s">
        <v>19</v>
      </c>
      <c r="L249" s="40"/>
      <c r="M249" s="177" t="s">
        <v>19</v>
      </c>
      <c r="N249" s="178" t="s">
        <v>47</v>
      </c>
      <c r="O249" s="64"/>
      <c r="P249" s="179">
        <f>O249*H249</f>
        <v>0</v>
      </c>
      <c r="Q249" s="179">
        <v>0</v>
      </c>
      <c r="R249" s="179">
        <f>Q249*H249</f>
        <v>0</v>
      </c>
      <c r="S249" s="179">
        <v>0</v>
      </c>
      <c r="T249" s="180">
        <f>S249*H249</f>
        <v>0</v>
      </c>
      <c r="U249" s="35"/>
      <c r="V249" s="35"/>
      <c r="W249" s="35"/>
      <c r="X249" s="35"/>
      <c r="Y249" s="35"/>
      <c r="Z249" s="35"/>
      <c r="AA249" s="35"/>
      <c r="AB249" s="35"/>
      <c r="AC249" s="35"/>
      <c r="AD249" s="35"/>
      <c r="AE249" s="35"/>
      <c r="AR249" s="181" t="s">
        <v>619</v>
      </c>
      <c r="AT249" s="181" t="s">
        <v>136</v>
      </c>
      <c r="AU249" s="181" t="s">
        <v>159</v>
      </c>
      <c r="AY249" s="19" t="s">
        <v>134</v>
      </c>
      <c r="BE249" s="182">
        <f>IF(N249="základní",J249,0)</f>
        <v>0</v>
      </c>
      <c r="BF249" s="182">
        <f>IF(N249="snížená",J249,0)</f>
        <v>0</v>
      </c>
      <c r="BG249" s="182">
        <f>IF(N249="zákl. přenesená",J249,0)</f>
        <v>0</v>
      </c>
      <c r="BH249" s="182">
        <f>IF(N249="sníž. přenesená",J249,0)</f>
        <v>0</v>
      </c>
      <c r="BI249" s="182">
        <f>IF(N249="nulová",J249,0)</f>
        <v>0</v>
      </c>
      <c r="BJ249" s="19" t="s">
        <v>84</v>
      </c>
      <c r="BK249" s="182">
        <f>ROUND(I249*H249,2)</f>
        <v>0</v>
      </c>
      <c r="BL249" s="19" t="s">
        <v>619</v>
      </c>
      <c r="BM249" s="181" t="s">
        <v>1935</v>
      </c>
    </row>
    <row r="250" spans="1:65" s="2" customFormat="1">
      <c r="A250" s="35"/>
      <c r="B250" s="36"/>
      <c r="C250" s="37"/>
      <c r="D250" s="183" t="s">
        <v>143</v>
      </c>
      <c r="E250" s="37"/>
      <c r="F250" s="184" t="s">
        <v>1934</v>
      </c>
      <c r="G250" s="37"/>
      <c r="H250" s="37"/>
      <c r="I250" s="426"/>
      <c r="J250" s="408"/>
      <c r="K250" s="37"/>
      <c r="L250" s="40"/>
      <c r="M250" s="186"/>
      <c r="N250" s="187"/>
      <c r="O250" s="64"/>
      <c r="P250" s="64"/>
      <c r="Q250" s="64"/>
      <c r="R250" s="64"/>
      <c r="S250" s="64"/>
      <c r="T250" s="65"/>
      <c r="U250" s="35"/>
      <c r="V250" s="35"/>
      <c r="W250" s="35"/>
      <c r="X250" s="35"/>
      <c r="Y250" s="35"/>
      <c r="Z250" s="35"/>
      <c r="AA250" s="35"/>
      <c r="AB250" s="35"/>
      <c r="AC250" s="35"/>
      <c r="AD250" s="35"/>
      <c r="AE250" s="35"/>
      <c r="AT250" s="19" t="s">
        <v>143</v>
      </c>
      <c r="AU250" s="19" t="s">
        <v>159</v>
      </c>
    </row>
    <row r="251" spans="1:65" s="2" customFormat="1" ht="14.45" customHeight="1">
      <c r="A251" s="35"/>
      <c r="B251" s="36"/>
      <c r="C251" s="170" t="s">
        <v>659</v>
      </c>
      <c r="D251" s="170" t="s">
        <v>136</v>
      </c>
      <c r="E251" s="171" t="s">
        <v>1936</v>
      </c>
      <c r="F251" s="172" t="s">
        <v>1937</v>
      </c>
      <c r="G251" s="173" t="s">
        <v>957</v>
      </c>
      <c r="H251" s="174">
        <v>3</v>
      </c>
      <c r="I251" s="424"/>
      <c r="J251" s="425">
        <f>ROUND(I251*H251,2)</f>
        <v>0</v>
      </c>
      <c r="K251" s="172" t="s">
        <v>19</v>
      </c>
      <c r="L251" s="40"/>
      <c r="M251" s="177" t="s">
        <v>19</v>
      </c>
      <c r="N251" s="178" t="s">
        <v>47</v>
      </c>
      <c r="O251" s="64"/>
      <c r="P251" s="179">
        <f>O251*H251</f>
        <v>0</v>
      </c>
      <c r="Q251" s="179">
        <v>0</v>
      </c>
      <c r="R251" s="179">
        <f>Q251*H251</f>
        <v>0</v>
      </c>
      <c r="S251" s="179">
        <v>0</v>
      </c>
      <c r="T251" s="180">
        <f>S251*H251</f>
        <v>0</v>
      </c>
      <c r="U251" s="35"/>
      <c r="V251" s="35"/>
      <c r="W251" s="35"/>
      <c r="X251" s="35"/>
      <c r="Y251" s="35"/>
      <c r="Z251" s="35"/>
      <c r="AA251" s="35"/>
      <c r="AB251" s="35"/>
      <c r="AC251" s="35"/>
      <c r="AD251" s="35"/>
      <c r="AE251" s="35"/>
      <c r="AR251" s="181" t="s">
        <v>619</v>
      </c>
      <c r="AT251" s="181" t="s">
        <v>136</v>
      </c>
      <c r="AU251" s="181" t="s">
        <v>159</v>
      </c>
      <c r="AY251" s="19" t="s">
        <v>134</v>
      </c>
      <c r="BE251" s="182">
        <f>IF(N251="základní",J251,0)</f>
        <v>0</v>
      </c>
      <c r="BF251" s="182">
        <f>IF(N251="snížená",J251,0)</f>
        <v>0</v>
      </c>
      <c r="BG251" s="182">
        <f>IF(N251="zákl. přenesená",J251,0)</f>
        <v>0</v>
      </c>
      <c r="BH251" s="182">
        <f>IF(N251="sníž. přenesená",J251,0)</f>
        <v>0</v>
      </c>
      <c r="BI251" s="182">
        <f>IF(N251="nulová",J251,0)</f>
        <v>0</v>
      </c>
      <c r="BJ251" s="19" t="s">
        <v>84</v>
      </c>
      <c r="BK251" s="182">
        <f>ROUND(I251*H251,2)</f>
        <v>0</v>
      </c>
      <c r="BL251" s="19" t="s">
        <v>619</v>
      </c>
      <c r="BM251" s="181" t="s">
        <v>1938</v>
      </c>
    </row>
    <row r="252" spans="1:65" s="2" customFormat="1">
      <c r="A252" s="35"/>
      <c r="B252" s="36"/>
      <c r="C252" s="37"/>
      <c r="D252" s="183" t="s">
        <v>143</v>
      </c>
      <c r="E252" s="37"/>
      <c r="F252" s="184" t="s">
        <v>1937</v>
      </c>
      <c r="G252" s="37"/>
      <c r="H252" s="37"/>
      <c r="I252" s="426"/>
      <c r="J252" s="408"/>
      <c r="K252" s="37"/>
      <c r="L252" s="40"/>
      <c r="M252" s="186"/>
      <c r="N252" s="187"/>
      <c r="O252" s="64"/>
      <c r="P252" s="64"/>
      <c r="Q252" s="64"/>
      <c r="R252" s="64"/>
      <c r="S252" s="64"/>
      <c r="T252" s="65"/>
      <c r="U252" s="35"/>
      <c r="V252" s="35"/>
      <c r="W252" s="35"/>
      <c r="X252" s="35"/>
      <c r="Y252" s="35"/>
      <c r="Z252" s="35"/>
      <c r="AA252" s="35"/>
      <c r="AB252" s="35"/>
      <c r="AC252" s="35"/>
      <c r="AD252" s="35"/>
      <c r="AE252" s="35"/>
      <c r="AT252" s="19" t="s">
        <v>143</v>
      </c>
      <c r="AU252" s="19" t="s">
        <v>159</v>
      </c>
    </row>
    <row r="253" spans="1:65" s="12" customFormat="1" ht="20.85" customHeight="1">
      <c r="B253" s="155"/>
      <c r="C253" s="156"/>
      <c r="D253" s="157" t="s">
        <v>75</v>
      </c>
      <c r="E253" s="169" t="s">
        <v>1939</v>
      </c>
      <c r="F253" s="169" t="s">
        <v>1940</v>
      </c>
      <c r="G253" s="156"/>
      <c r="H253" s="156"/>
      <c r="I253" s="421"/>
      <c r="J253" s="423">
        <f>BK253</f>
        <v>0</v>
      </c>
      <c r="K253" s="156"/>
      <c r="L253" s="161"/>
      <c r="M253" s="162"/>
      <c r="N253" s="163"/>
      <c r="O253" s="163"/>
      <c r="P253" s="164">
        <f>SUM(P254:P259)</f>
        <v>0</v>
      </c>
      <c r="Q253" s="163"/>
      <c r="R253" s="164">
        <f>SUM(R254:R259)</f>
        <v>0</v>
      </c>
      <c r="S253" s="163"/>
      <c r="T253" s="165">
        <f>SUM(T254:T259)</f>
        <v>0</v>
      </c>
      <c r="AR253" s="166" t="s">
        <v>159</v>
      </c>
      <c r="AT253" s="167" t="s">
        <v>75</v>
      </c>
      <c r="AU253" s="167" t="s">
        <v>86</v>
      </c>
      <c r="AY253" s="166" t="s">
        <v>134</v>
      </c>
      <c r="BK253" s="168">
        <f>SUM(BK254:BK259)</f>
        <v>0</v>
      </c>
    </row>
    <row r="254" spans="1:65" s="2" customFormat="1" ht="14.45" customHeight="1">
      <c r="A254" s="35"/>
      <c r="B254" s="36"/>
      <c r="C254" s="218" t="s">
        <v>664</v>
      </c>
      <c r="D254" s="218" t="s">
        <v>192</v>
      </c>
      <c r="E254" s="219" t="s">
        <v>1941</v>
      </c>
      <c r="F254" s="220" t="s">
        <v>1942</v>
      </c>
      <c r="G254" s="221" t="s">
        <v>957</v>
      </c>
      <c r="H254" s="222">
        <v>1</v>
      </c>
      <c r="I254" s="427"/>
      <c r="J254" s="428">
        <f>ROUND(I254*H254,2)</f>
        <v>0</v>
      </c>
      <c r="K254" s="220" t="s">
        <v>19</v>
      </c>
      <c r="L254" s="223"/>
      <c r="M254" s="224" t="s">
        <v>19</v>
      </c>
      <c r="N254" s="225" t="s">
        <v>47</v>
      </c>
      <c r="O254" s="64"/>
      <c r="P254" s="179">
        <f>O254*H254</f>
        <v>0</v>
      </c>
      <c r="Q254" s="179">
        <v>0</v>
      </c>
      <c r="R254" s="179">
        <f>Q254*H254</f>
        <v>0</v>
      </c>
      <c r="S254" s="179">
        <v>0</v>
      </c>
      <c r="T254" s="180">
        <f>S254*H254</f>
        <v>0</v>
      </c>
      <c r="U254" s="35"/>
      <c r="V254" s="35"/>
      <c r="W254" s="35"/>
      <c r="X254" s="35"/>
      <c r="Y254" s="35"/>
      <c r="Z254" s="35"/>
      <c r="AA254" s="35"/>
      <c r="AB254" s="35"/>
      <c r="AC254" s="35"/>
      <c r="AD254" s="35"/>
      <c r="AE254" s="35"/>
      <c r="AR254" s="181" t="s">
        <v>1178</v>
      </c>
      <c r="AT254" s="181" t="s">
        <v>192</v>
      </c>
      <c r="AU254" s="181" t="s">
        <v>159</v>
      </c>
      <c r="AY254" s="19" t="s">
        <v>134</v>
      </c>
      <c r="BE254" s="182">
        <f>IF(N254="základní",J254,0)</f>
        <v>0</v>
      </c>
      <c r="BF254" s="182">
        <f>IF(N254="snížená",J254,0)</f>
        <v>0</v>
      </c>
      <c r="BG254" s="182">
        <f>IF(N254="zákl. přenesená",J254,0)</f>
        <v>0</v>
      </c>
      <c r="BH254" s="182">
        <f>IF(N254="sníž. přenesená",J254,0)</f>
        <v>0</v>
      </c>
      <c r="BI254" s="182">
        <f>IF(N254="nulová",J254,0)</f>
        <v>0</v>
      </c>
      <c r="BJ254" s="19" t="s">
        <v>84</v>
      </c>
      <c r="BK254" s="182">
        <f>ROUND(I254*H254,2)</f>
        <v>0</v>
      </c>
      <c r="BL254" s="19" t="s">
        <v>619</v>
      </c>
      <c r="BM254" s="181" t="s">
        <v>1943</v>
      </c>
    </row>
    <row r="255" spans="1:65" s="2" customFormat="1">
      <c r="A255" s="35"/>
      <c r="B255" s="36"/>
      <c r="C255" s="37"/>
      <c r="D255" s="183" t="s">
        <v>143</v>
      </c>
      <c r="E255" s="37"/>
      <c r="F255" s="184" t="s">
        <v>1942</v>
      </c>
      <c r="G255" s="37"/>
      <c r="H255" s="37"/>
      <c r="I255" s="426"/>
      <c r="J255" s="408"/>
      <c r="K255" s="37"/>
      <c r="L255" s="40"/>
      <c r="M255" s="186"/>
      <c r="N255" s="187"/>
      <c r="O255" s="64"/>
      <c r="P255" s="64"/>
      <c r="Q255" s="64"/>
      <c r="R255" s="64"/>
      <c r="S255" s="64"/>
      <c r="T255" s="65"/>
      <c r="U255" s="35"/>
      <c r="V255" s="35"/>
      <c r="W255" s="35"/>
      <c r="X255" s="35"/>
      <c r="Y255" s="35"/>
      <c r="Z255" s="35"/>
      <c r="AA255" s="35"/>
      <c r="AB255" s="35"/>
      <c r="AC255" s="35"/>
      <c r="AD255" s="35"/>
      <c r="AE255" s="35"/>
      <c r="AT255" s="19" t="s">
        <v>143</v>
      </c>
      <c r="AU255" s="19" t="s">
        <v>159</v>
      </c>
    </row>
    <row r="256" spans="1:65" s="2" customFormat="1" ht="14.45" customHeight="1">
      <c r="A256" s="35"/>
      <c r="B256" s="36"/>
      <c r="C256" s="218" t="s">
        <v>669</v>
      </c>
      <c r="D256" s="218" t="s">
        <v>192</v>
      </c>
      <c r="E256" s="219" t="s">
        <v>1944</v>
      </c>
      <c r="F256" s="220" t="s">
        <v>1945</v>
      </c>
      <c r="G256" s="221" t="s">
        <v>957</v>
      </c>
      <c r="H256" s="222">
        <v>3</v>
      </c>
      <c r="I256" s="427"/>
      <c r="J256" s="428">
        <f>ROUND(I256*H256,2)</f>
        <v>0</v>
      </c>
      <c r="K256" s="220" t="s">
        <v>19</v>
      </c>
      <c r="L256" s="223"/>
      <c r="M256" s="224" t="s">
        <v>19</v>
      </c>
      <c r="N256" s="225" t="s">
        <v>47</v>
      </c>
      <c r="O256" s="64"/>
      <c r="P256" s="179">
        <f>O256*H256</f>
        <v>0</v>
      </c>
      <c r="Q256" s="179">
        <v>0</v>
      </c>
      <c r="R256" s="179">
        <f>Q256*H256</f>
        <v>0</v>
      </c>
      <c r="S256" s="179">
        <v>0</v>
      </c>
      <c r="T256" s="180">
        <f>S256*H256</f>
        <v>0</v>
      </c>
      <c r="U256" s="35"/>
      <c r="V256" s="35"/>
      <c r="W256" s="35"/>
      <c r="X256" s="35"/>
      <c r="Y256" s="35"/>
      <c r="Z256" s="35"/>
      <c r="AA256" s="35"/>
      <c r="AB256" s="35"/>
      <c r="AC256" s="35"/>
      <c r="AD256" s="35"/>
      <c r="AE256" s="35"/>
      <c r="AR256" s="181" t="s">
        <v>1178</v>
      </c>
      <c r="AT256" s="181" t="s">
        <v>192</v>
      </c>
      <c r="AU256" s="181" t="s">
        <v>159</v>
      </c>
      <c r="AY256" s="19" t="s">
        <v>134</v>
      </c>
      <c r="BE256" s="182">
        <f>IF(N256="základní",J256,0)</f>
        <v>0</v>
      </c>
      <c r="BF256" s="182">
        <f>IF(N256="snížená",J256,0)</f>
        <v>0</v>
      </c>
      <c r="BG256" s="182">
        <f>IF(N256="zákl. přenesená",J256,0)</f>
        <v>0</v>
      </c>
      <c r="BH256" s="182">
        <f>IF(N256="sníž. přenesená",J256,0)</f>
        <v>0</v>
      </c>
      <c r="BI256" s="182">
        <f>IF(N256="nulová",J256,0)</f>
        <v>0</v>
      </c>
      <c r="BJ256" s="19" t="s">
        <v>84</v>
      </c>
      <c r="BK256" s="182">
        <f>ROUND(I256*H256,2)</f>
        <v>0</v>
      </c>
      <c r="BL256" s="19" t="s">
        <v>619</v>
      </c>
      <c r="BM256" s="181" t="s">
        <v>1946</v>
      </c>
    </row>
    <row r="257" spans="1:65" s="2" customFormat="1">
      <c r="A257" s="35"/>
      <c r="B257" s="36"/>
      <c r="C257" s="37"/>
      <c r="D257" s="183" t="s">
        <v>143</v>
      </c>
      <c r="E257" s="37"/>
      <c r="F257" s="184" t="s">
        <v>1945</v>
      </c>
      <c r="G257" s="37"/>
      <c r="H257" s="37"/>
      <c r="I257" s="426"/>
      <c r="J257" s="408"/>
      <c r="K257" s="37"/>
      <c r="L257" s="40"/>
      <c r="M257" s="186"/>
      <c r="N257" s="187"/>
      <c r="O257" s="64"/>
      <c r="P257" s="64"/>
      <c r="Q257" s="64"/>
      <c r="R257" s="64"/>
      <c r="S257" s="64"/>
      <c r="T257" s="65"/>
      <c r="U257" s="35"/>
      <c r="V257" s="35"/>
      <c r="W257" s="35"/>
      <c r="X257" s="35"/>
      <c r="Y257" s="35"/>
      <c r="Z257" s="35"/>
      <c r="AA257" s="35"/>
      <c r="AB257" s="35"/>
      <c r="AC257" s="35"/>
      <c r="AD257" s="35"/>
      <c r="AE257" s="35"/>
      <c r="AT257" s="19" t="s">
        <v>143</v>
      </c>
      <c r="AU257" s="19" t="s">
        <v>159</v>
      </c>
    </row>
    <row r="258" spans="1:65" s="2" customFormat="1" ht="14.45" customHeight="1">
      <c r="A258" s="35"/>
      <c r="B258" s="36"/>
      <c r="C258" s="218" t="s">
        <v>675</v>
      </c>
      <c r="D258" s="218" t="s">
        <v>192</v>
      </c>
      <c r="E258" s="219" t="s">
        <v>1890</v>
      </c>
      <c r="F258" s="220" t="s">
        <v>1891</v>
      </c>
      <c r="G258" s="221" t="s">
        <v>1058</v>
      </c>
      <c r="H258" s="392">
        <v>1</v>
      </c>
      <c r="I258" s="427"/>
      <c r="J258" s="428">
        <f>ROUND(I258*H258,2)</f>
        <v>0</v>
      </c>
      <c r="K258" s="220" t="s">
        <v>19</v>
      </c>
      <c r="L258" s="223"/>
      <c r="M258" s="224" t="s">
        <v>19</v>
      </c>
      <c r="N258" s="225" t="s">
        <v>47</v>
      </c>
      <c r="O258" s="64"/>
      <c r="P258" s="179">
        <f>O258*H258</f>
        <v>0</v>
      </c>
      <c r="Q258" s="179">
        <v>0</v>
      </c>
      <c r="R258" s="179">
        <f>Q258*H258</f>
        <v>0</v>
      </c>
      <c r="S258" s="179">
        <v>0</v>
      </c>
      <c r="T258" s="180">
        <f>S258*H258</f>
        <v>0</v>
      </c>
      <c r="U258" s="35"/>
      <c r="V258" s="35"/>
      <c r="W258" s="35"/>
      <c r="X258" s="35"/>
      <c r="Y258" s="35"/>
      <c r="Z258" s="35"/>
      <c r="AA258" s="35"/>
      <c r="AB258" s="35"/>
      <c r="AC258" s="35"/>
      <c r="AD258" s="35"/>
      <c r="AE258" s="35"/>
      <c r="AR258" s="181" t="s">
        <v>1178</v>
      </c>
      <c r="AT258" s="181" t="s">
        <v>192</v>
      </c>
      <c r="AU258" s="181" t="s">
        <v>159</v>
      </c>
      <c r="AY258" s="19" t="s">
        <v>134</v>
      </c>
      <c r="BE258" s="182">
        <f>IF(N258="základní",J258,0)</f>
        <v>0</v>
      </c>
      <c r="BF258" s="182">
        <f>IF(N258="snížená",J258,0)</f>
        <v>0</v>
      </c>
      <c r="BG258" s="182">
        <f>IF(N258="zákl. přenesená",J258,0)</f>
        <v>0</v>
      </c>
      <c r="BH258" s="182">
        <f>IF(N258="sníž. přenesená",J258,0)</f>
        <v>0</v>
      </c>
      <c r="BI258" s="182">
        <f>IF(N258="nulová",J258,0)</f>
        <v>0</v>
      </c>
      <c r="BJ258" s="19" t="s">
        <v>84</v>
      </c>
      <c r="BK258" s="182">
        <f>ROUND(I258*H258,2)</f>
        <v>0</v>
      </c>
      <c r="BL258" s="19" t="s">
        <v>619</v>
      </c>
      <c r="BM258" s="181" t="s">
        <v>1947</v>
      </c>
    </row>
    <row r="259" spans="1:65" s="2" customFormat="1">
      <c r="A259" s="35"/>
      <c r="B259" s="36"/>
      <c r="C259" s="37"/>
      <c r="D259" s="183" t="s">
        <v>143</v>
      </c>
      <c r="E259" s="37"/>
      <c r="F259" s="184" t="s">
        <v>1891</v>
      </c>
      <c r="G259" s="37"/>
      <c r="H259" s="37"/>
      <c r="I259" s="426"/>
      <c r="J259" s="408"/>
      <c r="K259" s="37"/>
      <c r="L259" s="40"/>
      <c r="M259" s="186"/>
      <c r="N259" s="187"/>
      <c r="O259" s="64"/>
      <c r="P259" s="64"/>
      <c r="Q259" s="64"/>
      <c r="R259" s="64"/>
      <c r="S259" s="64"/>
      <c r="T259" s="65"/>
      <c r="U259" s="35"/>
      <c r="V259" s="35"/>
      <c r="W259" s="35"/>
      <c r="X259" s="35"/>
      <c r="Y259" s="35"/>
      <c r="Z259" s="35"/>
      <c r="AA259" s="35"/>
      <c r="AB259" s="35"/>
      <c r="AC259" s="35"/>
      <c r="AD259" s="35"/>
      <c r="AE259" s="35"/>
      <c r="AT259" s="19" t="s">
        <v>143</v>
      </c>
      <c r="AU259" s="19" t="s">
        <v>159</v>
      </c>
    </row>
    <row r="260" spans="1:65" s="12" customFormat="1" ht="20.85" customHeight="1">
      <c r="B260" s="155"/>
      <c r="C260" s="156"/>
      <c r="D260" s="157" t="s">
        <v>75</v>
      </c>
      <c r="E260" s="169" t="s">
        <v>1948</v>
      </c>
      <c r="F260" s="169" t="s">
        <v>1949</v>
      </c>
      <c r="G260" s="156"/>
      <c r="H260" s="156"/>
      <c r="I260" s="421"/>
      <c r="J260" s="423">
        <f>BK260</f>
        <v>0</v>
      </c>
      <c r="K260" s="156"/>
      <c r="L260" s="161"/>
      <c r="M260" s="162"/>
      <c r="N260" s="163"/>
      <c r="O260" s="163"/>
      <c r="P260" s="164">
        <f>SUM(P261:P276)</f>
        <v>0</v>
      </c>
      <c r="Q260" s="163"/>
      <c r="R260" s="164">
        <f>SUM(R261:R276)</f>
        <v>0</v>
      </c>
      <c r="S260" s="163"/>
      <c r="T260" s="165">
        <f>SUM(T261:T276)</f>
        <v>0</v>
      </c>
      <c r="AR260" s="166" t="s">
        <v>159</v>
      </c>
      <c r="AT260" s="167" t="s">
        <v>75</v>
      </c>
      <c r="AU260" s="167" t="s">
        <v>86</v>
      </c>
      <c r="AY260" s="166" t="s">
        <v>134</v>
      </c>
      <c r="BK260" s="168">
        <f>SUM(BK261:BK276)</f>
        <v>0</v>
      </c>
    </row>
    <row r="261" spans="1:65" s="2" customFormat="1" ht="14.45" customHeight="1">
      <c r="A261" s="35"/>
      <c r="B261" s="36"/>
      <c r="C261" s="170" t="s">
        <v>679</v>
      </c>
      <c r="D261" s="170" t="s">
        <v>136</v>
      </c>
      <c r="E261" s="171" t="s">
        <v>1950</v>
      </c>
      <c r="F261" s="172" t="s">
        <v>1951</v>
      </c>
      <c r="G261" s="173" t="s">
        <v>957</v>
      </c>
      <c r="H261" s="174">
        <v>1</v>
      </c>
      <c r="I261" s="424"/>
      <c r="J261" s="425">
        <f>ROUND(I261*H261,2)</f>
        <v>0</v>
      </c>
      <c r="K261" s="172" t="s">
        <v>19</v>
      </c>
      <c r="L261" s="40"/>
      <c r="M261" s="177" t="s">
        <v>19</v>
      </c>
      <c r="N261" s="178" t="s">
        <v>47</v>
      </c>
      <c r="O261" s="64"/>
      <c r="P261" s="179">
        <f>O261*H261</f>
        <v>0</v>
      </c>
      <c r="Q261" s="179">
        <v>0</v>
      </c>
      <c r="R261" s="179">
        <f>Q261*H261</f>
        <v>0</v>
      </c>
      <c r="S261" s="179">
        <v>0</v>
      </c>
      <c r="T261" s="180">
        <f>S261*H261</f>
        <v>0</v>
      </c>
      <c r="U261" s="35"/>
      <c r="V261" s="35"/>
      <c r="W261" s="35"/>
      <c r="X261" s="35"/>
      <c r="Y261" s="35"/>
      <c r="Z261" s="35"/>
      <c r="AA261" s="35"/>
      <c r="AB261" s="35"/>
      <c r="AC261" s="35"/>
      <c r="AD261" s="35"/>
      <c r="AE261" s="35"/>
      <c r="AR261" s="181" t="s">
        <v>619</v>
      </c>
      <c r="AT261" s="181" t="s">
        <v>136</v>
      </c>
      <c r="AU261" s="181" t="s">
        <v>159</v>
      </c>
      <c r="AY261" s="19" t="s">
        <v>134</v>
      </c>
      <c r="BE261" s="182">
        <f>IF(N261="základní",J261,0)</f>
        <v>0</v>
      </c>
      <c r="BF261" s="182">
        <f>IF(N261="snížená",J261,0)</f>
        <v>0</v>
      </c>
      <c r="BG261" s="182">
        <f>IF(N261="zákl. přenesená",J261,0)</f>
        <v>0</v>
      </c>
      <c r="BH261" s="182">
        <f>IF(N261="sníž. přenesená",J261,0)</f>
        <v>0</v>
      </c>
      <c r="BI261" s="182">
        <f>IF(N261="nulová",J261,0)</f>
        <v>0</v>
      </c>
      <c r="BJ261" s="19" t="s">
        <v>84</v>
      </c>
      <c r="BK261" s="182">
        <f>ROUND(I261*H261,2)</f>
        <v>0</v>
      </c>
      <c r="BL261" s="19" t="s">
        <v>619</v>
      </c>
      <c r="BM261" s="181" t="s">
        <v>1952</v>
      </c>
    </row>
    <row r="262" spans="1:65" s="2" customFormat="1">
      <c r="A262" s="35"/>
      <c r="B262" s="36"/>
      <c r="C262" s="37"/>
      <c r="D262" s="183" t="s">
        <v>143</v>
      </c>
      <c r="E262" s="37"/>
      <c r="F262" s="184" t="s">
        <v>1951</v>
      </c>
      <c r="G262" s="37"/>
      <c r="H262" s="37"/>
      <c r="I262" s="426"/>
      <c r="J262" s="408"/>
      <c r="K262" s="37"/>
      <c r="L262" s="40"/>
      <c r="M262" s="186"/>
      <c r="N262" s="187"/>
      <c r="O262" s="64"/>
      <c r="P262" s="64"/>
      <c r="Q262" s="64"/>
      <c r="R262" s="64"/>
      <c r="S262" s="64"/>
      <c r="T262" s="65"/>
      <c r="U262" s="35"/>
      <c r="V262" s="35"/>
      <c r="W262" s="35"/>
      <c r="X262" s="35"/>
      <c r="Y262" s="35"/>
      <c r="Z262" s="35"/>
      <c r="AA262" s="35"/>
      <c r="AB262" s="35"/>
      <c r="AC262" s="35"/>
      <c r="AD262" s="35"/>
      <c r="AE262" s="35"/>
      <c r="AT262" s="19" t="s">
        <v>143</v>
      </c>
      <c r="AU262" s="19" t="s">
        <v>159</v>
      </c>
    </row>
    <row r="263" spans="1:65" s="2" customFormat="1" ht="14.45" customHeight="1">
      <c r="A263" s="35"/>
      <c r="B263" s="36"/>
      <c r="C263" s="170" t="s">
        <v>684</v>
      </c>
      <c r="D263" s="170" t="s">
        <v>136</v>
      </c>
      <c r="E263" s="171" t="s">
        <v>1953</v>
      </c>
      <c r="F263" s="172" t="s">
        <v>1954</v>
      </c>
      <c r="G263" s="173" t="s">
        <v>957</v>
      </c>
      <c r="H263" s="174">
        <v>3</v>
      </c>
      <c r="I263" s="424"/>
      <c r="J263" s="425">
        <f>ROUND(I263*H263,2)</f>
        <v>0</v>
      </c>
      <c r="K263" s="172" t="s">
        <v>19</v>
      </c>
      <c r="L263" s="40"/>
      <c r="M263" s="177" t="s">
        <v>19</v>
      </c>
      <c r="N263" s="178" t="s">
        <v>47</v>
      </c>
      <c r="O263" s="64"/>
      <c r="P263" s="179">
        <f>O263*H263</f>
        <v>0</v>
      </c>
      <c r="Q263" s="179">
        <v>0</v>
      </c>
      <c r="R263" s="179">
        <f>Q263*H263</f>
        <v>0</v>
      </c>
      <c r="S263" s="179">
        <v>0</v>
      </c>
      <c r="T263" s="180">
        <f>S263*H263</f>
        <v>0</v>
      </c>
      <c r="U263" s="35"/>
      <c r="V263" s="35"/>
      <c r="W263" s="35"/>
      <c r="X263" s="35"/>
      <c r="Y263" s="35"/>
      <c r="Z263" s="35"/>
      <c r="AA263" s="35"/>
      <c r="AB263" s="35"/>
      <c r="AC263" s="35"/>
      <c r="AD263" s="35"/>
      <c r="AE263" s="35"/>
      <c r="AR263" s="181" t="s">
        <v>619</v>
      </c>
      <c r="AT263" s="181" t="s">
        <v>136</v>
      </c>
      <c r="AU263" s="181" t="s">
        <v>159</v>
      </c>
      <c r="AY263" s="19" t="s">
        <v>134</v>
      </c>
      <c r="BE263" s="182">
        <f>IF(N263="základní",J263,0)</f>
        <v>0</v>
      </c>
      <c r="BF263" s="182">
        <f>IF(N263="snížená",J263,0)</f>
        <v>0</v>
      </c>
      <c r="BG263" s="182">
        <f>IF(N263="zákl. přenesená",J263,0)</f>
        <v>0</v>
      </c>
      <c r="BH263" s="182">
        <f>IF(N263="sníž. přenesená",J263,0)</f>
        <v>0</v>
      </c>
      <c r="BI263" s="182">
        <f>IF(N263="nulová",J263,0)</f>
        <v>0</v>
      </c>
      <c r="BJ263" s="19" t="s">
        <v>84</v>
      </c>
      <c r="BK263" s="182">
        <f>ROUND(I263*H263,2)</f>
        <v>0</v>
      </c>
      <c r="BL263" s="19" t="s">
        <v>619</v>
      </c>
      <c r="BM263" s="181" t="s">
        <v>1955</v>
      </c>
    </row>
    <row r="264" spans="1:65" s="2" customFormat="1">
      <c r="A264" s="35"/>
      <c r="B264" s="36"/>
      <c r="C264" s="37"/>
      <c r="D264" s="183" t="s">
        <v>143</v>
      </c>
      <c r="E264" s="37"/>
      <c r="F264" s="184" t="s">
        <v>1954</v>
      </c>
      <c r="G264" s="37"/>
      <c r="H264" s="37"/>
      <c r="I264" s="426"/>
      <c r="J264" s="408"/>
      <c r="K264" s="37"/>
      <c r="L264" s="40"/>
      <c r="M264" s="186"/>
      <c r="N264" s="187"/>
      <c r="O264" s="64"/>
      <c r="P264" s="64"/>
      <c r="Q264" s="64"/>
      <c r="R264" s="64"/>
      <c r="S264" s="64"/>
      <c r="T264" s="65"/>
      <c r="U264" s="35"/>
      <c r="V264" s="35"/>
      <c r="W264" s="35"/>
      <c r="X264" s="35"/>
      <c r="Y264" s="35"/>
      <c r="Z264" s="35"/>
      <c r="AA264" s="35"/>
      <c r="AB264" s="35"/>
      <c r="AC264" s="35"/>
      <c r="AD264" s="35"/>
      <c r="AE264" s="35"/>
      <c r="AT264" s="19" t="s">
        <v>143</v>
      </c>
      <c r="AU264" s="19" t="s">
        <v>159</v>
      </c>
    </row>
    <row r="265" spans="1:65" s="2" customFormat="1" ht="14.45" customHeight="1">
      <c r="A265" s="35"/>
      <c r="B265" s="36"/>
      <c r="C265" s="170" t="s">
        <v>688</v>
      </c>
      <c r="D265" s="170" t="s">
        <v>136</v>
      </c>
      <c r="E265" s="171" t="s">
        <v>1956</v>
      </c>
      <c r="F265" s="172" t="s">
        <v>1957</v>
      </c>
      <c r="G265" s="173" t="s">
        <v>957</v>
      </c>
      <c r="H265" s="174">
        <v>1</v>
      </c>
      <c r="I265" s="424"/>
      <c r="J265" s="425">
        <f>ROUND(I265*H265,2)</f>
        <v>0</v>
      </c>
      <c r="K265" s="172" t="s">
        <v>19</v>
      </c>
      <c r="L265" s="40"/>
      <c r="M265" s="177" t="s">
        <v>19</v>
      </c>
      <c r="N265" s="178" t="s">
        <v>47</v>
      </c>
      <c r="O265" s="64"/>
      <c r="P265" s="179">
        <f>O265*H265</f>
        <v>0</v>
      </c>
      <c r="Q265" s="179">
        <v>0</v>
      </c>
      <c r="R265" s="179">
        <f>Q265*H265</f>
        <v>0</v>
      </c>
      <c r="S265" s="179">
        <v>0</v>
      </c>
      <c r="T265" s="180">
        <f>S265*H265</f>
        <v>0</v>
      </c>
      <c r="U265" s="35"/>
      <c r="V265" s="35"/>
      <c r="W265" s="35"/>
      <c r="X265" s="35"/>
      <c r="Y265" s="35"/>
      <c r="Z265" s="35"/>
      <c r="AA265" s="35"/>
      <c r="AB265" s="35"/>
      <c r="AC265" s="35"/>
      <c r="AD265" s="35"/>
      <c r="AE265" s="35"/>
      <c r="AR265" s="181" t="s">
        <v>619</v>
      </c>
      <c r="AT265" s="181" t="s">
        <v>136</v>
      </c>
      <c r="AU265" s="181" t="s">
        <v>159</v>
      </c>
      <c r="AY265" s="19" t="s">
        <v>134</v>
      </c>
      <c r="BE265" s="182">
        <f>IF(N265="základní",J265,0)</f>
        <v>0</v>
      </c>
      <c r="BF265" s="182">
        <f>IF(N265="snížená",J265,0)</f>
        <v>0</v>
      </c>
      <c r="BG265" s="182">
        <f>IF(N265="zákl. přenesená",J265,0)</f>
        <v>0</v>
      </c>
      <c r="BH265" s="182">
        <f>IF(N265="sníž. přenesená",J265,0)</f>
        <v>0</v>
      </c>
      <c r="BI265" s="182">
        <f>IF(N265="nulová",J265,0)</f>
        <v>0</v>
      </c>
      <c r="BJ265" s="19" t="s">
        <v>84</v>
      </c>
      <c r="BK265" s="182">
        <f>ROUND(I265*H265,2)</f>
        <v>0</v>
      </c>
      <c r="BL265" s="19" t="s">
        <v>619</v>
      </c>
      <c r="BM265" s="181" t="s">
        <v>1958</v>
      </c>
    </row>
    <row r="266" spans="1:65" s="2" customFormat="1">
      <c r="A266" s="35"/>
      <c r="B266" s="36"/>
      <c r="C266" s="37"/>
      <c r="D266" s="183" t="s">
        <v>143</v>
      </c>
      <c r="E266" s="37"/>
      <c r="F266" s="184" t="s">
        <v>1957</v>
      </c>
      <c r="G266" s="37"/>
      <c r="H266" s="37"/>
      <c r="I266" s="426"/>
      <c r="J266" s="408"/>
      <c r="K266" s="37"/>
      <c r="L266" s="40"/>
      <c r="M266" s="186"/>
      <c r="N266" s="187"/>
      <c r="O266" s="64"/>
      <c r="P266" s="64"/>
      <c r="Q266" s="64"/>
      <c r="R266" s="64"/>
      <c r="S266" s="64"/>
      <c r="T266" s="65"/>
      <c r="U266" s="35"/>
      <c r="V266" s="35"/>
      <c r="W266" s="35"/>
      <c r="X266" s="35"/>
      <c r="Y266" s="35"/>
      <c r="Z266" s="35"/>
      <c r="AA266" s="35"/>
      <c r="AB266" s="35"/>
      <c r="AC266" s="35"/>
      <c r="AD266" s="35"/>
      <c r="AE266" s="35"/>
      <c r="AT266" s="19" t="s">
        <v>143</v>
      </c>
      <c r="AU266" s="19" t="s">
        <v>159</v>
      </c>
    </row>
    <row r="267" spans="1:65" s="2" customFormat="1" ht="14.45" customHeight="1">
      <c r="A267" s="35"/>
      <c r="B267" s="36"/>
      <c r="C267" s="170" t="s">
        <v>692</v>
      </c>
      <c r="D267" s="170" t="s">
        <v>136</v>
      </c>
      <c r="E267" s="171" t="s">
        <v>1959</v>
      </c>
      <c r="F267" s="172" t="s">
        <v>1960</v>
      </c>
      <c r="G267" s="173" t="s">
        <v>957</v>
      </c>
      <c r="H267" s="174">
        <v>1</v>
      </c>
      <c r="I267" s="424"/>
      <c r="J267" s="425">
        <f>ROUND(I267*H267,2)</f>
        <v>0</v>
      </c>
      <c r="K267" s="172" t="s">
        <v>19</v>
      </c>
      <c r="L267" s="40"/>
      <c r="M267" s="177" t="s">
        <v>19</v>
      </c>
      <c r="N267" s="178" t="s">
        <v>47</v>
      </c>
      <c r="O267" s="64"/>
      <c r="P267" s="179">
        <f>O267*H267</f>
        <v>0</v>
      </c>
      <c r="Q267" s="179">
        <v>0</v>
      </c>
      <c r="R267" s="179">
        <f>Q267*H267</f>
        <v>0</v>
      </c>
      <c r="S267" s="179">
        <v>0</v>
      </c>
      <c r="T267" s="180">
        <f>S267*H267</f>
        <v>0</v>
      </c>
      <c r="U267" s="35"/>
      <c r="V267" s="35"/>
      <c r="W267" s="35"/>
      <c r="X267" s="35"/>
      <c r="Y267" s="35"/>
      <c r="Z267" s="35"/>
      <c r="AA267" s="35"/>
      <c r="AB267" s="35"/>
      <c r="AC267" s="35"/>
      <c r="AD267" s="35"/>
      <c r="AE267" s="35"/>
      <c r="AR267" s="181" t="s">
        <v>619</v>
      </c>
      <c r="AT267" s="181" t="s">
        <v>136</v>
      </c>
      <c r="AU267" s="181" t="s">
        <v>159</v>
      </c>
      <c r="AY267" s="19" t="s">
        <v>134</v>
      </c>
      <c r="BE267" s="182">
        <f>IF(N267="základní",J267,0)</f>
        <v>0</v>
      </c>
      <c r="BF267" s="182">
        <f>IF(N267="snížená",J267,0)</f>
        <v>0</v>
      </c>
      <c r="BG267" s="182">
        <f>IF(N267="zákl. přenesená",J267,0)</f>
        <v>0</v>
      </c>
      <c r="BH267" s="182">
        <f>IF(N267="sníž. přenesená",J267,0)</f>
        <v>0</v>
      </c>
      <c r="BI267" s="182">
        <f>IF(N267="nulová",J267,0)</f>
        <v>0</v>
      </c>
      <c r="BJ267" s="19" t="s">
        <v>84</v>
      </c>
      <c r="BK267" s="182">
        <f>ROUND(I267*H267,2)</f>
        <v>0</v>
      </c>
      <c r="BL267" s="19" t="s">
        <v>619</v>
      </c>
      <c r="BM267" s="181" t="s">
        <v>1961</v>
      </c>
    </row>
    <row r="268" spans="1:65" s="2" customFormat="1">
      <c r="A268" s="35"/>
      <c r="B268" s="36"/>
      <c r="C268" s="37"/>
      <c r="D268" s="183" t="s">
        <v>143</v>
      </c>
      <c r="E268" s="37"/>
      <c r="F268" s="184" t="s">
        <v>1960</v>
      </c>
      <c r="G268" s="37"/>
      <c r="H268" s="37"/>
      <c r="I268" s="426"/>
      <c r="J268" s="408"/>
      <c r="K268" s="37"/>
      <c r="L268" s="40"/>
      <c r="M268" s="186"/>
      <c r="N268" s="187"/>
      <c r="O268" s="64"/>
      <c r="P268" s="64"/>
      <c r="Q268" s="64"/>
      <c r="R268" s="64"/>
      <c r="S268" s="64"/>
      <c r="T268" s="65"/>
      <c r="U268" s="35"/>
      <c r="V268" s="35"/>
      <c r="W268" s="35"/>
      <c r="X268" s="35"/>
      <c r="Y268" s="35"/>
      <c r="Z268" s="35"/>
      <c r="AA268" s="35"/>
      <c r="AB268" s="35"/>
      <c r="AC268" s="35"/>
      <c r="AD268" s="35"/>
      <c r="AE268" s="35"/>
      <c r="AT268" s="19" t="s">
        <v>143</v>
      </c>
      <c r="AU268" s="19" t="s">
        <v>159</v>
      </c>
    </row>
    <row r="269" spans="1:65" s="2" customFormat="1" ht="14.45" customHeight="1">
      <c r="A269" s="35"/>
      <c r="B269" s="36"/>
      <c r="C269" s="170" t="s">
        <v>696</v>
      </c>
      <c r="D269" s="170" t="s">
        <v>136</v>
      </c>
      <c r="E269" s="171" t="s">
        <v>1962</v>
      </c>
      <c r="F269" s="172" t="s">
        <v>1963</v>
      </c>
      <c r="G269" s="173" t="s">
        <v>957</v>
      </c>
      <c r="H269" s="174">
        <v>1</v>
      </c>
      <c r="I269" s="424"/>
      <c r="J269" s="425">
        <f>ROUND(I269*H269,2)</f>
        <v>0</v>
      </c>
      <c r="K269" s="172" t="s">
        <v>19</v>
      </c>
      <c r="L269" s="40"/>
      <c r="M269" s="177" t="s">
        <v>19</v>
      </c>
      <c r="N269" s="178" t="s">
        <v>47</v>
      </c>
      <c r="O269" s="64"/>
      <c r="P269" s="179">
        <f>O269*H269</f>
        <v>0</v>
      </c>
      <c r="Q269" s="179">
        <v>0</v>
      </c>
      <c r="R269" s="179">
        <f>Q269*H269</f>
        <v>0</v>
      </c>
      <c r="S269" s="179">
        <v>0</v>
      </c>
      <c r="T269" s="180">
        <f>S269*H269</f>
        <v>0</v>
      </c>
      <c r="U269" s="35"/>
      <c r="V269" s="35"/>
      <c r="W269" s="35"/>
      <c r="X269" s="35"/>
      <c r="Y269" s="35"/>
      <c r="Z269" s="35"/>
      <c r="AA269" s="35"/>
      <c r="AB269" s="35"/>
      <c r="AC269" s="35"/>
      <c r="AD269" s="35"/>
      <c r="AE269" s="35"/>
      <c r="AR269" s="181" t="s">
        <v>619</v>
      </c>
      <c r="AT269" s="181" t="s">
        <v>136</v>
      </c>
      <c r="AU269" s="181" t="s">
        <v>159</v>
      </c>
      <c r="AY269" s="19" t="s">
        <v>134</v>
      </c>
      <c r="BE269" s="182">
        <f>IF(N269="základní",J269,0)</f>
        <v>0</v>
      </c>
      <c r="BF269" s="182">
        <f>IF(N269="snížená",J269,0)</f>
        <v>0</v>
      </c>
      <c r="BG269" s="182">
        <f>IF(N269="zákl. přenesená",J269,0)</f>
        <v>0</v>
      </c>
      <c r="BH269" s="182">
        <f>IF(N269="sníž. přenesená",J269,0)</f>
        <v>0</v>
      </c>
      <c r="BI269" s="182">
        <f>IF(N269="nulová",J269,0)</f>
        <v>0</v>
      </c>
      <c r="BJ269" s="19" t="s">
        <v>84</v>
      </c>
      <c r="BK269" s="182">
        <f>ROUND(I269*H269,2)</f>
        <v>0</v>
      </c>
      <c r="BL269" s="19" t="s">
        <v>619</v>
      </c>
      <c r="BM269" s="181" t="s">
        <v>1964</v>
      </c>
    </row>
    <row r="270" spans="1:65" s="2" customFormat="1">
      <c r="A270" s="35"/>
      <c r="B270" s="36"/>
      <c r="C270" s="37"/>
      <c r="D270" s="183" t="s">
        <v>143</v>
      </c>
      <c r="E270" s="37"/>
      <c r="F270" s="184" t="s">
        <v>1963</v>
      </c>
      <c r="G270" s="37"/>
      <c r="H270" s="37"/>
      <c r="I270" s="426"/>
      <c r="J270" s="408"/>
      <c r="K270" s="37"/>
      <c r="L270" s="40"/>
      <c r="M270" s="186"/>
      <c r="N270" s="187"/>
      <c r="O270" s="64"/>
      <c r="P270" s="64"/>
      <c r="Q270" s="64"/>
      <c r="R270" s="64"/>
      <c r="S270" s="64"/>
      <c r="T270" s="65"/>
      <c r="U270" s="35"/>
      <c r="V270" s="35"/>
      <c r="W270" s="35"/>
      <c r="X270" s="35"/>
      <c r="Y270" s="35"/>
      <c r="Z270" s="35"/>
      <c r="AA270" s="35"/>
      <c r="AB270" s="35"/>
      <c r="AC270" s="35"/>
      <c r="AD270" s="35"/>
      <c r="AE270" s="35"/>
      <c r="AT270" s="19" t="s">
        <v>143</v>
      </c>
      <c r="AU270" s="19" t="s">
        <v>159</v>
      </c>
    </row>
    <row r="271" spans="1:65" s="2" customFormat="1" ht="14.45" customHeight="1">
      <c r="A271" s="35"/>
      <c r="B271" s="36"/>
      <c r="C271" s="170" t="s">
        <v>703</v>
      </c>
      <c r="D271" s="170" t="s">
        <v>136</v>
      </c>
      <c r="E271" s="171" t="s">
        <v>1965</v>
      </c>
      <c r="F271" s="172" t="s">
        <v>1966</v>
      </c>
      <c r="G271" s="173" t="s">
        <v>957</v>
      </c>
      <c r="H271" s="174">
        <v>1</v>
      </c>
      <c r="I271" s="424"/>
      <c r="J271" s="425">
        <f>ROUND(I271*H271,2)</f>
        <v>0</v>
      </c>
      <c r="K271" s="172" t="s">
        <v>19</v>
      </c>
      <c r="L271" s="40"/>
      <c r="M271" s="177" t="s">
        <v>19</v>
      </c>
      <c r="N271" s="178" t="s">
        <v>47</v>
      </c>
      <c r="O271" s="64"/>
      <c r="P271" s="179">
        <f>O271*H271</f>
        <v>0</v>
      </c>
      <c r="Q271" s="179">
        <v>0</v>
      </c>
      <c r="R271" s="179">
        <f>Q271*H271</f>
        <v>0</v>
      </c>
      <c r="S271" s="179">
        <v>0</v>
      </c>
      <c r="T271" s="180">
        <f>S271*H271</f>
        <v>0</v>
      </c>
      <c r="U271" s="35"/>
      <c r="V271" s="35"/>
      <c r="W271" s="35"/>
      <c r="X271" s="35"/>
      <c r="Y271" s="35"/>
      <c r="Z271" s="35"/>
      <c r="AA271" s="35"/>
      <c r="AB271" s="35"/>
      <c r="AC271" s="35"/>
      <c r="AD271" s="35"/>
      <c r="AE271" s="35"/>
      <c r="AR271" s="181" t="s">
        <v>619</v>
      </c>
      <c r="AT271" s="181" t="s">
        <v>136</v>
      </c>
      <c r="AU271" s="181" t="s">
        <v>159</v>
      </c>
      <c r="AY271" s="19" t="s">
        <v>134</v>
      </c>
      <c r="BE271" s="182">
        <f>IF(N271="základní",J271,0)</f>
        <v>0</v>
      </c>
      <c r="BF271" s="182">
        <f>IF(N271="snížená",J271,0)</f>
        <v>0</v>
      </c>
      <c r="BG271" s="182">
        <f>IF(N271="zákl. přenesená",J271,0)</f>
        <v>0</v>
      </c>
      <c r="BH271" s="182">
        <f>IF(N271="sníž. přenesená",J271,0)</f>
        <v>0</v>
      </c>
      <c r="BI271" s="182">
        <f>IF(N271="nulová",J271,0)</f>
        <v>0</v>
      </c>
      <c r="BJ271" s="19" t="s">
        <v>84</v>
      </c>
      <c r="BK271" s="182">
        <f>ROUND(I271*H271,2)</f>
        <v>0</v>
      </c>
      <c r="BL271" s="19" t="s">
        <v>619</v>
      </c>
      <c r="BM271" s="181" t="s">
        <v>1967</v>
      </c>
    </row>
    <row r="272" spans="1:65" s="2" customFormat="1">
      <c r="A272" s="35"/>
      <c r="B272" s="36"/>
      <c r="C272" s="37"/>
      <c r="D272" s="183" t="s">
        <v>143</v>
      </c>
      <c r="E272" s="37"/>
      <c r="F272" s="184" t="s">
        <v>1966</v>
      </c>
      <c r="G272" s="37"/>
      <c r="H272" s="37"/>
      <c r="I272" s="426"/>
      <c r="J272" s="408"/>
      <c r="K272" s="37"/>
      <c r="L272" s="40"/>
      <c r="M272" s="186"/>
      <c r="N272" s="187"/>
      <c r="O272" s="64"/>
      <c r="P272" s="64"/>
      <c r="Q272" s="64"/>
      <c r="R272" s="64"/>
      <c r="S272" s="64"/>
      <c r="T272" s="65"/>
      <c r="U272" s="35"/>
      <c r="V272" s="35"/>
      <c r="W272" s="35"/>
      <c r="X272" s="35"/>
      <c r="Y272" s="35"/>
      <c r="Z272" s="35"/>
      <c r="AA272" s="35"/>
      <c r="AB272" s="35"/>
      <c r="AC272" s="35"/>
      <c r="AD272" s="35"/>
      <c r="AE272" s="35"/>
      <c r="AT272" s="19" t="s">
        <v>143</v>
      </c>
      <c r="AU272" s="19" t="s">
        <v>159</v>
      </c>
    </row>
    <row r="273" spans="1:65" s="2" customFormat="1" ht="14.45" customHeight="1">
      <c r="A273" s="35"/>
      <c r="B273" s="36"/>
      <c r="C273" s="170" t="s">
        <v>705</v>
      </c>
      <c r="D273" s="170" t="s">
        <v>136</v>
      </c>
      <c r="E273" s="171" t="s">
        <v>1968</v>
      </c>
      <c r="F273" s="172" t="s">
        <v>1969</v>
      </c>
      <c r="G273" s="173" t="s">
        <v>957</v>
      </c>
      <c r="H273" s="174">
        <v>3</v>
      </c>
      <c r="I273" s="424"/>
      <c r="J273" s="425">
        <f>ROUND(I273*H273,2)</f>
        <v>0</v>
      </c>
      <c r="K273" s="172" t="s">
        <v>19</v>
      </c>
      <c r="L273" s="40"/>
      <c r="M273" s="177" t="s">
        <v>19</v>
      </c>
      <c r="N273" s="178" t="s">
        <v>47</v>
      </c>
      <c r="O273" s="64"/>
      <c r="P273" s="179">
        <f>O273*H273</f>
        <v>0</v>
      </c>
      <c r="Q273" s="179">
        <v>0</v>
      </c>
      <c r="R273" s="179">
        <f>Q273*H273</f>
        <v>0</v>
      </c>
      <c r="S273" s="179">
        <v>0</v>
      </c>
      <c r="T273" s="180">
        <f>S273*H273</f>
        <v>0</v>
      </c>
      <c r="U273" s="35"/>
      <c r="V273" s="35"/>
      <c r="W273" s="35"/>
      <c r="X273" s="35"/>
      <c r="Y273" s="35"/>
      <c r="Z273" s="35"/>
      <c r="AA273" s="35"/>
      <c r="AB273" s="35"/>
      <c r="AC273" s="35"/>
      <c r="AD273" s="35"/>
      <c r="AE273" s="35"/>
      <c r="AR273" s="181" t="s">
        <v>619</v>
      </c>
      <c r="AT273" s="181" t="s">
        <v>136</v>
      </c>
      <c r="AU273" s="181" t="s">
        <v>159</v>
      </c>
      <c r="AY273" s="19" t="s">
        <v>134</v>
      </c>
      <c r="BE273" s="182">
        <f>IF(N273="základní",J273,0)</f>
        <v>0</v>
      </c>
      <c r="BF273" s="182">
        <f>IF(N273="snížená",J273,0)</f>
        <v>0</v>
      </c>
      <c r="BG273" s="182">
        <f>IF(N273="zákl. přenesená",J273,0)</f>
        <v>0</v>
      </c>
      <c r="BH273" s="182">
        <f>IF(N273="sníž. přenesená",J273,0)</f>
        <v>0</v>
      </c>
      <c r="BI273" s="182">
        <f>IF(N273="nulová",J273,0)</f>
        <v>0</v>
      </c>
      <c r="BJ273" s="19" t="s">
        <v>84</v>
      </c>
      <c r="BK273" s="182">
        <f>ROUND(I273*H273,2)</f>
        <v>0</v>
      </c>
      <c r="BL273" s="19" t="s">
        <v>619</v>
      </c>
      <c r="BM273" s="181" t="s">
        <v>1970</v>
      </c>
    </row>
    <row r="274" spans="1:65" s="2" customFormat="1">
      <c r="A274" s="35"/>
      <c r="B274" s="36"/>
      <c r="C274" s="37"/>
      <c r="D274" s="183" t="s">
        <v>143</v>
      </c>
      <c r="E274" s="37"/>
      <c r="F274" s="184" t="s">
        <v>1969</v>
      </c>
      <c r="G274" s="37"/>
      <c r="H274" s="37"/>
      <c r="I274" s="426"/>
      <c r="J274" s="408"/>
      <c r="K274" s="37"/>
      <c r="L274" s="40"/>
      <c r="M274" s="186"/>
      <c r="N274" s="187"/>
      <c r="O274" s="64"/>
      <c r="P274" s="64"/>
      <c r="Q274" s="64"/>
      <c r="R274" s="64"/>
      <c r="S274" s="64"/>
      <c r="T274" s="65"/>
      <c r="U274" s="35"/>
      <c r="V274" s="35"/>
      <c r="W274" s="35"/>
      <c r="X274" s="35"/>
      <c r="Y274" s="35"/>
      <c r="Z274" s="35"/>
      <c r="AA274" s="35"/>
      <c r="AB274" s="35"/>
      <c r="AC274" s="35"/>
      <c r="AD274" s="35"/>
      <c r="AE274" s="35"/>
      <c r="AT274" s="19" t="s">
        <v>143</v>
      </c>
      <c r="AU274" s="19" t="s">
        <v>159</v>
      </c>
    </row>
    <row r="275" spans="1:65" s="2" customFormat="1" ht="14.45" customHeight="1">
      <c r="A275" s="35"/>
      <c r="B275" s="36"/>
      <c r="C275" s="170" t="s">
        <v>707</v>
      </c>
      <c r="D275" s="170" t="s">
        <v>136</v>
      </c>
      <c r="E275" s="171" t="s">
        <v>1971</v>
      </c>
      <c r="F275" s="172" t="s">
        <v>1972</v>
      </c>
      <c r="G275" s="173" t="s">
        <v>957</v>
      </c>
      <c r="H275" s="174">
        <v>16</v>
      </c>
      <c r="I275" s="424"/>
      <c r="J275" s="425">
        <f>ROUND(I275*H275,2)</f>
        <v>0</v>
      </c>
      <c r="K275" s="172" t="s">
        <v>19</v>
      </c>
      <c r="L275" s="40"/>
      <c r="M275" s="177" t="s">
        <v>19</v>
      </c>
      <c r="N275" s="178" t="s">
        <v>47</v>
      </c>
      <c r="O275" s="64"/>
      <c r="P275" s="179">
        <f>O275*H275</f>
        <v>0</v>
      </c>
      <c r="Q275" s="179">
        <v>0</v>
      </c>
      <c r="R275" s="179">
        <f>Q275*H275</f>
        <v>0</v>
      </c>
      <c r="S275" s="179">
        <v>0</v>
      </c>
      <c r="T275" s="180">
        <f>S275*H275</f>
        <v>0</v>
      </c>
      <c r="U275" s="35"/>
      <c r="V275" s="35"/>
      <c r="W275" s="35"/>
      <c r="X275" s="35"/>
      <c r="Y275" s="35"/>
      <c r="Z275" s="35"/>
      <c r="AA275" s="35"/>
      <c r="AB275" s="35"/>
      <c r="AC275" s="35"/>
      <c r="AD275" s="35"/>
      <c r="AE275" s="35"/>
      <c r="AR275" s="181" t="s">
        <v>619</v>
      </c>
      <c r="AT275" s="181" t="s">
        <v>136</v>
      </c>
      <c r="AU275" s="181" t="s">
        <v>159</v>
      </c>
      <c r="AY275" s="19" t="s">
        <v>134</v>
      </c>
      <c r="BE275" s="182">
        <f>IF(N275="základní",J275,0)</f>
        <v>0</v>
      </c>
      <c r="BF275" s="182">
        <f>IF(N275="snížená",J275,0)</f>
        <v>0</v>
      </c>
      <c r="BG275" s="182">
        <f>IF(N275="zákl. přenesená",J275,0)</f>
        <v>0</v>
      </c>
      <c r="BH275" s="182">
        <f>IF(N275="sníž. přenesená",J275,0)</f>
        <v>0</v>
      </c>
      <c r="BI275" s="182">
        <f>IF(N275="nulová",J275,0)</f>
        <v>0</v>
      </c>
      <c r="BJ275" s="19" t="s">
        <v>84</v>
      </c>
      <c r="BK275" s="182">
        <f>ROUND(I275*H275,2)</f>
        <v>0</v>
      </c>
      <c r="BL275" s="19" t="s">
        <v>619</v>
      </c>
      <c r="BM275" s="181" t="s">
        <v>1973</v>
      </c>
    </row>
    <row r="276" spans="1:65" s="2" customFormat="1">
      <c r="A276" s="35"/>
      <c r="B276" s="36"/>
      <c r="C276" s="37"/>
      <c r="D276" s="183" t="s">
        <v>143</v>
      </c>
      <c r="E276" s="37"/>
      <c r="F276" s="184" t="s">
        <v>1972</v>
      </c>
      <c r="G276" s="37"/>
      <c r="H276" s="37"/>
      <c r="I276" s="426"/>
      <c r="J276" s="408"/>
      <c r="K276" s="37"/>
      <c r="L276" s="40"/>
      <c r="M276" s="186"/>
      <c r="N276" s="187"/>
      <c r="O276" s="64"/>
      <c r="P276" s="64"/>
      <c r="Q276" s="64"/>
      <c r="R276" s="64"/>
      <c r="S276" s="64"/>
      <c r="T276" s="65"/>
      <c r="U276" s="35"/>
      <c r="V276" s="35"/>
      <c r="W276" s="35"/>
      <c r="X276" s="35"/>
      <c r="Y276" s="35"/>
      <c r="Z276" s="35"/>
      <c r="AA276" s="35"/>
      <c r="AB276" s="35"/>
      <c r="AC276" s="35"/>
      <c r="AD276" s="35"/>
      <c r="AE276" s="35"/>
      <c r="AT276" s="19" t="s">
        <v>143</v>
      </c>
      <c r="AU276" s="19" t="s">
        <v>159</v>
      </c>
    </row>
    <row r="277" spans="1:65" s="12" customFormat="1" ht="20.85" customHeight="1">
      <c r="B277" s="155"/>
      <c r="C277" s="156"/>
      <c r="D277" s="157" t="s">
        <v>75</v>
      </c>
      <c r="E277" s="169" t="s">
        <v>1974</v>
      </c>
      <c r="F277" s="169" t="s">
        <v>1975</v>
      </c>
      <c r="G277" s="156"/>
      <c r="H277" s="156"/>
      <c r="I277" s="421"/>
      <c r="J277" s="423">
        <f>BK277</f>
        <v>0</v>
      </c>
      <c r="K277" s="156"/>
      <c r="L277" s="161"/>
      <c r="M277" s="162"/>
      <c r="N277" s="163"/>
      <c r="O277" s="163"/>
      <c r="P277" s="164">
        <f>SUM(P278:P299)</f>
        <v>0</v>
      </c>
      <c r="Q277" s="163"/>
      <c r="R277" s="164">
        <f>SUM(R278:R299)</f>
        <v>0</v>
      </c>
      <c r="S277" s="163"/>
      <c r="T277" s="165">
        <f>SUM(T278:T299)</f>
        <v>0</v>
      </c>
      <c r="AR277" s="166" t="s">
        <v>159</v>
      </c>
      <c r="AT277" s="167" t="s">
        <v>75</v>
      </c>
      <c r="AU277" s="167" t="s">
        <v>86</v>
      </c>
      <c r="AY277" s="166" t="s">
        <v>134</v>
      </c>
      <c r="BK277" s="168">
        <f>SUM(BK278:BK299)</f>
        <v>0</v>
      </c>
    </row>
    <row r="278" spans="1:65" s="2" customFormat="1" ht="14.45" customHeight="1">
      <c r="A278" s="35"/>
      <c r="B278" s="36"/>
      <c r="C278" s="218" t="s">
        <v>709</v>
      </c>
      <c r="D278" s="218" t="s">
        <v>192</v>
      </c>
      <c r="E278" s="219" t="s">
        <v>1976</v>
      </c>
      <c r="F278" s="220" t="s">
        <v>1977</v>
      </c>
      <c r="G278" s="221" t="s">
        <v>957</v>
      </c>
      <c r="H278" s="222">
        <v>1</v>
      </c>
      <c r="I278" s="427"/>
      <c r="J278" s="428">
        <f>ROUND(I278*H278,2)</f>
        <v>0</v>
      </c>
      <c r="K278" s="220" t="s">
        <v>19</v>
      </c>
      <c r="L278" s="223"/>
      <c r="M278" s="224" t="s">
        <v>19</v>
      </c>
      <c r="N278" s="225" t="s">
        <v>47</v>
      </c>
      <c r="O278" s="64"/>
      <c r="P278" s="179">
        <f>O278*H278</f>
        <v>0</v>
      </c>
      <c r="Q278" s="179">
        <v>0</v>
      </c>
      <c r="R278" s="179">
        <f>Q278*H278</f>
        <v>0</v>
      </c>
      <c r="S278" s="179">
        <v>0</v>
      </c>
      <c r="T278" s="180">
        <f>S278*H278</f>
        <v>0</v>
      </c>
      <c r="U278" s="35"/>
      <c r="V278" s="35"/>
      <c r="W278" s="35"/>
      <c r="X278" s="35"/>
      <c r="Y278" s="35"/>
      <c r="Z278" s="35"/>
      <c r="AA278" s="35"/>
      <c r="AB278" s="35"/>
      <c r="AC278" s="35"/>
      <c r="AD278" s="35"/>
      <c r="AE278" s="35"/>
      <c r="AR278" s="181" t="s">
        <v>1178</v>
      </c>
      <c r="AT278" s="181" t="s">
        <v>192</v>
      </c>
      <c r="AU278" s="181" t="s">
        <v>159</v>
      </c>
      <c r="AY278" s="19" t="s">
        <v>134</v>
      </c>
      <c r="BE278" s="182">
        <f>IF(N278="základní",J278,0)</f>
        <v>0</v>
      </c>
      <c r="BF278" s="182">
        <f>IF(N278="snížená",J278,0)</f>
        <v>0</v>
      </c>
      <c r="BG278" s="182">
        <f>IF(N278="zákl. přenesená",J278,0)</f>
        <v>0</v>
      </c>
      <c r="BH278" s="182">
        <f>IF(N278="sníž. přenesená",J278,0)</f>
        <v>0</v>
      </c>
      <c r="BI278" s="182">
        <f>IF(N278="nulová",J278,0)</f>
        <v>0</v>
      </c>
      <c r="BJ278" s="19" t="s">
        <v>84</v>
      </c>
      <c r="BK278" s="182">
        <f>ROUND(I278*H278,2)</f>
        <v>0</v>
      </c>
      <c r="BL278" s="19" t="s">
        <v>619</v>
      </c>
      <c r="BM278" s="181" t="s">
        <v>1978</v>
      </c>
    </row>
    <row r="279" spans="1:65" s="2" customFormat="1">
      <c r="A279" s="35"/>
      <c r="B279" s="36"/>
      <c r="C279" s="37"/>
      <c r="D279" s="183" t="s">
        <v>143</v>
      </c>
      <c r="E279" s="37"/>
      <c r="F279" s="184" t="s">
        <v>1977</v>
      </c>
      <c r="G279" s="37"/>
      <c r="H279" s="37"/>
      <c r="I279" s="426"/>
      <c r="J279" s="408"/>
      <c r="K279" s="37"/>
      <c r="L279" s="40"/>
      <c r="M279" s="186"/>
      <c r="N279" s="187"/>
      <c r="O279" s="64"/>
      <c r="P279" s="64"/>
      <c r="Q279" s="64"/>
      <c r="R279" s="64"/>
      <c r="S279" s="64"/>
      <c r="T279" s="65"/>
      <c r="U279" s="35"/>
      <c r="V279" s="35"/>
      <c r="W279" s="35"/>
      <c r="X279" s="35"/>
      <c r="Y279" s="35"/>
      <c r="Z279" s="35"/>
      <c r="AA279" s="35"/>
      <c r="AB279" s="35"/>
      <c r="AC279" s="35"/>
      <c r="AD279" s="35"/>
      <c r="AE279" s="35"/>
      <c r="AT279" s="19" t="s">
        <v>143</v>
      </c>
      <c r="AU279" s="19" t="s">
        <v>159</v>
      </c>
    </row>
    <row r="280" spans="1:65" s="2" customFormat="1" ht="14.45" customHeight="1">
      <c r="A280" s="35"/>
      <c r="B280" s="36"/>
      <c r="C280" s="218" t="s">
        <v>711</v>
      </c>
      <c r="D280" s="218" t="s">
        <v>192</v>
      </c>
      <c r="E280" s="219" t="s">
        <v>1979</v>
      </c>
      <c r="F280" s="220" t="s">
        <v>1980</v>
      </c>
      <c r="G280" s="221" t="s">
        <v>957</v>
      </c>
      <c r="H280" s="222">
        <v>3</v>
      </c>
      <c r="I280" s="427"/>
      <c r="J280" s="428">
        <f>ROUND(I280*H280,2)</f>
        <v>0</v>
      </c>
      <c r="K280" s="220" t="s">
        <v>19</v>
      </c>
      <c r="L280" s="223"/>
      <c r="M280" s="224" t="s">
        <v>19</v>
      </c>
      <c r="N280" s="225" t="s">
        <v>47</v>
      </c>
      <c r="O280" s="64"/>
      <c r="P280" s="179">
        <f>O280*H280</f>
        <v>0</v>
      </c>
      <c r="Q280" s="179">
        <v>0</v>
      </c>
      <c r="R280" s="179">
        <f>Q280*H280</f>
        <v>0</v>
      </c>
      <c r="S280" s="179">
        <v>0</v>
      </c>
      <c r="T280" s="180">
        <f>S280*H280</f>
        <v>0</v>
      </c>
      <c r="U280" s="35"/>
      <c r="V280" s="35"/>
      <c r="W280" s="35"/>
      <c r="X280" s="35"/>
      <c r="Y280" s="35"/>
      <c r="Z280" s="35"/>
      <c r="AA280" s="35"/>
      <c r="AB280" s="35"/>
      <c r="AC280" s="35"/>
      <c r="AD280" s="35"/>
      <c r="AE280" s="35"/>
      <c r="AR280" s="181" t="s">
        <v>1178</v>
      </c>
      <c r="AT280" s="181" t="s">
        <v>192</v>
      </c>
      <c r="AU280" s="181" t="s">
        <v>159</v>
      </c>
      <c r="AY280" s="19" t="s">
        <v>134</v>
      </c>
      <c r="BE280" s="182">
        <f>IF(N280="základní",J280,0)</f>
        <v>0</v>
      </c>
      <c r="BF280" s="182">
        <f>IF(N280="snížená",J280,0)</f>
        <v>0</v>
      </c>
      <c r="BG280" s="182">
        <f>IF(N280="zákl. přenesená",J280,0)</f>
        <v>0</v>
      </c>
      <c r="BH280" s="182">
        <f>IF(N280="sníž. přenesená",J280,0)</f>
        <v>0</v>
      </c>
      <c r="BI280" s="182">
        <f>IF(N280="nulová",J280,0)</f>
        <v>0</v>
      </c>
      <c r="BJ280" s="19" t="s">
        <v>84</v>
      </c>
      <c r="BK280" s="182">
        <f>ROUND(I280*H280,2)</f>
        <v>0</v>
      </c>
      <c r="BL280" s="19" t="s">
        <v>619</v>
      </c>
      <c r="BM280" s="181" t="s">
        <v>1981</v>
      </c>
    </row>
    <row r="281" spans="1:65" s="2" customFormat="1">
      <c r="A281" s="35"/>
      <c r="B281" s="36"/>
      <c r="C281" s="37"/>
      <c r="D281" s="183" t="s">
        <v>143</v>
      </c>
      <c r="E281" s="37"/>
      <c r="F281" s="184" t="s">
        <v>1980</v>
      </c>
      <c r="G281" s="37"/>
      <c r="H281" s="37"/>
      <c r="I281" s="426"/>
      <c r="J281" s="408"/>
      <c r="K281" s="37"/>
      <c r="L281" s="40"/>
      <c r="M281" s="186"/>
      <c r="N281" s="187"/>
      <c r="O281" s="64"/>
      <c r="P281" s="64"/>
      <c r="Q281" s="64"/>
      <c r="R281" s="64"/>
      <c r="S281" s="64"/>
      <c r="T281" s="65"/>
      <c r="U281" s="35"/>
      <c r="V281" s="35"/>
      <c r="W281" s="35"/>
      <c r="X281" s="35"/>
      <c r="Y281" s="35"/>
      <c r="Z281" s="35"/>
      <c r="AA281" s="35"/>
      <c r="AB281" s="35"/>
      <c r="AC281" s="35"/>
      <c r="AD281" s="35"/>
      <c r="AE281" s="35"/>
      <c r="AT281" s="19" t="s">
        <v>143</v>
      </c>
      <c r="AU281" s="19" t="s">
        <v>159</v>
      </c>
    </row>
    <row r="282" spans="1:65" s="2" customFormat="1" ht="14.45" customHeight="1">
      <c r="A282" s="35"/>
      <c r="B282" s="36"/>
      <c r="C282" s="218" t="s">
        <v>715</v>
      </c>
      <c r="D282" s="218" t="s">
        <v>192</v>
      </c>
      <c r="E282" s="219" t="s">
        <v>1982</v>
      </c>
      <c r="F282" s="220" t="s">
        <v>1983</v>
      </c>
      <c r="G282" s="221" t="s">
        <v>957</v>
      </c>
      <c r="H282" s="222">
        <v>1</v>
      </c>
      <c r="I282" s="427"/>
      <c r="J282" s="428">
        <f>ROUND(I282*H282,2)</f>
        <v>0</v>
      </c>
      <c r="K282" s="220" t="s">
        <v>19</v>
      </c>
      <c r="L282" s="223"/>
      <c r="M282" s="224" t="s">
        <v>19</v>
      </c>
      <c r="N282" s="225" t="s">
        <v>47</v>
      </c>
      <c r="O282" s="64"/>
      <c r="P282" s="179">
        <f>O282*H282</f>
        <v>0</v>
      </c>
      <c r="Q282" s="179">
        <v>0</v>
      </c>
      <c r="R282" s="179">
        <f>Q282*H282</f>
        <v>0</v>
      </c>
      <c r="S282" s="179">
        <v>0</v>
      </c>
      <c r="T282" s="180">
        <f>S282*H282</f>
        <v>0</v>
      </c>
      <c r="U282" s="35"/>
      <c r="V282" s="35"/>
      <c r="W282" s="35"/>
      <c r="X282" s="35"/>
      <c r="Y282" s="35"/>
      <c r="Z282" s="35"/>
      <c r="AA282" s="35"/>
      <c r="AB282" s="35"/>
      <c r="AC282" s="35"/>
      <c r="AD282" s="35"/>
      <c r="AE282" s="35"/>
      <c r="AR282" s="181" t="s">
        <v>1178</v>
      </c>
      <c r="AT282" s="181" t="s">
        <v>192</v>
      </c>
      <c r="AU282" s="181" t="s">
        <v>159</v>
      </c>
      <c r="AY282" s="19" t="s">
        <v>134</v>
      </c>
      <c r="BE282" s="182">
        <f>IF(N282="základní",J282,0)</f>
        <v>0</v>
      </c>
      <c r="BF282" s="182">
        <f>IF(N282="snížená",J282,0)</f>
        <v>0</v>
      </c>
      <c r="BG282" s="182">
        <f>IF(N282="zákl. přenesená",J282,0)</f>
        <v>0</v>
      </c>
      <c r="BH282" s="182">
        <f>IF(N282="sníž. přenesená",J282,0)</f>
        <v>0</v>
      </c>
      <c r="BI282" s="182">
        <f>IF(N282="nulová",J282,0)</f>
        <v>0</v>
      </c>
      <c r="BJ282" s="19" t="s">
        <v>84</v>
      </c>
      <c r="BK282" s="182">
        <f>ROUND(I282*H282,2)</f>
        <v>0</v>
      </c>
      <c r="BL282" s="19" t="s">
        <v>619</v>
      </c>
      <c r="BM282" s="181" t="s">
        <v>1984</v>
      </c>
    </row>
    <row r="283" spans="1:65" s="2" customFormat="1">
      <c r="A283" s="35"/>
      <c r="B283" s="36"/>
      <c r="C283" s="37"/>
      <c r="D283" s="183" t="s">
        <v>143</v>
      </c>
      <c r="E283" s="37"/>
      <c r="F283" s="184" t="s">
        <v>1983</v>
      </c>
      <c r="G283" s="37"/>
      <c r="H283" s="37"/>
      <c r="I283" s="426"/>
      <c r="J283" s="408"/>
      <c r="K283" s="37"/>
      <c r="L283" s="40"/>
      <c r="M283" s="186"/>
      <c r="N283" s="187"/>
      <c r="O283" s="64"/>
      <c r="P283" s="64"/>
      <c r="Q283" s="64"/>
      <c r="R283" s="64"/>
      <c r="S283" s="64"/>
      <c r="T283" s="65"/>
      <c r="U283" s="35"/>
      <c r="V283" s="35"/>
      <c r="W283" s="35"/>
      <c r="X283" s="35"/>
      <c r="Y283" s="35"/>
      <c r="Z283" s="35"/>
      <c r="AA283" s="35"/>
      <c r="AB283" s="35"/>
      <c r="AC283" s="35"/>
      <c r="AD283" s="35"/>
      <c r="AE283" s="35"/>
      <c r="AT283" s="19" t="s">
        <v>143</v>
      </c>
      <c r="AU283" s="19" t="s">
        <v>159</v>
      </c>
    </row>
    <row r="284" spans="1:65" s="2" customFormat="1" ht="14.45" customHeight="1">
      <c r="A284" s="35"/>
      <c r="B284" s="36"/>
      <c r="C284" s="218" t="s">
        <v>719</v>
      </c>
      <c r="D284" s="218" t="s">
        <v>192</v>
      </c>
      <c r="E284" s="219" t="s">
        <v>1985</v>
      </c>
      <c r="F284" s="220" t="s">
        <v>1986</v>
      </c>
      <c r="G284" s="221" t="s">
        <v>957</v>
      </c>
      <c r="H284" s="222">
        <v>1</v>
      </c>
      <c r="I284" s="427"/>
      <c r="J284" s="428">
        <f>ROUND(I284*H284,2)</f>
        <v>0</v>
      </c>
      <c r="K284" s="220" t="s">
        <v>19</v>
      </c>
      <c r="L284" s="223"/>
      <c r="M284" s="224" t="s">
        <v>19</v>
      </c>
      <c r="N284" s="225" t="s">
        <v>47</v>
      </c>
      <c r="O284" s="64"/>
      <c r="P284" s="179">
        <f>O284*H284</f>
        <v>0</v>
      </c>
      <c r="Q284" s="179">
        <v>0</v>
      </c>
      <c r="R284" s="179">
        <f>Q284*H284</f>
        <v>0</v>
      </c>
      <c r="S284" s="179">
        <v>0</v>
      </c>
      <c r="T284" s="180">
        <f>S284*H284</f>
        <v>0</v>
      </c>
      <c r="U284" s="35"/>
      <c r="V284" s="35"/>
      <c r="W284" s="35"/>
      <c r="X284" s="35"/>
      <c r="Y284" s="35"/>
      <c r="Z284" s="35"/>
      <c r="AA284" s="35"/>
      <c r="AB284" s="35"/>
      <c r="AC284" s="35"/>
      <c r="AD284" s="35"/>
      <c r="AE284" s="35"/>
      <c r="AR284" s="181" t="s">
        <v>1178</v>
      </c>
      <c r="AT284" s="181" t="s">
        <v>192</v>
      </c>
      <c r="AU284" s="181" t="s">
        <v>159</v>
      </c>
      <c r="AY284" s="19" t="s">
        <v>134</v>
      </c>
      <c r="BE284" s="182">
        <f>IF(N284="základní",J284,0)</f>
        <v>0</v>
      </c>
      <c r="BF284" s="182">
        <f>IF(N284="snížená",J284,0)</f>
        <v>0</v>
      </c>
      <c r="BG284" s="182">
        <f>IF(N284="zákl. přenesená",J284,0)</f>
        <v>0</v>
      </c>
      <c r="BH284" s="182">
        <f>IF(N284="sníž. přenesená",J284,0)</f>
        <v>0</v>
      </c>
      <c r="BI284" s="182">
        <f>IF(N284="nulová",J284,0)</f>
        <v>0</v>
      </c>
      <c r="BJ284" s="19" t="s">
        <v>84</v>
      </c>
      <c r="BK284" s="182">
        <f>ROUND(I284*H284,2)</f>
        <v>0</v>
      </c>
      <c r="BL284" s="19" t="s">
        <v>619</v>
      </c>
      <c r="BM284" s="181" t="s">
        <v>1987</v>
      </c>
    </row>
    <row r="285" spans="1:65" s="2" customFormat="1">
      <c r="A285" s="35"/>
      <c r="B285" s="36"/>
      <c r="C285" s="37"/>
      <c r="D285" s="183" t="s">
        <v>143</v>
      </c>
      <c r="E285" s="37"/>
      <c r="F285" s="184" t="s">
        <v>1986</v>
      </c>
      <c r="G285" s="37"/>
      <c r="H285" s="37"/>
      <c r="I285" s="426"/>
      <c r="J285" s="408"/>
      <c r="K285" s="37"/>
      <c r="L285" s="40"/>
      <c r="M285" s="186"/>
      <c r="N285" s="187"/>
      <c r="O285" s="64"/>
      <c r="P285" s="64"/>
      <c r="Q285" s="64"/>
      <c r="R285" s="64"/>
      <c r="S285" s="64"/>
      <c r="T285" s="65"/>
      <c r="U285" s="35"/>
      <c r="V285" s="35"/>
      <c r="W285" s="35"/>
      <c r="X285" s="35"/>
      <c r="Y285" s="35"/>
      <c r="Z285" s="35"/>
      <c r="AA285" s="35"/>
      <c r="AB285" s="35"/>
      <c r="AC285" s="35"/>
      <c r="AD285" s="35"/>
      <c r="AE285" s="35"/>
      <c r="AT285" s="19" t="s">
        <v>143</v>
      </c>
      <c r="AU285" s="19" t="s">
        <v>159</v>
      </c>
    </row>
    <row r="286" spans="1:65" s="2" customFormat="1" ht="14.45" customHeight="1">
      <c r="A286" s="35"/>
      <c r="B286" s="36"/>
      <c r="C286" s="218" t="s">
        <v>724</v>
      </c>
      <c r="D286" s="218" t="s">
        <v>192</v>
      </c>
      <c r="E286" s="219" t="s">
        <v>1988</v>
      </c>
      <c r="F286" s="220" t="s">
        <v>1989</v>
      </c>
      <c r="G286" s="221" t="s">
        <v>957</v>
      </c>
      <c r="H286" s="222">
        <v>1</v>
      </c>
      <c r="I286" s="427"/>
      <c r="J286" s="428">
        <f>ROUND(I286*H286,2)</f>
        <v>0</v>
      </c>
      <c r="K286" s="220" t="s">
        <v>19</v>
      </c>
      <c r="L286" s="223"/>
      <c r="M286" s="224" t="s">
        <v>19</v>
      </c>
      <c r="N286" s="225" t="s">
        <v>47</v>
      </c>
      <c r="O286" s="64"/>
      <c r="P286" s="179">
        <f>O286*H286</f>
        <v>0</v>
      </c>
      <c r="Q286" s="179">
        <v>0</v>
      </c>
      <c r="R286" s="179">
        <f>Q286*H286</f>
        <v>0</v>
      </c>
      <c r="S286" s="179">
        <v>0</v>
      </c>
      <c r="T286" s="180">
        <f>S286*H286</f>
        <v>0</v>
      </c>
      <c r="U286" s="35"/>
      <c r="V286" s="35"/>
      <c r="W286" s="35"/>
      <c r="X286" s="35"/>
      <c r="Y286" s="35"/>
      <c r="Z286" s="35"/>
      <c r="AA286" s="35"/>
      <c r="AB286" s="35"/>
      <c r="AC286" s="35"/>
      <c r="AD286" s="35"/>
      <c r="AE286" s="35"/>
      <c r="AR286" s="181" t="s">
        <v>1178</v>
      </c>
      <c r="AT286" s="181" t="s">
        <v>192</v>
      </c>
      <c r="AU286" s="181" t="s">
        <v>159</v>
      </c>
      <c r="AY286" s="19" t="s">
        <v>134</v>
      </c>
      <c r="BE286" s="182">
        <f>IF(N286="základní",J286,0)</f>
        <v>0</v>
      </c>
      <c r="BF286" s="182">
        <f>IF(N286="snížená",J286,0)</f>
        <v>0</v>
      </c>
      <c r="BG286" s="182">
        <f>IF(N286="zákl. přenesená",J286,0)</f>
        <v>0</v>
      </c>
      <c r="BH286" s="182">
        <f>IF(N286="sníž. přenesená",J286,0)</f>
        <v>0</v>
      </c>
      <c r="BI286" s="182">
        <f>IF(N286="nulová",J286,0)</f>
        <v>0</v>
      </c>
      <c r="BJ286" s="19" t="s">
        <v>84</v>
      </c>
      <c r="BK286" s="182">
        <f>ROUND(I286*H286,2)</f>
        <v>0</v>
      </c>
      <c r="BL286" s="19" t="s">
        <v>619</v>
      </c>
      <c r="BM286" s="181" t="s">
        <v>1990</v>
      </c>
    </row>
    <row r="287" spans="1:65" s="2" customFormat="1">
      <c r="A287" s="35"/>
      <c r="B287" s="36"/>
      <c r="C287" s="37"/>
      <c r="D287" s="183" t="s">
        <v>143</v>
      </c>
      <c r="E287" s="37"/>
      <c r="F287" s="184" t="s">
        <v>1989</v>
      </c>
      <c r="G287" s="37"/>
      <c r="H287" s="37"/>
      <c r="I287" s="426"/>
      <c r="J287" s="408"/>
      <c r="K287" s="37"/>
      <c r="L287" s="40"/>
      <c r="M287" s="186"/>
      <c r="N287" s="187"/>
      <c r="O287" s="64"/>
      <c r="P287" s="64"/>
      <c r="Q287" s="64"/>
      <c r="R287" s="64"/>
      <c r="S287" s="64"/>
      <c r="T287" s="65"/>
      <c r="U287" s="35"/>
      <c r="V287" s="35"/>
      <c r="W287" s="35"/>
      <c r="X287" s="35"/>
      <c r="Y287" s="35"/>
      <c r="Z287" s="35"/>
      <c r="AA287" s="35"/>
      <c r="AB287" s="35"/>
      <c r="AC287" s="35"/>
      <c r="AD287" s="35"/>
      <c r="AE287" s="35"/>
      <c r="AT287" s="19" t="s">
        <v>143</v>
      </c>
      <c r="AU287" s="19" t="s">
        <v>159</v>
      </c>
    </row>
    <row r="288" spans="1:65" s="2" customFormat="1" ht="14.45" customHeight="1">
      <c r="A288" s="35"/>
      <c r="B288" s="36"/>
      <c r="C288" s="218" t="s">
        <v>730</v>
      </c>
      <c r="D288" s="218" t="s">
        <v>192</v>
      </c>
      <c r="E288" s="219" t="s">
        <v>1991</v>
      </c>
      <c r="F288" s="220" t="s">
        <v>1992</v>
      </c>
      <c r="G288" s="221" t="s">
        <v>957</v>
      </c>
      <c r="H288" s="222">
        <v>1</v>
      </c>
      <c r="I288" s="427"/>
      <c r="J288" s="428">
        <f>ROUND(I288*H288,2)</f>
        <v>0</v>
      </c>
      <c r="K288" s="220" t="s">
        <v>19</v>
      </c>
      <c r="L288" s="223"/>
      <c r="M288" s="224" t="s">
        <v>19</v>
      </c>
      <c r="N288" s="225" t="s">
        <v>47</v>
      </c>
      <c r="O288" s="64"/>
      <c r="P288" s="179">
        <f>O288*H288</f>
        <v>0</v>
      </c>
      <c r="Q288" s="179">
        <v>0</v>
      </c>
      <c r="R288" s="179">
        <f>Q288*H288</f>
        <v>0</v>
      </c>
      <c r="S288" s="179">
        <v>0</v>
      </c>
      <c r="T288" s="180">
        <f>S288*H288</f>
        <v>0</v>
      </c>
      <c r="U288" s="35"/>
      <c r="V288" s="35"/>
      <c r="W288" s="35"/>
      <c r="X288" s="35"/>
      <c r="Y288" s="35"/>
      <c r="Z288" s="35"/>
      <c r="AA288" s="35"/>
      <c r="AB288" s="35"/>
      <c r="AC288" s="35"/>
      <c r="AD288" s="35"/>
      <c r="AE288" s="35"/>
      <c r="AR288" s="181" t="s">
        <v>1178</v>
      </c>
      <c r="AT288" s="181" t="s">
        <v>192</v>
      </c>
      <c r="AU288" s="181" t="s">
        <v>159</v>
      </c>
      <c r="AY288" s="19" t="s">
        <v>134</v>
      </c>
      <c r="BE288" s="182">
        <f>IF(N288="základní",J288,0)</f>
        <v>0</v>
      </c>
      <c r="BF288" s="182">
        <f>IF(N288="snížená",J288,0)</f>
        <v>0</v>
      </c>
      <c r="BG288" s="182">
        <f>IF(N288="zákl. přenesená",J288,0)</f>
        <v>0</v>
      </c>
      <c r="BH288" s="182">
        <f>IF(N288="sníž. přenesená",J288,0)</f>
        <v>0</v>
      </c>
      <c r="BI288" s="182">
        <f>IF(N288="nulová",J288,0)</f>
        <v>0</v>
      </c>
      <c r="BJ288" s="19" t="s">
        <v>84</v>
      </c>
      <c r="BK288" s="182">
        <f>ROUND(I288*H288,2)</f>
        <v>0</v>
      </c>
      <c r="BL288" s="19" t="s">
        <v>619</v>
      </c>
      <c r="BM288" s="181" t="s">
        <v>1993</v>
      </c>
    </row>
    <row r="289" spans="1:65" s="2" customFormat="1">
      <c r="A289" s="35"/>
      <c r="B289" s="36"/>
      <c r="C289" s="37"/>
      <c r="D289" s="183" t="s">
        <v>143</v>
      </c>
      <c r="E289" s="37"/>
      <c r="F289" s="184" t="s">
        <v>1992</v>
      </c>
      <c r="G289" s="37"/>
      <c r="H289" s="37"/>
      <c r="I289" s="426"/>
      <c r="J289" s="408"/>
      <c r="K289" s="37"/>
      <c r="L289" s="40"/>
      <c r="M289" s="186"/>
      <c r="N289" s="187"/>
      <c r="O289" s="64"/>
      <c r="P289" s="64"/>
      <c r="Q289" s="64"/>
      <c r="R289" s="64"/>
      <c r="S289" s="64"/>
      <c r="T289" s="65"/>
      <c r="U289" s="35"/>
      <c r="V289" s="35"/>
      <c r="W289" s="35"/>
      <c r="X289" s="35"/>
      <c r="Y289" s="35"/>
      <c r="Z289" s="35"/>
      <c r="AA289" s="35"/>
      <c r="AB289" s="35"/>
      <c r="AC289" s="35"/>
      <c r="AD289" s="35"/>
      <c r="AE289" s="35"/>
      <c r="AT289" s="19" t="s">
        <v>143</v>
      </c>
      <c r="AU289" s="19" t="s">
        <v>159</v>
      </c>
    </row>
    <row r="290" spans="1:65" s="2" customFormat="1" ht="14.45" customHeight="1">
      <c r="A290" s="35"/>
      <c r="B290" s="36"/>
      <c r="C290" s="218" t="s">
        <v>737</v>
      </c>
      <c r="D290" s="218" t="s">
        <v>192</v>
      </c>
      <c r="E290" s="219" t="s">
        <v>1994</v>
      </c>
      <c r="F290" s="220" t="s">
        <v>1995</v>
      </c>
      <c r="G290" s="221" t="s">
        <v>957</v>
      </c>
      <c r="H290" s="222">
        <v>1</v>
      </c>
      <c r="I290" s="427"/>
      <c r="J290" s="428">
        <f>ROUND(I290*H290,2)</f>
        <v>0</v>
      </c>
      <c r="K290" s="220" t="s">
        <v>19</v>
      </c>
      <c r="L290" s="223"/>
      <c r="M290" s="224" t="s">
        <v>19</v>
      </c>
      <c r="N290" s="225" t="s">
        <v>47</v>
      </c>
      <c r="O290" s="64"/>
      <c r="P290" s="179">
        <f>O290*H290</f>
        <v>0</v>
      </c>
      <c r="Q290" s="179">
        <v>0</v>
      </c>
      <c r="R290" s="179">
        <f>Q290*H290</f>
        <v>0</v>
      </c>
      <c r="S290" s="179">
        <v>0</v>
      </c>
      <c r="T290" s="180">
        <f>S290*H290</f>
        <v>0</v>
      </c>
      <c r="U290" s="35"/>
      <c r="V290" s="35"/>
      <c r="W290" s="35"/>
      <c r="X290" s="35"/>
      <c r="Y290" s="35"/>
      <c r="Z290" s="35"/>
      <c r="AA290" s="35"/>
      <c r="AB290" s="35"/>
      <c r="AC290" s="35"/>
      <c r="AD290" s="35"/>
      <c r="AE290" s="35"/>
      <c r="AR290" s="181" t="s">
        <v>1178</v>
      </c>
      <c r="AT290" s="181" t="s">
        <v>192</v>
      </c>
      <c r="AU290" s="181" t="s">
        <v>159</v>
      </c>
      <c r="AY290" s="19" t="s">
        <v>134</v>
      </c>
      <c r="BE290" s="182">
        <f>IF(N290="základní",J290,0)</f>
        <v>0</v>
      </c>
      <c r="BF290" s="182">
        <f>IF(N290="snížená",J290,0)</f>
        <v>0</v>
      </c>
      <c r="BG290" s="182">
        <f>IF(N290="zákl. přenesená",J290,0)</f>
        <v>0</v>
      </c>
      <c r="BH290" s="182">
        <f>IF(N290="sníž. přenesená",J290,0)</f>
        <v>0</v>
      </c>
      <c r="BI290" s="182">
        <f>IF(N290="nulová",J290,0)</f>
        <v>0</v>
      </c>
      <c r="BJ290" s="19" t="s">
        <v>84</v>
      </c>
      <c r="BK290" s="182">
        <f>ROUND(I290*H290,2)</f>
        <v>0</v>
      </c>
      <c r="BL290" s="19" t="s">
        <v>619</v>
      </c>
      <c r="BM290" s="181" t="s">
        <v>1996</v>
      </c>
    </row>
    <row r="291" spans="1:65" s="2" customFormat="1">
      <c r="A291" s="35"/>
      <c r="B291" s="36"/>
      <c r="C291" s="37"/>
      <c r="D291" s="183" t="s">
        <v>143</v>
      </c>
      <c r="E291" s="37"/>
      <c r="F291" s="184" t="s">
        <v>1995</v>
      </c>
      <c r="G291" s="37"/>
      <c r="H291" s="37"/>
      <c r="I291" s="426"/>
      <c r="J291" s="408"/>
      <c r="K291" s="37"/>
      <c r="L291" s="40"/>
      <c r="M291" s="186"/>
      <c r="N291" s="187"/>
      <c r="O291" s="64"/>
      <c r="P291" s="64"/>
      <c r="Q291" s="64"/>
      <c r="R291" s="64"/>
      <c r="S291" s="64"/>
      <c r="T291" s="65"/>
      <c r="U291" s="35"/>
      <c r="V291" s="35"/>
      <c r="W291" s="35"/>
      <c r="X291" s="35"/>
      <c r="Y291" s="35"/>
      <c r="Z291" s="35"/>
      <c r="AA291" s="35"/>
      <c r="AB291" s="35"/>
      <c r="AC291" s="35"/>
      <c r="AD291" s="35"/>
      <c r="AE291" s="35"/>
      <c r="AT291" s="19" t="s">
        <v>143</v>
      </c>
      <c r="AU291" s="19" t="s">
        <v>159</v>
      </c>
    </row>
    <row r="292" spans="1:65" s="2" customFormat="1" ht="14.45" customHeight="1">
      <c r="A292" s="35"/>
      <c r="B292" s="36"/>
      <c r="C292" s="218" t="s">
        <v>743</v>
      </c>
      <c r="D292" s="218" t="s">
        <v>192</v>
      </c>
      <c r="E292" s="219" t="s">
        <v>1997</v>
      </c>
      <c r="F292" s="220" t="s">
        <v>1998</v>
      </c>
      <c r="G292" s="221" t="s">
        <v>957</v>
      </c>
      <c r="H292" s="222">
        <v>1</v>
      </c>
      <c r="I292" s="427"/>
      <c r="J292" s="428">
        <f>ROUND(I292*H292,2)</f>
        <v>0</v>
      </c>
      <c r="K292" s="220" t="s">
        <v>19</v>
      </c>
      <c r="L292" s="223"/>
      <c r="M292" s="224" t="s">
        <v>19</v>
      </c>
      <c r="N292" s="225" t="s">
        <v>47</v>
      </c>
      <c r="O292" s="64"/>
      <c r="P292" s="179">
        <f>O292*H292</f>
        <v>0</v>
      </c>
      <c r="Q292" s="179">
        <v>0</v>
      </c>
      <c r="R292" s="179">
        <f>Q292*H292</f>
        <v>0</v>
      </c>
      <c r="S292" s="179">
        <v>0</v>
      </c>
      <c r="T292" s="180">
        <f>S292*H292</f>
        <v>0</v>
      </c>
      <c r="U292" s="35"/>
      <c r="V292" s="35"/>
      <c r="W292" s="35"/>
      <c r="X292" s="35"/>
      <c r="Y292" s="35"/>
      <c r="Z292" s="35"/>
      <c r="AA292" s="35"/>
      <c r="AB292" s="35"/>
      <c r="AC292" s="35"/>
      <c r="AD292" s="35"/>
      <c r="AE292" s="35"/>
      <c r="AR292" s="181" t="s">
        <v>1178</v>
      </c>
      <c r="AT292" s="181" t="s">
        <v>192</v>
      </c>
      <c r="AU292" s="181" t="s">
        <v>159</v>
      </c>
      <c r="AY292" s="19" t="s">
        <v>134</v>
      </c>
      <c r="BE292" s="182">
        <f>IF(N292="základní",J292,0)</f>
        <v>0</v>
      </c>
      <c r="BF292" s="182">
        <f>IF(N292="snížená",J292,0)</f>
        <v>0</v>
      </c>
      <c r="BG292" s="182">
        <f>IF(N292="zákl. přenesená",J292,0)</f>
        <v>0</v>
      </c>
      <c r="BH292" s="182">
        <f>IF(N292="sníž. přenesená",J292,0)</f>
        <v>0</v>
      </c>
      <c r="BI292" s="182">
        <f>IF(N292="nulová",J292,0)</f>
        <v>0</v>
      </c>
      <c r="BJ292" s="19" t="s">
        <v>84</v>
      </c>
      <c r="BK292" s="182">
        <f>ROUND(I292*H292,2)</f>
        <v>0</v>
      </c>
      <c r="BL292" s="19" t="s">
        <v>619</v>
      </c>
      <c r="BM292" s="181" t="s">
        <v>1999</v>
      </c>
    </row>
    <row r="293" spans="1:65" s="2" customFormat="1">
      <c r="A293" s="35"/>
      <c r="B293" s="36"/>
      <c r="C293" s="37"/>
      <c r="D293" s="183" t="s">
        <v>143</v>
      </c>
      <c r="E293" s="37"/>
      <c r="F293" s="184" t="s">
        <v>1998</v>
      </c>
      <c r="G293" s="37"/>
      <c r="H293" s="37"/>
      <c r="I293" s="426"/>
      <c r="J293" s="408"/>
      <c r="K293" s="37"/>
      <c r="L293" s="40"/>
      <c r="M293" s="186"/>
      <c r="N293" s="187"/>
      <c r="O293" s="64"/>
      <c r="P293" s="64"/>
      <c r="Q293" s="64"/>
      <c r="R293" s="64"/>
      <c r="S293" s="64"/>
      <c r="T293" s="65"/>
      <c r="U293" s="35"/>
      <c r="V293" s="35"/>
      <c r="W293" s="35"/>
      <c r="X293" s="35"/>
      <c r="Y293" s="35"/>
      <c r="Z293" s="35"/>
      <c r="AA293" s="35"/>
      <c r="AB293" s="35"/>
      <c r="AC293" s="35"/>
      <c r="AD293" s="35"/>
      <c r="AE293" s="35"/>
      <c r="AT293" s="19" t="s">
        <v>143</v>
      </c>
      <c r="AU293" s="19" t="s">
        <v>159</v>
      </c>
    </row>
    <row r="294" spans="1:65" s="2" customFormat="1" ht="14.45" customHeight="1">
      <c r="A294" s="35"/>
      <c r="B294" s="36"/>
      <c r="C294" s="218" t="s">
        <v>749</v>
      </c>
      <c r="D294" s="218" t="s">
        <v>192</v>
      </c>
      <c r="E294" s="219" t="s">
        <v>2000</v>
      </c>
      <c r="F294" s="220" t="s">
        <v>2001</v>
      </c>
      <c r="G294" s="221" t="s">
        <v>957</v>
      </c>
      <c r="H294" s="222">
        <v>3</v>
      </c>
      <c r="I294" s="427"/>
      <c r="J294" s="428">
        <f>ROUND(I294*H294,2)</f>
        <v>0</v>
      </c>
      <c r="K294" s="220" t="s">
        <v>19</v>
      </c>
      <c r="L294" s="223"/>
      <c r="M294" s="224" t="s">
        <v>19</v>
      </c>
      <c r="N294" s="225" t="s">
        <v>47</v>
      </c>
      <c r="O294" s="64"/>
      <c r="P294" s="179">
        <f>O294*H294</f>
        <v>0</v>
      </c>
      <c r="Q294" s="179">
        <v>0</v>
      </c>
      <c r="R294" s="179">
        <f>Q294*H294</f>
        <v>0</v>
      </c>
      <c r="S294" s="179">
        <v>0</v>
      </c>
      <c r="T294" s="180">
        <f>S294*H294</f>
        <v>0</v>
      </c>
      <c r="U294" s="35"/>
      <c r="V294" s="35"/>
      <c r="W294" s="35"/>
      <c r="X294" s="35"/>
      <c r="Y294" s="35"/>
      <c r="Z294" s="35"/>
      <c r="AA294" s="35"/>
      <c r="AB294" s="35"/>
      <c r="AC294" s="35"/>
      <c r="AD294" s="35"/>
      <c r="AE294" s="35"/>
      <c r="AR294" s="181" t="s">
        <v>1178</v>
      </c>
      <c r="AT294" s="181" t="s">
        <v>192</v>
      </c>
      <c r="AU294" s="181" t="s">
        <v>159</v>
      </c>
      <c r="AY294" s="19" t="s">
        <v>134</v>
      </c>
      <c r="BE294" s="182">
        <f>IF(N294="základní",J294,0)</f>
        <v>0</v>
      </c>
      <c r="BF294" s="182">
        <f>IF(N294="snížená",J294,0)</f>
        <v>0</v>
      </c>
      <c r="BG294" s="182">
        <f>IF(N294="zákl. přenesená",J294,0)</f>
        <v>0</v>
      </c>
      <c r="BH294" s="182">
        <f>IF(N294="sníž. přenesená",J294,0)</f>
        <v>0</v>
      </c>
      <c r="BI294" s="182">
        <f>IF(N294="nulová",J294,0)</f>
        <v>0</v>
      </c>
      <c r="BJ294" s="19" t="s">
        <v>84</v>
      </c>
      <c r="BK294" s="182">
        <f>ROUND(I294*H294,2)</f>
        <v>0</v>
      </c>
      <c r="BL294" s="19" t="s">
        <v>619</v>
      </c>
      <c r="BM294" s="181" t="s">
        <v>2002</v>
      </c>
    </row>
    <row r="295" spans="1:65" s="2" customFormat="1">
      <c r="A295" s="35"/>
      <c r="B295" s="36"/>
      <c r="C295" s="37"/>
      <c r="D295" s="183" t="s">
        <v>143</v>
      </c>
      <c r="E295" s="37"/>
      <c r="F295" s="184" t="s">
        <v>2001</v>
      </c>
      <c r="G295" s="37"/>
      <c r="H295" s="37"/>
      <c r="I295" s="426"/>
      <c r="J295" s="408"/>
      <c r="K295" s="37"/>
      <c r="L295" s="40"/>
      <c r="M295" s="186"/>
      <c r="N295" s="187"/>
      <c r="O295" s="64"/>
      <c r="P295" s="64"/>
      <c r="Q295" s="64"/>
      <c r="R295" s="64"/>
      <c r="S295" s="64"/>
      <c r="T295" s="65"/>
      <c r="U295" s="35"/>
      <c r="V295" s="35"/>
      <c r="W295" s="35"/>
      <c r="X295" s="35"/>
      <c r="Y295" s="35"/>
      <c r="Z295" s="35"/>
      <c r="AA295" s="35"/>
      <c r="AB295" s="35"/>
      <c r="AC295" s="35"/>
      <c r="AD295" s="35"/>
      <c r="AE295" s="35"/>
      <c r="AT295" s="19" t="s">
        <v>143</v>
      </c>
      <c r="AU295" s="19" t="s">
        <v>159</v>
      </c>
    </row>
    <row r="296" spans="1:65" s="2" customFormat="1" ht="14.45" customHeight="1">
      <c r="A296" s="35"/>
      <c r="B296" s="36"/>
      <c r="C296" s="218" t="s">
        <v>757</v>
      </c>
      <c r="D296" s="218" t="s">
        <v>192</v>
      </c>
      <c r="E296" s="219" t="s">
        <v>2003</v>
      </c>
      <c r="F296" s="220" t="s">
        <v>2004</v>
      </c>
      <c r="G296" s="221" t="s">
        <v>957</v>
      </c>
      <c r="H296" s="222">
        <v>16</v>
      </c>
      <c r="I296" s="427"/>
      <c r="J296" s="428">
        <f>ROUND(I296*H296,2)</f>
        <v>0</v>
      </c>
      <c r="K296" s="220" t="s">
        <v>19</v>
      </c>
      <c r="L296" s="223"/>
      <c r="M296" s="224" t="s">
        <v>19</v>
      </c>
      <c r="N296" s="225" t="s">
        <v>47</v>
      </c>
      <c r="O296" s="64"/>
      <c r="P296" s="179">
        <f>O296*H296</f>
        <v>0</v>
      </c>
      <c r="Q296" s="179">
        <v>0</v>
      </c>
      <c r="R296" s="179">
        <f>Q296*H296</f>
        <v>0</v>
      </c>
      <c r="S296" s="179">
        <v>0</v>
      </c>
      <c r="T296" s="180">
        <f>S296*H296</f>
        <v>0</v>
      </c>
      <c r="U296" s="35"/>
      <c r="V296" s="35"/>
      <c r="W296" s="35"/>
      <c r="X296" s="35"/>
      <c r="Y296" s="35"/>
      <c r="Z296" s="35"/>
      <c r="AA296" s="35"/>
      <c r="AB296" s="35"/>
      <c r="AC296" s="35"/>
      <c r="AD296" s="35"/>
      <c r="AE296" s="35"/>
      <c r="AR296" s="181" t="s">
        <v>1178</v>
      </c>
      <c r="AT296" s="181" t="s">
        <v>192</v>
      </c>
      <c r="AU296" s="181" t="s">
        <v>159</v>
      </c>
      <c r="AY296" s="19" t="s">
        <v>134</v>
      </c>
      <c r="BE296" s="182">
        <f>IF(N296="základní",J296,0)</f>
        <v>0</v>
      </c>
      <c r="BF296" s="182">
        <f>IF(N296="snížená",J296,0)</f>
        <v>0</v>
      </c>
      <c r="BG296" s="182">
        <f>IF(N296="zákl. přenesená",J296,0)</f>
        <v>0</v>
      </c>
      <c r="BH296" s="182">
        <f>IF(N296="sníž. přenesená",J296,0)</f>
        <v>0</v>
      </c>
      <c r="BI296" s="182">
        <f>IF(N296="nulová",J296,0)</f>
        <v>0</v>
      </c>
      <c r="BJ296" s="19" t="s">
        <v>84</v>
      </c>
      <c r="BK296" s="182">
        <f>ROUND(I296*H296,2)</f>
        <v>0</v>
      </c>
      <c r="BL296" s="19" t="s">
        <v>619</v>
      </c>
      <c r="BM296" s="181" t="s">
        <v>2005</v>
      </c>
    </row>
    <row r="297" spans="1:65" s="2" customFormat="1">
      <c r="A297" s="35"/>
      <c r="B297" s="36"/>
      <c r="C297" s="37"/>
      <c r="D297" s="183" t="s">
        <v>143</v>
      </c>
      <c r="E297" s="37"/>
      <c r="F297" s="184" t="s">
        <v>2004</v>
      </c>
      <c r="G297" s="37"/>
      <c r="H297" s="37"/>
      <c r="I297" s="426"/>
      <c r="J297" s="408"/>
      <c r="K297" s="37"/>
      <c r="L297" s="40"/>
      <c r="M297" s="186"/>
      <c r="N297" s="187"/>
      <c r="O297" s="64"/>
      <c r="P297" s="64"/>
      <c r="Q297" s="64"/>
      <c r="R297" s="64"/>
      <c r="S297" s="64"/>
      <c r="T297" s="65"/>
      <c r="U297" s="35"/>
      <c r="V297" s="35"/>
      <c r="W297" s="35"/>
      <c r="X297" s="35"/>
      <c r="Y297" s="35"/>
      <c r="Z297" s="35"/>
      <c r="AA297" s="35"/>
      <c r="AB297" s="35"/>
      <c r="AC297" s="35"/>
      <c r="AD297" s="35"/>
      <c r="AE297" s="35"/>
      <c r="AT297" s="19" t="s">
        <v>143</v>
      </c>
      <c r="AU297" s="19" t="s">
        <v>159</v>
      </c>
    </row>
    <row r="298" spans="1:65" s="2" customFormat="1" ht="14.45" customHeight="1">
      <c r="A298" s="35"/>
      <c r="B298" s="36"/>
      <c r="C298" s="218" t="s">
        <v>763</v>
      </c>
      <c r="D298" s="218" t="s">
        <v>192</v>
      </c>
      <c r="E298" s="219" t="s">
        <v>1890</v>
      </c>
      <c r="F298" s="220" t="s">
        <v>1891</v>
      </c>
      <c r="G298" s="221" t="s">
        <v>1058</v>
      </c>
      <c r="H298" s="392">
        <v>1</v>
      </c>
      <c r="I298" s="427"/>
      <c r="J298" s="428">
        <f>ROUND(I298*H298,2)</f>
        <v>0</v>
      </c>
      <c r="K298" s="220" t="s">
        <v>19</v>
      </c>
      <c r="L298" s="223"/>
      <c r="M298" s="224" t="s">
        <v>19</v>
      </c>
      <c r="N298" s="225" t="s">
        <v>47</v>
      </c>
      <c r="O298" s="64"/>
      <c r="P298" s="179">
        <f>O298*H298</f>
        <v>0</v>
      </c>
      <c r="Q298" s="179">
        <v>0</v>
      </c>
      <c r="R298" s="179">
        <f>Q298*H298</f>
        <v>0</v>
      </c>
      <c r="S298" s="179">
        <v>0</v>
      </c>
      <c r="T298" s="180">
        <f>S298*H298</f>
        <v>0</v>
      </c>
      <c r="U298" s="35"/>
      <c r="V298" s="35"/>
      <c r="W298" s="35"/>
      <c r="X298" s="35"/>
      <c r="Y298" s="35"/>
      <c r="Z298" s="35"/>
      <c r="AA298" s="35"/>
      <c r="AB298" s="35"/>
      <c r="AC298" s="35"/>
      <c r="AD298" s="35"/>
      <c r="AE298" s="35"/>
      <c r="AR298" s="181" t="s">
        <v>1178</v>
      </c>
      <c r="AT298" s="181" t="s">
        <v>192</v>
      </c>
      <c r="AU298" s="181" t="s">
        <v>159</v>
      </c>
      <c r="AY298" s="19" t="s">
        <v>134</v>
      </c>
      <c r="BE298" s="182">
        <f>IF(N298="základní",J298,0)</f>
        <v>0</v>
      </c>
      <c r="BF298" s="182">
        <f>IF(N298="snížená",J298,0)</f>
        <v>0</v>
      </c>
      <c r="BG298" s="182">
        <f>IF(N298="zákl. přenesená",J298,0)</f>
        <v>0</v>
      </c>
      <c r="BH298" s="182">
        <f>IF(N298="sníž. přenesená",J298,0)</f>
        <v>0</v>
      </c>
      <c r="BI298" s="182">
        <f>IF(N298="nulová",J298,0)</f>
        <v>0</v>
      </c>
      <c r="BJ298" s="19" t="s">
        <v>84</v>
      </c>
      <c r="BK298" s="182">
        <f>ROUND(I298*H298,2)</f>
        <v>0</v>
      </c>
      <c r="BL298" s="19" t="s">
        <v>619</v>
      </c>
      <c r="BM298" s="181" t="s">
        <v>2006</v>
      </c>
    </row>
    <row r="299" spans="1:65" s="2" customFormat="1">
      <c r="A299" s="35"/>
      <c r="B299" s="36"/>
      <c r="C299" s="37"/>
      <c r="D299" s="183" t="s">
        <v>143</v>
      </c>
      <c r="E299" s="37"/>
      <c r="F299" s="184" t="s">
        <v>1891</v>
      </c>
      <c r="G299" s="37"/>
      <c r="H299" s="37"/>
      <c r="I299" s="426"/>
      <c r="J299" s="408"/>
      <c r="K299" s="37"/>
      <c r="L299" s="40"/>
      <c r="M299" s="186"/>
      <c r="N299" s="187"/>
      <c r="O299" s="64"/>
      <c r="P299" s="64"/>
      <c r="Q299" s="64"/>
      <c r="R299" s="64"/>
      <c r="S299" s="64"/>
      <c r="T299" s="65"/>
      <c r="U299" s="35"/>
      <c r="V299" s="35"/>
      <c r="W299" s="35"/>
      <c r="X299" s="35"/>
      <c r="Y299" s="35"/>
      <c r="Z299" s="35"/>
      <c r="AA299" s="35"/>
      <c r="AB299" s="35"/>
      <c r="AC299" s="35"/>
      <c r="AD299" s="35"/>
      <c r="AE299" s="35"/>
      <c r="AT299" s="19" t="s">
        <v>143</v>
      </c>
      <c r="AU299" s="19" t="s">
        <v>159</v>
      </c>
    </row>
    <row r="300" spans="1:65" s="12" customFormat="1" ht="20.85" customHeight="1">
      <c r="B300" s="155"/>
      <c r="C300" s="156"/>
      <c r="D300" s="157" t="s">
        <v>75</v>
      </c>
      <c r="E300" s="169" t="s">
        <v>2007</v>
      </c>
      <c r="F300" s="169" t="s">
        <v>2008</v>
      </c>
      <c r="G300" s="156"/>
      <c r="H300" s="156"/>
      <c r="I300" s="421"/>
      <c r="J300" s="423">
        <f>BK300</f>
        <v>0</v>
      </c>
      <c r="K300" s="156"/>
      <c r="L300" s="161"/>
      <c r="M300" s="162"/>
      <c r="N300" s="163"/>
      <c r="O300" s="163"/>
      <c r="P300" s="164">
        <f>SUM(P301:P306)</f>
        <v>0</v>
      </c>
      <c r="Q300" s="163"/>
      <c r="R300" s="164">
        <f>SUM(R301:R306)</f>
        <v>0</v>
      </c>
      <c r="S300" s="163"/>
      <c r="T300" s="165">
        <f>SUM(T301:T306)</f>
        <v>0</v>
      </c>
      <c r="AR300" s="166" t="s">
        <v>159</v>
      </c>
      <c r="AT300" s="167" t="s">
        <v>75</v>
      </c>
      <c r="AU300" s="167" t="s">
        <v>86</v>
      </c>
      <c r="AY300" s="166" t="s">
        <v>134</v>
      </c>
      <c r="BK300" s="168">
        <f>SUM(BK301:BK306)</f>
        <v>0</v>
      </c>
    </row>
    <row r="301" spans="1:65" s="2" customFormat="1" ht="14.45" customHeight="1">
      <c r="A301" s="35"/>
      <c r="B301" s="36"/>
      <c r="C301" s="170" t="s">
        <v>769</v>
      </c>
      <c r="D301" s="170" t="s">
        <v>136</v>
      </c>
      <c r="E301" s="171" t="s">
        <v>1953</v>
      </c>
      <c r="F301" s="172" t="s">
        <v>1954</v>
      </c>
      <c r="G301" s="173" t="s">
        <v>957</v>
      </c>
      <c r="H301" s="174">
        <v>9</v>
      </c>
      <c r="I301" s="424"/>
      <c r="J301" s="425">
        <f>ROUND(I301*H301,2)</f>
        <v>0</v>
      </c>
      <c r="K301" s="172" t="s">
        <v>19</v>
      </c>
      <c r="L301" s="40"/>
      <c r="M301" s="177" t="s">
        <v>19</v>
      </c>
      <c r="N301" s="178" t="s">
        <v>47</v>
      </c>
      <c r="O301" s="64"/>
      <c r="P301" s="179">
        <f>O301*H301</f>
        <v>0</v>
      </c>
      <c r="Q301" s="179">
        <v>0</v>
      </c>
      <c r="R301" s="179">
        <f>Q301*H301</f>
        <v>0</v>
      </c>
      <c r="S301" s="179">
        <v>0</v>
      </c>
      <c r="T301" s="180">
        <f>S301*H301</f>
        <v>0</v>
      </c>
      <c r="U301" s="35"/>
      <c r="V301" s="35"/>
      <c r="W301" s="35"/>
      <c r="X301" s="35"/>
      <c r="Y301" s="35"/>
      <c r="Z301" s="35"/>
      <c r="AA301" s="35"/>
      <c r="AB301" s="35"/>
      <c r="AC301" s="35"/>
      <c r="AD301" s="35"/>
      <c r="AE301" s="35"/>
      <c r="AR301" s="181" t="s">
        <v>619</v>
      </c>
      <c r="AT301" s="181" t="s">
        <v>136</v>
      </c>
      <c r="AU301" s="181" t="s">
        <v>159</v>
      </c>
      <c r="AY301" s="19" t="s">
        <v>134</v>
      </c>
      <c r="BE301" s="182">
        <f>IF(N301="základní",J301,0)</f>
        <v>0</v>
      </c>
      <c r="BF301" s="182">
        <f>IF(N301="snížená",J301,0)</f>
        <v>0</v>
      </c>
      <c r="BG301" s="182">
        <f>IF(N301="zákl. přenesená",J301,0)</f>
        <v>0</v>
      </c>
      <c r="BH301" s="182">
        <f>IF(N301="sníž. přenesená",J301,0)</f>
        <v>0</v>
      </c>
      <c r="BI301" s="182">
        <f>IF(N301="nulová",J301,0)</f>
        <v>0</v>
      </c>
      <c r="BJ301" s="19" t="s">
        <v>84</v>
      </c>
      <c r="BK301" s="182">
        <f>ROUND(I301*H301,2)</f>
        <v>0</v>
      </c>
      <c r="BL301" s="19" t="s">
        <v>619</v>
      </c>
      <c r="BM301" s="181" t="s">
        <v>2009</v>
      </c>
    </row>
    <row r="302" spans="1:65" s="2" customFormat="1">
      <c r="A302" s="35"/>
      <c r="B302" s="36"/>
      <c r="C302" s="37"/>
      <c r="D302" s="183" t="s">
        <v>143</v>
      </c>
      <c r="E302" s="37"/>
      <c r="F302" s="184" t="s">
        <v>1954</v>
      </c>
      <c r="G302" s="37"/>
      <c r="H302" s="37"/>
      <c r="I302" s="426"/>
      <c r="J302" s="408"/>
      <c r="K302" s="37"/>
      <c r="L302" s="40"/>
      <c r="M302" s="186"/>
      <c r="N302" s="187"/>
      <c r="O302" s="64"/>
      <c r="P302" s="64"/>
      <c r="Q302" s="64"/>
      <c r="R302" s="64"/>
      <c r="S302" s="64"/>
      <c r="T302" s="65"/>
      <c r="U302" s="35"/>
      <c r="V302" s="35"/>
      <c r="W302" s="35"/>
      <c r="X302" s="35"/>
      <c r="Y302" s="35"/>
      <c r="Z302" s="35"/>
      <c r="AA302" s="35"/>
      <c r="AB302" s="35"/>
      <c r="AC302" s="35"/>
      <c r="AD302" s="35"/>
      <c r="AE302" s="35"/>
      <c r="AT302" s="19" t="s">
        <v>143</v>
      </c>
      <c r="AU302" s="19" t="s">
        <v>159</v>
      </c>
    </row>
    <row r="303" spans="1:65" s="2" customFormat="1" ht="14.45" customHeight="1">
      <c r="A303" s="35"/>
      <c r="B303" s="36"/>
      <c r="C303" s="170" t="s">
        <v>776</v>
      </c>
      <c r="D303" s="170" t="s">
        <v>136</v>
      </c>
      <c r="E303" s="171" t="s">
        <v>2010</v>
      </c>
      <c r="F303" s="172" t="s">
        <v>2011</v>
      </c>
      <c r="G303" s="173" t="s">
        <v>957</v>
      </c>
      <c r="H303" s="174">
        <v>3</v>
      </c>
      <c r="I303" s="424"/>
      <c r="J303" s="425">
        <f>ROUND(I303*H303,2)</f>
        <v>0</v>
      </c>
      <c r="K303" s="172" t="s">
        <v>19</v>
      </c>
      <c r="L303" s="40"/>
      <c r="M303" s="177" t="s">
        <v>19</v>
      </c>
      <c r="N303" s="178" t="s">
        <v>47</v>
      </c>
      <c r="O303" s="64"/>
      <c r="P303" s="179">
        <f>O303*H303</f>
        <v>0</v>
      </c>
      <c r="Q303" s="179">
        <v>0</v>
      </c>
      <c r="R303" s="179">
        <f>Q303*H303</f>
        <v>0</v>
      </c>
      <c r="S303" s="179">
        <v>0</v>
      </c>
      <c r="T303" s="180">
        <f>S303*H303</f>
        <v>0</v>
      </c>
      <c r="U303" s="35"/>
      <c r="V303" s="35"/>
      <c r="W303" s="35"/>
      <c r="X303" s="35"/>
      <c r="Y303" s="35"/>
      <c r="Z303" s="35"/>
      <c r="AA303" s="35"/>
      <c r="AB303" s="35"/>
      <c r="AC303" s="35"/>
      <c r="AD303" s="35"/>
      <c r="AE303" s="35"/>
      <c r="AR303" s="181" t="s">
        <v>619</v>
      </c>
      <c r="AT303" s="181" t="s">
        <v>136</v>
      </c>
      <c r="AU303" s="181" t="s">
        <v>159</v>
      </c>
      <c r="AY303" s="19" t="s">
        <v>134</v>
      </c>
      <c r="BE303" s="182">
        <f>IF(N303="základní",J303,0)</f>
        <v>0</v>
      </c>
      <c r="BF303" s="182">
        <f>IF(N303="snížená",J303,0)</f>
        <v>0</v>
      </c>
      <c r="BG303" s="182">
        <f>IF(N303="zákl. přenesená",J303,0)</f>
        <v>0</v>
      </c>
      <c r="BH303" s="182">
        <f>IF(N303="sníž. přenesená",J303,0)</f>
        <v>0</v>
      </c>
      <c r="BI303" s="182">
        <f>IF(N303="nulová",J303,0)</f>
        <v>0</v>
      </c>
      <c r="BJ303" s="19" t="s">
        <v>84</v>
      </c>
      <c r="BK303" s="182">
        <f>ROUND(I303*H303,2)</f>
        <v>0</v>
      </c>
      <c r="BL303" s="19" t="s">
        <v>619</v>
      </c>
      <c r="BM303" s="181" t="s">
        <v>2012</v>
      </c>
    </row>
    <row r="304" spans="1:65" s="2" customFormat="1">
      <c r="A304" s="35"/>
      <c r="B304" s="36"/>
      <c r="C304" s="37"/>
      <c r="D304" s="183" t="s">
        <v>143</v>
      </c>
      <c r="E304" s="37"/>
      <c r="F304" s="184" t="s">
        <v>2011</v>
      </c>
      <c r="G304" s="37"/>
      <c r="H304" s="37"/>
      <c r="I304" s="426"/>
      <c r="J304" s="408"/>
      <c r="K304" s="37"/>
      <c r="L304" s="40"/>
      <c r="M304" s="186"/>
      <c r="N304" s="187"/>
      <c r="O304" s="64"/>
      <c r="P304" s="64"/>
      <c r="Q304" s="64"/>
      <c r="R304" s="64"/>
      <c r="S304" s="64"/>
      <c r="T304" s="65"/>
      <c r="U304" s="35"/>
      <c r="V304" s="35"/>
      <c r="W304" s="35"/>
      <c r="X304" s="35"/>
      <c r="Y304" s="35"/>
      <c r="Z304" s="35"/>
      <c r="AA304" s="35"/>
      <c r="AB304" s="35"/>
      <c r="AC304" s="35"/>
      <c r="AD304" s="35"/>
      <c r="AE304" s="35"/>
      <c r="AT304" s="19" t="s">
        <v>143</v>
      </c>
      <c r="AU304" s="19" t="s">
        <v>159</v>
      </c>
    </row>
    <row r="305" spans="1:65" s="2" customFormat="1" ht="14.45" customHeight="1">
      <c r="A305" s="35"/>
      <c r="B305" s="36"/>
      <c r="C305" s="170" t="s">
        <v>782</v>
      </c>
      <c r="D305" s="170" t="s">
        <v>136</v>
      </c>
      <c r="E305" s="171" t="s">
        <v>2013</v>
      </c>
      <c r="F305" s="172" t="s">
        <v>1963</v>
      </c>
      <c r="G305" s="173" t="s">
        <v>957</v>
      </c>
      <c r="H305" s="174">
        <v>3</v>
      </c>
      <c r="I305" s="424"/>
      <c r="J305" s="425">
        <f>ROUND(I305*H305,2)</f>
        <v>0</v>
      </c>
      <c r="K305" s="172" t="s">
        <v>19</v>
      </c>
      <c r="L305" s="40"/>
      <c r="M305" s="177" t="s">
        <v>19</v>
      </c>
      <c r="N305" s="178" t="s">
        <v>47</v>
      </c>
      <c r="O305" s="64"/>
      <c r="P305" s="179">
        <f>O305*H305</f>
        <v>0</v>
      </c>
      <c r="Q305" s="179">
        <v>0</v>
      </c>
      <c r="R305" s="179">
        <f>Q305*H305</f>
        <v>0</v>
      </c>
      <c r="S305" s="179">
        <v>0</v>
      </c>
      <c r="T305" s="180">
        <f>S305*H305</f>
        <v>0</v>
      </c>
      <c r="U305" s="35"/>
      <c r="V305" s="35"/>
      <c r="W305" s="35"/>
      <c r="X305" s="35"/>
      <c r="Y305" s="35"/>
      <c r="Z305" s="35"/>
      <c r="AA305" s="35"/>
      <c r="AB305" s="35"/>
      <c r="AC305" s="35"/>
      <c r="AD305" s="35"/>
      <c r="AE305" s="35"/>
      <c r="AR305" s="181" t="s">
        <v>619</v>
      </c>
      <c r="AT305" s="181" t="s">
        <v>136</v>
      </c>
      <c r="AU305" s="181" t="s">
        <v>159</v>
      </c>
      <c r="AY305" s="19" t="s">
        <v>134</v>
      </c>
      <c r="BE305" s="182">
        <f>IF(N305="základní",J305,0)</f>
        <v>0</v>
      </c>
      <c r="BF305" s="182">
        <f>IF(N305="snížená",J305,0)</f>
        <v>0</v>
      </c>
      <c r="BG305" s="182">
        <f>IF(N305="zákl. přenesená",J305,0)</f>
        <v>0</v>
      </c>
      <c r="BH305" s="182">
        <f>IF(N305="sníž. přenesená",J305,0)</f>
        <v>0</v>
      </c>
      <c r="BI305" s="182">
        <f>IF(N305="nulová",J305,0)</f>
        <v>0</v>
      </c>
      <c r="BJ305" s="19" t="s">
        <v>84</v>
      </c>
      <c r="BK305" s="182">
        <f>ROUND(I305*H305,2)</f>
        <v>0</v>
      </c>
      <c r="BL305" s="19" t="s">
        <v>619</v>
      </c>
      <c r="BM305" s="181" t="s">
        <v>2014</v>
      </c>
    </row>
    <row r="306" spans="1:65" s="2" customFormat="1">
      <c r="A306" s="35"/>
      <c r="B306" s="36"/>
      <c r="C306" s="37"/>
      <c r="D306" s="183" t="s">
        <v>143</v>
      </c>
      <c r="E306" s="37"/>
      <c r="F306" s="184" t="s">
        <v>1963</v>
      </c>
      <c r="G306" s="37"/>
      <c r="H306" s="37"/>
      <c r="I306" s="426"/>
      <c r="J306" s="408"/>
      <c r="K306" s="37"/>
      <c r="L306" s="40"/>
      <c r="M306" s="186"/>
      <c r="N306" s="187"/>
      <c r="O306" s="64"/>
      <c r="P306" s="64"/>
      <c r="Q306" s="64"/>
      <c r="R306" s="64"/>
      <c r="S306" s="64"/>
      <c r="T306" s="65"/>
      <c r="U306" s="35"/>
      <c r="V306" s="35"/>
      <c r="W306" s="35"/>
      <c r="X306" s="35"/>
      <c r="Y306" s="35"/>
      <c r="Z306" s="35"/>
      <c r="AA306" s="35"/>
      <c r="AB306" s="35"/>
      <c r="AC306" s="35"/>
      <c r="AD306" s="35"/>
      <c r="AE306" s="35"/>
      <c r="AT306" s="19" t="s">
        <v>143</v>
      </c>
      <c r="AU306" s="19" t="s">
        <v>159</v>
      </c>
    </row>
    <row r="307" spans="1:65" s="12" customFormat="1" ht="20.85" customHeight="1">
      <c r="B307" s="155"/>
      <c r="C307" s="156"/>
      <c r="D307" s="157" t="s">
        <v>75</v>
      </c>
      <c r="E307" s="169" t="s">
        <v>2015</v>
      </c>
      <c r="F307" s="169" t="s">
        <v>2016</v>
      </c>
      <c r="G307" s="156"/>
      <c r="H307" s="156"/>
      <c r="I307" s="421"/>
      <c r="J307" s="423">
        <f>BK307</f>
        <v>0</v>
      </c>
      <c r="K307" s="156"/>
      <c r="L307" s="161"/>
      <c r="M307" s="162"/>
      <c r="N307" s="163"/>
      <c r="O307" s="163"/>
      <c r="P307" s="164">
        <f>SUM(P308:P319)</f>
        <v>0</v>
      </c>
      <c r="Q307" s="163"/>
      <c r="R307" s="164">
        <f>SUM(R308:R319)</f>
        <v>0</v>
      </c>
      <c r="S307" s="163"/>
      <c r="T307" s="165">
        <f>SUM(T308:T319)</f>
        <v>0</v>
      </c>
      <c r="AR307" s="166" t="s">
        <v>159</v>
      </c>
      <c r="AT307" s="167" t="s">
        <v>75</v>
      </c>
      <c r="AU307" s="167" t="s">
        <v>86</v>
      </c>
      <c r="AY307" s="166" t="s">
        <v>134</v>
      </c>
      <c r="BK307" s="168">
        <f>SUM(BK308:BK319)</f>
        <v>0</v>
      </c>
    </row>
    <row r="308" spans="1:65" s="2" customFormat="1" ht="14.45" customHeight="1">
      <c r="A308" s="35"/>
      <c r="B308" s="36"/>
      <c r="C308" s="218" t="s">
        <v>788</v>
      </c>
      <c r="D308" s="218" t="s">
        <v>192</v>
      </c>
      <c r="E308" s="219" t="s">
        <v>2017</v>
      </c>
      <c r="F308" s="220" t="s">
        <v>2018</v>
      </c>
      <c r="G308" s="221" t="s">
        <v>957</v>
      </c>
      <c r="H308" s="222">
        <v>9</v>
      </c>
      <c r="I308" s="427"/>
      <c r="J308" s="428">
        <f>ROUND(I308*H308,2)</f>
        <v>0</v>
      </c>
      <c r="K308" s="220" t="s">
        <v>19</v>
      </c>
      <c r="L308" s="223"/>
      <c r="M308" s="224" t="s">
        <v>19</v>
      </c>
      <c r="N308" s="225" t="s">
        <v>47</v>
      </c>
      <c r="O308" s="64"/>
      <c r="P308" s="179">
        <f>O308*H308</f>
        <v>0</v>
      </c>
      <c r="Q308" s="179">
        <v>0</v>
      </c>
      <c r="R308" s="179">
        <f>Q308*H308</f>
        <v>0</v>
      </c>
      <c r="S308" s="179">
        <v>0</v>
      </c>
      <c r="T308" s="180">
        <f>S308*H308</f>
        <v>0</v>
      </c>
      <c r="U308" s="35"/>
      <c r="V308" s="35"/>
      <c r="W308" s="35"/>
      <c r="X308" s="35"/>
      <c r="Y308" s="35"/>
      <c r="Z308" s="35"/>
      <c r="AA308" s="35"/>
      <c r="AB308" s="35"/>
      <c r="AC308" s="35"/>
      <c r="AD308" s="35"/>
      <c r="AE308" s="35"/>
      <c r="AR308" s="181" t="s">
        <v>1178</v>
      </c>
      <c r="AT308" s="181" t="s">
        <v>192</v>
      </c>
      <c r="AU308" s="181" t="s">
        <v>159</v>
      </c>
      <c r="AY308" s="19" t="s">
        <v>134</v>
      </c>
      <c r="BE308" s="182">
        <f>IF(N308="základní",J308,0)</f>
        <v>0</v>
      </c>
      <c r="BF308" s="182">
        <f>IF(N308="snížená",J308,0)</f>
        <v>0</v>
      </c>
      <c r="BG308" s="182">
        <f>IF(N308="zákl. přenesená",J308,0)</f>
        <v>0</v>
      </c>
      <c r="BH308" s="182">
        <f>IF(N308="sníž. přenesená",J308,0)</f>
        <v>0</v>
      </c>
      <c r="BI308" s="182">
        <f>IF(N308="nulová",J308,0)</f>
        <v>0</v>
      </c>
      <c r="BJ308" s="19" t="s">
        <v>84</v>
      </c>
      <c r="BK308" s="182">
        <f>ROUND(I308*H308,2)</f>
        <v>0</v>
      </c>
      <c r="BL308" s="19" t="s">
        <v>619</v>
      </c>
      <c r="BM308" s="181" t="s">
        <v>2019</v>
      </c>
    </row>
    <row r="309" spans="1:65" s="2" customFormat="1">
      <c r="A309" s="35"/>
      <c r="B309" s="36"/>
      <c r="C309" s="37"/>
      <c r="D309" s="183" t="s">
        <v>143</v>
      </c>
      <c r="E309" s="37"/>
      <c r="F309" s="184" t="s">
        <v>2018</v>
      </c>
      <c r="G309" s="37"/>
      <c r="H309" s="37"/>
      <c r="I309" s="426"/>
      <c r="J309" s="408"/>
      <c r="K309" s="37"/>
      <c r="L309" s="40"/>
      <c r="M309" s="186"/>
      <c r="N309" s="187"/>
      <c r="O309" s="64"/>
      <c r="P309" s="64"/>
      <c r="Q309" s="64"/>
      <c r="R309" s="64"/>
      <c r="S309" s="64"/>
      <c r="T309" s="65"/>
      <c r="U309" s="35"/>
      <c r="V309" s="35"/>
      <c r="W309" s="35"/>
      <c r="X309" s="35"/>
      <c r="Y309" s="35"/>
      <c r="Z309" s="35"/>
      <c r="AA309" s="35"/>
      <c r="AB309" s="35"/>
      <c r="AC309" s="35"/>
      <c r="AD309" s="35"/>
      <c r="AE309" s="35"/>
      <c r="AT309" s="19" t="s">
        <v>143</v>
      </c>
      <c r="AU309" s="19" t="s">
        <v>159</v>
      </c>
    </row>
    <row r="310" spans="1:65" s="2" customFormat="1" ht="14.45" customHeight="1">
      <c r="A310" s="35"/>
      <c r="B310" s="36"/>
      <c r="C310" s="218" t="s">
        <v>795</v>
      </c>
      <c r="D310" s="218" t="s">
        <v>192</v>
      </c>
      <c r="E310" s="219" t="s">
        <v>2020</v>
      </c>
      <c r="F310" s="220" t="s">
        <v>2021</v>
      </c>
      <c r="G310" s="221" t="s">
        <v>957</v>
      </c>
      <c r="H310" s="222">
        <v>3</v>
      </c>
      <c r="I310" s="427"/>
      <c r="J310" s="428">
        <f>ROUND(I310*H310,2)</f>
        <v>0</v>
      </c>
      <c r="K310" s="220" t="s">
        <v>19</v>
      </c>
      <c r="L310" s="223"/>
      <c r="M310" s="224" t="s">
        <v>19</v>
      </c>
      <c r="N310" s="225" t="s">
        <v>47</v>
      </c>
      <c r="O310" s="64"/>
      <c r="P310" s="179">
        <f>O310*H310</f>
        <v>0</v>
      </c>
      <c r="Q310" s="179">
        <v>0</v>
      </c>
      <c r="R310" s="179">
        <f>Q310*H310</f>
        <v>0</v>
      </c>
      <c r="S310" s="179">
        <v>0</v>
      </c>
      <c r="T310" s="180">
        <f>S310*H310</f>
        <v>0</v>
      </c>
      <c r="U310" s="35"/>
      <c r="V310" s="35"/>
      <c r="W310" s="35"/>
      <c r="X310" s="35"/>
      <c r="Y310" s="35"/>
      <c r="Z310" s="35"/>
      <c r="AA310" s="35"/>
      <c r="AB310" s="35"/>
      <c r="AC310" s="35"/>
      <c r="AD310" s="35"/>
      <c r="AE310" s="35"/>
      <c r="AR310" s="181" t="s">
        <v>1178</v>
      </c>
      <c r="AT310" s="181" t="s">
        <v>192</v>
      </c>
      <c r="AU310" s="181" t="s">
        <v>159</v>
      </c>
      <c r="AY310" s="19" t="s">
        <v>134</v>
      </c>
      <c r="BE310" s="182">
        <f>IF(N310="základní",J310,0)</f>
        <v>0</v>
      </c>
      <c r="BF310" s="182">
        <f>IF(N310="snížená",J310,0)</f>
        <v>0</v>
      </c>
      <c r="BG310" s="182">
        <f>IF(N310="zákl. přenesená",J310,0)</f>
        <v>0</v>
      </c>
      <c r="BH310" s="182">
        <f>IF(N310="sníž. přenesená",J310,0)</f>
        <v>0</v>
      </c>
      <c r="BI310" s="182">
        <f>IF(N310="nulová",J310,0)</f>
        <v>0</v>
      </c>
      <c r="BJ310" s="19" t="s">
        <v>84</v>
      </c>
      <c r="BK310" s="182">
        <f>ROUND(I310*H310,2)</f>
        <v>0</v>
      </c>
      <c r="BL310" s="19" t="s">
        <v>619</v>
      </c>
      <c r="BM310" s="181" t="s">
        <v>2022</v>
      </c>
    </row>
    <row r="311" spans="1:65" s="2" customFormat="1">
      <c r="A311" s="35"/>
      <c r="B311" s="36"/>
      <c r="C311" s="37"/>
      <c r="D311" s="183" t="s">
        <v>143</v>
      </c>
      <c r="E311" s="37"/>
      <c r="F311" s="184" t="s">
        <v>2021</v>
      </c>
      <c r="G311" s="37"/>
      <c r="H311" s="37"/>
      <c r="I311" s="426"/>
      <c r="J311" s="408"/>
      <c r="K311" s="37"/>
      <c r="L311" s="40"/>
      <c r="M311" s="186"/>
      <c r="N311" s="187"/>
      <c r="O311" s="64"/>
      <c r="P311" s="64"/>
      <c r="Q311" s="64"/>
      <c r="R311" s="64"/>
      <c r="S311" s="64"/>
      <c r="T311" s="65"/>
      <c r="U311" s="35"/>
      <c r="V311" s="35"/>
      <c r="W311" s="35"/>
      <c r="X311" s="35"/>
      <c r="Y311" s="35"/>
      <c r="Z311" s="35"/>
      <c r="AA311" s="35"/>
      <c r="AB311" s="35"/>
      <c r="AC311" s="35"/>
      <c r="AD311" s="35"/>
      <c r="AE311" s="35"/>
      <c r="AT311" s="19" t="s">
        <v>143</v>
      </c>
      <c r="AU311" s="19" t="s">
        <v>159</v>
      </c>
    </row>
    <row r="312" spans="1:65" s="2" customFormat="1" ht="14.45" customHeight="1">
      <c r="A312" s="35"/>
      <c r="B312" s="36"/>
      <c r="C312" s="218" t="s">
        <v>800</v>
      </c>
      <c r="D312" s="218" t="s">
        <v>192</v>
      </c>
      <c r="E312" s="219" t="s">
        <v>2023</v>
      </c>
      <c r="F312" s="220" t="s">
        <v>2024</v>
      </c>
      <c r="G312" s="221" t="s">
        <v>957</v>
      </c>
      <c r="H312" s="222">
        <v>4</v>
      </c>
      <c r="I312" s="427"/>
      <c r="J312" s="428">
        <f>ROUND(I312*H312,2)</f>
        <v>0</v>
      </c>
      <c r="K312" s="220" t="s">
        <v>19</v>
      </c>
      <c r="L312" s="223"/>
      <c r="M312" s="224" t="s">
        <v>19</v>
      </c>
      <c r="N312" s="225" t="s">
        <v>47</v>
      </c>
      <c r="O312" s="64"/>
      <c r="P312" s="179">
        <f>O312*H312</f>
        <v>0</v>
      </c>
      <c r="Q312" s="179">
        <v>0</v>
      </c>
      <c r="R312" s="179">
        <f>Q312*H312</f>
        <v>0</v>
      </c>
      <c r="S312" s="179">
        <v>0</v>
      </c>
      <c r="T312" s="180">
        <f>S312*H312</f>
        <v>0</v>
      </c>
      <c r="U312" s="35"/>
      <c r="V312" s="35"/>
      <c r="W312" s="35"/>
      <c r="X312" s="35"/>
      <c r="Y312" s="35"/>
      <c r="Z312" s="35"/>
      <c r="AA312" s="35"/>
      <c r="AB312" s="35"/>
      <c r="AC312" s="35"/>
      <c r="AD312" s="35"/>
      <c r="AE312" s="35"/>
      <c r="AR312" s="181" t="s">
        <v>1178</v>
      </c>
      <c r="AT312" s="181" t="s">
        <v>192</v>
      </c>
      <c r="AU312" s="181" t="s">
        <v>159</v>
      </c>
      <c r="AY312" s="19" t="s">
        <v>134</v>
      </c>
      <c r="BE312" s="182">
        <f>IF(N312="základní",J312,0)</f>
        <v>0</v>
      </c>
      <c r="BF312" s="182">
        <f>IF(N312="snížená",J312,0)</f>
        <v>0</v>
      </c>
      <c r="BG312" s="182">
        <f>IF(N312="zákl. přenesená",J312,0)</f>
        <v>0</v>
      </c>
      <c r="BH312" s="182">
        <f>IF(N312="sníž. přenesená",J312,0)</f>
        <v>0</v>
      </c>
      <c r="BI312" s="182">
        <f>IF(N312="nulová",J312,0)</f>
        <v>0</v>
      </c>
      <c r="BJ312" s="19" t="s">
        <v>84</v>
      </c>
      <c r="BK312" s="182">
        <f>ROUND(I312*H312,2)</f>
        <v>0</v>
      </c>
      <c r="BL312" s="19" t="s">
        <v>619</v>
      </c>
      <c r="BM312" s="181" t="s">
        <v>2025</v>
      </c>
    </row>
    <row r="313" spans="1:65" s="2" customFormat="1">
      <c r="A313" s="35"/>
      <c r="B313" s="36"/>
      <c r="C313" s="37"/>
      <c r="D313" s="183" t="s">
        <v>143</v>
      </c>
      <c r="E313" s="37"/>
      <c r="F313" s="184" t="s">
        <v>2024</v>
      </c>
      <c r="G313" s="37"/>
      <c r="H313" s="37"/>
      <c r="I313" s="426"/>
      <c r="J313" s="408"/>
      <c r="K313" s="37"/>
      <c r="L313" s="40"/>
      <c r="M313" s="186"/>
      <c r="N313" s="187"/>
      <c r="O313" s="64"/>
      <c r="P313" s="64"/>
      <c r="Q313" s="64"/>
      <c r="R313" s="64"/>
      <c r="S313" s="64"/>
      <c r="T313" s="65"/>
      <c r="U313" s="35"/>
      <c r="V313" s="35"/>
      <c r="W313" s="35"/>
      <c r="X313" s="35"/>
      <c r="Y313" s="35"/>
      <c r="Z313" s="35"/>
      <c r="AA313" s="35"/>
      <c r="AB313" s="35"/>
      <c r="AC313" s="35"/>
      <c r="AD313" s="35"/>
      <c r="AE313" s="35"/>
      <c r="AT313" s="19" t="s">
        <v>143</v>
      </c>
      <c r="AU313" s="19" t="s">
        <v>159</v>
      </c>
    </row>
    <row r="314" spans="1:65" s="2" customFormat="1" ht="14.45" customHeight="1">
      <c r="A314" s="35"/>
      <c r="B314" s="36"/>
      <c r="C314" s="218" t="s">
        <v>805</v>
      </c>
      <c r="D314" s="218" t="s">
        <v>192</v>
      </c>
      <c r="E314" s="219" t="s">
        <v>2026</v>
      </c>
      <c r="F314" s="220" t="s">
        <v>2027</v>
      </c>
      <c r="G314" s="221" t="s">
        <v>957</v>
      </c>
      <c r="H314" s="222">
        <v>3</v>
      </c>
      <c r="I314" s="427"/>
      <c r="J314" s="428">
        <f>ROUND(I314*H314,2)</f>
        <v>0</v>
      </c>
      <c r="K314" s="220" t="s">
        <v>19</v>
      </c>
      <c r="L314" s="223"/>
      <c r="M314" s="224" t="s">
        <v>19</v>
      </c>
      <c r="N314" s="225" t="s">
        <v>47</v>
      </c>
      <c r="O314" s="64"/>
      <c r="P314" s="179">
        <f>O314*H314</f>
        <v>0</v>
      </c>
      <c r="Q314" s="179">
        <v>0</v>
      </c>
      <c r="R314" s="179">
        <f>Q314*H314</f>
        <v>0</v>
      </c>
      <c r="S314" s="179">
        <v>0</v>
      </c>
      <c r="T314" s="180">
        <f>S314*H314</f>
        <v>0</v>
      </c>
      <c r="U314" s="35"/>
      <c r="V314" s="35"/>
      <c r="W314" s="35"/>
      <c r="X314" s="35"/>
      <c r="Y314" s="35"/>
      <c r="Z314" s="35"/>
      <c r="AA314" s="35"/>
      <c r="AB314" s="35"/>
      <c r="AC314" s="35"/>
      <c r="AD314" s="35"/>
      <c r="AE314" s="35"/>
      <c r="AR314" s="181" t="s">
        <v>1178</v>
      </c>
      <c r="AT314" s="181" t="s">
        <v>192</v>
      </c>
      <c r="AU314" s="181" t="s">
        <v>159</v>
      </c>
      <c r="AY314" s="19" t="s">
        <v>134</v>
      </c>
      <c r="BE314" s="182">
        <f>IF(N314="základní",J314,0)</f>
        <v>0</v>
      </c>
      <c r="BF314" s="182">
        <f>IF(N314="snížená",J314,0)</f>
        <v>0</v>
      </c>
      <c r="BG314" s="182">
        <f>IF(N314="zákl. přenesená",J314,0)</f>
        <v>0</v>
      </c>
      <c r="BH314" s="182">
        <f>IF(N314="sníž. přenesená",J314,0)</f>
        <v>0</v>
      </c>
      <c r="BI314" s="182">
        <f>IF(N314="nulová",J314,0)</f>
        <v>0</v>
      </c>
      <c r="BJ314" s="19" t="s">
        <v>84</v>
      </c>
      <c r="BK314" s="182">
        <f>ROUND(I314*H314,2)</f>
        <v>0</v>
      </c>
      <c r="BL314" s="19" t="s">
        <v>619</v>
      </c>
      <c r="BM314" s="181" t="s">
        <v>2028</v>
      </c>
    </row>
    <row r="315" spans="1:65" s="2" customFormat="1">
      <c r="A315" s="35"/>
      <c r="B315" s="36"/>
      <c r="C315" s="37"/>
      <c r="D315" s="183" t="s">
        <v>143</v>
      </c>
      <c r="E315" s="37"/>
      <c r="F315" s="184" t="s">
        <v>2027</v>
      </c>
      <c r="G315" s="37"/>
      <c r="H315" s="37"/>
      <c r="I315" s="426"/>
      <c r="J315" s="408"/>
      <c r="K315" s="37"/>
      <c r="L315" s="40"/>
      <c r="M315" s="186"/>
      <c r="N315" s="187"/>
      <c r="O315" s="64"/>
      <c r="P315" s="64"/>
      <c r="Q315" s="64"/>
      <c r="R315" s="64"/>
      <c r="S315" s="64"/>
      <c r="T315" s="65"/>
      <c r="U315" s="35"/>
      <c r="V315" s="35"/>
      <c r="W315" s="35"/>
      <c r="X315" s="35"/>
      <c r="Y315" s="35"/>
      <c r="Z315" s="35"/>
      <c r="AA315" s="35"/>
      <c r="AB315" s="35"/>
      <c r="AC315" s="35"/>
      <c r="AD315" s="35"/>
      <c r="AE315" s="35"/>
      <c r="AT315" s="19" t="s">
        <v>143</v>
      </c>
      <c r="AU315" s="19" t="s">
        <v>159</v>
      </c>
    </row>
    <row r="316" spans="1:65" s="2" customFormat="1" ht="14.45" customHeight="1">
      <c r="A316" s="35"/>
      <c r="B316" s="36"/>
      <c r="C316" s="218" t="s">
        <v>809</v>
      </c>
      <c r="D316" s="218" t="s">
        <v>192</v>
      </c>
      <c r="E316" s="219" t="s">
        <v>1988</v>
      </c>
      <c r="F316" s="220" t="s">
        <v>1989</v>
      </c>
      <c r="G316" s="221" t="s">
        <v>957</v>
      </c>
      <c r="H316" s="222">
        <v>3</v>
      </c>
      <c r="I316" s="427"/>
      <c r="J316" s="428">
        <f>ROUND(I316*H316,2)</f>
        <v>0</v>
      </c>
      <c r="K316" s="220" t="s">
        <v>19</v>
      </c>
      <c r="L316" s="223"/>
      <c r="M316" s="224" t="s">
        <v>19</v>
      </c>
      <c r="N316" s="225" t="s">
        <v>47</v>
      </c>
      <c r="O316" s="64"/>
      <c r="P316" s="179">
        <f>O316*H316</f>
        <v>0</v>
      </c>
      <c r="Q316" s="179">
        <v>0</v>
      </c>
      <c r="R316" s="179">
        <f>Q316*H316</f>
        <v>0</v>
      </c>
      <c r="S316" s="179">
        <v>0</v>
      </c>
      <c r="T316" s="180">
        <f>S316*H316</f>
        <v>0</v>
      </c>
      <c r="U316" s="35"/>
      <c r="V316" s="35"/>
      <c r="W316" s="35"/>
      <c r="X316" s="35"/>
      <c r="Y316" s="35"/>
      <c r="Z316" s="35"/>
      <c r="AA316" s="35"/>
      <c r="AB316" s="35"/>
      <c r="AC316" s="35"/>
      <c r="AD316" s="35"/>
      <c r="AE316" s="35"/>
      <c r="AR316" s="181" t="s">
        <v>1178</v>
      </c>
      <c r="AT316" s="181" t="s">
        <v>192</v>
      </c>
      <c r="AU316" s="181" t="s">
        <v>159</v>
      </c>
      <c r="AY316" s="19" t="s">
        <v>134</v>
      </c>
      <c r="BE316" s="182">
        <f>IF(N316="základní",J316,0)</f>
        <v>0</v>
      </c>
      <c r="BF316" s="182">
        <f>IF(N316="snížená",J316,0)</f>
        <v>0</v>
      </c>
      <c r="BG316" s="182">
        <f>IF(N316="zákl. přenesená",J316,0)</f>
        <v>0</v>
      </c>
      <c r="BH316" s="182">
        <f>IF(N316="sníž. přenesená",J316,0)</f>
        <v>0</v>
      </c>
      <c r="BI316" s="182">
        <f>IF(N316="nulová",J316,0)</f>
        <v>0</v>
      </c>
      <c r="BJ316" s="19" t="s">
        <v>84</v>
      </c>
      <c r="BK316" s="182">
        <f>ROUND(I316*H316,2)</f>
        <v>0</v>
      </c>
      <c r="BL316" s="19" t="s">
        <v>619</v>
      </c>
      <c r="BM316" s="181" t="s">
        <v>2029</v>
      </c>
    </row>
    <row r="317" spans="1:65" s="2" customFormat="1">
      <c r="A317" s="35"/>
      <c r="B317" s="36"/>
      <c r="C317" s="37"/>
      <c r="D317" s="183" t="s">
        <v>143</v>
      </c>
      <c r="E317" s="37"/>
      <c r="F317" s="184" t="s">
        <v>1989</v>
      </c>
      <c r="G317" s="37"/>
      <c r="H317" s="37"/>
      <c r="I317" s="426"/>
      <c r="J317" s="408"/>
      <c r="K317" s="37"/>
      <c r="L317" s="40"/>
      <c r="M317" s="186"/>
      <c r="N317" s="187"/>
      <c r="O317" s="64"/>
      <c r="P317" s="64"/>
      <c r="Q317" s="64"/>
      <c r="R317" s="64"/>
      <c r="S317" s="64"/>
      <c r="T317" s="65"/>
      <c r="U317" s="35"/>
      <c r="V317" s="35"/>
      <c r="W317" s="35"/>
      <c r="X317" s="35"/>
      <c r="Y317" s="35"/>
      <c r="Z317" s="35"/>
      <c r="AA317" s="35"/>
      <c r="AB317" s="35"/>
      <c r="AC317" s="35"/>
      <c r="AD317" s="35"/>
      <c r="AE317" s="35"/>
      <c r="AT317" s="19" t="s">
        <v>143</v>
      </c>
      <c r="AU317" s="19" t="s">
        <v>159</v>
      </c>
    </row>
    <row r="318" spans="1:65" s="2" customFormat="1" ht="14.45" customHeight="1">
      <c r="A318" s="35"/>
      <c r="B318" s="36"/>
      <c r="C318" s="218" t="s">
        <v>817</v>
      </c>
      <c r="D318" s="218" t="s">
        <v>192</v>
      </c>
      <c r="E318" s="219" t="s">
        <v>1890</v>
      </c>
      <c r="F318" s="220" t="s">
        <v>1891</v>
      </c>
      <c r="G318" s="221" t="s">
        <v>1058</v>
      </c>
      <c r="H318" s="392">
        <v>1</v>
      </c>
      <c r="I318" s="427"/>
      <c r="J318" s="428">
        <f>ROUND(I318*H318,2)</f>
        <v>0</v>
      </c>
      <c r="K318" s="220" t="s">
        <v>19</v>
      </c>
      <c r="L318" s="223"/>
      <c r="M318" s="224" t="s">
        <v>19</v>
      </c>
      <c r="N318" s="225" t="s">
        <v>47</v>
      </c>
      <c r="O318" s="64"/>
      <c r="P318" s="179">
        <f>O318*H318</f>
        <v>0</v>
      </c>
      <c r="Q318" s="179">
        <v>0</v>
      </c>
      <c r="R318" s="179">
        <f>Q318*H318</f>
        <v>0</v>
      </c>
      <c r="S318" s="179">
        <v>0</v>
      </c>
      <c r="T318" s="180">
        <f>S318*H318</f>
        <v>0</v>
      </c>
      <c r="U318" s="35"/>
      <c r="V318" s="35"/>
      <c r="W318" s="35"/>
      <c r="X318" s="35"/>
      <c r="Y318" s="35"/>
      <c r="Z318" s="35"/>
      <c r="AA318" s="35"/>
      <c r="AB318" s="35"/>
      <c r="AC318" s="35"/>
      <c r="AD318" s="35"/>
      <c r="AE318" s="35"/>
      <c r="AR318" s="181" t="s">
        <v>1178</v>
      </c>
      <c r="AT318" s="181" t="s">
        <v>192</v>
      </c>
      <c r="AU318" s="181" t="s">
        <v>159</v>
      </c>
      <c r="AY318" s="19" t="s">
        <v>134</v>
      </c>
      <c r="BE318" s="182">
        <f>IF(N318="základní",J318,0)</f>
        <v>0</v>
      </c>
      <c r="BF318" s="182">
        <f>IF(N318="snížená",J318,0)</f>
        <v>0</v>
      </c>
      <c r="BG318" s="182">
        <f>IF(N318="zákl. přenesená",J318,0)</f>
        <v>0</v>
      </c>
      <c r="BH318" s="182">
        <f>IF(N318="sníž. přenesená",J318,0)</f>
        <v>0</v>
      </c>
      <c r="BI318" s="182">
        <f>IF(N318="nulová",J318,0)</f>
        <v>0</v>
      </c>
      <c r="BJ318" s="19" t="s">
        <v>84</v>
      </c>
      <c r="BK318" s="182">
        <f>ROUND(I318*H318,2)</f>
        <v>0</v>
      </c>
      <c r="BL318" s="19" t="s">
        <v>619</v>
      </c>
      <c r="BM318" s="181" t="s">
        <v>2030</v>
      </c>
    </row>
    <row r="319" spans="1:65" s="2" customFormat="1">
      <c r="A319" s="35"/>
      <c r="B319" s="36"/>
      <c r="C319" s="37"/>
      <c r="D319" s="183" t="s">
        <v>143</v>
      </c>
      <c r="E319" s="37"/>
      <c r="F319" s="184" t="s">
        <v>1891</v>
      </c>
      <c r="G319" s="37"/>
      <c r="H319" s="37"/>
      <c r="I319" s="426"/>
      <c r="J319" s="408"/>
      <c r="K319" s="37"/>
      <c r="L319" s="40"/>
      <c r="M319" s="186"/>
      <c r="N319" s="187"/>
      <c r="O319" s="64"/>
      <c r="P319" s="64"/>
      <c r="Q319" s="64"/>
      <c r="R319" s="64"/>
      <c r="S319" s="64"/>
      <c r="T319" s="65"/>
      <c r="U319" s="35"/>
      <c r="V319" s="35"/>
      <c r="W319" s="35"/>
      <c r="X319" s="35"/>
      <c r="Y319" s="35"/>
      <c r="Z319" s="35"/>
      <c r="AA319" s="35"/>
      <c r="AB319" s="35"/>
      <c r="AC319" s="35"/>
      <c r="AD319" s="35"/>
      <c r="AE319" s="35"/>
      <c r="AT319" s="19" t="s">
        <v>143</v>
      </c>
      <c r="AU319" s="19" t="s">
        <v>159</v>
      </c>
    </row>
    <row r="320" spans="1:65" s="12" customFormat="1" ht="20.85" customHeight="1">
      <c r="B320" s="155"/>
      <c r="C320" s="156"/>
      <c r="D320" s="157" t="s">
        <v>75</v>
      </c>
      <c r="E320" s="169" t="s">
        <v>2031</v>
      </c>
      <c r="F320" s="169" t="s">
        <v>2032</v>
      </c>
      <c r="G320" s="156"/>
      <c r="H320" s="156"/>
      <c r="I320" s="421"/>
      <c r="J320" s="423">
        <f>BK320</f>
        <v>0</v>
      </c>
      <c r="K320" s="156"/>
      <c r="L320" s="161"/>
      <c r="M320" s="162"/>
      <c r="N320" s="163"/>
      <c r="O320" s="163"/>
      <c r="P320" s="164">
        <f>SUM(P321:P364)</f>
        <v>0</v>
      </c>
      <c r="Q320" s="163"/>
      <c r="R320" s="164">
        <f>SUM(R321:R364)</f>
        <v>0</v>
      </c>
      <c r="S320" s="163"/>
      <c r="T320" s="165">
        <f>SUM(T321:T364)</f>
        <v>0</v>
      </c>
      <c r="AR320" s="166" t="s">
        <v>159</v>
      </c>
      <c r="AT320" s="167" t="s">
        <v>75</v>
      </c>
      <c r="AU320" s="167" t="s">
        <v>86</v>
      </c>
      <c r="AY320" s="166" t="s">
        <v>134</v>
      </c>
      <c r="BK320" s="168">
        <f>SUM(BK321:BK364)</f>
        <v>0</v>
      </c>
    </row>
    <row r="321" spans="1:65" s="2" customFormat="1" ht="14.45" customHeight="1">
      <c r="A321" s="35"/>
      <c r="B321" s="36"/>
      <c r="C321" s="170" t="s">
        <v>824</v>
      </c>
      <c r="D321" s="170" t="s">
        <v>136</v>
      </c>
      <c r="E321" s="171" t="s">
        <v>2033</v>
      </c>
      <c r="F321" s="172" t="s">
        <v>2034</v>
      </c>
      <c r="G321" s="173" t="s">
        <v>957</v>
      </c>
      <c r="H321" s="174">
        <v>1</v>
      </c>
      <c r="I321" s="424"/>
      <c r="J321" s="425">
        <f>ROUND(I321*H321,2)</f>
        <v>0</v>
      </c>
      <c r="K321" s="172" t="s">
        <v>19</v>
      </c>
      <c r="L321" s="40"/>
      <c r="M321" s="177" t="s">
        <v>19</v>
      </c>
      <c r="N321" s="178" t="s">
        <v>47</v>
      </c>
      <c r="O321" s="64"/>
      <c r="P321" s="179">
        <f>O321*H321</f>
        <v>0</v>
      </c>
      <c r="Q321" s="179">
        <v>0</v>
      </c>
      <c r="R321" s="179">
        <f>Q321*H321</f>
        <v>0</v>
      </c>
      <c r="S321" s="179">
        <v>0</v>
      </c>
      <c r="T321" s="180">
        <f>S321*H321</f>
        <v>0</v>
      </c>
      <c r="U321" s="35"/>
      <c r="V321" s="35"/>
      <c r="W321" s="35"/>
      <c r="X321" s="35"/>
      <c r="Y321" s="35"/>
      <c r="Z321" s="35"/>
      <c r="AA321" s="35"/>
      <c r="AB321" s="35"/>
      <c r="AC321" s="35"/>
      <c r="AD321" s="35"/>
      <c r="AE321" s="35"/>
      <c r="AR321" s="181" t="s">
        <v>619</v>
      </c>
      <c r="AT321" s="181" t="s">
        <v>136</v>
      </c>
      <c r="AU321" s="181" t="s">
        <v>159</v>
      </c>
      <c r="AY321" s="19" t="s">
        <v>134</v>
      </c>
      <c r="BE321" s="182">
        <f>IF(N321="základní",J321,0)</f>
        <v>0</v>
      </c>
      <c r="BF321" s="182">
        <f>IF(N321="snížená",J321,0)</f>
        <v>0</v>
      </c>
      <c r="BG321" s="182">
        <f>IF(N321="zákl. přenesená",J321,0)</f>
        <v>0</v>
      </c>
      <c r="BH321" s="182">
        <f>IF(N321="sníž. přenesená",J321,0)</f>
        <v>0</v>
      </c>
      <c r="BI321" s="182">
        <f>IF(N321="nulová",J321,0)</f>
        <v>0</v>
      </c>
      <c r="BJ321" s="19" t="s">
        <v>84</v>
      </c>
      <c r="BK321" s="182">
        <f>ROUND(I321*H321,2)</f>
        <v>0</v>
      </c>
      <c r="BL321" s="19" t="s">
        <v>619</v>
      </c>
      <c r="BM321" s="181" t="s">
        <v>2035</v>
      </c>
    </row>
    <row r="322" spans="1:65" s="2" customFormat="1">
      <c r="A322" s="35"/>
      <c r="B322" s="36"/>
      <c r="C322" s="37"/>
      <c r="D322" s="183" t="s">
        <v>143</v>
      </c>
      <c r="E322" s="37"/>
      <c r="F322" s="184" t="s">
        <v>2034</v>
      </c>
      <c r="G322" s="37"/>
      <c r="H322" s="37"/>
      <c r="I322" s="426"/>
      <c r="J322" s="408"/>
      <c r="K322" s="37"/>
      <c r="L322" s="40"/>
      <c r="M322" s="186"/>
      <c r="N322" s="187"/>
      <c r="O322" s="64"/>
      <c r="P322" s="64"/>
      <c r="Q322" s="64"/>
      <c r="R322" s="64"/>
      <c r="S322" s="64"/>
      <c r="T322" s="65"/>
      <c r="U322" s="35"/>
      <c r="V322" s="35"/>
      <c r="W322" s="35"/>
      <c r="X322" s="35"/>
      <c r="Y322" s="35"/>
      <c r="Z322" s="35"/>
      <c r="AA322" s="35"/>
      <c r="AB322" s="35"/>
      <c r="AC322" s="35"/>
      <c r="AD322" s="35"/>
      <c r="AE322" s="35"/>
      <c r="AT322" s="19" t="s">
        <v>143</v>
      </c>
      <c r="AU322" s="19" t="s">
        <v>159</v>
      </c>
    </row>
    <row r="323" spans="1:65" s="2" customFormat="1" ht="14.45" customHeight="1">
      <c r="A323" s="35"/>
      <c r="B323" s="36"/>
      <c r="C323" s="170" t="s">
        <v>832</v>
      </c>
      <c r="D323" s="170" t="s">
        <v>136</v>
      </c>
      <c r="E323" s="171" t="s">
        <v>2036</v>
      </c>
      <c r="F323" s="172" t="s">
        <v>2037</v>
      </c>
      <c r="G323" s="173" t="s">
        <v>957</v>
      </c>
      <c r="H323" s="174">
        <v>13</v>
      </c>
      <c r="I323" s="424"/>
      <c r="J323" s="425">
        <f>ROUND(I323*H323,2)</f>
        <v>0</v>
      </c>
      <c r="K323" s="172" t="s">
        <v>19</v>
      </c>
      <c r="L323" s="40"/>
      <c r="M323" s="177" t="s">
        <v>19</v>
      </c>
      <c r="N323" s="178" t="s">
        <v>47</v>
      </c>
      <c r="O323" s="64"/>
      <c r="P323" s="179">
        <f>O323*H323</f>
        <v>0</v>
      </c>
      <c r="Q323" s="179">
        <v>0</v>
      </c>
      <c r="R323" s="179">
        <f>Q323*H323</f>
        <v>0</v>
      </c>
      <c r="S323" s="179">
        <v>0</v>
      </c>
      <c r="T323" s="180">
        <f>S323*H323</f>
        <v>0</v>
      </c>
      <c r="U323" s="35"/>
      <c r="V323" s="35"/>
      <c r="W323" s="35"/>
      <c r="X323" s="35"/>
      <c r="Y323" s="35"/>
      <c r="Z323" s="35"/>
      <c r="AA323" s="35"/>
      <c r="AB323" s="35"/>
      <c r="AC323" s="35"/>
      <c r="AD323" s="35"/>
      <c r="AE323" s="35"/>
      <c r="AR323" s="181" t="s">
        <v>619</v>
      </c>
      <c r="AT323" s="181" t="s">
        <v>136</v>
      </c>
      <c r="AU323" s="181" t="s">
        <v>159</v>
      </c>
      <c r="AY323" s="19" t="s">
        <v>134</v>
      </c>
      <c r="BE323" s="182">
        <f>IF(N323="základní",J323,0)</f>
        <v>0</v>
      </c>
      <c r="BF323" s="182">
        <f>IF(N323="snížená",J323,0)</f>
        <v>0</v>
      </c>
      <c r="BG323" s="182">
        <f>IF(N323="zákl. přenesená",J323,0)</f>
        <v>0</v>
      </c>
      <c r="BH323" s="182">
        <f>IF(N323="sníž. přenesená",J323,0)</f>
        <v>0</v>
      </c>
      <c r="BI323" s="182">
        <f>IF(N323="nulová",J323,0)</f>
        <v>0</v>
      </c>
      <c r="BJ323" s="19" t="s">
        <v>84</v>
      </c>
      <c r="BK323" s="182">
        <f>ROUND(I323*H323,2)</f>
        <v>0</v>
      </c>
      <c r="BL323" s="19" t="s">
        <v>619</v>
      </c>
      <c r="BM323" s="181" t="s">
        <v>2038</v>
      </c>
    </row>
    <row r="324" spans="1:65" s="2" customFormat="1">
      <c r="A324" s="35"/>
      <c r="B324" s="36"/>
      <c r="C324" s="37"/>
      <c r="D324" s="183" t="s">
        <v>143</v>
      </c>
      <c r="E324" s="37"/>
      <c r="F324" s="184" t="s">
        <v>2037</v>
      </c>
      <c r="G324" s="37"/>
      <c r="H324" s="37"/>
      <c r="I324" s="426"/>
      <c r="J324" s="408"/>
      <c r="K324" s="37"/>
      <c r="L324" s="40"/>
      <c r="M324" s="186"/>
      <c r="N324" s="187"/>
      <c r="O324" s="64"/>
      <c r="P324" s="64"/>
      <c r="Q324" s="64"/>
      <c r="R324" s="64"/>
      <c r="S324" s="64"/>
      <c r="T324" s="65"/>
      <c r="U324" s="35"/>
      <c r="V324" s="35"/>
      <c r="W324" s="35"/>
      <c r="X324" s="35"/>
      <c r="Y324" s="35"/>
      <c r="Z324" s="35"/>
      <c r="AA324" s="35"/>
      <c r="AB324" s="35"/>
      <c r="AC324" s="35"/>
      <c r="AD324" s="35"/>
      <c r="AE324" s="35"/>
      <c r="AT324" s="19" t="s">
        <v>143</v>
      </c>
      <c r="AU324" s="19" t="s">
        <v>159</v>
      </c>
    </row>
    <row r="325" spans="1:65" s="2" customFormat="1" ht="14.45" customHeight="1">
      <c r="A325" s="35"/>
      <c r="B325" s="36"/>
      <c r="C325" s="170" t="s">
        <v>839</v>
      </c>
      <c r="D325" s="170" t="s">
        <v>136</v>
      </c>
      <c r="E325" s="171" t="s">
        <v>2039</v>
      </c>
      <c r="F325" s="172" t="s">
        <v>2040</v>
      </c>
      <c r="G325" s="173" t="s">
        <v>957</v>
      </c>
      <c r="H325" s="174">
        <v>13</v>
      </c>
      <c r="I325" s="424"/>
      <c r="J325" s="425">
        <f>ROUND(I325*H325,2)</f>
        <v>0</v>
      </c>
      <c r="K325" s="172" t="s">
        <v>19</v>
      </c>
      <c r="L325" s="40"/>
      <c r="M325" s="177" t="s">
        <v>19</v>
      </c>
      <c r="N325" s="178" t="s">
        <v>47</v>
      </c>
      <c r="O325" s="64"/>
      <c r="P325" s="179">
        <f>O325*H325</f>
        <v>0</v>
      </c>
      <c r="Q325" s="179">
        <v>0</v>
      </c>
      <c r="R325" s="179">
        <f>Q325*H325</f>
        <v>0</v>
      </c>
      <c r="S325" s="179">
        <v>0</v>
      </c>
      <c r="T325" s="180">
        <f>S325*H325</f>
        <v>0</v>
      </c>
      <c r="U325" s="35"/>
      <c r="V325" s="35"/>
      <c r="W325" s="35"/>
      <c r="X325" s="35"/>
      <c r="Y325" s="35"/>
      <c r="Z325" s="35"/>
      <c r="AA325" s="35"/>
      <c r="AB325" s="35"/>
      <c r="AC325" s="35"/>
      <c r="AD325" s="35"/>
      <c r="AE325" s="35"/>
      <c r="AR325" s="181" t="s">
        <v>619</v>
      </c>
      <c r="AT325" s="181" t="s">
        <v>136</v>
      </c>
      <c r="AU325" s="181" t="s">
        <v>159</v>
      </c>
      <c r="AY325" s="19" t="s">
        <v>134</v>
      </c>
      <c r="BE325" s="182">
        <f>IF(N325="základní",J325,0)</f>
        <v>0</v>
      </c>
      <c r="BF325" s="182">
        <f>IF(N325="snížená",J325,0)</f>
        <v>0</v>
      </c>
      <c r="BG325" s="182">
        <f>IF(N325="zákl. přenesená",J325,0)</f>
        <v>0</v>
      </c>
      <c r="BH325" s="182">
        <f>IF(N325="sníž. přenesená",J325,0)</f>
        <v>0</v>
      </c>
      <c r="BI325" s="182">
        <f>IF(N325="nulová",J325,0)</f>
        <v>0</v>
      </c>
      <c r="BJ325" s="19" t="s">
        <v>84</v>
      </c>
      <c r="BK325" s="182">
        <f>ROUND(I325*H325,2)</f>
        <v>0</v>
      </c>
      <c r="BL325" s="19" t="s">
        <v>619</v>
      </c>
      <c r="BM325" s="181" t="s">
        <v>2041</v>
      </c>
    </row>
    <row r="326" spans="1:65" s="2" customFormat="1">
      <c r="A326" s="35"/>
      <c r="B326" s="36"/>
      <c r="C326" s="37"/>
      <c r="D326" s="183" t="s">
        <v>143</v>
      </c>
      <c r="E326" s="37"/>
      <c r="F326" s="184" t="s">
        <v>2040</v>
      </c>
      <c r="G326" s="37"/>
      <c r="H326" s="37"/>
      <c r="I326" s="426"/>
      <c r="J326" s="408"/>
      <c r="K326" s="37"/>
      <c r="L326" s="40"/>
      <c r="M326" s="186"/>
      <c r="N326" s="187"/>
      <c r="O326" s="64"/>
      <c r="P326" s="64"/>
      <c r="Q326" s="64"/>
      <c r="R326" s="64"/>
      <c r="S326" s="64"/>
      <c r="T326" s="65"/>
      <c r="U326" s="35"/>
      <c r="V326" s="35"/>
      <c r="W326" s="35"/>
      <c r="X326" s="35"/>
      <c r="Y326" s="35"/>
      <c r="Z326" s="35"/>
      <c r="AA326" s="35"/>
      <c r="AB326" s="35"/>
      <c r="AC326" s="35"/>
      <c r="AD326" s="35"/>
      <c r="AE326" s="35"/>
      <c r="AT326" s="19" t="s">
        <v>143</v>
      </c>
      <c r="AU326" s="19" t="s">
        <v>159</v>
      </c>
    </row>
    <row r="327" spans="1:65" s="2" customFormat="1" ht="14.45" customHeight="1">
      <c r="A327" s="35"/>
      <c r="B327" s="36"/>
      <c r="C327" s="170" t="s">
        <v>846</v>
      </c>
      <c r="D327" s="170" t="s">
        <v>136</v>
      </c>
      <c r="E327" s="171" t="s">
        <v>2042</v>
      </c>
      <c r="F327" s="172" t="s">
        <v>2043</v>
      </c>
      <c r="G327" s="173" t="s">
        <v>957</v>
      </c>
      <c r="H327" s="174">
        <v>1</v>
      </c>
      <c r="I327" s="424"/>
      <c r="J327" s="425">
        <f>ROUND(I327*H327,2)</f>
        <v>0</v>
      </c>
      <c r="K327" s="172" t="s">
        <v>19</v>
      </c>
      <c r="L327" s="40"/>
      <c r="M327" s="177" t="s">
        <v>19</v>
      </c>
      <c r="N327" s="178" t="s">
        <v>47</v>
      </c>
      <c r="O327" s="64"/>
      <c r="P327" s="179">
        <f>O327*H327</f>
        <v>0</v>
      </c>
      <c r="Q327" s="179">
        <v>0</v>
      </c>
      <c r="R327" s="179">
        <f>Q327*H327</f>
        <v>0</v>
      </c>
      <c r="S327" s="179">
        <v>0</v>
      </c>
      <c r="T327" s="180">
        <f>S327*H327</f>
        <v>0</v>
      </c>
      <c r="U327" s="35"/>
      <c r="V327" s="35"/>
      <c r="W327" s="35"/>
      <c r="X327" s="35"/>
      <c r="Y327" s="35"/>
      <c r="Z327" s="35"/>
      <c r="AA327" s="35"/>
      <c r="AB327" s="35"/>
      <c r="AC327" s="35"/>
      <c r="AD327" s="35"/>
      <c r="AE327" s="35"/>
      <c r="AR327" s="181" t="s">
        <v>619</v>
      </c>
      <c r="AT327" s="181" t="s">
        <v>136</v>
      </c>
      <c r="AU327" s="181" t="s">
        <v>159</v>
      </c>
      <c r="AY327" s="19" t="s">
        <v>134</v>
      </c>
      <c r="BE327" s="182">
        <f>IF(N327="základní",J327,0)</f>
        <v>0</v>
      </c>
      <c r="BF327" s="182">
        <f>IF(N327="snížená",J327,0)</f>
        <v>0</v>
      </c>
      <c r="BG327" s="182">
        <f>IF(N327="zákl. přenesená",J327,0)</f>
        <v>0</v>
      </c>
      <c r="BH327" s="182">
        <f>IF(N327="sníž. přenesená",J327,0)</f>
        <v>0</v>
      </c>
      <c r="BI327" s="182">
        <f>IF(N327="nulová",J327,0)</f>
        <v>0</v>
      </c>
      <c r="BJ327" s="19" t="s">
        <v>84</v>
      </c>
      <c r="BK327" s="182">
        <f>ROUND(I327*H327,2)</f>
        <v>0</v>
      </c>
      <c r="BL327" s="19" t="s">
        <v>619</v>
      </c>
      <c r="BM327" s="181" t="s">
        <v>2044</v>
      </c>
    </row>
    <row r="328" spans="1:65" s="2" customFormat="1">
      <c r="A328" s="35"/>
      <c r="B328" s="36"/>
      <c r="C328" s="37"/>
      <c r="D328" s="183" t="s">
        <v>143</v>
      </c>
      <c r="E328" s="37"/>
      <c r="F328" s="184" t="s">
        <v>2043</v>
      </c>
      <c r="G328" s="37"/>
      <c r="H328" s="37"/>
      <c r="I328" s="426"/>
      <c r="J328" s="408"/>
      <c r="K328" s="37"/>
      <c r="L328" s="40"/>
      <c r="M328" s="186"/>
      <c r="N328" s="187"/>
      <c r="O328" s="64"/>
      <c r="P328" s="64"/>
      <c r="Q328" s="64"/>
      <c r="R328" s="64"/>
      <c r="S328" s="64"/>
      <c r="T328" s="65"/>
      <c r="U328" s="35"/>
      <c r="V328" s="35"/>
      <c r="W328" s="35"/>
      <c r="X328" s="35"/>
      <c r="Y328" s="35"/>
      <c r="Z328" s="35"/>
      <c r="AA328" s="35"/>
      <c r="AB328" s="35"/>
      <c r="AC328" s="35"/>
      <c r="AD328" s="35"/>
      <c r="AE328" s="35"/>
      <c r="AT328" s="19" t="s">
        <v>143</v>
      </c>
      <c r="AU328" s="19" t="s">
        <v>159</v>
      </c>
    </row>
    <row r="329" spans="1:65" s="2" customFormat="1" ht="14.45" customHeight="1">
      <c r="A329" s="35"/>
      <c r="B329" s="36"/>
      <c r="C329" s="170" t="s">
        <v>852</v>
      </c>
      <c r="D329" s="170" t="s">
        <v>136</v>
      </c>
      <c r="E329" s="171" t="s">
        <v>2045</v>
      </c>
      <c r="F329" s="172" t="s">
        <v>1951</v>
      </c>
      <c r="G329" s="173" t="s">
        <v>957</v>
      </c>
      <c r="H329" s="174">
        <v>19</v>
      </c>
      <c r="I329" s="424"/>
      <c r="J329" s="425">
        <f>ROUND(I329*H329,2)</f>
        <v>0</v>
      </c>
      <c r="K329" s="172" t="s">
        <v>19</v>
      </c>
      <c r="L329" s="40"/>
      <c r="M329" s="177" t="s">
        <v>19</v>
      </c>
      <c r="N329" s="178" t="s">
        <v>47</v>
      </c>
      <c r="O329" s="64"/>
      <c r="P329" s="179">
        <f>O329*H329</f>
        <v>0</v>
      </c>
      <c r="Q329" s="179">
        <v>0</v>
      </c>
      <c r="R329" s="179">
        <f>Q329*H329</f>
        <v>0</v>
      </c>
      <c r="S329" s="179">
        <v>0</v>
      </c>
      <c r="T329" s="180">
        <f>S329*H329</f>
        <v>0</v>
      </c>
      <c r="U329" s="35"/>
      <c r="V329" s="35"/>
      <c r="W329" s="35"/>
      <c r="X329" s="35"/>
      <c r="Y329" s="35"/>
      <c r="Z329" s="35"/>
      <c r="AA329" s="35"/>
      <c r="AB329" s="35"/>
      <c r="AC329" s="35"/>
      <c r="AD329" s="35"/>
      <c r="AE329" s="35"/>
      <c r="AR329" s="181" t="s">
        <v>619</v>
      </c>
      <c r="AT329" s="181" t="s">
        <v>136</v>
      </c>
      <c r="AU329" s="181" t="s">
        <v>159</v>
      </c>
      <c r="AY329" s="19" t="s">
        <v>134</v>
      </c>
      <c r="BE329" s="182">
        <f>IF(N329="základní",J329,0)</f>
        <v>0</v>
      </c>
      <c r="BF329" s="182">
        <f>IF(N329="snížená",J329,0)</f>
        <v>0</v>
      </c>
      <c r="BG329" s="182">
        <f>IF(N329="zákl. přenesená",J329,0)</f>
        <v>0</v>
      </c>
      <c r="BH329" s="182">
        <f>IF(N329="sníž. přenesená",J329,0)</f>
        <v>0</v>
      </c>
      <c r="BI329" s="182">
        <f>IF(N329="nulová",J329,0)</f>
        <v>0</v>
      </c>
      <c r="BJ329" s="19" t="s">
        <v>84</v>
      </c>
      <c r="BK329" s="182">
        <f>ROUND(I329*H329,2)</f>
        <v>0</v>
      </c>
      <c r="BL329" s="19" t="s">
        <v>619</v>
      </c>
      <c r="BM329" s="181" t="s">
        <v>2046</v>
      </c>
    </row>
    <row r="330" spans="1:65" s="2" customFormat="1">
      <c r="A330" s="35"/>
      <c r="B330" s="36"/>
      <c r="C330" s="37"/>
      <c r="D330" s="183" t="s">
        <v>143</v>
      </c>
      <c r="E330" s="37"/>
      <c r="F330" s="184" t="s">
        <v>1951</v>
      </c>
      <c r="G330" s="37"/>
      <c r="H330" s="37"/>
      <c r="I330" s="426"/>
      <c r="J330" s="408"/>
      <c r="K330" s="37"/>
      <c r="L330" s="40"/>
      <c r="M330" s="186"/>
      <c r="N330" s="187"/>
      <c r="O330" s="64"/>
      <c r="P330" s="64"/>
      <c r="Q330" s="64"/>
      <c r="R330" s="64"/>
      <c r="S330" s="64"/>
      <c r="T330" s="65"/>
      <c r="U330" s="35"/>
      <c r="V330" s="35"/>
      <c r="W330" s="35"/>
      <c r="X330" s="35"/>
      <c r="Y330" s="35"/>
      <c r="Z330" s="35"/>
      <c r="AA330" s="35"/>
      <c r="AB330" s="35"/>
      <c r="AC330" s="35"/>
      <c r="AD330" s="35"/>
      <c r="AE330" s="35"/>
      <c r="AT330" s="19" t="s">
        <v>143</v>
      </c>
      <c r="AU330" s="19" t="s">
        <v>159</v>
      </c>
    </row>
    <row r="331" spans="1:65" s="2" customFormat="1" ht="14.45" customHeight="1">
      <c r="A331" s="35"/>
      <c r="B331" s="36"/>
      <c r="C331" s="170" t="s">
        <v>859</v>
      </c>
      <c r="D331" s="170" t="s">
        <v>136</v>
      </c>
      <c r="E331" s="171" t="s">
        <v>1953</v>
      </c>
      <c r="F331" s="172" t="s">
        <v>1954</v>
      </c>
      <c r="G331" s="173" t="s">
        <v>957</v>
      </c>
      <c r="H331" s="174">
        <v>18</v>
      </c>
      <c r="I331" s="424"/>
      <c r="J331" s="425">
        <f>ROUND(I331*H331,2)</f>
        <v>0</v>
      </c>
      <c r="K331" s="172" t="s">
        <v>19</v>
      </c>
      <c r="L331" s="40"/>
      <c r="M331" s="177" t="s">
        <v>19</v>
      </c>
      <c r="N331" s="178" t="s">
        <v>47</v>
      </c>
      <c r="O331" s="64"/>
      <c r="P331" s="179">
        <f>O331*H331</f>
        <v>0</v>
      </c>
      <c r="Q331" s="179">
        <v>0</v>
      </c>
      <c r="R331" s="179">
        <f>Q331*H331</f>
        <v>0</v>
      </c>
      <c r="S331" s="179">
        <v>0</v>
      </c>
      <c r="T331" s="180">
        <f>S331*H331</f>
        <v>0</v>
      </c>
      <c r="U331" s="35"/>
      <c r="V331" s="35"/>
      <c r="W331" s="35"/>
      <c r="X331" s="35"/>
      <c r="Y331" s="35"/>
      <c r="Z331" s="35"/>
      <c r="AA331" s="35"/>
      <c r="AB331" s="35"/>
      <c r="AC331" s="35"/>
      <c r="AD331" s="35"/>
      <c r="AE331" s="35"/>
      <c r="AR331" s="181" t="s">
        <v>619</v>
      </c>
      <c r="AT331" s="181" t="s">
        <v>136</v>
      </c>
      <c r="AU331" s="181" t="s">
        <v>159</v>
      </c>
      <c r="AY331" s="19" t="s">
        <v>134</v>
      </c>
      <c r="BE331" s="182">
        <f>IF(N331="základní",J331,0)</f>
        <v>0</v>
      </c>
      <c r="BF331" s="182">
        <f>IF(N331="snížená",J331,0)</f>
        <v>0</v>
      </c>
      <c r="BG331" s="182">
        <f>IF(N331="zákl. přenesená",J331,0)</f>
        <v>0</v>
      </c>
      <c r="BH331" s="182">
        <f>IF(N331="sníž. přenesená",J331,0)</f>
        <v>0</v>
      </c>
      <c r="BI331" s="182">
        <f>IF(N331="nulová",J331,0)</f>
        <v>0</v>
      </c>
      <c r="BJ331" s="19" t="s">
        <v>84</v>
      </c>
      <c r="BK331" s="182">
        <f>ROUND(I331*H331,2)</f>
        <v>0</v>
      </c>
      <c r="BL331" s="19" t="s">
        <v>619</v>
      </c>
      <c r="BM331" s="181" t="s">
        <v>2047</v>
      </c>
    </row>
    <row r="332" spans="1:65" s="2" customFormat="1">
      <c r="A332" s="35"/>
      <c r="B332" s="36"/>
      <c r="C332" s="37"/>
      <c r="D332" s="183" t="s">
        <v>143</v>
      </c>
      <c r="E332" s="37"/>
      <c r="F332" s="184" t="s">
        <v>1954</v>
      </c>
      <c r="G332" s="37"/>
      <c r="H332" s="37"/>
      <c r="I332" s="426"/>
      <c r="J332" s="408"/>
      <c r="K332" s="37"/>
      <c r="L332" s="40"/>
      <c r="M332" s="186"/>
      <c r="N332" s="187"/>
      <c r="O332" s="64"/>
      <c r="P332" s="64"/>
      <c r="Q332" s="64"/>
      <c r="R332" s="64"/>
      <c r="S332" s="64"/>
      <c r="T332" s="65"/>
      <c r="U332" s="35"/>
      <c r="V332" s="35"/>
      <c r="W332" s="35"/>
      <c r="X332" s="35"/>
      <c r="Y332" s="35"/>
      <c r="Z332" s="35"/>
      <c r="AA332" s="35"/>
      <c r="AB332" s="35"/>
      <c r="AC332" s="35"/>
      <c r="AD332" s="35"/>
      <c r="AE332" s="35"/>
      <c r="AT332" s="19" t="s">
        <v>143</v>
      </c>
      <c r="AU332" s="19" t="s">
        <v>159</v>
      </c>
    </row>
    <row r="333" spans="1:65" s="2" customFormat="1" ht="14.45" customHeight="1">
      <c r="A333" s="35"/>
      <c r="B333" s="36"/>
      <c r="C333" s="170" t="s">
        <v>865</v>
      </c>
      <c r="D333" s="170" t="s">
        <v>136</v>
      </c>
      <c r="E333" s="171" t="s">
        <v>2048</v>
      </c>
      <c r="F333" s="172" t="s">
        <v>2049</v>
      </c>
      <c r="G333" s="173" t="s">
        <v>957</v>
      </c>
      <c r="H333" s="174">
        <v>1</v>
      </c>
      <c r="I333" s="424"/>
      <c r="J333" s="425">
        <f>ROUND(I333*H333,2)</f>
        <v>0</v>
      </c>
      <c r="K333" s="172" t="s">
        <v>19</v>
      </c>
      <c r="L333" s="40"/>
      <c r="M333" s="177" t="s">
        <v>19</v>
      </c>
      <c r="N333" s="178" t="s">
        <v>47</v>
      </c>
      <c r="O333" s="64"/>
      <c r="P333" s="179">
        <f>O333*H333</f>
        <v>0</v>
      </c>
      <c r="Q333" s="179">
        <v>0</v>
      </c>
      <c r="R333" s="179">
        <f>Q333*H333</f>
        <v>0</v>
      </c>
      <c r="S333" s="179">
        <v>0</v>
      </c>
      <c r="T333" s="180">
        <f>S333*H333</f>
        <v>0</v>
      </c>
      <c r="U333" s="35"/>
      <c r="V333" s="35"/>
      <c r="W333" s="35"/>
      <c r="X333" s="35"/>
      <c r="Y333" s="35"/>
      <c r="Z333" s="35"/>
      <c r="AA333" s="35"/>
      <c r="AB333" s="35"/>
      <c r="AC333" s="35"/>
      <c r="AD333" s="35"/>
      <c r="AE333" s="35"/>
      <c r="AR333" s="181" t="s">
        <v>619</v>
      </c>
      <c r="AT333" s="181" t="s">
        <v>136</v>
      </c>
      <c r="AU333" s="181" t="s">
        <v>159</v>
      </c>
      <c r="AY333" s="19" t="s">
        <v>134</v>
      </c>
      <c r="BE333" s="182">
        <f>IF(N333="základní",J333,0)</f>
        <v>0</v>
      </c>
      <c r="BF333" s="182">
        <f>IF(N333="snížená",J333,0)</f>
        <v>0</v>
      </c>
      <c r="BG333" s="182">
        <f>IF(N333="zákl. přenesená",J333,0)</f>
        <v>0</v>
      </c>
      <c r="BH333" s="182">
        <f>IF(N333="sníž. přenesená",J333,0)</f>
        <v>0</v>
      </c>
      <c r="BI333" s="182">
        <f>IF(N333="nulová",J333,0)</f>
        <v>0</v>
      </c>
      <c r="BJ333" s="19" t="s">
        <v>84</v>
      </c>
      <c r="BK333" s="182">
        <f>ROUND(I333*H333,2)</f>
        <v>0</v>
      </c>
      <c r="BL333" s="19" t="s">
        <v>619</v>
      </c>
      <c r="BM333" s="181" t="s">
        <v>2050</v>
      </c>
    </row>
    <row r="334" spans="1:65" s="2" customFormat="1">
      <c r="A334" s="35"/>
      <c r="B334" s="36"/>
      <c r="C334" s="37"/>
      <c r="D334" s="183" t="s">
        <v>143</v>
      </c>
      <c r="E334" s="37"/>
      <c r="F334" s="184" t="s">
        <v>2049</v>
      </c>
      <c r="G334" s="37"/>
      <c r="H334" s="37"/>
      <c r="I334" s="426"/>
      <c r="J334" s="408"/>
      <c r="K334" s="37"/>
      <c r="L334" s="40"/>
      <c r="M334" s="186"/>
      <c r="N334" s="187"/>
      <c r="O334" s="64"/>
      <c r="P334" s="64"/>
      <c r="Q334" s="64"/>
      <c r="R334" s="64"/>
      <c r="S334" s="64"/>
      <c r="T334" s="65"/>
      <c r="U334" s="35"/>
      <c r="V334" s="35"/>
      <c r="W334" s="35"/>
      <c r="X334" s="35"/>
      <c r="Y334" s="35"/>
      <c r="Z334" s="35"/>
      <c r="AA334" s="35"/>
      <c r="AB334" s="35"/>
      <c r="AC334" s="35"/>
      <c r="AD334" s="35"/>
      <c r="AE334" s="35"/>
      <c r="AT334" s="19" t="s">
        <v>143</v>
      </c>
      <c r="AU334" s="19" t="s">
        <v>159</v>
      </c>
    </row>
    <row r="335" spans="1:65" s="2" customFormat="1" ht="14.45" customHeight="1">
      <c r="A335" s="35"/>
      <c r="B335" s="36"/>
      <c r="C335" s="170" t="s">
        <v>873</v>
      </c>
      <c r="D335" s="170" t="s">
        <v>136</v>
      </c>
      <c r="E335" s="171" t="s">
        <v>2051</v>
      </c>
      <c r="F335" s="172" t="s">
        <v>1966</v>
      </c>
      <c r="G335" s="173" t="s">
        <v>957</v>
      </c>
      <c r="H335" s="174">
        <v>4</v>
      </c>
      <c r="I335" s="424"/>
      <c r="J335" s="425">
        <f>ROUND(I335*H335,2)</f>
        <v>0</v>
      </c>
      <c r="K335" s="172" t="s">
        <v>19</v>
      </c>
      <c r="L335" s="40"/>
      <c r="M335" s="177" t="s">
        <v>19</v>
      </c>
      <c r="N335" s="178" t="s">
        <v>47</v>
      </c>
      <c r="O335" s="64"/>
      <c r="P335" s="179">
        <f>O335*H335</f>
        <v>0</v>
      </c>
      <c r="Q335" s="179">
        <v>0</v>
      </c>
      <c r="R335" s="179">
        <f>Q335*H335</f>
        <v>0</v>
      </c>
      <c r="S335" s="179">
        <v>0</v>
      </c>
      <c r="T335" s="180">
        <f>S335*H335</f>
        <v>0</v>
      </c>
      <c r="U335" s="35"/>
      <c r="V335" s="35"/>
      <c r="W335" s="35"/>
      <c r="X335" s="35"/>
      <c r="Y335" s="35"/>
      <c r="Z335" s="35"/>
      <c r="AA335" s="35"/>
      <c r="AB335" s="35"/>
      <c r="AC335" s="35"/>
      <c r="AD335" s="35"/>
      <c r="AE335" s="35"/>
      <c r="AR335" s="181" t="s">
        <v>619</v>
      </c>
      <c r="AT335" s="181" t="s">
        <v>136</v>
      </c>
      <c r="AU335" s="181" t="s">
        <v>159</v>
      </c>
      <c r="AY335" s="19" t="s">
        <v>134</v>
      </c>
      <c r="BE335" s="182">
        <f>IF(N335="základní",J335,0)</f>
        <v>0</v>
      </c>
      <c r="BF335" s="182">
        <f>IF(N335="snížená",J335,0)</f>
        <v>0</v>
      </c>
      <c r="BG335" s="182">
        <f>IF(N335="zákl. přenesená",J335,0)</f>
        <v>0</v>
      </c>
      <c r="BH335" s="182">
        <f>IF(N335="sníž. přenesená",J335,0)</f>
        <v>0</v>
      </c>
      <c r="BI335" s="182">
        <f>IF(N335="nulová",J335,0)</f>
        <v>0</v>
      </c>
      <c r="BJ335" s="19" t="s">
        <v>84</v>
      </c>
      <c r="BK335" s="182">
        <f>ROUND(I335*H335,2)</f>
        <v>0</v>
      </c>
      <c r="BL335" s="19" t="s">
        <v>619</v>
      </c>
      <c r="BM335" s="181" t="s">
        <v>2052</v>
      </c>
    </row>
    <row r="336" spans="1:65" s="2" customFormat="1">
      <c r="A336" s="35"/>
      <c r="B336" s="36"/>
      <c r="C336" s="37"/>
      <c r="D336" s="183" t="s">
        <v>143</v>
      </c>
      <c r="E336" s="37"/>
      <c r="F336" s="184" t="s">
        <v>1966</v>
      </c>
      <c r="G336" s="37"/>
      <c r="H336" s="37"/>
      <c r="I336" s="426"/>
      <c r="J336" s="408"/>
      <c r="K336" s="37"/>
      <c r="L336" s="40"/>
      <c r="M336" s="186"/>
      <c r="N336" s="187"/>
      <c r="O336" s="64"/>
      <c r="P336" s="64"/>
      <c r="Q336" s="64"/>
      <c r="R336" s="64"/>
      <c r="S336" s="64"/>
      <c r="T336" s="65"/>
      <c r="U336" s="35"/>
      <c r="V336" s="35"/>
      <c r="W336" s="35"/>
      <c r="X336" s="35"/>
      <c r="Y336" s="35"/>
      <c r="Z336" s="35"/>
      <c r="AA336" s="35"/>
      <c r="AB336" s="35"/>
      <c r="AC336" s="35"/>
      <c r="AD336" s="35"/>
      <c r="AE336" s="35"/>
      <c r="AT336" s="19" t="s">
        <v>143</v>
      </c>
      <c r="AU336" s="19" t="s">
        <v>159</v>
      </c>
    </row>
    <row r="337" spans="1:65" s="2" customFormat="1" ht="14.45" customHeight="1">
      <c r="A337" s="35"/>
      <c r="B337" s="36"/>
      <c r="C337" s="170" t="s">
        <v>880</v>
      </c>
      <c r="D337" s="170" t="s">
        <v>136</v>
      </c>
      <c r="E337" s="171" t="s">
        <v>2053</v>
      </c>
      <c r="F337" s="172" t="s">
        <v>2054</v>
      </c>
      <c r="G337" s="173" t="s">
        <v>957</v>
      </c>
      <c r="H337" s="174">
        <v>2</v>
      </c>
      <c r="I337" s="424"/>
      <c r="J337" s="425">
        <f>ROUND(I337*H337,2)</f>
        <v>0</v>
      </c>
      <c r="K337" s="172" t="s">
        <v>19</v>
      </c>
      <c r="L337" s="40"/>
      <c r="M337" s="177" t="s">
        <v>19</v>
      </c>
      <c r="N337" s="178" t="s">
        <v>47</v>
      </c>
      <c r="O337" s="64"/>
      <c r="P337" s="179">
        <f>O337*H337</f>
        <v>0</v>
      </c>
      <c r="Q337" s="179">
        <v>0</v>
      </c>
      <c r="R337" s="179">
        <f>Q337*H337</f>
        <v>0</v>
      </c>
      <c r="S337" s="179">
        <v>0</v>
      </c>
      <c r="T337" s="180">
        <f>S337*H337</f>
        <v>0</v>
      </c>
      <c r="U337" s="35"/>
      <c r="V337" s="35"/>
      <c r="W337" s="35"/>
      <c r="X337" s="35"/>
      <c r="Y337" s="35"/>
      <c r="Z337" s="35"/>
      <c r="AA337" s="35"/>
      <c r="AB337" s="35"/>
      <c r="AC337" s="35"/>
      <c r="AD337" s="35"/>
      <c r="AE337" s="35"/>
      <c r="AR337" s="181" t="s">
        <v>619</v>
      </c>
      <c r="AT337" s="181" t="s">
        <v>136</v>
      </c>
      <c r="AU337" s="181" t="s">
        <v>159</v>
      </c>
      <c r="AY337" s="19" t="s">
        <v>134</v>
      </c>
      <c r="BE337" s="182">
        <f>IF(N337="základní",J337,0)</f>
        <v>0</v>
      </c>
      <c r="BF337" s="182">
        <f>IF(N337="snížená",J337,0)</f>
        <v>0</v>
      </c>
      <c r="BG337" s="182">
        <f>IF(N337="zákl. přenesená",J337,0)</f>
        <v>0</v>
      </c>
      <c r="BH337" s="182">
        <f>IF(N337="sníž. přenesená",J337,0)</f>
        <v>0</v>
      </c>
      <c r="BI337" s="182">
        <f>IF(N337="nulová",J337,0)</f>
        <v>0</v>
      </c>
      <c r="BJ337" s="19" t="s">
        <v>84</v>
      </c>
      <c r="BK337" s="182">
        <f>ROUND(I337*H337,2)</f>
        <v>0</v>
      </c>
      <c r="BL337" s="19" t="s">
        <v>619</v>
      </c>
      <c r="BM337" s="181" t="s">
        <v>2055</v>
      </c>
    </row>
    <row r="338" spans="1:65" s="2" customFormat="1">
      <c r="A338" s="35"/>
      <c r="B338" s="36"/>
      <c r="C338" s="37"/>
      <c r="D338" s="183" t="s">
        <v>143</v>
      </c>
      <c r="E338" s="37"/>
      <c r="F338" s="184" t="s">
        <v>2054</v>
      </c>
      <c r="G338" s="37"/>
      <c r="H338" s="37"/>
      <c r="I338" s="426"/>
      <c r="J338" s="408"/>
      <c r="K338" s="37"/>
      <c r="L338" s="40"/>
      <c r="M338" s="186"/>
      <c r="N338" s="187"/>
      <c r="O338" s="64"/>
      <c r="P338" s="64"/>
      <c r="Q338" s="64"/>
      <c r="R338" s="64"/>
      <c r="S338" s="64"/>
      <c r="T338" s="65"/>
      <c r="U338" s="35"/>
      <c r="V338" s="35"/>
      <c r="W338" s="35"/>
      <c r="X338" s="35"/>
      <c r="Y338" s="35"/>
      <c r="Z338" s="35"/>
      <c r="AA338" s="35"/>
      <c r="AB338" s="35"/>
      <c r="AC338" s="35"/>
      <c r="AD338" s="35"/>
      <c r="AE338" s="35"/>
      <c r="AT338" s="19" t="s">
        <v>143</v>
      </c>
      <c r="AU338" s="19" t="s">
        <v>159</v>
      </c>
    </row>
    <row r="339" spans="1:65" s="2" customFormat="1" ht="14.45" customHeight="1">
      <c r="A339" s="35"/>
      <c r="B339" s="36"/>
      <c r="C339" s="170" t="s">
        <v>885</v>
      </c>
      <c r="D339" s="170" t="s">
        <v>136</v>
      </c>
      <c r="E339" s="171" t="s">
        <v>2056</v>
      </c>
      <c r="F339" s="172" t="s">
        <v>2057</v>
      </c>
      <c r="G339" s="173" t="s">
        <v>957</v>
      </c>
      <c r="H339" s="174">
        <v>1</v>
      </c>
      <c r="I339" s="424"/>
      <c r="J339" s="425">
        <f>ROUND(I339*H339,2)</f>
        <v>0</v>
      </c>
      <c r="K339" s="172" t="s">
        <v>19</v>
      </c>
      <c r="L339" s="40"/>
      <c r="M339" s="177" t="s">
        <v>19</v>
      </c>
      <c r="N339" s="178" t="s">
        <v>47</v>
      </c>
      <c r="O339" s="64"/>
      <c r="P339" s="179">
        <f>O339*H339</f>
        <v>0</v>
      </c>
      <c r="Q339" s="179">
        <v>0</v>
      </c>
      <c r="R339" s="179">
        <f>Q339*H339</f>
        <v>0</v>
      </c>
      <c r="S339" s="179">
        <v>0</v>
      </c>
      <c r="T339" s="180">
        <f>S339*H339</f>
        <v>0</v>
      </c>
      <c r="U339" s="35"/>
      <c r="V339" s="35"/>
      <c r="W339" s="35"/>
      <c r="X339" s="35"/>
      <c r="Y339" s="35"/>
      <c r="Z339" s="35"/>
      <c r="AA339" s="35"/>
      <c r="AB339" s="35"/>
      <c r="AC339" s="35"/>
      <c r="AD339" s="35"/>
      <c r="AE339" s="35"/>
      <c r="AR339" s="181" t="s">
        <v>619</v>
      </c>
      <c r="AT339" s="181" t="s">
        <v>136</v>
      </c>
      <c r="AU339" s="181" t="s">
        <v>159</v>
      </c>
      <c r="AY339" s="19" t="s">
        <v>134</v>
      </c>
      <c r="BE339" s="182">
        <f>IF(N339="základní",J339,0)</f>
        <v>0</v>
      </c>
      <c r="BF339" s="182">
        <f>IF(N339="snížená",J339,0)</f>
        <v>0</v>
      </c>
      <c r="BG339" s="182">
        <f>IF(N339="zákl. přenesená",J339,0)</f>
        <v>0</v>
      </c>
      <c r="BH339" s="182">
        <f>IF(N339="sníž. přenesená",J339,0)</f>
        <v>0</v>
      </c>
      <c r="BI339" s="182">
        <f>IF(N339="nulová",J339,0)</f>
        <v>0</v>
      </c>
      <c r="BJ339" s="19" t="s">
        <v>84</v>
      </c>
      <c r="BK339" s="182">
        <f>ROUND(I339*H339,2)</f>
        <v>0</v>
      </c>
      <c r="BL339" s="19" t="s">
        <v>619</v>
      </c>
      <c r="BM339" s="181" t="s">
        <v>2058</v>
      </c>
    </row>
    <row r="340" spans="1:65" s="2" customFormat="1">
      <c r="A340" s="35"/>
      <c r="B340" s="36"/>
      <c r="C340" s="37"/>
      <c r="D340" s="183" t="s">
        <v>143</v>
      </c>
      <c r="E340" s="37"/>
      <c r="F340" s="184" t="s">
        <v>2057</v>
      </c>
      <c r="G340" s="37"/>
      <c r="H340" s="37"/>
      <c r="I340" s="426"/>
      <c r="J340" s="408"/>
      <c r="K340" s="37"/>
      <c r="L340" s="40"/>
      <c r="M340" s="186"/>
      <c r="N340" s="187"/>
      <c r="O340" s="64"/>
      <c r="P340" s="64"/>
      <c r="Q340" s="64"/>
      <c r="R340" s="64"/>
      <c r="S340" s="64"/>
      <c r="T340" s="65"/>
      <c r="U340" s="35"/>
      <c r="V340" s="35"/>
      <c r="W340" s="35"/>
      <c r="X340" s="35"/>
      <c r="Y340" s="35"/>
      <c r="Z340" s="35"/>
      <c r="AA340" s="35"/>
      <c r="AB340" s="35"/>
      <c r="AC340" s="35"/>
      <c r="AD340" s="35"/>
      <c r="AE340" s="35"/>
      <c r="AT340" s="19" t="s">
        <v>143</v>
      </c>
      <c r="AU340" s="19" t="s">
        <v>159</v>
      </c>
    </row>
    <row r="341" spans="1:65" s="2" customFormat="1" ht="14.45" customHeight="1">
      <c r="A341" s="35"/>
      <c r="B341" s="36"/>
      <c r="C341" s="170" t="s">
        <v>890</v>
      </c>
      <c r="D341" s="170" t="s">
        <v>136</v>
      </c>
      <c r="E341" s="171" t="s">
        <v>2059</v>
      </c>
      <c r="F341" s="172" t="s">
        <v>1957</v>
      </c>
      <c r="G341" s="173" t="s">
        <v>957</v>
      </c>
      <c r="H341" s="174">
        <v>2</v>
      </c>
      <c r="I341" s="424"/>
      <c r="J341" s="425">
        <f>ROUND(I341*H341,2)</f>
        <v>0</v>
      </c>
      <c r="K341" s="172" t="s">
        <v>19</v>
      </c>
      <c r="L341" s="40"/>
      <c r="M341" s="177" t="s">
        <v>19</v>
      </c>
      <c r="N341" s="178" t="s">
        <v>47</v>
      </c>
      <c r="O341" s="64"/>
      <c r="P341" s="179">
        <f>O341*H341</f>
        <v>0</v>
      </c>
      <c r="Q341" s="179">
        <v>0</v>
      </c>
      <c r="R341" s="179">
        <f>Q341*H341</f>
        <v>0</v>
      </c>
      <c r="S341" s="179">
        <v>0</v>
      </c>
      <c r="T341" s="180">
        <f>S341*H341</f>
        <v>0</v>
      </c>
      <c r="U341" s="35"/>
      <c r="V341" s="35"/>
      <c r="W341" s="35"/>
      <c r="X341" s="35"/>
      <c r="Y341" s="35"/>
      <c r="Z341" s="35"/>
      <c r="AA341" s="35"/>
      <c r="AB341" s="35"/>
      <c r="AC341" s="35"/>
      <c r="AD341" s="35"/>
      <c r="AE341" s="35"/>
      <c r="AR341" s="181" t="s">
        <v>619</v>
      </c>
      <c r="AT341" s="181" t="s">
        <v>136</v>
      </c>
      <c r="AU341" s="181" t="s">
        <v>159</v>
      </c>
      <c r="AY341" s="19" t="s">
        <v>134</v>
      </c>
      <c r="BE341" s="182">
        <f>IF(N341="základní",J341,0)</f>
        <v>0</v>
      </c>
      <c r="BF341" s="182">
        <f>IF(N341="snížená",J341,0)</f>
        <v>0</v>
      </c>
      <c r="BG341" s="182">
        <f>IF(N341="zákl. přenesená",J341,0)</f>
        <v>0</v>
      </c>
      <c r="BH341" s="182">
        <f>IF(N341="sníž. přenesená",J341,0)</f>
        <v>0</v>
      </c>
      <c r="BI341" s="182">
        <f>IF(N341="nulová",J341,0)</f>
        <v>0</v>
      </c>
      <c r="BJ341" s="19" t="s">
        <v>84</v>
      </c>
      <c r="BK341" s="182">
        <f>ROUND(I341*H341,2)</f>
        <v>0</v>
      </c>
      <c r="BL341" s="19" t="s">
        <v>619</v>
      </c>
      <c r="BM341" s="181" t="s">
        <v>2060</v>
      </c>
    </row>
    <row r="342" spans="1:65" s="2" customFormat="1">
      <c r="A342" s="35"/>
      <c r="B342" s="36"/>
      <c r="C342" s="37"/>
      <c r="D342" s="183" t="s">
        <v>143</v>
      </c>
      <c r="E342" s="37"/>
      <c r="F342" s="184" t="s">
        <v>1957</v>
      </c>
      <c r="G342" s="37"/>
      <c r="H342" s="37"/>
      <c r="I342" s="426"/>
      <c r="J342" s="408"/>
      <c r="K342" s="37"/>
      <c r="L342" s="40"/>
      <c r="M342" s="186"/>
      <c r="N342" s="187"/>
      <c r="O342" s="64"/>
      <c r="P342" s="64"/>
      <c r="Q342" s="64"/>
      <c r="R342" s="64"/>
      <c r="S342" s="64"/>
      <c r="T342" s="65"/>
      <c r="U342" s="35"/>
      <c r="V342" s="35"/>
      <c r="W342" s="35"/>
      <c r="X342" s="35"/>
      <c r="Y342" s="35"/>
      <c r="Z342" s="35"/>
      <c r="AA342" s="35"/>
      <c r="AB342" s="35"/>
      <c r="AC342" s="35"/>
      <c r="AD342" s="35"/>
      <c r="AE342" s="35"/>
      <c r="AT342" s="19" t="s">
        <v>143</v>
      </c>
      <c r="AU342" s="19" t="s">
        <v>159</v>
      </c>
    </row>
    <row r="343" spans="1:65" s="2" customFormat="1" ht="14.45" customHeight="1">
      <c r="A343" s="35"/>
      <c r="B343" s="36"/>
      <c r="C343" s="170" t="s">
        <v>896</v>
      </c>
      <c r="D343" s="170" t="s">
        <v>136</v>
      </c>
      <c r="E343" s="171" t="s">
        <v>2061</v>
      </c>
      <c r="F343" s="172" t="s">
        <v>2062</v>
      </c>
      <c r="G343" s="173" t="s">
        <v>957</v>
      </c>
      <c r="H343" s="174">
        <v>4</v>
      </c>
      <c r="I343" s="424"/>
      <c r="J343" s="425">
        <f>ROUND(I343*H343,2)</f>
        <v>0</v>
      </c>
      <c r="K343" s="172" t="s">
        <v>19</v>
      </c>
      <c r="L343" s="40"/>
      <c r="M343" s="177" t="s">
        <v>19</v>
      </c>
      <c r="N343" s="178" t="s">
        <v>47</v>
      </c>
      <c r="O343" s="64"/>
      <c r="P343" s="179">
        <f>O343*H343</f>
        <v>0</v>
      </c>
      <c r="Q343" s="179">
        <v>0</v>
      </c>
      <c r="R343" s="179">
        <f>Q343*H343</f>
        <v>0</v>
      </c>
      <c r="S343" s="179">
        <v>0</v>
      </c>
      <c r="T343" s="180">
        <f>S343*H343</f>
        <v>0</v>
      </c>
      <c r="U343" s="35"/>
      <c r="V343" s="35"/>
      <c r="W343" s="35"/>
      <c r="X343" s="35"/>
      <c r="Y343" s="35"/>
      <c r="Z343" s="35"/>
      <c r="AA343" s="35"/>
      <c r="AB343" s="35"/>
      <c r="AC343" s="35"/>
      <c r="AD343" s="35"/>
      <c r="AE343" s="35"/>
      <c r="AR343" s="181" t="s">
        <v>619</v>
      </c>
      <c r="AT343" s="181" t="s">
        <v>136</v>
      </c>
      <c r="AU343" s="181" t="s">
        <v>159</v>
      </c>
      <c r="AY343" s="19" t="s">
        <v>134</v>
      </c>
      <c r="BE343" s="182">
        <f>IF(N343="základní",J343,0)</f>
        <v>0</v>
      </c>
      <c r="BF343" s="182">
        <f>IF(N343="snížená",J343,0)</f>
        <v>0</v>
      </c>
      <c r="BG343" s="182">
        <f>IF(N343="zákl. přenesená",J343,0)</f>
        <v>0</v>
      </c>
      <c r="BH343" s="182">
        <f>IF(N343="sníž. přenesená",J343,0)</f>
        <v>0</v>
      </c>
      <c r="BI343" s="182">
        <f>IF(N343="nulová",J343,0)</f>
        <v>0</v>
      </c>
      <c r="BJ343" s="19" t="s">
        <v>84</v>
      </c>
      <c r="BK343" s="182">
        <f>ROUND(I343*H343,2)</f>
        <v>0</v>
      </c>
      <c r="BL343" s="19" t="s">
        <v>619</v>
      </c>
      <c r="BM343" s="181" t="s">
        <v>2063</v>
      </c>
    </row>
    <row r="344" spans="1:65" s="2" customFormat="1">
      <c r="A344" s="35"/>
      <c r="B344" s="36"/>
      <c r="C344" s="37"/>
      <c r="D344" s="183" t="s">
        <v>143</v>
      </c>
      <c r="E344" s="37"/>
      <c r="F344" s="184" t="s">
        <v>2062</v>
      </c>
      <c r="G344" s="37"/>
      <c r="H344" s="37"/>
      <c r="I344" s="426"/>
      <c r="J344" s="408"/>
      <c r="K344" s="37"/>
      <c r="L344" s="40"/>
      <c r="M344" s="186"/>
      <c r="N344" s="187"/>
      <c r="O344" s="64"/>
      <c r="P344" s="64"/>
      <c r="Q344" s="64"/>
      <c r="R344" s="64"/>
      <c r="S344" s="64"/>
      <c r="T344" s="65"/>
      <c r="U344" s="35"/>
      <c r="V344" s="35"/>
      <c r="W344" s="35"/>
      <c r="X344" s="35"/>
      <c r="Y344" s="35"/>
      <c r="Z344" s="35"/>
      <c r="AA344" s="35"/>
      <c r="AB344" s="35"/>
      <c r="AC344" s="35"/>
      <c r="AD344" s="35"/>
      <c r="AE344" s="35"/>
      <c r="AT344" s="19" t="s">
        <v>143</v>
      </c>
      <c r="AU344" s="19" t="s">
        <v>159</v>
      </c>
    </row>
    <row r="345" spans="1:65" s="2" customFormat="1" ht="14.45" customHeight="1">
      <c r="A345" s="35"/>
      <c r="B345" s="36"/>
      <c r="C345" s="170" t="s">
        <v>902</v>
      </c>
      <c r="D345" s="170" t="s">
        <v>136</v>
      </c>
      <c r="E345" s="171" t="s">
        <v>2064</v>
      </c>
      <c r="F345" s="172" t="s">
        <v>1963</v>
      </c>
      <c r="G345" s="173" t="s">
        <v>957</v>
      </c>
      <c r="H345" s="174">
        <v>4</v>
      </c>
      <c r="I345" s="424"/>
      <c r="J345" s="425">
        <f>ROUND(I345*H345,2)</f>
        <v>0</v>
      </c>
      <c r="K345" s="172" t="s">
        <v>19</v>
      </c>
      <c r="L345" s="40"/>
      <c r="M345" s="177" t="s">
        <v>19</v>
      </c>
      <c r="N345" s="178" t="s">
        <v>47</v>
      </c>
      <c r="O345" s="64"/>
      <c r="P345" s="179">
        <f>O345*H345</f>
        <v>0</v>
      </c>
      <c r="Q345" s="179">
        <v>0</v>
      </c>
      <c r="R345" s="179">
        <f>Q345*H345</f>
        <v>0</v>
      </c>
      <c r="S345" s="179">
        <v>0</v>
      </c>
      <c r="T345" s="180">
        <f>S345*H345</f>
        <v>0</v>
      </c>
      <c r="U345" s="35"/>
      <c r="V345" s="35"/>
      <c r="W345" s="35"/>
      <c r="X345" s="35"/>
      <c r="Y345" s="35"/>
      <c r="Z345" s="35"/>
      <c r="AA345" s="35"/>
      <c r="AB345" s="35"/>
      <c r="AC345" s="35"/>
      <c r="AD345" s="35"/>
      <c r="AE345" s="35"/>
      <c r="AR345" s="181" t="s">
        <v>619</v>
      </c>
      <c r="AT345" s="181" t="s">
        <v>136</v>
      </c>
      <c r="AU345" s="181" t="s">
        <v>159</v>
      </c>
      <c r="AY345" s="19" t="s">
        <v>134</v>
      </c>
      <c r="BE345" s="182">
        <f>IF(N345="základní",J345,0)</f>
        <v>0</v>
      </c>
      <c r="BF345" s="182">
        <f>IF(N345="snížená",J345,0)</f>
        <v>0</v>
      </c>
      <c r="BG345" s="182">
        <f>IF(N345="zákl. přenesená",J345,0)</f>
        <v>0</v>
      </c>
      <c r="BH345" s="182">
        <f>IF(N345="sníž. přenesená",J345,0)</f>
        <v>0</v>
      </c>
      <c r="BI345" s="182">
        <f>IF(N345="nulová",J345,0)</f>
        <v>0</v>
      </c>
      <c r="BJ345" s="19" t="s">
        <v>84</v>
      </c>
      <c r="BK345" s="182">
        <f>ROUND(I345*H345,2)</f>
        <v>0</v>
      </c>
      <c r="BL345" s="19" t="s">
        <v>619</v>
      </c>
      <c r="BM345" s="181" t="s">
        <v>2065</v>
      </c>
    </row>
    <row r="346" spans="1:65" s="2" customFormat="1">
      <c r="A346" s="35"/>
      <c r="B346" s="36"/>
      <c r="C346" s="37"/>
      <c r="D346" s="183" t="s">
        <v>143</v>
      </c>
      <c r="E346" s="37"/>
      <c r="F346" s="184" t="s">
        <v>1963</v>
      </c>
      <c r="G346" s="37"/>
      <c r="H346" s="37"/>
      <c r="I346" s="426"/>
      <c r="J346" s="408"/>
      <c r="K346" s="37"/>
      <c r="L346" s="40"/>
      <c r="M346" s="186"/>
      <c r="N346" s="187"/>
      <c r="O346" s="64"/>
      <c r="P346" s="64"/>
      <c r="Q346" s="64"/>
      <c r="R346" s="64"/>
      <c r="S346" s="64"/>
      <c r="T346" s="65"/>
      <c r="U346" s="35"/>
      <c r="V346" s="35"/>
      <c r="W346" s="35"/>
      <c r="X346" s="35"/>
      <c r="Y346" s="35"/>
      <c r="Z346" s="35"/>
      <c r="AA346" s="35"/>
      <c r="AB346" s="35"/>
      <c r="AC346" s="35"/>
      <c r="AD346" s="35"/>
      <c r="AE346" s="35"/>
      <c r="AT346" s="19" t="s">
        <v>143</v>
      </c>
      <c r="AU346" s="19" t="s">
        <v>159</v>
      </c>
    </row>
    <row r="347" spans="1:65" s="2" customFormat="1" ht="14.45" customHeight="1">
      <c r="A347" s="35"/>
      <c r="B347" s="36"/>
      <c r="C347" s="170" t="s">
        <v>908</v>
      </c>
      <c r="D347" s="170" t="s">
        <v>136</v>
      </c>
      <c r="E347" s="171" t="s">
        <v>2066</v>
      </c>
      <c r="F347" s="172" t="s">
        <v>2067</v>
      </c>
      <c r="G347" s="173" t="s">
        <v>957</v>
      </c>
      <c r="H347" s="174">
        <v>24</v>
      </c>
      <c r="I347" s="424"/>
      <c r="J347" s="425">
        <f>ROUND(I347*H347,2)</f>
        <v>0</v>
      </c>
      <c r="K347" s="172" t="s">
        <v>19</v>
      </c>
      <c r="L347" s="40"/>
      <c r="M347" s="177" t="s">
        <v>19</v>
      </c>
      <c r="N347" s="178" t="s">
        <v>47</v>
      </c>
      <c r="O347" s="64"/>
      <c r="P347" s="179">
        <f>O347*H347</f>
        <v>0</v>
      </c>
      <c r="Q347" s="179">
        <v>0</v>
      </c>
      <c r="R347" s="179">
        <f>Q347*H347</f>
        <v>0</v>
      </c>
      <c r="S347" s="179">
        <v>0</v>
      </c>
      <c r="T347" s="180">
        <f>S347*H347</f>
        <v>0</v>
      </c>
      <c r="U347" s="35"/>
      <c r="V347" s="35"/>
      <c r="W347" s="35"/>
      <c r="X347" s="35"/>
      <c r="Y347" s="35"/>
      <c r="Z347" s="35"/>
      <c r="AA347" s="35"/>
      <c r="AB347" s="35"/>
      <c r="AC347" s="35"/>
      <c r="AD347" s="35"/>
      <c r="AE347" s="35"/>
      <c r="AR347" s="181" t="s">
        <v>619</v>
      </c>
      <c r="AT347" s="181" t="s">
        <v>136</v>
      </c>
      <c r="AU347" s="181" t="s">
        <v>159</v>
      </c>
      <c r="AY347" s="19" t="s">
        <v>134</v>
      </c>
      <c r="BE347" s="182">
        <f>IF(N347="základní",J347,0)</f>
        <v>0</v>
      </c>
      <c r="BF347" s="182">
        <f>IF(N347="snížená",J347,0)</f>
        <v>0</v>
      </c>
      <c r="BG347" s="182">
        <f>IF(N347="zákl. přenesená",J347,0)</f>
        <v>0</v>
      </c>
      <c r="BH347" s="182">
        <f>IF(N347="sníž. přenesená",J347,0)</f>
        <v>0</v>
      </c>
      <c r="BI347" s="182">
        <f>IF(N347="nulová",J347,0)</f>
        <v>0</v>
      </c>
      <c r="BJ347" s="19" t="s">
        <v>84</v>
      </c>
      <c r="BK347" s="182">
        <f>ROUND(I347*H347,2)</f>
        <v>0</v>
      </c>
      <c r="BL347" s="19" t="s">
        <v>619</v>
      </c>
      <c r="BM347" s="181" t="s">
        <v>2068</v>
      </c>
    </row>
    <row r="348" spans="1:65" s="2" customFormat="1">
      <c r="A348" s="35"/>
      <c r="B348" s="36"/>
      <c r="C348" s="37"/>
      <c r="D348" s="183" t="s">
        <v>143</v>
      </c>
      <c r="E348" s="37"/>
      <c r="F348" s="184" t="s">
        <v>2067</v>
      </c>
      <c r="G348" s="37"/>
      <c r="H348" s="37"/>
      <c r="I348" s="426"/>
      <c r="J348" s="408"/>
      <c r="K348" s="37"/>
      <c r="L348" s="40"/>
      <c r="M348" s="186"/>
      <c r="N348" s="187"/>
      <c r="O348" s="64"/>
      <c r="P348" s="64"/>
      <c r="Q348" s="64"/>
      <c r="R348" s="64"/>
      <c r="S348" s="64"/>
      <c r="T348" s="65"/>
      <c r="U348" s="35"/>
      <c r="V348" s="35"/>
      <c r="W348" s="35"/>
      <c r="X348" s="35"/>
      <c r="Y348" s="35"/>
      <c r="Z348" s="35"/>
      <c r="AA348" s="35"/>
      <c r="AB348" s="35"/>
      <c r="AC348" s="35"/>
      <c r="AD348" s="35"/>
      <c r="AE348" s="35"/>
      <c r="AT348" s="19" t="s">
        <v>143</v>
      </c>
      <c r="AU348" s="19" t="s">
        <v>159</v>
      </c>
    </row>
    <row r="349" spans="1:65" s="2" customFormat="1" ht="14.45" customHeight="1">
      <c r="A349" s="35"/>
      <c r="B349" s="36"/>
      <c r="C349" s="170" t="s">
        <v>915</v>
      </c>
      <c r="D349" s="170" t="s">
        <v>136</v>
      </c>
      <c r="E349" s="171" t="s">
        <v>2069</v>
      </c>
      <c r="F349" s="172" t="s">
        <v>2070</v>
      </c>
      <c r="G349" s="173" t="s">
        <v>957</v>
      </c>
      <c r="H349" s="174">
        <v>1</v>
      </c>
      <c r="I349" s="424"/>
      <c r="J349" s="425">
        <f>ROUND(I349*H349,2)</f>
        <v>0</v>
      </c>
      <c r="K349" s="172" t="s">
        <v>19</v>
      </c>
      <c r="L349" s="40"/>
      <c r="M349" s="177" t="s">
        <v>19</v>
      </c>
      <c r="N349" s="178" t="s">
        <v>47</v>
      </c>
      <c r="O349" s="64"/>
      <c r="P349" s="179">
        <f>O349*H349</f>
        <v>0</v>
      </c>
      <c r="Q349" s="179">
        <v>0</v>
      </c>
      <c r="R349" s="179">
        <f>Q349*H349</f>
        <v>0</v>
      </c>
      <c r="S349" s="179">
        <v>0</v>
      </c>
      <c r="T349" s="180">
        <f>S349*H349</f>
        <v>0</v>
      </c>
      <c r="U349" s="35"/>
      <c r="V349" s="35"/>
      <c r="W349" s="35"/>
      <c r="X349" s="35"/>
      <c r="Y349" s="35"/>
      <c r="Z349" s="35"/>
      <c r="AA349" s="35"/>
      <c r="AB349" s="35"/>
      <c r="AC349" s="35"/>
      <c r="AD349" s="35"/>
      <c r="AE349" s="35"/>
      <c r="AR349" s="181" t="s">
        <v>619</v>
      </c>
      <c r="AT349" s="181" t="s">
        <v>136</v>
      </c>
      <c r="AU349" s="181" t="s">
        <v>159</v>
      </c>
      <c r="AY349" s="19" t="s">
        <v>134</v>
      </c>
      <c r="BE349" s="182">
        <f>IF(N349="základní",J349,0)</f>
        <v>0</v>
      </c>
      <c r="BF349" s="182">
        <f>IF(N349="snížená",J349,0)</f>
        <v>0</v>
      </c>
      <c r="BG349" s="182">
        <f>IF(N349="zákl. přenesená",J349,0)</f>
        <v>0</v>
      </c>
      <c r="BH349" s="182">
        <f>IF(N349="sníž. přenesená",J349,0)</f>
        <v>0</v>
      </c>
      <c r="BI349" s="182">
        <f>IF(N349="nulová",J349,0)</f>
        <v>0</v>
      </c>
      <c r="BJ349" s="19" t="s">
        <v>84</v>
      </c>
      <c r="BK349" s="182">
        <f>ROUND(I349*H349,2)</f>
        <v>0</v>
      </c>
      <c r="BL349" s="19" t="s">
        <v>619</v>
      </c>
      <c r="BM349" s="181" t="s">
        <v>2071</v>
      </c>
    </row>
    <row r="350" spans="1:65" s="2" customFormat="1">
      <c r="A350" s="35"/>
      <c r="B350" s="36"/>
      <c r="C350" s="37"/>
      <c r="D350" s="183" t="s">
        <v>143</v>
      </c>
      <c r="E350" s="37"/>
      <c r="F350" s="184" t="s">
        <v>2070</v>
      </c>
      <c r="G350" s="37"/>
      <c r="H350" s="37"/>
      <c r="I350" s="426"/>
      <c r="J350" s="408"/>
      <c r="K350" s="37"/>
      <c r="L350" s="40"/>
      <c r="M350" s="186"/>
      <c r="N350" s="187"/>
      <c r="O350" s="64"/>
      <c r="P350" s="64"/>
      <c r="Q350" s="64"/>
      <c r="R350" s="64"/>
      <c r="S350" s="64"/>
      <c r="T350" s="65"/>
      <c r="U350" s="35"/>
      <c r="V350" s="35"/>
      <c r="W350" s="35"/>
      <c r="X350" s="35"/>
      <c r="Y350" s="35"/>
      <c r="Z350" s="35"/>
      <c r="AA350" s="35"/>
      <c r="AB350" s="35"/>
      <c r="AC350" s="35"/>
      <c r="AD350" s="35"/>
      <c r="AE350" s="35"/>
      <c r="AT350" s="19" t="s">
        <v>143</v>
      </c>
      <c r="AU350" s="19" t="s">
        <v>159</v>
      </c>
    </row>
    <row r="351" spans="1:65" s="2" customFormat="1" ht="14.45" customHeight="1">
      <c r="A351" s="35"/>
      <c r="B351" s="36"/>
      <c r="C351" s="170" t="s">
        <v>918</v>
      </c>
      <c r="D351" s="170" t="s">
        <v>136</v>
      </c>
      <c r="E351" s="171" t="s">
        <v>2072</v>
      </c>
      <c r="F351" s="172" t="s">
        <v>2073</v>
      </c>
      <c r="G351" s="173" t="s">
        <v>957</v>
      </c>
      <c r="H351" s="174">
        <v>2</v>
      </c>
      <c r="I351" s="424"/>
      <c r="J351" s="425">
        <f>ROUND(I351*H351,2)</f>
        <v>0</v>
      </c>
      <c r="K351" s="172" t="s">
        <v>19</v>
      </c>
      <c r="L351" s="40"/>
      <c r="M351" s="177" t="s">
        <v>19</v>
      </c>
      <c r="N351" s="178" t="s">
        <v>47</v>
      </c>
      <c r="O351" s="64"/>
      <c r="P351" s="179">
        <f>O351*H351</f>
        <v>0</v>
      </c>
      <c r="Q351" s="179">
        <v>0</v>
      </c>
      <c r="R351" s="179">
        <f>Q351*H351</f>
        <v>0</v>
      </c>
      <c r="S351" s="179">
        <v>0</v>
      </c>
      <c r="T351" s="180">
        <f>S351*H351</f>
        <v>0</v>
      </c>
      <c r="U351" s="35"/>
      <c r="V351" s="35"/>
      <c r="W351" s="35"/>
      <c r="X351" s="35"/>
      <c r="Y351" s="35"/>
      <c r="Z351" s="35"/>
      <c r="AA351" s="35"/>
      <c r="AB351" s="35"/>
      <c r="AC351" s="35"/>
      <c r="AD351" s="35"/>
      <c r="AE351" s="35"/>
      <c r="AR351" s="181" t="s">
        <v>619</v>
      </c>
      <c r="AT351" s="181" t="s">
        <v>136</v>
      </c>
      <c r="AU351" s="181" t="s">
        <v>159</v>
      </c>
      <c r="AY351" s="19" t="s">
        <v>134</v>
      </c>
      <c r="BE351" s="182">
        <f>IF(N351="základní",J351,0)</f>
        <v>0</v>
      </c>
      <c r="BF351" s="182">
        <f>IF(N351="snížená",J351,0)</f>
        <v>0</v>
      </c>
      <c r="BG351" s="182">
        <f>IF(N351="zákl. přenesená",J351,0)</f>
        <v>0</v>
      </c>
      <c r="BH351" s="182">
        <f>IF(N351="sníž. přenesená",J351,0)</f>
        <v>0</v>
      </c>
      <c r="BI351" s="182">
        <f>IF(N351="nulová",J351,0)</f>
        <v>0</v>
      </c>
      <c r="BJ351" s="19" t="s">
        <v>84</v>
      </c>
      <c r="BK351" s="182">
        <f>ROUND(I351*H351,2)</f>
        <v>0</v>
      </c>
      <c r="BL351" s="19" t="s">
        <v>619</v>
      </c>
      <c r="BM351" s="181" t="s">
        <v>2074</v>
      </c>
    </row>
    <row r="352" spans="1:65" s="2" customFormat="1">
      <c r="A352" s="35"/>
      <c r="B352" s="36"/>
      <c r="C352" s="37"/>
      <c r="D352" s="183" t="s">
        <v>143</v>
      </c>
      <c r="E352" s="37"/>
      <c r="F352" s="184" t="s">
        <v>2073</v>
      </c>
      <c r="G352" s="37"/>
      <c r="H352" s="37"/>
      <c r="I352" s="426"/>
      <c r="J352" s="408"/>
      <c r="K352" s="37"/>
      <c r="L352" s="40"/>
      <c r="M352" s="186"/>
      <c r="N352" s="187"/>
      <c r="O352" s="64"/>
      <c r="P352" s="64"/>
      <c r="Q352" s="64"/>
      <c r="R352" s="64"/>
      <c r="S352" s="64"/>
      <c r="T352" s="65"/>
      <c r="U352" s="35"/>
      <c r="V352" s="35"/>
      <c r="W352" s="35"/>
      <c r="X352" s="35"/>
      <c r="Y352" s="35"/>
      <c r="Z352" s="35"/>
      <c r="AA352" s="35"/>
      <c r="AB352" s="35"/>
      <c r="AC352" s="35"/>
      <c r="AD352" s="35"/>
      <c r="AE352" s="35"/>
      <c r="AT352" s="19" t="s">
        <v>143</v>
      </c>
      <c r="AU352" s="19" t="s">
        <v>159</v>
      </c>
    </row>
    <row r="353" spans="1:65" s="2" customFormat="1" ht="14.45" customHeight="1">
      <c r="A353" s="35"/>
      <c r="B353" s="36"/>
      <c r="C353" s="170" t="s">
        <v>925</v>
      </c>
      <c r="D353" s="170" t="s">
        <v>136</v>
      </c>
      <c r="E353" s="171" t="s">
        <v>2075</v>
      </c>
      <c r="F353" s="172" t="s">
        <v>1972</v>
      </c>
      <c r="G353" s="173" t="s">
        <v>957</v>
      </c>
      <c r="H353" s="174">
        <v>394</v>
      </c>
      <c r="I353" s="424"/>
      <c r="J353" s="425">
        <f>ROUND(I353*H353,2)</f>
        <v>0</v>
      </c>
      <c r="K353" s="172" t="s">
        <v>19</v>
      </c>
      <c r="L353" s="40"/>
      <c r="M353" s="177" t="s">
        <v>19</v>
      </c>
      <c r="N353" s="178" t="s">
        <v>47</v>
      </c>
      <c r="O353" s="64"/>
      <c r="P353" s="179">
        <f>O353*H353</f>
        <v>0</v>
      </c>
      <c r="Q353" s="179">
        <v>0</v>
      </c>
      <c r="R353" s="179">
        <f>Q353*H353</f>
        <v>0</v>
      </c>
      <c r="S353" s="179">
        <v>0</v>
      </c>
      <c r="T353" s="180">
        <f>S353*H353</f>
        <v>0</v>
      </c>
      <c r="U353" s="35"/>
      <c r="V353" s="35"/>
      <c r="W353" s="35"/>
      <c r="X353" s="35"/>
      <c r="Y353" s="35"/>
      <c r="Z353" s="35"/>
      <c r="AA353" s="35"/>
      <c r="AB353" s="35"/>
      <c r="AC353" s="35"/>
      <c r="AD353" s="35"/>
      <c r="AE353" s="35"/>
      <c r="AR353" s="181" t="s">
        <v>619</v>
      </c>
      <c r="AT353" s="181" t="s">
        <v>136</v>
      </c>
      <c r="AU353" s="181" t="s">
        <v>159</v>
      </c>
      <c r="AY353" s="19" t="s">
        <v>134</v>
      </c>
      <c r="BE353" s="182">
        <f>IF(N353="základní",J353,0)</f>
        <v>0</v>
      </c>
      <c r="BF353" s="182">
        <f>IF(N353="snížená",J353,0)</f>
        <v>0</v>
      </c>
      <c r="BG353" s="182">
        <f>IF(N353="zákl. přenesená",J353,0)</f>
        <v>0</v>
      </c>
      <c r="BH353" s="182">
        <f>IF(N353="sníž. přenesená",J353,0)</f>
        <v>0</v>
      </c>
      <c r="BI353" s="182">
        <f>IF(N353="nulová",J353,0)</f>
        <v>0</v>
      </c>
      <c r="BJ353" s="19" t="s">
        <v>84</v>
      </c>
      <c r="BK353" s="182">
        <f>ROUND(I353*H353,2)</f>
        <v>0</v>
      </c>
      <c r="BL353" s="19" t="s">
        <v>619</v>
      </c>
      <c r="BM353" s="181" t="s">
        <v>2076</v>
      </c>
    </row>
    <row r="354" spans="1:65" s="2" customFormat="1">
      <c r="A354" s="35"/>
      <c r="B354" s="36"/>
      <c r="C354" s="37"/>
      <c r="D354" s="183" t="s">
        <v>143</v>
      </c>
      <c r="E354" s="37"/>
      <c r="F354" s="184" t="s">
        <v>1972</v>
      </c>
      <c r="G354" s="37"/>
      <c r="H354" s="37"/>
      <c r="I354" s="426"/>
      <c r="J354" s="408"/>
      <c r="K354" s="37"/>
      <c r="L354" s="40"/>
      <c r="M354" s="186"/>
      <c r="N354" s="187"/>
      <c r="O354" s="64"/>
      <c r="P354" s="64"/>
      <c r="Q354" s="64"/>
      <c r="R354" s="64"/>
      <c r="S354" s="64"/>
      <c r="T354" s="65"/>
      <c r="U354" s="35"/>
      <c r="V354" s="35"/>
      <c r="W354" s="35"/>
      <c r="X354" s="35"/>
      <c r="Y354" s="35"/>
      <c r="Z354" s="35"/>
      <c r="AA354" s="35"/>
      <c r="AB354" s="35"/>
      <c r="AC354" s="35"/>
      <c r="AD354" s="35"/>
      <c r="AE354" s="35"/>
      <c r="AT354" s="19" t="s">
        <v>143</v>
      </c>
      <c r="AU354" s="19" t="s">
        <v>159</v>
      </c>
    </row>
    <row r="355" spans="1:65" s="2" customFormat="1" ht="14.45" customHeight="1">
      <c r="A355" s="35"/>
      <c r="B355" s="36"/>
      <c r="C355" s="170" t="s">
        <v>930</v>
      </c>
      <c r="D355" s="170" t="s">
        <v>136</v>
      </c>
      <c r="E355" s="171" t="s">
        <v>2077</v>
      </c>
      <c r="F355" s="172" t="s">
        <v>2078</v>
      </c>
      <c r="G355" s="173" t="s">
        <v>957</v>
      </c>
      <c r="H355" s="174">
        <v>10</v>
      </c>
      <c r="I355" s="424"/>
      <c r="J355" s="425">
        <f>ROUND(I355*H355,2)</f>
        <v>0</v>
      </c>
      <c r="K355" s="172" t="s">
        <v>19</v>
      </c>
      <c r="L355" s="40"/>
      <c r="M355" s="177" t="s">
        <v>19</v>
      </c>
      <c r="N355" s="178" t="s">
        <v>47</v>
      </c>
      <c r="O355" s="64"/>
      <c r="P355" s="179">
        <f>O355*H355</f>
        <v>0</v>
      </c>
      <c r="Q355" s="179">
        <v>0</v>
      </c>
      <c r="R355" s="179">
        <f>Q355*H355</f>
        <v>0</v>
      </c>
      <c r="S355" s="179">
        <v>0</v>
      </c>
      <c r="T355" s="180">
        <f>S355*H355</f>
        <v>0</v>
      </c>
      <c r="U355" s="35"/>
      <c r="V355" s="35"/>
      <c r="W355" s="35"/>
      <c r="X355" s="35"/>
      <c r="Y355" s="35"/>
      <c r="Z355" s="35"/>
      <c r="AA355" s="35"/>
      <c r="AB355" s="35"/>
      <c r="AC355" s="35"/>
      <c r="AD355" s="35"/>
      <c r="AE355" s="35"/>
      <c r="AR355" s="181" t="s">
        <v>619</v>
      </c>
      <c r="AT355" s="181" t="s">
        <v>136</v>
      </c>
      <c r="AU355" s="181" t="s">
        <v>159</v>
      </c>
      <c r="AY355" s="19" t="s">
        <v>134</v>
      </c>
      <c r="BE355" s="182">
        <f>IF(N355="základní",J355,0)</f>
        <v>0</v>
      </c>
      <c r="BF355" s="182">
        <f>IF(N355="snížená",J355,0)</f>
        <v>0</v>
      </c>
      <c r="BG355" s="182">
        <f>IF(N355="zákl. přenesená",J355,0)</f>
        <v>0</v>
      </c>
      <c r="BH355" s="182">
        <f>IF(N355="sníž. přenesená",J355,0)</f>
        <v>0</v>
      </c>
      <c r="BI355" s="182">
        <f>IF(N355="nulová",J355,0)</f>
        <v>0</v>
      </c>
      <c r="BJ355" s="19" t="s">
        <v>84</v>
      </c>
      <c r="BK355" s="182">
        <f>ROUND(I355*H355,2)</f>
        <v>0</v>
      </c>
      <c r="BL355" s="19" t="s">
        <v>619</v>
      </c>
      <c r="BM355" s="181" t="s">
        <v>2079</v>
      </c>
    </row>
    <row r="356" spans="1:65" s="2" customFormat="1">
      <c r="A356" s="35"/>
      <c r="B356" s="36"/>
      <c r="C356" s="37"/>
      <c r="D356" s="183" t="s">
        <v>143</v>
      </c>
      <c r="E356" s="37"/>
      <c r="F356" s="184" t="s">
        <v>2078</v>
      </c>
      <c r="G356" s="37"/>
      <c r="H356" s="37"/>
      <c r="I356" s="426"/>
      <c r="J356" s="408"/>
      <c r="K356" s="37"/>
      <c r="L356" s="40"/>
      <c r="M356" s="186"/>
      <c r="N356" s="187"/>
      <c r="O356" s="64"/>
      <c r="P356" s="64"/>
      <c r="Q356" s="64"/>
      <c r="R356" s="64"/>
      <c r="S356" s="64"/>
      <c r="T356" s="65"/>
      <c r="U356" s="35"/>
      <c r="V356" s="35"/>
      <c r="W356" s="35"/>
      <c r="X356" s="35"/>
      <c r="Y356" s="35"/>
      <c r="Z356" s="35"/>
      <c r="AA356" s="35"/>
      <c r="AB356" s="35"/>
      <c r="AC356" s="35"/>
      <c r="AD356" s="35"/>
      <c r="AE356" s="35"/>
      <c r="AT356" s="19" t="s">
        <v>143</v>
      </c>
      <c r="AU356" s="19" t="s">
        <v>159</v>
      </c>
    </row>
    <row r="357" spans="1:65" s="2" customFormat="1" ht="14.45" customHeight="1">
      <c r="A357" s="35"/>
      <c r="B357" s="36"/>
      <c r="C357" s="170" t="s">
        <v>938</v>
      </c>
      <c r="D357" s="170" t="s">
        <v>136</v>
      </c>
      <c r="E357" s="171" t="s">
        <v>2080</v>
      </c>
      <c r="F357" s="172" t="s">
        <v>2081</v>
      </c>
      <c r="G357" s="173" t="s">
        <v>957</v>
      </c>
      <c r="H357" s="174">
        <v>1</v>
      </c>
      <c r="I357" s="424"/>
      <c r="J357" s="425">
        <f>ROUND(I357*H357,2)</f>
        <v>0</v>
      </c>
      <c r="K357" s="172" t="s">
        <v>19</v>
      </c>
      <c r="L357" s="40"/>
      <c r="M357" s="177" t="s">
        <v>19</v>
      </c>
      <c r="N357" s="178" t="s">
        <v>47</v>
      </c>
      <c r="O357" s="64"/>
      <c r="P357" s="179">
        <f>O357*H357</f>
        <v>0</v>
      </c>
      <c r="Q357" s="179">
        <v>0</v>
      </c>
      <c r="R357" s="179">
        <f>Q357*H357</f>
        <v>0</v>
      </c>
      <c r="S357" s="179">
        <v>0</v>
      </c>
      <c r="T357" s="180">
        <f>S357*H357</f>
        <v>0</v>
      </c>
      <c r="U357" s="35"/>
      <c r="V357" s="35"/>
      <c r="W357" s="35"/>
      <c r="X357" s="35"/>
      <c r="Y357" s="35"/>
      <c r="Z357" s="35"/>
      <c r="AA357" s="35"/>
      <c r="AB357" s="35"/>
      <c r="AC357" s="35"/>
      <c r="AD357" s="35"/>
      <c r="AE357" s="35"/>
      <c r="AR357" s="181" t="s">
        <v>619</v>
      </c>
      <c r="AT357" s="181" t="s">
        <v>136</v>
      </c>
      <c r="AU357" s="181" t="s">
        <v>159</v>
      </c>
      <c r="AY357" s="19" t="s">
        <v>134</v>
      </c>
      <c r="BE357" s="182">
        <f>IF(N357="základní",J357,0)</f>
        <v>0</v>
      </c>
      <c r="BF357" s="182">
        <f>IF(N357="snížená",J357,0)</f>
        <v>0</v>
      </c>
      <c r="BG357" s="182">
        <f>IF(N357="zákl. přenesená",J357,0)</f>
        <v>0</v>
      </c>
      <c r="BH357" s="182">
        <f>IF(N357="sníž. přenesená",J357,0)</f>
        <v>0</v>
      </c>
      <c r="BI357" s="182">
        <f>IF(N357="nulová",J357,0)</f>
        <v>0</v>
      </c>
      <c r="BJ357" s="19" t="s">
        <v>84</v>
      </c>
      <c r="BK357" s="182">
        <f>ROUND(I357*H357,2)</f>
        <v>0</v>
      </c>
      <c r="BL357" s="19" t="s">
        <v>619</v>
      </c>
      <c r="BM357" s="181" t="s">
        <v>2082</v>
      </c>
    </row>
    <row r="358" spans="1:65" s="2" customFormat="1">
      <c r="A358" s="35"/>
      <c r="B358" s="36"/>
      <c r="C358" s="37"/>
      <c r="D358" s="183" t="s">
        <v>143</v>
      </c>
      <c r="E358" s="37"/>
      <c r="F358" s="184" t="s">
        <v>2081</v>
      </c>
      <c r="G358" s="37"/>
      <c r="H358" s="37"/>
      <c r="I358" s="426"/>
      <c r="J358" s="408"/>
      <c r="K358" s="37"/>
      <c r="L358" s="40"/>
      <c r="M358" s="186"/>
      <c r="N358" s="187"/>
      <c r="O358" s="64"/>
      <c r="P358" s="64"/>
      <c r="Q358" s="64"/>
      <c r="R358" s="64"/>
      <c r="S358" s="64"/>
      <c r="T358" s="65"/>
      <c r="U358" s="35"/>
      <c r="V358" s="35"/>
      <c r="W358" s="35"/>
      <c r="X358" s="35"/>
      <c r="Y358" s="35"/>
      <c r="Z358" s="35"/>
      <c r="AA358" s="35"/>
      <c r="AB358" s="35"/>
      <c r="AC358" s="35"/>
      <c r="AD358" s="35"/>
      <c r="AE358" s="35"/>
      <c r="AT358" s="19" t="s">
        <v>143</v>
      </c>
      <c r="AU358" s="19" t="s">
        <v>159</v>
      </c>
    </row>
    <row r="359" spans="1:65" s="2" customFormat="1" ht="14.45" customHeight="1">
      <c r="A359" s="35"/>
      <c r="B359" s="36"/>
      <c r="C359" s="170" t="s">
        <v>948</v>
      </c>
      <c r="D359" s="170" t="s">
        <v>136</v>
      </c>
      <c r="E359" s="171" t="s">
        <v>2083</v>
      </c>
      <c r="F359" s="172" t="s">
        <v>2084</v>
      </c>
      <c r="G359" s="173" t="s">
        <v>957</v>
      </c>
      <c r="H359" s="174">
        <v>1</v>
      </c>
      <c r="I359" s="424"/>
      <c r="J359" s="425">
        <f>ROUND(I359*H359,2)</f>
        <v>0</v>
      </c>
      <c r="K359" s="172" t="s">
        <v>19</v>
      </c>
      <c r="L359" s="40"/>
      <c r="M359" s="177" t="s">
        <v>19</v>
      </c>
      <c r="N359" s="178" t="s">
        <v>47</v>
      </c>
      <c r="O359" s="64"/>
      <c r="P359" s="179">
        <f>O359*H359</f>
        <v>0</v>
      </c>
      <c r="Q359" s="179">
        <v>0</v>
      </c>
      <c r="R359" s="179">
        <f>Q359*H359</f>
        <v>0</v>
      </c>
      <c r="S359" s="179">
        <v>0</v>
      </c>
      <c r="T359" s="180">
        <f>S359*H359</f>
        <v>0</v>
      </c>
      <c r="U359" s="35"/>
      <c r="V359" s="35"/>
      <c r="W359" s="35"/>
      <c r="X359" s="35"/>
      <c r="Y359" s="35"/>
      <c r="Z359" s="35"/>
      <c r="AA359" s="35"/>
      <c r="AB359" s="35"/>
      <c r="AC359" s="35"/>
      <c r="AD359" s="35"/>
      <c r="AE359" s="35"/>
      <c r="AR359" s="181" t="s">
        <v>619</v>
      </c>
      <c r="AT359" s="181" t="s">
        <v>136</v>
      </c>
      <c r="AU359" s="181" t="s">
        <v>159</v>
      </c>
      <c r="AY359" s="19" t="s">
        <v>134</v>
      </c>
      <c r="BE359" s="182">
        <f>IF(N359="základní",J359,0)</f>
        <v>0</v>
      </c>
      <c r="BF359" s="182">
        <f>IF(N359="snížená",J359,0)</f>
        <v>0</v>
      </c>
      <c r="BG359" s="182">
        <f>IF(N359="zákl. přenesená",J359,0)</f>
        <v>0</v>
      </c>
      <c r="BH359" s="182">
        <f>IF(N359="sníž. přenesená",J359,0)</f>
        <v>0</v>
      </c>
      <c r="BI359" s="182">
        <f>IF(N359="nulová",J359,0)</f>
        <v>0</v>
      </c>
      <c r="BJ359" s="19" t="s">
        <v>84</v>
      </c>
      <c r="BK359" s="182">
        <f>ROUND(I359*H359,2)</f>
        <v>0</v>
      </c>
      <c r="BL359" s="19" t="s">
        <v>619</v>
      </c>
      <c r="BM359" s="181" t="s">
        <v>2085</v>
      </c>
    </row>
    <row r="360" spans="1:65" s="2" customFormat="1">
      <c r="A360" s="35"/>
      <c r="B360" s="36"/>
      <c r="C360" s="37"/>
      <c r="D360" s="183" t="s">
        <v>143</v>
      </c>
      <c r="E360" s="37"/>
      <c r="F360" s="184" t="s">
        <v>2084</v>
      </c>
      <c r="G360" s="37"/>
      <c r="H360" s="37"/>
      <c r="I360" s="426"/>
      <c r="J360" s="408"/>
      <c r="K360" s="37"/>
      <c r="L360" s="40"/>
      <c r="M360" s="186"/>
      <c r="N360" s="187"/>
      <c r="O360" s="64"/>
      <c r="P360" s="64"/>
      <c r="Q360" s="64"/>
      <c r="R360" s="64"/>
      <c r="S360" s="64"/>
      <c r="T360" s="65"/>
      <c r="U360" s="35"/>
      <c r="V360" s="35"/>
      <c r="W360" s="35"/>
      <c r="X360" s="35"/>
      <c r="Y360" s="35"/>
      <c r="Z360" s="35"/>
      <c r="AA360" s="35"/>
      <c r="AB360" s="35"/>
      <c r="AC360" s="35"/>
      <c r="AD360" s="35"/>
      <c r="AE360" s="35"/>
      <c r="AT360" s="19" t="s">
        <v>143</v>
      </c>
      <c r="AU360" s="19" t="s">
        <v>159</v>
      </c>
    </row>
    <row r="361" spans="1:65" s="2" customFormat="1" ht="14.45" customHeight="1">
      <c r="A361" s="35"/>
      <c r="B361" s="36"/>
      <c r="C361" s="170" t="s">
        <v>954</v>
      </c>
      <c r="D361" s="170" t="s">
        <v>136</v>
      </c>
      <c r="E361" s="171" t="s">
        <v>2086</v>
      </c>
      <c r="F361" s="172" t="s">
        <v>1969</v>
      </c>
      <c r="G361" s="173" t="s">
        <v>957</v>
      </c>
      <c r="H361" s="174">
        <v>25</v>
      </c>
      <c r="I361" s="424"/>
      <c r="J361" s="425">
        <f>ROUND(I361*H361,2)</f>
        <v>0</v>
      </c>
      <c r="K361" s="172" t="s">
        <v>19</v>
      </c>
      <c r="L361" s="40"/>
      <c r="M361" s="177" t="s">
        <v>19</v>
      </c>
      <c r="N361" s="178" t="s">
        <v>47</v>
      </c>
      <c r="O361" s="64"/>
      <c r="P361" s="179">
        <f>O361*H361</f>
        <v>0</v>
      </c>
      <c r="Q361" s="179">
        <v>0</v>
      </c>
      <c r="R361" s="179">
        <f>Q361*H361</f>
        <v>0</v>
      </c>
      <c r="S361" s="179">
        <v>0</v>
      </c>
      <c r="T361" s="180">
        <f>S361*H361</f>
        <v>0</v>
      </c>
      <c r="U361" s="35"/>
      <c r="V361" s="35"/>
      <c r="W361" s="35"/>
      <c r="X361" s="35"/>
      <c r="Y361" s="35"/>
      <c r="Z361" s="35"/>
      <c r="AA361" s="35"/>
      <c r="AB361" s="35"/>
      <c r="AC361" s="35"/>
      <c r="AD361" s="35"/>
      <c r="AE361" s="35"/>
      <c r="AR361" s="181" t="s">
        <v>619</v>
      </c>
      <c r="AT361" s="181" t="s">
        <v>136</v>
      </c>
      <c r="AU361" s="181" t="s">
        <v>159</v>
      </c>
      <c r="AY361" s="19" t="s">
        <v>134</v>
      </c>
      <c r="BE361" s="182">
        <f>IF(N361="základní",J361,0)</f>
        <v>0</v>
      </c>
      <c r="BF361" s="182">
        <f>IF(N361="snížená",J361,0)</f>
        <v>0</v>
      </c>
      <c r="BG361" s="182">
        <f>IF(N361="zákl. přenesená",J361,0)</f>
        <v>0</v>
      </c>
      <c r="BH361" s="182">
        <f>IF(N361="sníž. přenesená",J361,0)</f>
        <v>0</v>
      </c>
      <c r="BI361" s="182">
        <f>IF(N361="nulová",J361,0)</f>
        <v>0</v>
      </c>
      <c r="BJ361" s="19" t="s">
        <v>84</v>
      </c>
      <c r="BK361" s="182">
        <f>ROUND(I361*H361,2)</f>
        <v>0</v>
      </c>
      <c r="BL361" s="19" t="s">
        <v>619</v>
      </c>
      <c r="BM361" s="181" t="s">
        <v>2087</v>
      </c>
    </row>
    <row r="362" spans="1:65" s="2" customFormat="1">
      <c r="A362" s="35"/>
      <c r="B362" s="36"/>
      <c r="C362" s="37"/>
      <c r="D362" s="183" t="s">
        <v>143</v>
      </c>
      <c r="E362" s="37"/>
      <c r="F362" s="184" t="s">
        <v>1969</v>
      </c>
      <c r="G362" s="37"/>
      <c r="H362" s="37"/>
      <c r="I362" s="426"/>
      <c r="J362" s="408"/>
      <c r="K362" s="37"/>
      <c r="L362" s="40"/>
      <c r="M362" s="186"/>
      <c r="N362" s="187"/>
      <c r="O362" s="64"/>
      <c r="P362" s="64"/>
      <c r="Q362" s="64"/>
      <c r="R362" s="64"/>
      <c r="S362" s="64"/>
      <c r="T362" s="65"/>
      <c r="U362" s="35"/>
      <c r="V362" s="35"/>
      <c r="W362" s="35"/>
      <c r="X362" s="35"/>
      <c r="Y362" s="35"/>
      <c r="Z362" s="35"/>
      <c r="AA362" s="35"/>
      <c r="AB362" s="35"/>
      <c r="AC362" s="35"/>
      <c r="AD362" s="35"/>
      <c r="AE362" s="35"/>
      <c r="AT362" s="19" t="s">
        <v>143</v>
      </c>
      <c r="AU362" s="19" t="s">
        <v>159</v>
      </c>
    </row>
    <row r="363" spans="1:65" s="2" customFormat="1" ht="14.45" customHeight="1">
      <c r="A363" s="35"/>
      <c r="B363" s="36"/>
      <c r="C363" s="170" t="s">
        <v>959</v>
      </c>
      <c r="D363" s="170" t="s">
        <v>136</v>
      </c>
      <c r="E363" s="171" t="s">
        <v>2088</v>
      </c>
      <c r="F363" s="172" t="s">
        <v>2089</v>
      </c>
      <c r="G363" s="173" t="s">
        <v>957</v>
      </c>
      <c r="H363" s="174">
        <v>2</v>
      </c>
      <c r="I363" s="424"/>
      <c r="J363" s="425">
        <f>ROUND(I363*H363,2)</f>
        <v>0</v>
      </c>
      <c r="K363" s="172" t="s">
        <v>19</v>
      </c>
      <c r="L363" s="40"/>
      <c r="M363" s="177" t="s">
        <v>19</v>
      </c>
      <c r="N363" s="178" t="s">
        <v>47</v>
      </c>
      <c r="O363" s="64"/>
      <c r="P363" s="179">
        <f>O363*H363</f>
        <v>0</v>
      </c>
      <c r="Q363" s="179">
        <v>0</v>
      </c>
      <c r="R363" s="179">
        <f>Q363*H363</f>
        <v>0</v>
      </c>
      <c r="S363" s="179">
        <v>0</v>
      </c>
      <c r="T363" s="180">
        <f>S363*H363</f>
        <v>0</v>
      </c>
      <c r="U363" s="35"/>
      <c r="V363" s="35"/>
      <c r="W363" s="35"/>
      <c r="X363" s="35"/>
      <c r="Y363" s="35"/>
      <c r="Z363" s="35"/>
      <c r="AA363" s="35"/>
      <c r="AB363" s="35"/>
      <c r="AC363" s="35"/>
      <c r="AD363" s="35"/>
      <c r="AE363" s="35"/>
      <c r="AR363" s="181" t="s">
        <v>619</v>
      </c>
      <c r="AT363" s="181" t="s">
        <v>136</v>
      </c>
      <c r="AU363" s="181" t="s">
        <v>159</v>
      </c>
      <c r="AY363" s="19" t="s">
        <v>134</v>
      </c>
      <c r="BE363" s="182">
        <f>IF(N363="základní",J363,0)</f>
        <v>0</v>
      </c>
      <c r="BF363" s="182">
        <f>IF(N363="snížená",J363,0)</f>
        <v>0</v>
      </c>
      <c r="BG363" s="182">
        <f>IF(N363="zákl. přenesená",J363,0)</f>
        <v>0</v>
      </c>
      <c r="BH363" s="182">
        <f>IF(N363="sníž. přenesená",J363,0)</f>
        <v>0</v>
      </c>
      <c r="BI363" s="182">
        <f>IF(N363="nulová",J363,0)</f>
        <v>0</v>
      </c>
      <c r="BJ363" s="19" t="s">
        <v>84</v>
      </c>
      <c r="BK363" s="182">
        <f>ROUND(I363*H363,2)</f>
        <v>0</v>
      </c>
      <c r="BL363" s="19" t="s">
        <v>619</v>
      </c>
      <c r="BM363" s="181" t="s">
        <v>2090</v>
      </c>
    </row>
    <row r="364" spans="1:65" s="2" customFormat="1">
      <c r="A364" s="35"/>
      <c r="B364" s="36"/>
      <c r="C364" s="37"/>
      <c r="D364" s="183" t="s">
        <v>143</v>
      </c>
      <c r="E364" s="37"/>
      <c r="F364" s="184" t="s">
        <v>2089</v>
      </c>
      <c r="G364" s="37"/>
      <c r="H364" s="37"/>
      <c r="I364" s="426"/>
      <c r="J364" s="408"/>
      <c r="K364" s="37"/>
      <c r="L364" s="40"/>
      <c r="M364" s="186"/>
      <c r="N364" s="187"/>
      <c r="O364" s="64"/>
      <c r="P364" s="64"/>
      <c r="Q364" s="64"/>
      <c r="R364" s="64"/>
      <c r="S364" s="64"/>
      <c r="T364" s="65"/>
      <c r="U364" s="35"/>
      <c r="V364" s="35"/>
      <c r="W364" s="35"/>
      <c r="X364" s="35"/>
      <c r="Y364" s="35"/>
      <c r="Z364" s="35"/>
      <c r="AA364" s="35"/>
      <c r="AB364" s="35"/>
      <c r="AC364" s="35"/>
      <c r="AD364" s="35"/>
      <c r="AE364" s="35"/>
      <c r="AT364" s="19" t="s">
        <v>143</v>
      </c>
      <c r="AU364" s="19" t="s">
        <v>159</v>
      </c>
    </row>
    <row r="365" spans="1:65" s="12" customFormat="1" ht="20.85" customHeight="1">
      <c r="B365" s="155"/>
      <c r="C365" s="156"/>
      <c r="D365" s="157" t="s">
        <v>75</v>
      </c>
      <c r="E365" s="169" t="s">
        <v>2091</v>
      </c>
      <c r="F365" s="169" t="s">
        <v>2092</v>
      </c>
      <c r="G365" s="156"/>
      <c r="H365" s="156"/>
      <c r="I365" s="421"/>
      <c r="J365" s="423">
        <f>BK365</f>
        <v>0</v>
      </c>
      <c r="K365" s="156"/>
      <c r="L365" s="161"/>
      <c r="M365" s="162"/>
      <c r="N365" s="163"/>
      <c r="O365" s="163"/>
      <c r="P365" s="164">
        <f>SUM(P366:P428)</f>
        <v>0</v>
      </c>
      <c r="Q365" s="163"/>
      <c r="R365" s="164">
        <f>SUM(R366:R428)</f>
        <v>0</v>
      </c>
      <c r="S365" s="163"/>
      <c r="T365" s="165">
        <f>SUM(T366:T428)</f>
        <v>0</v>
      </c>
      <c r="AR365" s="166" t="s">
        <v>159</v>
      </c>
      <c r="AT365" s="167" t="s">
        <v>75</v>
      </c>
      <c r="AU365" s="167" t="s">
        <v>86</v>
      </c>
      <c r="AY365" s="166" t="s">
        <v>134</v>
      </c>
      <c r="BK365" s="168">
        <f>SUM(BK366:BK428)</f>
        <v>0</v>
      </c>
    </row>
    <row r="366" spans="1:65" s="2" customFormat="1" ht="14.45" customHeight="1">
      <c r="A366" s="35"/>
      <c r="B366" s="36"/>
      <c r="C366" s="218" t="s">
        <v>963</v>
      </c>
      <c r="D366" s="218" t="s">
        <v>192</v>
      </c>
      <c r="E366" s="219" t="s">
        <v>2093</v>
      </c>
      <c r="F366" s="220" t="s">
        <v>2094</v>
      </c>
      <c r="G366" s="221" t="s">
        <v>957</v>
      </c>
      <c r="H366" s="222">
        <v>2</v>
      </c>
      <c r="I366" s="427"/>
      <c r="J366" s="428">
        <f>ROUND(I366*H366,2)</f>
        <v>0</v>
      </c>
      <c r="K366" s="220" t="s">
        <v>19</v>
      </c>
      <c r="L366" s="223"/>
      <c r="M366" s="224" t="s">
        <v>19</v>
      </c>
      <c r="N366" s="225" t="s">
        <v>47</v>
      </c>
      <c r="O366" s="64"/>
      <c r="P366" s="179">
        <f>O366*H366</f>
        <v>0</v>
      </c>
      <c r="Q366" s="179">
        <v>0</v>
      </c>
      <c r="R366" s="179">
        <f>Q366*H366</f>
        <v>0</v>
      </c>
      <c r="S366" s="179">
        <v>0</v>
      </c>
      <c r="T366" s="180">
        <f>S366*H366</f>
        <v>0</v>
      </c>
      <c r="U366" s="35"/>
      <c r="V366" s="35"/>
      <c r="W366" s="35"/>
      <c r="X366" s="35"/>
      <c r="Y366" s="35"/>
      <c r="Z366" s="35"/>
      <c r="AA366" s="35"/>
      <c r="AB366" s="35"/>
      <c r="AC366" s="35"/>
      <c r="AD366" s="35"/>
      <c r="AE366" s="35"/>
      <c r="AR366" s="181" t="s">
        <v>1178</v>
      </c>
      <c r="AT366" s="181" t="s">
        <v>192</v>
      </c>
      <c r="AU366" s="181" t="s">
        <v>159</v>
      </c>
      <c r="AY366" s="19" t="s">
        <v>134</v>
      </c>
      <c r="BE366" s="182">
        <f>IF(N366="základní",J366,0)</f>
        <v>0</v>
      </c>
      <c r="BF366" s="182">
        <f>IF(N366="snížená",J366,0)</f>
        <v>0</v>
      </c>
      <c r="BG366" s="182">
        <f>IF(N366="zákl. přenesená",J366,0)</f>
        <v>0</v>
      </c>
      <c r="BH366" s="182">
        <f>IF(N366="sníž. přenesená",J366,0)</f>
        <v>0</v>
      </c>
      <c r="BI366" s="182">
        <f>IF(N366="nulová",J366,0)</f>
        <v>0</v>
      </c>
      <c r="BJ366" s="19" t="s">
        <v>84</v>
      </c>
      <c r="BK366" s="182">
        <f>ROUND(I366*H366,2)</f>
        <v>0</v>
      </c>
      <c r="BL366" s="19" t="s">
        <v>619</v>
      </c>
      <c r="BM366" s="181" t="s">
        <v>2095</v>
      </c>
    </row>
    <row r="367" spans="1:65" s="2" customFormat="1">
      <c r="A367" s="35"/>
      <c r="B367" s="36"/>
      <c r="C367" s="37"/>
      <c r="D367" s="183" t="s">
        <v>143</v>
      </c>
      <c r="E367" s="37"/>
      <c r="F367" s="184" t="s">
        <v>2094</v>
      </c>
      <c r="G367" s="37"/>
      <c r="H367" s="37"/>
      <c r="I367" s="426"/>
      <c r="J367" s="408"/>
      <c r="K367" s="37"/>
      <c r="L367" s="40"/>
      <c r="M367" s="186"/>
      <c r="N367" s="187"/>
      <c r="O367" s="64"/>
      <c r="P367" s="64"/>
      <c r="Q367" s="64"/>
      <c r="R367" s="64"/>
      <c r="S367" s="64"/>
      <c r="T367" s="65"/>
      <c r="U367" s="35"/>
      <c r="V367" s="35"/>
      <c r="W367" s="35"/>
      <c r="X367" s="35"/>
      <c r="Y367" s="35"/>
      <c r="Z367" s="35"/>
      <c r="AA367" s="35"/>
      <c r="AB367" s="35"/>
      <c r="AC367" s="35"/>
      <c r="AD367" s="35"/>
      <c r="AE367" s="35"/>
      <c r="AT367" s="19" t="s">
        <v>143</v>
      </c>
      <c r="AU367" s="19" t="s">
        <v>159</v>
      </c>
    </row>
    <row r="368" spans="1:65" s="2" customFormat="1" ht="14.45" customHeight="1">
      <c r="A368" s="35"/>
      <c r="B368" s="36"/>
      <c r="C368" s="218" t="s">
        <v>972</v>
      </c>
      <c r="D368" s="218" t="s">
        <v>192</v>
      </c>
      <c r="E368" s="219" t="s">
        <v>2096</v>
      </c>
      <c r="F368" s="220" t="s">
        <v>2097</v>
      </c>
      <c r="G368" s="221" t="s">
        <v>957</v>
      </c>
      <c r="H368" s="222">
        <v>1</v>
      </c>
      <c r="I368" s="427"/>
      <c r="J368" s="428">
        <f>ROUND(I368*H368,2)</f>
        <v>0</v>
      </c>
      <c r="K368" s="220" t="s">
        <v>19</v>
      </c>
      <c r="L368" s="223"/>
      <c r="M368" s="224" t="s">
        <v>19</v>
      </c>
      <c r="N368" s="225" t="s">
        <v>47</v>
      </c>
      <c r="O368" s="64"/>
      <c r="P368" s="179">
        <f>O368*H368</f>
        <v>0</v>
      </c>
      <c r="Q368" s="179">
        <v>0</v>
      </c>
      <c r="R368" s="179">
        <f>Q368*H368</f>
        <v>0</v>
      </c>
      <c r="S368" s="179">
        <v>0</v>
      </c>
      <c r="T368" s="180">
        <f>S368*H368</f>
        <v>0</v>
      </c>
      <c r="U368" s="35"/>
      <c r="V368" s="35"/>
      <c r="W368" s="35"/>
      <c r="X368" s="35"/>
      <c r="Y368" s="35"/>
      <c r="Z368" s="35"/>
      <c r="AA368" s="35"/>
      <c r="AB368" s="35"/>
      <c r="AC368" s="35"/>
      <c r="AD368" s="35"/>
      <c r="AE368" s="35"/>
      <c r="AR368" s="181" t="s">
        <v>1178</v>
      </c>
      <c r="AT368" s="181" t="s">
        <v>192</v>
      </c>
      <c r="AU368" s="181" t="s">
        <v>159</v>
      </c>
      <c r="AY368" s="19" t="s">
        <v>134</v>
      </c>
      <c r="BE368" s="182">
        <f>IF(N368="základní",J368,0)</f>
        <v>0</v>
      </c>
      <c r="BF368" s="182">
        <f>IF(N368="snížená",J368,0)</f>
        <v>0</v>
      </c>
      <c r="BG368" s="182">
        <f>IF(N368="zákl. přenesená",J368,0)</f>
        <v>0</v>
      </c>
      <c r="BH368" s="182">
        <f>IF(N368="sníž. přenesená",J368,0)</f>
        <v>0</v>
      </c>
      <c r="BI368" s="182">
        <f>IF(N368="nulová",J368,0)</f>
        <v>0</v>
      </c>
      <c r="BJ368" s="19" t="s">
        <v>84</v>
      </c>
      <c r="BK368" s="182">
        <f>ROUND(I368*H368,2)</f>
        <v>0</v>
      </c>
      <c r="BL368" s="19" t="s">
        <v>619</v>
      </c>
      <c r="BM368" s="181" t="s">
        <v>2098</v>
      </c>
    </row>
    <row r="369" spans="1:65" s="2" customFormat="1">
      <c r="A369" s="35"/>
      <c r="B369" s="36"/>
      <c r="C369" s="37"/>
      <c r="D369" s="183" t="s">
        <v>143</v>
      </c>
      <c r="E369" s="37"/>
      <c r="F369" s="184" t="s">
        <v>2097</v>
      </c>
      <c r="G369" s="37"/>
      <c r="H369" s="37"/>
      <c r="I369" s="426"/>
      <c r="J369" s="408"/>
      <c r="K369" s="37"/>
      <c r="L369" s="40"/>
      <c r="M369" s="186"/>
      <c r="N369" s="187"/>
      <c r="O369" s="64"/>
      <c r="P369" s="64"/>
      <c r="Q369" s="64"/>
      <c r="R369" s="64"/>
      <c r="S369" s="64"/>
      <c r="T369" s="65"/>
      <c r="U369" s="35"/>
      <c r="V369" s="35"/>
      <c r="W369" s="35"/>
      <c r="X369" s="35"/>
      <c r="Y369" s="35"/>
      <c r="Z369" s="35"/>
      <c r="AA369" s="35"/>
      <c r="AB369" s="35"/>
      <c r="AC369" s="35"/>
      <c r="AD369" s="35"/>
      <c r="AE369" s="35"/>
      <c r="AT369" s="19" t="s">
        <v>143</v>
      </c>
      <c r="AU369" s="19" t="s">
        <v>159</v>
      </c>
    </row>
    <row r="370" spans="1:65" s="2" customFormat="1" ht="14.45" customHeight="1">
      <c r="A370" s="35"/>
      <c r="B370" s="36"/>
      <c r="C370" s="218" t="s">
        <v>977</v>
      </c>
      <c r="D370" s="218" t="s">
        <v>192</v>
      </c>
      <c r="E370" s="219" t="s">
        <v>2099</v>
      </c>
      <c r="F370" s="220" t="s">
        <v>2100</v>
      </c>
      <c r="G370" s="221" t="s">
        <v>957</v>
      </c>
      <c r="H370" s="222">
        <v>2</v>
      </c>
      <c r="I370" s="427"/>
      <c r="J370" s="428">
        <f>ROUND(I370*H370,2)</f>
        <v>0</v>
      </c>
      <c r="K370" s="220" t="s">
        <v>19</v>
      </c>
      <c r="L370" s="223"/>
      <c r="M370" s="224" t="s">
        <v>19</v>
      </c>
      <c r="N370" s="225" t="s">
        <v>47</v>
      </c>
      <c r="O370" s="64"/>
      <c r="P370" s="179">
        <f>O370*H370</f>
        <v>0</v>
      </c>
      <c r="Q370" s="179">
        <v>0</v>
      </c>
      <c r="R370" s="179">
        <f>Q370*H370</f>
        <v>0</v>
      </c>
      <c r="S370" s="179">
        <v>0</v>
      </c>
      <c r="T370" s="180">
        <f>S370*H370</f>
        <v>0</v>
      </c>
      <c r="U370" s="35"/>
      <c r="V370" s="35"/>
      <c r="W370" s="35"/>
      <c r="X370" s="35"/>
      <c r="Y370" s="35"/>
      <c r="Z370" s="35"/>
      <c r="AA370" s="35"/>
      <c r="AB370" s="35"/>
      <c r="AC370" s="35"/>
      <c r="AD370" s="35"/>
      <c r="AE370" s="35"/>
      <c r="AR370" s="181" t="s">
        <v>1178</v>
      </c>
      <c r="AT370" s="181" t="s">
        <v>192</v>
      </c>
      <c r="AU370" s="181" t="s">
        <v>159</v>
      </c>
      <c r="AY370" s="19" t="s">
        <v>134</v>
      </c>
      <c r="BE370" s="182">
        <f>IF(N370="základní",J370,0)</f>
        <v>0</v>
      </c>
      <c r="BF370" s="182">
        <f>IF(N370="snížená",J370,0)</f>
        <v>0</v>
      </c>
      <c r="BG370" s="182">
        <f>IF(N370="zákl. přenesená",J370,0)</f>
        <v>0</v>
      </c>
      <c r="BH370" s="182">
        <f>IF(N370="sníž. přenesená",J370,0)</f>
        <v>0</v>
      </c>
      <c r="BI370" s="182">
        <f>IF(N370="nulová",J370,0)</f>
        <v>0</v>
      </c>
      <c r="BJ370" s="19" t="s">
        <v>84</v>
      </c>
      <c r="BK370" s="182">
        <f>ROUND(I370*H370,2)</f>
        <v>0</v>
      </c>
      <c r="BL370" s="19" t="s">
        <v>619</v>
      </c>
      <c r="BM370" s="181" t="s">
        <v>2101</v>
      </c>
    </row>
    <row r="371" spans="1:65" s="2" customFormat="1">
      <c r="A371" s="35"/>
      <c r="B371" s="36"/>
      <c r="C371" s="37"/>
      <c r="D371" s="183" t="s">
        <v>143</v>
      </c>
      <c r="E371" s="37"/>
      <c r="F371" s="184" t="s">
        <v>2100</v>
      </c>
      <c r="G371" s="37"/>
      <c r="H371" s="37"/>
      <c r="I371" s="426"/>
      <c r="J371" s="408"/>
      <c r="K371" s="37"/>
      <c r="L371" s="40"/>
      <c r="M371" s="186"/>
      <c r="N371" s="187"/>
      <c r="O371" s="64"/>
      <c r="P371" s="64"/>
      <c r="Q371" s="64"/>
      <c r="R371" s="64"/>
      <c r="S371" s="64"/>
      <c r="T371" s="65"/>
      <c r="U371" s="35"/>
      <c r="V371" s="35"/>
      <c r="W371" s="35"/>
      <c r="X371" s="35"/>
      <c r="Y371" s="35"/>
      <c r="Z371" s="35"/>
      <c r="AA371" s="35"/>
      <c r="AB371" s="35"/>
      <c r="AC371" s="35"/>
      <c r="AD371" s="35"/>
      <c r="AE371" s="35"/>
      <c r="AT371" s="19" t="s">
        <v>143</v>
      </c>
      <c r="AU371" s="19" t="s">
        <v>159</v>
      </c>
    </row>
    <row r="372" spans="1:65" s="2" customFormat="1" ht="14.45" customHeight="1">
      <c r="A372" s="35"/>
      <c r="B372" s="36"/>
      <c r="C372" s="218" t="s">
        <v>982</v>
      </c>
      <c r="D372" s="218" t="s">
        <v>192</v>
      </c>
      <c r="E372" s="219" t="s">
        <v>2102</v>
      </c>
      <c r="F372" s="220" t="s">
        <v>2103</v>
      </c>
      <c r="G372" s="221" t="s">
        <v>957</v>
      </c>
      <c r="H372" s="222">
        <v>11</v>
      </c>
      <c r="I372" s="427"/>
      <c r="J372" s="428">
        <f>ROUND(I372*H372,2)</f>
        <v>0</v>
      </c>
      <c r="K372" s="220" t="s">
        <v>19</v>
      </c>
      <c r="L372" s="223"/>
      <c r="M372" s="224" t="s">
        <v>19</v>
      </c>
      <c r="N372" s="225" t="s">
        <v>47</v>
      </c>
      <c r="O372" s="64"/>
      <c r="P372" s="179">
        <f>O372*H372</f>
        <v>0</v>
      </c>
      <c r="Q372" s="179">
        <v>0</v>
      </c>
      <c r="R372" s="179">
        <f>Q372*H372</f>
        <v>0</v>
      </c>
      <c r="S372" s="179">
        <v>0</v>
      </c>
      <c r="T372" s="180">
        <f>S372*H372</f>
        <v>0</v>
      </c>
      <c r="U372" s="35"/>
      <c r="V372" s="35"/>
      <c r="W372" s="35"/>
      <c r="X372" s="35"/>
      <c r="Y372" s="35"/>
      <c r="Z372" s="35"/>
      <c r="AA372" s="35"/>
      <c r="AB372" s="35"/>
      <c r="AC372" s="35"/>
      <c r="AD372" s="35"/>
      <c r="AE372" s="35"/>
      <c r="AR372" s="181" t="s">
        <v>1178</v>
      </c>
      <c r="AT372" s="181" t="s">
        <v>192</v>
      </c>
      <c r="AU372" s="181" t="s">
        <v>159</v>
      </c>
      <c r="AY372" s="19" t="s">
        <v>134</v>
      </c>
      <c r="BE372" s="182">
        <f>IF(N372="základní",J372,0)</f>
        <v>0</v>
      </c>
      <c r="BF372" s="182">
        <f>IF(N372="snížená",J372,0)</f>
        <v>0</v>
      </c>
      <c r="BG372" s="182">
        <f>IF(N372="zákl. přenesená",J372,0)</f>
        <v>0</v>
      </c>
      <c r="BH372" s="182">
        <f>IF(N372="sníž. přenesená",J372,0)</f>
        <v>0</v>
      </c>
      <c r="BI372" s="182">
        <f>IF(N372="nulová",J372,0)</f>
        <v>0</v>
      </c>
      <c r="BJ372" s="19" t="s">
        <v>84</v>
      </c>
      <c r="BK372" s="182">
        <f>ROUND(I372*H372,2)</f>
        <v>0</v>
      </c>
      <c r="BL372" s="19" t="s">
        <v>619</v>
      </c>
      <c r="BM372" s="181" t="s">
        <v>2104</v>
      </c>
    </row>
    <row r="373" spans="1:65" s="2" customFormat="1">
      <c r="A373" s="35"/>
      <c r="B373" s="36"/>
      <c r="C373" s="37"/>
      <c r="D373" s="183" t="s">
        <v>143</v>
      </c>
      <c r="E373" s="37"/>
      <c r="F373" s="184" t="s">
        <v>2103</v>
      </c>
      <c r="G373" s="37"/>
      <c r="H373" s="37"/>
      <c r="I373" s="426"/>
      <c r="J373" s="408"/>
      <c r="K373" s="37"/>
      <c r="L373" s="40"/>
      <c r="M373" s="186"/>
      <c r="N373" s="187"/>
      <c r="O373" s="64"/>
      <c r="P373" s="64"/>
      <c r="Q373" s="64"/>
      <c r="R373" s="64"/>
      <c r="S373" s="64"/>
      <c r="T373" s="65"/>
      <c r="U373" s="35"/>
      <c r="V373" s="35"/>
      <c r="W373" s="35"/>
      <c r="X373" s="35"/>
      <c r="Y373" s="35"/>
      <c r="Z373" s="35"/>
      <c r="AA373" s="35"/>
      <c r="AB373" s="35"/>
      <c r="AC373" s="35"/>
      <c r="AD373" s="35"/>
      <c r="AE373" s="35"/>
      <c r="AT373" s="19" t="s">
        <v>143</v>
      </c>
      <c r="AU373" s="19" t="s">
        <v>159</v>
      </c>
    </row>
    <row r="374" spans="1:65" s="2" customFormat="1" ht="14.45" customHeight="1">
      <c r="A374" s="35"/>
      <c r="B374" s="36"/>
      <c r="C374" s="218" t="s">
        <v>646</v>
      </c>
      <c r="D374" s="218" t="s">
        <v>192</v>
      </c>
      <c r="E374" s="219" t="s">
        <v>2105</v>
      </c>
      <c r="F374" s="220" t="s">
        <v>2106</v>
      </c>
      <c r="G374" s="221" t="s">
        <v>957</v>
      </c>
      <c r="H374" s="222">
        <v>1</v>
      </c>
      <c r="I374" s="427"/>
      <c r="J374" s="428">
        <f>ROUND(I374*H374,2)</f>
        <v>0</v>
      </c>
      <c r="K374" s="220" t="s">
        <v>19</v>
      </c>
      <c r="L374" s="223"/>
      <c r="M374" s="224" t="s">
        <v>19</v>
      </c>
      <c r="N374" s="225" t="s">
        <v>47</v>
      </c>
      <c r="O374" s="64"/>
      <c r="P374" s="179">
        <f>O374*H374</f>
        <v>0</v>
      </c>
      <c r="Q374" s="179">
        <v>0</v>
      </c>
      <c r="R374" s="179">
        <f>Q374*H374</f>
        <v>0</v>
      </c>
      <c r="S374" s="179">
        <v>0</v>
      </c>
      <c r="T374" s="180">
        <f>S374*H374</f>
        <v>0</v>
      </c>
      <c r="U374" s="35"/>
      <c r="V374" s="35"/>
      <c r="W374" s="35"/>
      <c r="X374" s="35"/>
      <c r="Y374" s="35"/>
      <c r="Z374" s="35"/>
      <c r="AA374" s="35"/>
      <c r="AB374" s="35"/>
      <c r="AC374" s="35"/>
      <c r="AD374" s="35"/>
      <c r="AE374" s="35"/>
      <c r="AR374" s="181" t="s">
        <v>1178</v>
      </c>
      <c r="AT374" s="181" t="s">
        <v>192</v>
      </c>
      <c r="AU374" s="181" t="s">
        <v>159</v>
      </c>
      <c r="AY374" s="19" t="s">
        <v>134</v>
      </c>
      <c r="BE374" s="182">
        <f>IF(N374="základní",J374,0)</f>
        <v>0</v>
      </c>
      <c r="BF374" s="182">
        <f>IF(N374="snížená",J374,0)</f>
        <v>0</v>
      </c>
      <c r="BG374" s="182">
        <f>IF(N374="zákl. přenesená",J374,0)</f>
        <v>0</v>
      </c>
      <c r="BH374" s="182">
        <f>IF(N374="sníž. přenesená",J374,0)</f>
        <v>0</v>
      </c>
      <c r="BI374" s="182">
        <f>IF(N374="nulová",J374,0)</f>
        <v>0</v>
      </c>
      <c r="BJ374" s="19" t="s">
        <v>84</v>
      </c>
      <c r="BK374" s="182">
        <f>ROUND(I374*H374,2)</f>
        <v>0</v>
      </c>
      <c r="BL374" s="19" t="s">
        <v>619</v>
      </c>
      <c r="BM374" s="181" t="s">
        <v>2107</v>
      </c>
    </row>
    <row r="375" spans="1:65" s="2" customFormat="1">
      <c r="A375" s="35"/>
      <c r="B375" s="36"/>
      <c r="C375" s="37"/>
      <c r="D375" s="183" t="s">
        <v>143</v>
      </c>
      <c r="E375" s="37"/>
      <c r="F375" s="184" t="s">
        <v>2106</v>
      </c>
      <c r="G375" s="37"/>
      <c r="H375" s="37"/>
      <c r="I375" s="426"/>
      <c r="J375" s="408"/>
      <c r="K375" s="37"/>
      <c r="L375" s="40"/>
      <c r="M375" s="186"/>
      <c r="N375" s="187"/>
      <c r="O375" s="64"/>
      <c r="P375" s="64"/>
      <c r="Q375" s="64"/>
      <c r="R375" s="64"/>
      <c r="S375" s="64"/>
      <c r="T375" s="65"/>
      <c r="U375" s="35"/>
      <c r="V375" s="35"/>
      <c r="W375" s="35"/>
      <c r="X375" s="35"/>
      <c r="Y375" s="35"/>
      <c r="Z375" s="35"/>
      <c r="AA375" s="35"/>
      <c r="AB375" s="35"/>
      <c r="AC375" s="35"/>
      <c r="AD375" s="35"/>
      <c r="AE375" s="35"/>
      <c r="AT375" s="19" t="s">
        <v>143</v>
      </c>
      <c r="AU375" s="19" t="s">
        <v>159</v>
      </c>
    </row>
    <row r="376" spans="1:65" s="2" customFormat="1" ht="14.45" customHeight="1">
      <c r="A376" s="35"/>
      <c r="B376" s="36"/>
      <c r="C376" s="218" t="s">
        <v>1533</v>
      </c>
      <c r="D376" s="218" t="s">
        <v>192</v>
      </c>
      <c r="E376" s="219" t="s">
        <v>1976</v>
      </c>
      <c r="F376" s="220" t="s">
        <v>1977</v>
      </c>
      <c r="G376" s="221" t="s">
        <v>957</v>
      </c>
      <c r="H376" s="222">
        <v>19</v>
      </c>
      <c r="I376" s="427"/>
      <c r="J376" s="428">
        <f>ROUND(I376*H376,2)</f>
        <v>0</v>
      </c>
      <c r="K376" s="220" t="s">
        <v>19</v>
      </c>
      <c r="L376" s="223"/>
      <c r="M376" s="224" t="s">
        <v>19</v>
      </c>
      <c r="N376" s="225" t="s">
        <v>47</v>
      </c>
      <c r="O376" s="64"/>
      <c r="P376" s="179">
        <f>O376*H376</f>
        <v>0</v>
      </c>
      <c r="Q376" s="179">
        <v>0</v>
      </c>
      <c r="R376" s="179">
        <f>Q376*H376</f>
        <v>0</v>
      </c>
      <c r="S376" s="179">
        <v>0</v>
      </c>
      <c r="T376" s="180">
        <f>S376*H376</f>
        <v>0</v>
      </c>
      <c r="U376" s="35"/>
      <c r="V376" s="35"/>
      <c r="W376" s="35"/>
      <c r="X376" s="35"/>
      <c r="Y376" s="35"/>
      <c r="Z376" s="35"/>
      <c r="AA376" s="35"/>
      <c r="AB376" s="35"/>
      <c r="AC376" s="35"/>
      <c r="AD376" s="35"/>
      <c r="AE376" s="35"/>
      <c r="AR376" s="181" t="s">
        <v>1178</v>
      </c>
      <c r="AT376" s="181" t="s">
        <v>192</v>
      </c>
      <c r="AU376" s="181" t="s">
        <v>159</v>
      </c>
      <c r="AY376" s="19" t="s">
        <v>134</v>
      </c>
      <c r="BE376" s="182">
        <f>IF(N376="základní",J376,0)</f>
        <v>0</v>
      </c>
      <c r="BF376" s="182">
        <f>IF(N376="snížená",J376,0)</f>
        <v>0</v>
      </c>
      <c r="BG376" s="182">
        <f>IF(N376="zákl. přenesená",J376,0)</f>
        <v>0</v>
      </c>
      <c r="BH376" s="182">
        <f>IF(N376="sníž. přenesená",J376,0)</f>
        <v>0</v>
      </c>
      <c r="BI376" s="182">
        <f>IF(N376="nulová",J376,0)</f>
        <v>0</v>
      </c>
      <c r="BJ376" s="19" t="s">
        <v>84</v>
      </c>
      <c r="BK376" s="182">
        <f>ROUND(I376*H376,2)</f>
        <v>0</v>
      </c>
      <c r="BL376" s="19" t="s">
        <v>619</v>
      </c>
      <c r="BM376" s="181" t="s">
        <v>2108</v>
      </c>
    </row>
    <row r="377" spans="1:65" s="2" customFormat="1">
      <c r="A377" s="35"/>
      <c r="B377" s="36"/>
      <c r="C377" s="37"/>
      <c r="D377" s="183" t="s">
        <v>143</v>
      </c>
      <c r="E377" s="37"/>
      <c r="F377" s="184" t="s">
        <v>1977</v>
      </c>
      <c r="G377" s="37"/>
      <c r="H377" s="37"/>
      <c r="I377" s="426"/>
      <c r="J377" s="408"/>
      <c r="K377" s="37"/>
      <c r="L377" s="40"/>
      <c r="M377" s="186"/>
      <c r="N377" s="187"/>
      <c r="O377" s="64"/>
      <c r="P377" s="64"/>
      <c r="Q377" s="64"/>
      <c r="R377" s="64"/>
      <c r="S377" s="64"/>
      <c r="T377" s="65"/>
      <c r="U377" s="35"/>
      <c r="V377" s="35"/>
      <c r="W377" s="35"/>
      <c r="X377" s="35"/>
      <c r="Y377" s="35"/>
      <c r="Z377" s="35"/>
      <c r="AA377" s="35"/>
      <c r="AB377" s="35"/>
      <c r="AC377" s="35"/>
      <c r="AD377" s="35"/>
      <c r="AE377" s="35"/>
      <c r="AT377" s="19" t="s">
        <v>143</v>
      </c>
      <c r="AU377" s="19" t="s">
        <v>159</v>
      </c>
    </row>
    <row r="378" spans="1:65" s="2" customFormat="1" ht="14.45" customHeight="1">
      <c r="A378" s="35"/>
      <c r="B378" s="36"/>
      <c r="C378" s="218" t="s">
        <v>1539</v>
      </c>
      <c r="D378" s="218" t="s">
        <v>192</v>
      </c>
      <c r="E378" s="219" t="s">
        <v>2109</v>
      </c>
      <c r="F378" s="220" t="s">
        <v>2110</v>
      </c>
      <c r="G378" s="221" t="s">
        <v>957</v>
      </c>
      <c r="H378" s="222">
        <v>3</v>
      </c>
      <c r="I378" s="427"/>
      <c r="J378" s="428">
        <f>ROUND(I378*H378,2)</f>
        <v>0</v>
      </c>
      <c r="K378" s="220" t="s">
        <v>19</v>
      </c>
      <c r="L378" s="223"/>
      <c r="M378" s="224" t="s">
        <v>19</v>
      </c>
      <c r="N378" s="225" t="s">
        <v>47</v>
      </c>
      <c r="O378" s="64"/>
      <c r="P378" s="179">
        <f>O378*H378</f>
        <v>0</v>
      </c>
      <c r="Q378" s="179">
        <v>0</v>
      </c>
      <c r="R378" s="179">
        <f>Q378*H378</f>
        <v>0</v>
      </c>
      <c r="S378" s="179">
        <v>0</v>
      </c>
      <c r="T378" s="180">
        <f>S378*H378</f>
        <v>0</v>
      </c>
      <c r="U378" s="35"/>
      <c r="V378" s="35"/>
      <c r="W378" s="35"/>
      <c r="X378" s="35"/>
      <c r="Y378" s="35"/>
      <c r="Z378" s="35"/>
      <c r="AA378" s="35"/>
      <c r="AB378" s="35"/>
      <c r="AC378" s="35"/>
      <c r="AD378" s="35"/>
      <c r="AE378" s="35"/>
      <c r="AR378" s="181" t="s">
        <v>1178</v>
      </c>
      <c r="AT378" s="181" t="s">
        <v>192</v>
      </c>
      <c r="AU378" s="181" t="s">
        <v>159</v>
      </c>
      <c r="AY378" s="19" t="s">
        <v>134</v>
      </c>
      <c r="BE378" s="182">
        <f>IF(N378="základní",J378,0)</f>
        <v>0</v>
      </c>
      <c r="BF378" s="182">
        <f>IF(N378="snížená",J378,0)</f>
        <v>0</v>
      </c>
      <c r="BG378" s="182">
        <f>IF(N378="zákl. přenesená",J378,0)</f>
        <v>0</v>
      </c>
      <c r="BH378" s="182">
        <f>IF(N378="sníž. přenesená",J378,0)</f>
        <v>0</v>
      </c>
      <c r="BI378" s="182">
        <f>IF(N378="nulová",J378,0)</f>
        <v>0</v>
      </c>
      <c r="BJ378" s="19" t="s">
        <v>84</v>
      </c>
      <c r="BK378" s="182">
        <f>ROUND(I378*H378,2)</f>
        <v>0</v>
      </c>
      <c r="BL378" s="19" t="s">
        <v>619</v>
      </c>
      <c r="BM378" s="181" t="s">
        <v>2111</v>
      </c>
    </row>
    <row r="379" spans="1:65" s="2" customFormat="1">
      <c r="A379" s="35"/>
      <c r="B379" s="36"/>
      <c r="C379" s="37"/>
      <c r="D379" s="183" t="s">
        <v>143</v>
      </c>
      <c r="E379" s="37"/>
      <c r="F379" s="184" t="s">
        <v>2110</v>
      </c>
      <c r="G379" s="37"/>
      <c r="H379" s="37"/>
      <c r="I379" s="426"/>
      <c r="J379" s="408"/>
      <c r="K379" s="37"/>
      <c r="L379" s="40"/>
      <c r="M379" s="186"/>
      <c r="N379" s="187"/>
      <c r="O379" s="64"/>
      <c r="P379" s="64"/>
      <c r="Q379" s="64"/>
      <c r="R379" s="64"/>
      <c r="S379" s="64"/>
      <c r="T379" s="65"/>
      <c r="U379" s="35"/>
      <c r="V379" s="35"/>
      <c r="W379" s="35"/>
      <c r="X379" s="35"/>
      <c r="Y379" s="35"/>
      <c r="Z379" s="35"/>
      <c r="AA379" s="35"/>
      <c r="AB379" s="35"/>
      <c r="AC379" s="35"/>
      <c r="AD379" s="35"/>
      <c r="AE379" s="35"/>
      <c r="AT379" s="19" t="s">
        <v>143</v>
      </c>
      <c r="AU379" s="19" t="s">
        <v>159</v>
      </c>
    </row>
    <row r="380" spans="1:65" s="2" customFormat="1" ht="14.45" customHeight="1">
      <c r="A380" s="35"/>
      <c r="B380" s="36"/>
      <c r="C380" s="218" t="s">
        <v>1543</v>
      </c>
      <c r="D380" s="218" t="s">
        <v>192</v>
      </c>
      <c r="E380" s="219" t="s">
        <v>2112</v>
      </c>
      <c r="F380" s="220" t="s">
        <v>2113</v>
      </c>
      <c r="G380" s="221" t="s">
        <v>957</v>
      </c>
      <c r="H380" s="222">
        <v>6</v>
      </c>
      <c r="I380" s="427"/>
      <c r="J380" s="428">
        <f>ROUND(I380*H380,2)</f>
        <v>0</v>
      </c>
      <c r="K380" s="220" t="s">
        <v>19</v>
      </c>
      <c r="L380" s="223"/>
      <c r="M380" s="224" t="s">
        <v>19</v>
      </c>
      <c r="N380" s="225" t="s">
        <v>47</v>
      </c>
      <c r="O380" s="64"/>
      <c r="P380" s="179">
        <f>O380*H380</f>
        <v>0</v>
      </c>
      <c r="Q380" s="179">
        <v>0</v>
      </c>
      <c r="R380" s="179">
        <f>Q380*H380</f>
        <v>0</v>
      </c>
      <c r="S380" s="179">
        <v>0</v>
      </c>
      <c r="T380" s="180">
        <f>S380*H380</f>
        <v>0</v>
      </c>
      <c r="U380" s="35"/>
      <c r="V380" s="35"/>
      <c r="W380" s="35"/>
      <c r="X380" s="35"/>
      <c r="Y380" s="35"/>
      <c r="Z380" s="35"/>
      <c r="AA380" s="35"/>
      <c r="AB380" s="35"/>
      <c r="AC380" s="35"/>
      <c r="AD380" s="35"/>
      <c r="AE380" s="35"/>
      <c r="AR380" s="181" t="s">
        <v>1178</v>
      </c>
      <c r="AT380" s="181" t="s">
        <v>192</v>
      </c>
      <c r="AU380" s="181" t="s">
        <v>159</v>
      </c>
      <c r="AY380" s="19" t="s">
        <v>134</v>
      </c>
      <c r="BE380" s="182">
        <f>IF(N380="základní",J380,0)</f>
        <v>0</v>
      </c>
      <c r="BF380" s="182">
        <f>IF(N380="snížená",J380,0)</f>
        <v>0</v>
      </c>
      <c r="BG380" s="182">
        <f>IF(N380="zákl. přenesená",J380,0)</f>
        <v>0</v>
      </c>
      <c r="BH380" s="182">
        <f>IF(N380="sníž. přenesená",J380,0)</f>
        <v>0</v>
      </c>
      <c r="BI380" s="182">
        <f>IF(N380="nulová",J380,0)</f>
        <v>0</v>
      </c>
      <c r="BJ380" s="19" t="s">
        <v>84</v>
      </c>
      <c r="BK380" s="182">
        <f>ROUND(I380*H380,2)</f>
        <v>0</v>
      </c>
      <c r="BL380" s="19" t="s">
        <v>619</v>
      </c>
      <c r="BM380" s="181" t="s">
        <v>2114</v>
      </c>
    </row>
    <row r="381" spans="1:65" s="2" customFormat="1">
      <c r="A381" s="35"/>
      <c r="B381" s="36"/>
      <c r="C381" s="37"/>
      <c r="D381" s="183" t="s">
        <v>143</v>
      </c>
      <c r="E381" s="37"/>
      <c r="F381" s="184" t="s">
        <v>2113</v>
      </c>
      <c r="G381" s="37"/>
      <c r="H381" s="37"/>
      <c r="I381" s="426"/>
      <c r="J381" s="408"/>
      <c r="K381" s="37"/>
      <c r="L381" s="40"/>
      <c r="M381" s="186"/>
      <c r="N381" s="187"/>
      <c r="O381" s="64"/>
      <c r="P381" s="64"/>
      <c r="Q381" s="64"/>
      <c r="R381" s="64"/>
      <c r="S381" s="64"/>
      <c r="T381" s="65"/>
      <c r="U381" s="35"/>
      <c r="V381" s="35"/>
      <c r="W381" s="35"/>
      <c r="X381" s="35"/>
      <c r="Y381" s="35"/>
      <c r="Z381" s="35"/>
      <c r="AA381" s="35"/>
      <c r="AB381" s="35"/>
      <c r="AC381" s="35"/>
      <c r="AD381" s="35"/>
      <c r="AE381" s="35"/>
      <c r="AT381" s="19" t="s">
        <v>143</v>
      </c>
      <c r="AU381" s="19" t="s">
        <v>159</v>
      </c>
    </row>
    <row r="382" spans="1:65" s="2" customFormat="1" ht="14.45" customHeight="1">
      <c r="A382" s="35"/>
      <c r="B382" s="36"/>
      <c r="C382" s="218" t="s">
        <v>1548</v>
      </c>
      <c r="D382" s="218" t="s">
        <v>192</v>
      </c>
      <c r="E382" s="219" t="s">
        <v>2115</v>
      </c>
      <c r="F382" s="220" t="s">
        <v>2116</v>
      </c>
      <c r="G382" s="221" t="s">
        <v>957</v>
      </c>
      <c r="H382" s="222">
        <v>6</v>
      </c>
      <c r="I382" s="427"/>
      <c r="J382" s="428">
        <f>ROUND(I382*H382,2)</f>
        <v>0</v>
      </c>
      <c r="K382" s="220" t="s">
        <v>19</v>
      </c>
      <c r="L382" s="223"/>
      <c r="M382" s="224" t="s">
        <v>19</v>
      </c>
      <c r="N382" s="225" t="s">
        <v>47</v>
      </c>
      <c r="O382" s="64"/>
      <c r="P382" s="179">
        <f>O382*H382</f>
        <v>0</v>
      </c>
      <c r="Q382" s="179">
        <v>0</v>
      </c>
      <c r="R382" s="179">
        <f>Q382*H382</f>
        <v>0</v>
      </c>
      <c r="S382" s="179">
        <v>0</v>
      </c>
      <c r="T382" s="180">
        <f>S382*H382</f>
        <v>0</v>
      </c>
      <c r="U382" s="35"/>
      <c r="V382" s="35"/>
      <c r="W382" s="35"/>
      <c r="X382" s="35"/>
      <c r="Y382" s="35"/>
      <c r="Z382" s="35"/>
      <c r="AA382" s="35"/>
      <c r="AB382" s="35"/>
      <c r="AC382" s="35"/>
      <c r="AD382" s="35"/>
      <c r="AE382" s="35"/>
      <c r="AR382" s="181" t="s">
        <v>1178</v>
      </c>
      <c r="AT382" s="181" t="s">
        <v>192</v>
      </c>
      <c r="AU382" s="181" t="s">
        <v>159</v>
      </c>
      <c r="AY382" s="19" t="s">
        <v>134</v>
      </c>
      <c r="BE382" s="182">
        <f>IF(N382="základní",J382,0)</f>
        <v>0</v>
      </c>
      <c r="BF382" s="182">
        <f>IF(N382="snížená",J382,0)</f>
        <v>0</v>
      </c>
      <c r="BG382" s="182">
        <f>IF(N382="zákl. přenesená",J382,0)</f>
        <v>0</v>
      </c>
      <c r="BH382" s="182">
        <f>IF(N382="sníž. přenesená",J382,0)</f>
        <v>0</v>
      </c>
      <c r="BI382" s="182">
        <f>IF(N382="nulová",J382,0)</f>
        <v>0</v>
      </c>
      <c r="BJ382" s="19" t="s">
        <v>84</v>
      </c>
      <c r="BK382" s="182">
        <f>ROUND(I382*H382,2)</f>
        <v>0</v>
      </c>
      <c r="BL382" s="19" t="s">
        <v>619</v>
      </c>
      <c r="BM382" s="181" t="s">
        <v>2117</v>
      </c>
    </row>
    <row r="383" spans="1:65" s="2" customFormat="1">
      <c r="A383" s="35"/>
      <c r="B383" s="36"/>
      <c r="C383" s="37"/>
      <c r="D383" s="183" t="s">
        <v>143</v>
      </c>
      <c r="E383" s="37"/>
      <c r="F383" s="184" t="s">
        <v>2116</v>
      </c>
      <c r="G383" s="37"/>
      <c r="H383" s="37"/>
      <c r="I383" s="426"/>
      <c r="J383" s="408"/>
      <c r="K383" s="37"/>
      <c r="L383" s="40"/>
      <c r="M383" s="186"/>
      <c r="N383" s="187"/>
      <c r="O383" s="64"/>
      <c r="P383" s="64"/>
      <c r="Q383" s="64"/>
      <c r="R383" s="64"/>
      <c r="S383" s="64"/>
      <c r="T383" s="65"/>
      <c r="U383" s="35"/>
      <c r="V383" s="35"/>
      <c r="W383" s="35"/>
      <c r="X383" s="35"/>
      <c r="Y383" s="35"/>
      <c r="Z383" s="35"/>
      <c r="AA383" s="35"/>
      <c r="AB383" s="35"/>
      <c r="AC383" s="35"/>
      <c r="AD383" s="35"/>
      <c r="AE383" s="35"/>
      <c r="AT383" s="19" t="s">
        <v>143</v>
      </c>
      <c r="AU383" s="19" t="s">
        <v>159</v>
      </c>
    </row>
    <row r="384" spans="1:65" s="2" customFormat="1" ht="14.45" customHeight="1">
      <c r="A384" s="35"/>
      <c r="B384" s="36"/>
      <c r="C384" s="218" t="s">
        <v>1554</v>
      </c>
      <c r="D384" s="218" t="s">
        <v>192</v>
      </c>
      <c r="E384" s="219" t="s">
        <v>2020</v>
      </c>
      <c r="F384" s="220" t="s">
        <v>2021</v>
      </c>
      <c r="G384" s="221" t="s">
        <v>957</v>
      </c>
      <c r="H384" s="222">
        <v>3</v>
      </c>
      <c r="I384" s="427"/>
      <c r="J384" s="428">
        <f>ROUND(I384*H384,2)</f>
        <v>0</v>
      </c>
      <c r="K384" s="220" t="s">
        <v>19</v>
      </c>
      <c r="L384" s="223"/>
      <c r="M384" s="224" t="s">
        <v>19</v>
      </c>
      <c r="N384" s="225" t="s">
        <v>47</v>
      </c>
      <c r="O384" s="64"/>
      <c r="P384" s="179">
        <f>O384*H384</f>
        <v>0</v>
      </c>
      <c r="Q384" s="179">
        <v>0</v>
      </c>
      <c r="R384" s="179">
        <f>Q384*H384</f>
        <v>0</v>
      </c>
      <c r="S384" s="179">
        <v>0</v>
      </c>
      <c r="T384" s="180">
        <f>S384*H384</f>
        <v>0</v>
      </c>
      <c r="U384" s="35"/>
      <c r="V384" s="35"/>
      <c r="W384" s="35"/>
      <c r="X384" s="35"/>
      <c r="Y384" s="35"/>
      <c r="Z384" s="35"/>
      <c r="AA384" s="35"/>
      <c r="AB384" s="35"/>
      <c r="AC384" s="35"/>
      <c r="AD384" s="35"/>
      <c r="AE384" s="35"/>
      <c r="AR384" s="181" t="s">
        <v>1178</v>
      </c>
      <c r="AT384" s="181" t="s">
        <v>192</v>
      </c>
      <c r="AU384" s="181" t="s">
        <v>159</v>
      </c>
      <c r="AY384" s="19" t="s">
        <v>134</v>
      </c>
      <c r="BE384" s="182">
        <f>IF(N384="základní",J384,0)</f>
        <v>0</v>
      </c>
      <c r="BF384" s="182">
        <f>IF(N384="snížená",J384,0)</f>
        <v>0</v>
      </c>
      <c r="BG384" s="182">
        <f>IF(N384="zákl. přenesená",J384,0)</f>
        <v>0</v>
      </c>
      <c r="BH384" s="182">
        <f>IF(N384="sníž. přenesená",J384,0)</f>
        <v>0</v>
      </c>
      <c r="BI384" s="182">
        <f>IF(N384="nulová",J384,0)</f>
        <v>0</v>
      </c>
      <c r="BJ384" s="19" t="s">
        <v>84</v>
      </c>
      <c r="BK384" s="182">
        <f>ROUND(I384*H384,2)</f>
        <v>0</v>
      </c>
      <c r="BL384" s="19" t="s">
        <v>619</v>
      </c>
      <c r="BM384" s="181" t="s">
        <v>2118</v>
      </c>
    </row>
    <row r="385" spans="1:65" s="2" customFormat="1">
      <c r="A385" s="35"/>
      <c r="B385" s="36"/>
      <c r="C385" s="37"/>
      <c r="D385" s="183" t="s">
        <v>143</v>
      </c>
      <c r="E385" s="37"/>
      <c r="F385" s="184" t="s">
        <v>2021</v>
      </c>
      <c r="G385" s="37"/>
      <c r="H385" s="37"/>
      <c r="I385" s="426"/>
      <c r="J385" s="408"/>
      <c r="K385" s="37"/>
      <c r="L385" s="40"/>
      <c r="M385" s="186"/>
      <c r="N385" s="187"/>
      <c r="O385" s="64"/>
      <c r="P385" s="64"/>
      <c r="Q385" s="64"/>
      <c r="R385" s="64"/>
      <c r="S385" s="64"/>
      <c r="T385" s="65"/>
      <c r="U385" s="35"/>
      <c r="V385" s="35"/>
      <c r="W385" s="35"/>
      <c r="X385" s="35"/>
      <c r="Y385" s="35"/>
      <c r="Z385" s="35"/>
      <c r="AA385" s="35"/>
      <c r="AB385" s="35"/>
      <c r="AC385" s="35"/>
      <c r="AD385" s="35"/>
      <c r="AE385" s="35"/>
      <c r="AT385" s="19" t="s">
        <v>143</v>
      </c>
      <c r="AU385" s="19" t="s">
        <v>159</v>
      </c>
    </row>
    <row r="386" spans="1:65" s="2" customFormat="1" ht="14.45" customHeight="1">
      <c r="A386" s="35"/>
      <c r="B386" s="36"/>
      <c r="C386" s="218" t="s">
        <v>1559</v>
      </c>
      <c r="D386" s="218" t="s">
        <v>192</v>
      </c>
      <c r="E386" s="219" t="s">
        <v>1982</v>
      </c>
      <c r="F386" s="220" t="s">
        <v>1983</v>
      </c>
      <c r="G386" s="221" t="s">
        <v>957</v>
      </c>
      <c r="H386" s="222">
        <v>5</v>
      </c>
      <c r="I386" s="427"/>
      <c r="J386" s="428">
        <f>ROUND(I386*H386,2)</f>
        <v>0</v>
      </c>
      <c r="K386" s="220" t="s">
        <v>19</v>
      </c>
      <c r="L386" s="223"/>
      <c r="M386" s="224" t="s">
        <v>19</v>
      </c>
      <c r="N386" s="225" t="s">
        <v>47</v>
      </c>
      <c r="O386" s="64"/>
      <c r="P386" s="179">
        <f>O386*H386</f>
        <v>0</v>
      </c>
      <c r="Q386" s="179">
        <v>0</v>
      </c>
      <c r="R386" s="179">
        <f>Q386*H386</f>
        <v>0</v>
      </c>
      <c r="S386" s="179">
        <v>0</v>
      </c>
      <c r="T386" s="180">
        <f>S386*H386</f>
        <v>0</v>
      </c>
      <c r="U386" s="35"/>
      <c r="V386" s="35"/>
      <c r="W386" s="35"/>
      <c r="X386" s="35"/>
      <c r="Y386" s="35"/>
      <c r="Z386" s="35"/>
      <c r="AA386" s="35"/>
      <c r="AB386" s="35"/>
      <c r="AC386" s="35"/>
      <c r="AD386" s="35"/>
      <c r="AE386" s="35"/>
      <c r="AR386" s="181" t="s">
        <v>1178</v>
      </c>
      <c r="AT386" s="181" t="s">
        <v>192</v>
      </c>
      <c r="AU386" s="181" t="s">
        <v>159</v>
      </c>
      <c r="AY386" s="19" t="s">
        <v>134</v>
      </c>
      <c r="BE386" s="182">
        <f>IF(N386="základní",J386,0)</f>
        <v>0</v>
      </c>
      <c r="BF386" s="182">
        <f>IF(N386="snížená",J386,0)</f>
        <v>0</v>
      </c>
      <c r="BG386" s="182">
        <f>IF(N386="zákl. přenesená",J386,0)</f>
        <v>0</v>
      </c>
      <c r="BH386" s="182">
        <f>IF(N386="sníž. přenesená",J386,0)</f>
        <v>0</v>
      </c>
      <c r="BI386" s="182">
        <f>IF(N386="nulová",J386,0)</f>
        <v>0</v>
      </c>
      <c r="BJ386" s="19" t="s">
        <v>84</v>
      </c>
      <c r="BK386" s="182">
        <f>ROUND(I386*H386,2)</f>
        <v>0</v>
      </c>
      <c r="BL386" s="19" t="s">
        <v>619</v>
      </c>
      <c r="BM386" s="181" t="s">
        <v>2119</v>
      </c>
    </row>
    <row r="387" spans="1:65" s="2" customFormat="1">
      <c r="A387" s="35"/>
      <c r="B387" s="36"/>
      <c r="C387" s="37"/>
      <c r="D387" s="183" t="s">
        <v>143</v>
      </c>
      <c r="E387" s="37"/>
      <c r="F387" s="184" t="s">
        <v>1983</v>
      </c>
      <c r="G387" s="37"/>
      <c r="H387" s="37"/>
      <c r="I387" s="426"/>
      <c r="J387" s="408"/>
      <c r="K387" s="37"/>
      <c r="L387" s="40"/>
      <c r="M387" s="186"/>
      <c r="N387" s="187"/>
      <c r="O387" s="64"/>
      <c r="P387" s="64"/>
      <c r="Q387" s="64"/>
      <c r="R387" s="64"/>
      <c r="S387" s="64"/>
      <c r="T387" s="65"/>
      <c r="U387" s="35"/>
      <c r="V387" s="35"/>
      <c r="W387" s="35"/>
      <c r="X387" s="35"/>
      <c r="Y387" s="35"/>
      <c r="Z387" s="35"/>
      <c r="AA387" s="35"/>
      <c r="AB387" s="35"/>
      <c r="AC387" s="35"/>
      <c r="AD387" s="35"/>
      <c r="AE387" s="35"/>
      <c r="AT387" s="19" t="s">
        <v>143</v>
      </c>
      <c r="AU387" s="19" t="s">
        <v>159</v>
      </c>
    </row>
    <row r="388" spans="1:65" s="2" customFormat="1" ht="14.45" customHeight="1">
      <c r="A388" s="35"/>
      <c r="B388" s="36"/>
      <c r="C388" s="218" t="s">
        <v>1564</v>
      </c>
      <c r="D388" s="218" t="s">
        <v>192</v>
      </c>
      <c r="E388" s="219" t="s">
        <v>2023</v>
      </c>
      <c r="F388" s="220" t="s">
        <v>2024</v>
      </c>
      <c r="G388" s="221" t="s">
        <v>957</v>
      </c>
      <c r="H388" s="222">
        <v>1</v>
      </c>
      <c r="I388" s="427"/>
      <c r="J388" s="428">
        <f>ROUND(I388*H388,2)</f>
        <v>0</v>
      </c>
      <c r="K388" s="220" t="s">
        <v>19</v>
      </c>
      <c r="L388" s="223"/>
      <c r="M388" s="224" t="s">
        <v>19</v>
      </c>
      <c r="N388" s="225" t="s">
        <v>47</v>
      </c>
      <c r="O388" s="64"/>
      <c r="P388" s="179">
        <f>O388*H388</f>
        <v>0</v>
      </c>
      <c r="Q388" s="179">
        <v>0</v>
      </c>
      <c r="R388" s="179">
        <f>Q388*H388</f>
        <v>0</v>
      </c>
      <c r="S388" s="179">
        <v>0</v>
      </c>
      <c r="T388" s="180">
        <f>S388*H388</f>
        <v>0</v>
      </c>
      <c r="U388" s="35"/>
      <c r="V388" s="35"/>
      <c r="W388" s="35"/>
      <c r="X388" s="35"/>
      <c r="Y388" s="35"/>
      <c r="Z388" s="35"/>
      <c r="AA388" s="35"/>
      <c r="AB388" s="35"/>
      <c r="AC388" s="35"/>
      <c r="AD388" s="35"/>
      <c r="AE388" s="35"/>
      <c r="AR388" s="181" t="s">
        <v>1178</v>
      </c>
      <c r="AT388" s="181" t="s">
        <v>192</v>
      </c>
      <c r="AU388" s="181" t="s">
        <v>159</v>
      </c>
      <c r="AY388" s="19" t="s">
        <v>134</v>
      </c>
      <c r="BE388" s="182">
        <f>IF(N388="základní",J388,0)</f>
        <v>0</v>
      </c>
      <c r="BF388" s="182">
        <f>IF(N388="snížená",J388,0)</f>
        <v>0</v>
      </c>
      <c r="BG388" s="182">
        <f>IF(N388="zákl. přenesená",J388,0)</f>
        <v>0</v>
      </c>
      <c r="BH388" s="182">
        <f>IF(N388="sníž. přenesená",J388,0)</f>
        <v>0</v>
      </c>
      <c r="BI388" s="182">
        <f>IF(N388="nulová",J388,0)</f>
        <v>0</v>
      </c>
      <c r="BJ388" s="19" t="s">
        <v>84</v>
      </c>
      <c r="BK388" s="182">
        <f>ROUND(I388*H388,2)</f>
        <v>0</v>
      </c>
      <c r="BL388" s="19" t="s">
        <v>619</v>
      </c>
      <c r="BM388" s="181" t="s">
        <v>2120</v>
      </c>
    </row>
    <row r="389" spans="1:65" s="2" customFormat="1">
      <c r="A389" s="35"/>
      <c r="B389" s="36"/>
      <c r="C389" s="37"/>
      <c r="D389" s="183" t="s">
        <v>143</v>
      </c>
      <c r="E389" s="37"/>
      <c r="F389" s="184" t="s">
        <v>2024</v>
      </c>
      <c r="G389" s="37"/>
      <c r="H389" s="37"/>
      <c r="I389" s="426"/>
      <c r="J389" s="408"/>
      <c r="K389" s="37"/>
      <c r="L389" s="40"/>
      <c r="M389" s="186"/>
      <c r="N389" s="187"/>
      <c r="O389" s="64"/>
      <c r="P389" s="64"/>
      <c r="Q389" s="64"/>
      <c r="R389" s="64"/>
      <c r="S389" s="64"/>
      <c r="T389" s="65"/>
      <c r="U389" s="35"/>
      <c r="V389" s="35"/>
      <c r="W389" s="35"/>
      <c r="X389" s="35"/>
      <c r="Y389" s="35"/>
      <c r="Z389" s="35"/>
      <c r="AA389" s="35"/>
      <c r="AB389" s="35"/>
      <c r="AC389" s="35"/>
      <c r="AD389" s="35"/>
      <c r="AE389" s="35"/>
      <c r="AT389" s="19" t="s">
        <v>143</v>
      </c>
      <c r="AU389" s="19" t="s">
        <v>159</v>
      </c>
    </row>
    <row r="390" spans="1:65" s="2" customFormat="1" ht="14.45" customHeight="1">
      <c r="A390" s="35"/>
      <c r="B390" s="36"/>
      <c r="C390" s="218" t="s">
        <v>1569</v>
      </c>
      <c r="D390" s="218" t="s">
        <v>192</v>
      </c>
      <c r="E390" s="219" t="s">
        <v>2121</v>
      </c>
      <c r="F390" s="220" t="s">
        <v>2122</v>
      </c>
      <c r="G390" s="221" t="s">
        <v>957</v>
      </c>
      <c r="H390" s="222">
        <v>24</v>
      </c>
      <c r="I390" s="427"/>
      <c r="J390" s="428">
        <f>ROUND(I390*H390,2)</f>
        <v>0</v>
      </c>
      <c r="K390" s="220" t="s">
        <v>19</v>
      </c>
      <c r="L390" s="223"/>
      <c r="M390" s="224" t="s">
        <v>19</v>
      </c>
      <c r="N390" s="225" t="s">
        <v>47</v>
      </c>
      <c r="O390" s="64"/>
      <c r="P390" s="179">
        <f>O390*H390</f>
        <v>0</v>
      </c>
      <c r="Q390" s="179">
        <v>0</v>
      </c>
      <c r="R390" s="179">
        <f>Q390*H390</f>
        <v>0</v>
      </c>
      <c r="S390" s="179">
        <v>0</v>
      </c>
      <c r="T390" s="180">
        <f>S390*H390</f>
        <v>0</v>
      </c>
      <c r="U390" s="35"/>
      <c r="V390" s="35"/>
      <c r="W390" s="35"/>
      <c r="X390" s="35"/>
      <c r="Y390" s="35"/>
      <c r="Z390" s="35"/>
      <c r="AA390" s="35"/>
      <c r="AB390" s="35"/>
      <c r="AC390" s="35"/>
      <c r="AD390" s="35"/>
      <c r="AE390" s="35"/>
      <c r="AR390" s="181" t="s">
        <v>1178</v>
      </c>
      <c r="AT390" s="181" t="s">
        <v>192</v>
      </c>
      <c r="AU390" s="181" t="s">
        <v>159</v>
      </c>
      <c r="AY390" s="19" t="s">
        <v>134</v>
      </c>
      <c r="BE390" s="182">
        <f>IF(N390="základní",J390,0)</f>
        <v>0</v>
      </c>
      <c r="BF390" s="182">
        <f>IF(N390="snížená",J390,0)</f>
        <v>0</v>
      </c>
      <c r="BG390" s="182">
        <f>IF(N390="zákl. přenesená",J390,0)</f>
        <v>0</v>
      </c>
      <c r="BH390" s="182">
        <f>IF(N390="sníž. přenesená",J390,0)</f>
        <v>0</v>
      </c>
      <c r="BI390" s="182">
        <f>IF(N390="nulová",J390,0)</f>
        <v>0</v>
      </c>
      <c r="BJ390" s="19" t="s">
        <v>84</v>
      </c>
      <c r="BK390" s="182">
        <f>ROUND(I390*H390,2)</f>
        <v>0</v>
      </c>
      <c r="BL390" s="19" t="s">
        <v>619</v>
      </c>
      <c r="BM390" s="181" t="s">
        <v>2123</v>
      </c>
    </row>
    <row r="391" spans="1:65" s="2" customFormat="1">
      <c r="A391" s="35"/>
      <c r="B391" s="36"/>
      <c r="C391" s="37"/>
      <c r="D391" s="183" t="s">
        <v>143</v>
      </c>
      <c r="E391" s="37"/>
      <c r="F391" s="184" t="s">
        <v>2122</v>
      </c>
      <c r="G391" s="37"/>
      <c r="H391" s="37"/>
      <c r="I391" s="426"/>
      <c r="J391" s="408"/>
      <c r="K391" s="37"/>
      <c r="L391" s="40"/>
      <c r="M391" s="186"/>
      <c r="N391" s="187"/>
      <c r="O391" s="64"/>
      <c r="P391" s="64"/>
      <c r="Q391" s="64"/>
      <c r="R391" s="64"/>
      <c r="S391" s="64"/>
      <c r="T391" s="65"/>
      <c r="U391" s="35"/>
      <c r="V391" s="35"/>
      <c r="W391" s="35"/>
      <c r="X391" s="35"/>
      <c r="Y391" s="35"/>
      <c r="Z391" s="35"/>
      <c r="AA391" s="35"/>
      <c r="AB391" s="35"/>
      <c r="AC391" s="35"/>
      <c r="AD391" s="35"/>
      <c r="AE391" s="35"/>
      <c r="AT391" s="19" t="s">
        <v>143</v>
      </c>
      <c r="AU391" s="19" t="s">
        <v>159</v>
      </c>
    </row>
    <row r="392" spans="1:65" s="2" customFormat="1" ht="14.45" customHeight="1">
      <c r="A392" s="35"/>
      <c r="B392" s="36"/>
      <c r="C392" s="218" t="s">
        <v>1574</v>
      </c>
      <c r="D392" s="218" t="s">
        <v>192</v>
      </c>
      <c r="E392" s="219" t="s">
        <v>2124</v>
      </c>
      <c r="F392" s="220" t="s">
        <v>2125</v>
      </c>
      <c r="G392" s="221" t="s">
        <v>957</v>
      </c>
      <c r="H392" s="222">
        <v>11</v>
      </c>
      <c r="I392" s="427"/>
      <c r="J392" s="428">
        <f>ROUND(I392*H392,2)</f>
        <v>0</v>
      </c>
      <c r="K392" s="220" t="s">
        <v>19</v>
      </c>
      <c r="L392" s="223"/>
      <c r="M392" s="224" t="s">
        <v>19</v>
      </c>
      <c r="N392" s="225" t="s">
        <v>47</v>
      </c>
      <c r="O392" s="64"/>
      <c r="P392" s="179">
        <f>O392*H392</f>
        <v>0</v>
      </c>
      <c r="Q392" s="179">
        <v>0</v>
      </c>
      <c r="R392" s="179">
        <f>Q392*H392</f>
        <v>0</v>
      </c>
      <c r="S392" s="179">
        <v>0</v>
      </c>
      <c r="T392" s="180">
        <f>S392*H392</f>
        <v>0</v>
      </c>
      <c r="U392" s="35"/>
      <c r="V392" s="35"/>
      <c r="W392" s="35"/>
      <c r="X392" s="35"/>
      <c r="Y392" s="35"/>
      <c r="Z392" s="35"/>
      <c r="AA392" s="35"/>
      <c r="AB392" s="35"/>
      <c r="AC392" s="35"/>
      <c r="AD392" s="35"/>
      <c r="AE392" s="35"/>
      <c r="AR392" s="181" t="s">
        <v>1178</v>
      </c>
      <c r="AT392" s="181" t="s">
        <v>192</v>
      </c>
      <c r="AU392" s="181" t="s">
        <v>159</v>
      </c>
      <c r="AY392" s="19" t="s">
        <v>134</v>
      </c>
      <c r="BE392" s="182">
        <f>IF(N392="základní",J392,0)</f>
        <v>0</v>
      </c>
      <c r="BF392" s="182">
        <f>IF(N392="snížená",J392,0)</f>
        <v>0</v>
      </c>
      <c r="BG392" s="182">
        <f>IF(N392="zákl. přenesená",J392,0)</f>
        <v>0</v>
      </c>
      <c r="BH392" s="182">
        <f>IF(N392="sníž. přenesená",J392,0)</f>
        <v>0</v>
      </c>
      <c r="BI392" s="182">
        <f>IF(N392="nulová",J392,0)</f>
        <v>0</v>
      </c>
      <c r="BJ392" s="19" t="s">
        <v>84</v>
      </c>
      <c r="BK392" s="182">
        <f>ROUND(I392*H392,2)</f>
        <v>0</v>
      </c>
      <c r="BL392" s="19" t="s">
        <v>619</v>
      </c>
      <c r="BM392" s="181" t="s">
        <v>2126</v>
      </c>
    </row>
    <row r="393" spans="1:65" s="2" customFormat="1">
      <c r="A393" s="35"/>
      <c r="B393" s="36"/>
      <c r="C393" s="37"/>
      <c r="D393" s="183" t="s">
        <v>143</v>
      </c>
      <c r="E393" s="37"/>
      <c r="F393" s="184" t="s">
        <v>2125</v>
      </c>
      <c r="G393" s="37"/>
      <c r="H393" s="37"/>
      <c r="I393" s="426"/>
      <c r="J393" s="408"/>
      <c r="K393" s="37"/>
      <c r="L393" s="40"/>
      <c r="M393" s="186"/>
      <c r="N393" s="187"/>
      <c r="O393" s="64"/>
      <c r="P393" s="64"/>
      <c r="Q393" s="64"/>
      <c r="R393" s="64"/>
      <c r="S393" s="64"/>
      <c r="T393" s="65"/>
      <c r="U393" s="35"/>
      <c r="V393" s="35"/>
      <c r="W393" s="35"/>
      <c r="X393" s="35"/>
      <c r="Y393" s="35"/>
      <c r="Z393" s="35"/>
      <c r="AA393" s="35"/>
      <c r="AB393" s="35"/>
      <c r="AC393" s="35"/>
      <c r="AD393" s="35"/>
      <c r="AE393" s="35"/>
      <c r="AT393" s="19" t="s">
        <v>143</v>
      </c>
      <c r="AU393" s="19" t="s">
        <v>159</v>
      </c>
    </row>
    <row r="394" spans="1:65" s="2" customFormat="1" ht="14.45" customHeight="1">
      <c r="A394" s="35"/>
      <c r="B394" s="36"/>
      <c r="C394" s="218" t="s">
        <v>1578</v>
      </c>
      <c r="D394" s="218" t="s">
        <v>192</v>
      </c>
      <c r="E394" s="219" t="s">
        <v>2127</v>
      </c>
      <c r="F394" s="220" t="s">
        <v>2128</v>
      </c>
      <c r="G394" s="221" t="s">
        <v>957</v>
      </c>
      <c r="H394" s="222">
        <v>2</v>
      </c>
      <c r="I394" s="427"/>
      <c r="J394" s="428">
        <f>ROUND(I394*H394,2)</f>
        <v>0</v>
      </c>
      <c r="K394" s="220" t="s">
        <v>19</v>
      </c>
      <c r="L394" s="223"/>
      <c r="M394" s="224" t="s">
        <v>19</v>
      </c>
      <c r="N394" s="225" t="s">
        <v>47</v>
      </c>
      <c r="O394" s="64"/>
      <c r="P394" s="179">
        <f>O394*H394</f>
        <v>0</v>
      </c>
      <c r="Q394" s="179">
        <v>0</v>
      </c>
      <c r="R394" s="179">
        <f>Q394*H394</f>
        <v>0</v>
      </c>
      <c r="S394" s="179">
        <v>0</v>
      </c>
      <c r="T394" s="180">
        <f>S394*H394</f>
        <v>0</v>
      </c>
      <c r="U394" s="35"/>
      <c r="V394" s="35"/>
      <c r="W394" s="35"/>
      <c r="X394" s="35"/>
      <c r="Y394" s="35"/>
      <c r="Z394" s="35"/>
      <c r="AA394" s="35"/>
      <c r="AB394" s="35"/>
      <c r="AC394" s="35"/>
      <c r="AD394" s="35"/>
      <c r="AE394" s="35"/>
      <c r="AR394" s="181" t="s">
        <v>1178</v>
      </c>
      <c r="AT394" s="181" t="s">
        <v>192</v>
      </c>
      <c r="AU394" s="181" t="s">
        <v>159</v>
      </c>
      <c r="AY394" s="19" t="s">
        <v>134</v>
      </c>
      <c r="BE394" s="182">
        <f>IF(N394="základní",J394,0)</f>
        <v>0</v>
      </c>
      <c r="BF394" s="182">
        <f>IF(N394="snížená",J394,0)</f>
        <v>0</v>
      </c>
      <c r="BG394" s="182">
        <f>IF(N394="zákl. přenesená",J394,0)</f>
        <v>0</v>
      </c>
      <c r="BH394" s="182">
        <f>IF(N394="sníž. přenesená",J394,0)</f>
        <v>0</v>
      </c>
      <c r="BI394" s="182">
        <f>IF(N394="nulová",J394,0)</f>
        <v>0</v>
      </c>
      <c r="BJ394" s="19" t="s">
        <v>84</v>
      </c>
      <c r="BK394" s="182">
        <f>ROUND(I394*H394,2)</f>
        <v>0</v>
      </c>
      <c r="BL394" s="19" t="s">
        <v>619</v>
      </c>
      <c r="BM394" s="181" t="s">
        <v>2129</v>
      </c>
    </row>
    <row r="395" spans="1:65" s="2" customFormat="1">
      <c r="A395" s="35"/>
      <c r="B395" s="36"/>
      <c r="C395" s="37"/>
      <c r="D395" s="183" t="s">
        <v>143</v>
      </c>
      <c r="E395" s="37"/>
      <c r="F395" s="184" t="s">
        <v>2128</v>
      </c>
      <c r="G395" s="37"/>
      <c r="H395" s="37"/>
      <c r="I395" s="426"/>
      <c r="J395" s="408"/>
      <c r="K395" s="37"/>
      <c r="L395" s="40"/>
      <c r="M395" s="186"/>
      <c r="N395" s="187"/>
      <c r="O395" s="64"/>
      <c r="P395" s="64"/>
      <c r="Q395" s="64"/>
      <c r="R395" s="64"/>
      <c r="S395" s="64"/>
      <c r="T395" s="65"/>
      <c r="U395" s="35"/>
      <c r="V395" s="35"/>
      <c r="W395" s="35"/>
      <c r="X395" s="35"/>
      <c r="Y395" s="35"/>
      <c r="Z395" s="35"/>
      <c r="AA395" s="35"/>
      <c r="AB395" s="35"/>
      <c r="AC395" s="35"/>
      <c r="AD395" s="35"/>
      <c r="AE395" s="35"/>
      <c r="AT395" s="19" t="s">
        <v>143</v>
      </c>
      <c r="AU395" s="19" t="s">
        <v>159</v>
      </c>
    </row>
    <row r="396" spans="1:65" s="2" customFormat="1" ht="14.45" customHeight="1">
      <c r="A396" s="35"/>
      <c r="B396" s="36"/>
      <c r="C396" s="218" t="s">
        <v>1582</v>
      </c>
      <c r="D396" s="218" t="s">
        <v>192</v>
      </c>
      <c r="E396" s="219" t="s">
        <v>2130</v>
      </c>
      <c r="F396" s="220" t="s">
        <v>2131</v>
      </c>
      <c r="G396" s="221" t="s">
        <v>957</v>
      </c>
      <c r="H396" s="222">
        <v>2</v>
      </c>
      <c r="I396" s="427"/>
      <c r="J396" s="428">
        <f>ROUND(I396*H396,2)</f>
        <v>0</v>
      </c>
      <c r="K396" s="220" t="s">
        <v>19</v>
      </c>
      <c r="L396" s="223"/>
      <c r="M396" s="224" t="s">
        <v>19</v>
      </c>
      <c r="N396" s="225" t="s">
        <v>47</v>
      </c>
      <c r="O396" s="64"/>
      <c r="P396" s="179">
        <f>O396*H396</f>
        <v>0</v>
      </c>
      <c r="Q396" s="179">
        <v>0</v>
      </c>
      <c r="R396" s="179">
        <f>Q396*H396</f>
        <v>0</v>
      </c>
      <c r="S396" s="179">
        <v>0</v>
      </c>
      <c r="T396" s="180">
        <f>S396*H396</f>
        <v>0</v>
      </c>
      <c r="U396" s="35"/>
      <c r="V396" s="35"/>
      <c r="W396" s="35"/>
      <c r="X396" s="35"/>
      <c r="Y396" s="35"/>
      <c r="Z396" s="35"/>
      <c r="AA396" s="35"/>
      <c r="AB396" s="35"/>
      <c r="AC396" s="35"/>
      <c r="AD396" s="35"/>
      <c r="AE396" s="35"/>
      <c r="AR396" s="181" t="s">
        <v>1178</v>
      </c>
      <c r="AT396" s="181" t="s">
        <v>192</v>
      </c>
      <c r="AU396" s="181" t="s">
        <v>159</v>
      </c>
      <c r="AY396" s="19" t="s">
        <v>134</v>
      </c>
      <c r="BE396" s="182">
        <f>IF(N396="základní",J396,0)</f>
        <v>0</v>
      </c>
      <c r="BF396" s="182">
        <f>IF(N396="snížená",J396,0)</f>
        <v>0</v>
      </c>
      <c r="BG396" s="182">
        <f>IF(N396="zákl. přenesená",J396,0)</f>
        <v>0</v>
      </c>
      <c r="BH396" s="182">
        <f>IF(N396="sníž. přenesená",J396,0)</f>
        <v>0</v>
      </c>
      <c r="BI396" s="182">
        <f>IF(N396="nulová",J396,0)</f>
        <v>0</v>
      </c>
      <c r="BJ396" s="19" t="s">
        <v>84</v>
      </c>
      <c r="BK396" s="182">
        <f>ROUND(I396*H396,2)</f>
        <v>0</v>
      </c>
      <c r="BL396" s="19" t="s">
        <v>619</v>
      </c>
      <c r="BM396" s="181" t="s">
        <v>2132</v>
      </c>
    </row>
    <row r="397" spans="1:65" s="2" customFormat="1">
      <c r="A397" s="35"/>
      <c r="B397" s="36"/>
      <c r="C397" s="37"/>
      <c r="D397" s="183" t="s">
        <v>143</v>
      </c>
      <c r="E397" s="37"/>
      <c r="F397" s="184" t="s">
        <v>2131</v>
      </c>
      <c r="G397" s="37"/>
      <c r="H397" s="37"/>
      <c r="I397" s="426"/>
      <c r="J397" s="408"/>
      <c r="K397" s="37"/>
      <c r="L397" s="40"/>
      <c r="M397" s="186"/>
      <c r="N397" s="187"/>
      <c r="O397" s="64"/>
      <c r="P397" s="64"/>
      <c r="Q397" s="64"/>
      <c r="R397" s="64"/>
      <c r="S397" s="64"/>
      <c r="T397" s="65"/>
      <c r="U397" s="35"/>
      <c r="V397" s="35"/>
      <c r="W397" s="35"/>
      <c r="X397" s="35"/>
      <c r="Y397" s="35"/>
      <c r="Z397" s="35"/>
      <c r="AA397" s="35"/>
      <c r="AB397" s="35"/>
      <c r="AC397" s="35"/>
      <c r="AD397" s="35"/>
      <c r="AE397" s="35"/>
      <c r="AT397" s="19" t="s">
        <v>143</v>
      </c>
      <c r="AU397" s="19" t="s">
        <v>159</v>
      </c>
    </row>
    <row r="398" spans="1:65" s="2" customFormat="1" ht="14.45" customHeight="1">
      <c r="A398" s="35"/>
      <c r="B398" s="36"/>
      <c r="C398" s="218" t="s">
        <v>1586</v>
      </c>
      <c r="D398" s="218" t="s">
        <v>192</v>
      </c>
      <c r="E398" s="219" t="s">
        <v>1988</v>
      </c>
      <c r="F398" s="220" t="s">
        <v>1989</v>
      </c>
      <c r="G398" s="221" t="s">
        <v>957</v>
      </c>
      <c r="H398" s="222">
        <v>4</v>
      </c>
      <c r="I398" s="427"/>
      <c r="J398" s="428">
        <f>ROUND(I398*H398,2)</f>
        <v>0</v>
      </c>
      <c r="K398" s="220" t="s">
        <v>19</v>
      </c>
      <c r="L398" s="223"/>
      <c r="M398" s="224" t="s">
        <v>19</v>
      </c>
      <c r="N398" s="225" t="s">
        <v>47</v>
      </c>
      <c r="O398" s="64"/>
      <c r="P398" s="179">
        <f>O398*H398</f>
        <v>0</v>
      </c>
      <c r="Q398" s="179">
        <v>0</v>
      </c>
      <c r="R398" s="179">
        <f>Q398*H398</f>
        <v>0</v>
      </c>
      <c r="S398" s="179">
        <v>0</v>
      </c>
      <c r="T398" s="180">
        <f>S398*H398</f>
        <v>0</v>
      </c>
      <c r="U398" s="35"/>
      <c r="V398" s="35"/>
      <c r="W398" s="35"/>
      <c r="X398" s="35"/>
      <c r="Y398" s="35"/>
      <c r="Z398" s="35"/>
      <c r="AA398" s="35"/>
      <c r="AB398" s="35"/>
      <c r="AC398" s="35"/>
      <c r="AD398" s="35"/>
      <c r="AE398" s="35"/>
      <c r="AR398" s="181" t="s">
        <v>1178</v>
      </c>
      <c r="AT398" s="181" t="s">
        <v>192</v>
      </c>
      <c r="AU398" s="181" t="s">
        <v>159</v>
      </c>
      <c r="AY398" s="19" t="s">
        <v>134</v>
      </c>
      <c r="BE398" s="182">
        <f>IF(N398="základní",J398,0)</f>
        <v>0</v>
      </c>
      <c r="BF398" s="182">
        <f>IF(N398="snížená",J398,0)</f>
        <v>0</v>
      </c>
      <c r="BG398" s="182">
        <f>IF(N398="zákl. přenesená",J398,0)</f>
        <v>0</v>
      </c>
      <c r="BH398" s="182">
        <f>IF(N398="sníž. přenesená",J398,0)</f>
        <v>0</v>
      </c>
      <c r="BI398" s="182">
        <f>IF(N398="nulová",J398,0)</f>
        <v>0</v>
      </c>
      <c r="BJ398" s="19" t="s">
        <v>84</v>
      </c>
      <c r="BK398" s="182">
        <f>ROUND(I398*H398,2)</f>
        <v>0</v>
      </c>
      <c r="BL398" s="19" t="s">
        <v>619</v>
      </c>
      <c r="BM398" s="181" t="s">
        <v>2133</v>
      </c>
    </row>
    <row r="399" spans="1:65" s="2" customFormat="1">
      <c r="A399" s="35"/>
      <c r="B399" s="36"/>
      <c r="C399" s="37"/>
      <c r="D399" s="183" t="s">
        <v>143</v>
      </c>
      <c r="E399" s="37"/>
      <c r="F399" s="184" t="s">
        <v>1989</v>
      </c>
      <c r="G399" s="37"/>
      <c r="H399" s="37"/>
      <c r="I399" s="426"/>
      <c r="J399" s="408"/>
      <c r="K399" s="37"/>
      <c r="L399" s="40"/>
      <c r="M399" s="186"/>
      <c r="N399" s="187"/>
      <c r="O399" s="64"/>
      <c r="P399" s="64"/>
      <c r="Q399" s="64"/>
      <c r="R399" s="64"/>
      <c r="S399" s="64"/>
      <c r="T399" s="65"/>
      <c r="U399" s="35"/>
      <c r="V399" s="35"/>
      <c r="W399" s="35"/>
      <c r="X399" s="35"/>
      <c r="Y399" s="35"/>
      <c r="Z399" s="35"/>
      <c r="AA399" s="35"/>
      <c r="AB399" s="35"/>
      <c r="AC399" s="35"/>
      <c r="AD399" s="35"/>
      <c r="AE399" s="35"/>
      <c r="AT399" s="19" t="s">
        <v>143</v>
      </c>
      <c r="AU399" s="19" t="s">
        <v>159</v>
      </c>
    </row>
    <row r="400" spans="1:65" s="2" customFormat="1" ht="14.45" customHeight="1">
      <c r="A400" s="35"/>
      <c r="B400" s="36"/>
      <c r="C400" s="218" t="s">
        <v>1590</v>
      </c>
      <c r="D400" s="218" t="s">
        <v>192</v>
      </c>
      <c r="E400" s="219" t="s">
        <v>2134</v>
      </c>
      <c r="F400" s="220" t="s">
        <v>2135</v>
      </c>
      <c r="G400" s="221" t="s">
        <v>957</v>
      </c>
      <c r="H400" s="222">
        <v>2</v>
      </c>
      <c r="I400" s="427"/>
      <c r="J400" s="428">
        <f>ROUND(I400*H400,2)</f>
        <v>0</v>
      </c>
      <c r="K400" s="220" t="s">
        <v>19</v>
      </c>
      <c r="L400" s="223"/>
      <c r="M400" s="224" t="s">
        <v>19</v>
      </c>
      <c r="N400" s="225" t="s">
        <v>47</v>
      </c>
      <c r="O400" s="64"/>
      <c r="P400" s="179">
        <f>O400*H400</f>
        <v>0</v>
      </c>
      <c r="Q400" s="179">
        <v>0</v>
      </c>
      <c r="R400" s="179">
        <f>Q400*H400</f>
        <v>0</v>
      </c>
      <c r="S400" s="179">
        <v>0</v>
      </c>
      <c r="T400" s="180">
        <f>S400*H400</f>
        <v>0</v>
      </c>
      <c r="U400" s="35"/>
      <c r="V400" s="35"/>
      <c r="W400" s="35"/>
      <c r="X400" s="35"/>
      <c r="Y400" s="35"/>
      <c r="Z400" s="35"/>
      <c r="AA400" s="35"/>
      <c r="AB400" s="35"/>
      <c r="AC400" s="35"/>
      <c r="AD400" s="35"/>
      <c r="AE400" s="35"/>
      <c r="AR400" s="181" t="s">
        <v>1178</v>
      </c>
      <c r="AT400" s="181" t="s">
        <v>192</v>
      </c>
      <c r="AU400" s="181" t="s">
        <v>159</v>
      </c>
      <c r="AY400" s="19" t="s">
        <v>134</v>
      </c>
      <c r="BE400" s="182">
        <f>IF(N400="základní",J400,0)</f>
        <v>0</v>
      </c>
      <c r="BF400" s="182">
        <f>IF(N400="snížená",J400,0)</f>
        <v>0</v>
      </c>
      <c r="BG400" s="182">
        <f>IF(N400="zákl. přenesená",J400,0)</f>
        <v>0</v>
      </c>
      <c r="BH400" s="182">
        <f>IF(N400="sníž. přenesená",J400,0)</f>
        <v>0</v>
      </c>
      <c r="BI400" s="182">
        <f>IF(N400="nulová",J400,0)</f>
        <v>0</v>
      </c>
      <c r="BJ400" s="19" t="s">
        <v>84</v>
      </c>
      <c r="BK400" s="182">
        <f>ROUND(I400*H400,2)</f>
        <v>0</v>
      </c>
      <c r="BL400" s="19" t="s">
        <v>619</v>
      </c>
      <c r="BM400" s="181" t="s">
        <v>2136</v>
      </c>
    </row>
    <row r="401" spans="1:65" s="2" customFormat="1">
      <c r="A401" s="35"/>
      <c r="B401" s="36"/>
      <c r="C401" s="37"/>
      <c r="D401" s="183" t="s">
        <v>143</v>
      </c>
      <c r="E401" s="37"/>
      <c r="F401" s="184" t="s">
        <v>2135</v>
      </c>
      <c r="G401" s="37"/>
      <c r="H401" s="37"/>
      <c r="I401" s="426"/>
      <c r="J401" s="408"/>
      <c r="K401" s="37"/>
      <c r="L401" s="40"/>
      <c r="M401" s="186"/>
      <c r="N401" s="187"/>
      <c r="O401" s="64"/>
      <c r="P401" s="64"/>
      <c r="Q401" s="64"/>
      <c r="R401" s="64"/>
      <c r="S401" s="64"/>
      <c r="T401" s="65"/>
      <c r="U401" s="35"/>
      <c r="V401" s="35"/>
      <c r="W401" s="35"/>
      <c r="X401" s="35"/>
      <c r="Y401" s="35"/>
      <c r="Z401" s="35"/>
      <c r="AA401" s="35"/>
      <c r="AB401" s="35"/>
      <c r="AC401" s="35"/>
      <c r="AD401" s="35"/>
      <c r="AE401" s="35"/>
      <c r="AT401" s="19" t="s">
        <v>143</v>
      </c>
      <c r="AU401" s="19" t="s">
        <v>159</v>
      </c>
    </row>
    <row r="402" spans="1:65" s="2" customFormat="1" ht="14.45" customHeight="1">
      <c r="A402" s="35"/>
      <c r="B402" s="36"/>
      <c r="C402" s="218" t="s">
        <v>1594</v>
      </c>
      <c r="D402" s="218" t="s">
        <v>192</v>
      </c>
      <c r="E402" s="219" t="s">
        <v>2137</v>
      </c>
      <c r="F402" s="220" t="s">
        <v>2138</v>
      </c>
      <c r="G402" s="221" t="s">
        <v>957</v>
      </c>
      <c r="H402" s="222">
        <v>2</v>
      </c>
      <c r="I402" s="427"/>
      <c r="J402" s="428">
        <f>ROUND(I402*H402,2)</f>
        <v>0</v>
      </c>
      <c r="K402" s="220" t="s">
        <v>19</v>
      </c>
      <c r="L402" s="223"/>
      <c r="M402" s="224" t="s">
        <v>19</v>
      </c>
      <c r="N402" s="225" t="s">
        <v>47</v>
      </c>
      <c r="O402" s="64"/>
      <c r="P402" s="179">
        <f>O402*H402</f>
        <v>0</v>
      </c>
      <c r="Q402" s="179">
        <v>0</v>
      </c>
      <c r="R402" s="179">
        <f>Q402*H402</f>
        <v>0</v>
      </c>
      <c r="S402" s="179">
        <v>0</v>
      </c>
      <c r="T402" s="180">
        <f>S402*H402</f>
        <v>0</v>
      </c>
      <c r="U402" s="35"/>
      <c r="V402" s="35"/>
      <c r="W402" s="35"/>
      <c r="X402" s="35"/>
      <c r="Y402" s="35"/>
      <c r="Z402" s="35"/>
      <c r="AA402" s="35"/>
      <c r="AB402" s="35"/>
      <c r="AC402" s="35"/>
      <c r="AD402" s="35"/>
      <c r="AE402" s="35"/>
      <c r="AR402" s="181" t="s">
        <v>1178</v>
      </c>
      <c r="AT402" s="181" t="s">
        <v>192</v>
      </c>
      <c r="AU402" s="181" t="s">
        <v>159</v>
      </c>
      <c r="AY402" s="19" t="s">
        <v>134</v>
      </c>
      <c r="BE402" s="182">
        <f>IF(N402="základní",J402,0)</f>
        <v>0</v>
      </c>
      <c r="BF402" s="182">
        <f>IF(N402="snížená",J402,0)</f>
        <v>0</v>
      </c>
      <c r="BG402" s="182">
        <f>IF(N402="zákl. přenesená",J402,0)</f>
        <v>0</v>
      </c>
      <c r="BH402" s="182">
        <f>IF(N402="sníž. přenesená",J402,0)</f>
        <v>0</v>
      </c>
      <c r="BI402" s="182">
        <f>IF(N402="nulová",J402,0)</f>
        <v>0</v>
      </c>
      <c r="BJ402" s="19" t="s">
        <v>84</v>
      </c>
      <c r="BK402" s="182">
        <f>ROUND(I402*H402,2)</f>
        <v>0</v>
      </c>
      <c r="BL402" s="19" t="s">
        <v>619</v>
      </c>
      <c r="BM402" s="181" t="s">
        <v>2139</v>
      </c>
    </row>
    <row r="403" spans="1:65" s="2" customFormat="1">
      <c r="A403" s="35"/>
      <c r="B403" s="36"/>
      <c r="C403" s="37"/>
      <c r="D403" s="183" t="s">
        <v>143</v>
      </c>
      <c r="E403" s="37"/>
      <c r="F403" s="184" t="s">
        <v>2138</v>
      </c>
      <c r="G403" s="37"/>
      <c r="H403" s="37"/>
      <c r="I403" s="426"/>
      <c r="J403" s="408"/>
      <c r="K403" s="37"/>
      <c r="L403" s="40"/>
      <c r="M403" s="186"/>
      <c r="N403" s="187"/>
      <c r="O403" s="64"/>
      <c r="P403" s="64"/>
      <c r="Q403" s="64"/>
      <c r="R403" s="64"/>
      <c r="S403" s="64"/>
      <c r="T403" s="65"/>
      <c r="U403" s="35"/>
      <c r="V403" s="35"/>
      <c r="W403" s="35"/>
      <c r="X403" s="35"/>
      <c r="Y403" s="35"/>
      <c r="Z403" s="35"/>
      <c r="AA403" s="35"/>
      <c r="AB403" s="35"/>
      <c r="AC403" s="35"/>
      <c r="AD403" s="35"/>
      <c r="AE403" s="35"/>
      <c r="AT403" s="19" t="s">
        <v>143</v>
      </c>
      <c r="AU403" s="19" t="s">
        <v>159</v>
      </c>
    </row>
    <row r="404" spans="1:65" s="2" customFormat="1" ht="14.45" customHeight="1">
      <c r="A404" s="35"/>
      <c r="B404" s="36"/>
      <c r="C404" s="218" t="s">
        <v>1598</v>
      </c>
      <c r="D404" s="218" t="s">
        <v>192</v>
      </c>
      <c r="E404" s="219" t="s">
        <v>2140</v>
      </c>
      <c r="F404" s="220" t="s">
        <v>2141</v>
      </c>
      <c r="G404" s="221" t="s">
        <v>957</v>
      </c>
      <c r="H404" s="222">
        <v>1</v>
      </c>
      <c r="I404" s="427"/>
      <c r="J404" s="428">
        <f>ROUND(I404*H404,2)</f>
        <v>0</v>
      </c>
      <c r="K404" s="220" t="s">
        <v>19</v>
      </c>
      <c r="L404" s="223"/>
      <c r="M404" s="224" t="s">
        <v>19</v>
      </c>
      <c r="N404" s="225" t="s">
        <v>47</v>
      </c>
      <c r="O404" s="64"/>
      <c r="P404" s="179">
        <f>O404*H404</f>
        <v>0</v>
      </c>
      <c r="Q404" s="179">
        <v>0</v>
      </c>
      <c r="R404" s="179">
        <f>Q404*H404</f>
        <v>0</v>
      </c>
      <c r="S404" s="179">
        <v>0</v>
      </c>
      <c r="T404" s="180">
        <f>S404*H404</f>
        <v>0</v>
      </c>
      <c r="U404" s="35"/>
      <c r="V404" s="35"/>
      <c r="W404" s="35"/>
      <c r="X404" s="35"/>
      <c r="Y404" s="35"/>
      <c r="Z404" s="35"/>
      <c r="AA404" s="35"/>
      <c r="AB404" s="35"/>
      <c r="AC404" s="35"/>
      <c r="AD404" s="35"/>
      <c r="AE404" s="35"/>
      <c r="AR404" s="181" t="s">
        <v>1178</v>
      </c>
      <c r="AT404" s="181" t="s">
        <v>192</v>
      </c>
      <c r="AU404" s="181" t="s">
        <v>159</v>
      </c>
      <c r="AY404" s="19" t="s">
        <v>134</v>
      </c>
      <c r="BE404" s="182">
        <f>IF(N404="základní",J404,0)</f>
        <v>0</v>
      </c>
      <c r="BF404" s="182">
        <f>IF(N404="snížená",J404,0)</f>
        <v>0</v>
      </c>
      <c r="BG404" s="182">
        <f>IF(N404="zákl. přenesená",J404,0)</f>
        <v>0</v>
      </c>
      <c r="BH404" s="182">
        <f>IF(N404="sníž. přenesená",J404,0)</f>
        <v>0</v>
      </c>
      <c r="BI404" s="182">
        <f>IF(N404="nulová",J404,0)</f>
        <v>0</v>
      </c>
      <c r="BJ404" s="19" t="s">
        <v>84</v>
      </c>
      <c r="BK404" s="182">
        <f>ROUND(I404*H404,2)</f>
        <v>0</v>
      </c>
      <c r="BL404" s="19" t="s">
        <v>619</v>
      </c>
      <c r="BM404" s="181" t="s">
        <v>2142</v>
      </c>
    </row>
    <row r="405" spans="1:65" s="2" customFormat="1">
      <c r="A405" s="35"/>
      <c r="B405" s="36"/>
      <c r="C405" s="37"/>
      <c r="D405" s="183" t="s">
        <v>143</v>
      </c>
      <c r="E405" s="37"/>
      <c r="F405" s="184" t="s">
        <v>2141</v>
      </c>
      <c r="G405" s="37"/>
      <c r="H405" s="37"/>
      <c r="I405" s="426"/>
      <c r="J405" s="408"/>
      <c r="K405" s="37"/>
      <c r="L405" s="40"/>
      <c r="M405" s="186"/>
      <c r="N405" s="187"/>
      <c r="O405" s="64"/>
      <c r="P405" s="64"/>
      <c r="Q405" s="64"/>
      <c r="R405" s="64"/>
      <c r="S405" s="64"/>
      <c r="T405" s="65"/>
      <c r="U405" s="35"/>
      <c r="V405" s="35"/>
      <c r="W405" s="35"/>
      <c r="X405" s="35"/>
      <c r="Y405" s="35"/>
      <c r="Z405" s="35"/>
      <c r="AA405" s="35"/>
      <c r="AB405" s="35"/>
      <c r="AC405" s="35"/>
      <c r="AD405" s="35"/>
      <c r="AE405" s="35"/>
      <c r="AT405" s="19" t="s">
        <v>143</v>
      </c>
      <c r="AU405" s="19" t="s">
        <v>159</v>
      </c>
    </row>
    <row r="406" spans="1:65" s="2" customFormat="1" ht="14.45" customHeight="1">
      <c r="A406" s="35"/>
      <c r="B406" s="36"/>
      <c r="C406" s="218" t="s">
        <v>1603</v>
      </c>
      <c r="D406" s="218" t="s">
        <v>192</v>
      </c>
      <c r="E406" s="219" t="s">
        <v>2143</v>
      </c>
      <c r="F406" s="220" t="s">
        <v>2144</v>
      </c>
      <c r="G406" s="221" t="s">
        <v>957</v>
      </c>
      <c r="H406" s="222">
        <v>1</v>
      </c>
      <c r="I406" s="427"/>
      <c r="J406" s="428">
        <f>ROUND(I406*H406,2)</f>
        <v>0</v>
      </c>
      <c r="K406" s="220" t="s">
        <v>19</v>
      </c>
      <c r="L406" s="223"/>
      <c r="M406" s="224" t="s">
        <v>19</v>
      </c>
      <c r="N406" s="225" t="s">
        <v>47</v>
      </c>
      <c r="O406" s="64"/>
      <c r="P406" s="179">
        <f>O406*H406</f>
        <v>0</v>
      </c>
      <c r="Q406" s="179">
        <v>0</v>
      </c>
      <c r="R406" s="179">
        <f>Q406*H406</f>
        <v>0</v>
      </c>
      <c r="S406" s="179">
        <v>0</v>
      </c>
      <c r="T406" s="180">
        <f>S406*H406</f>
        <v>0</v>
      </c>
      <c r="U406" s="35"/>
      <c r="V406" s="35"/>
      <c r="W406" s="35"/>
      <c r="X406" s="35"/>
      <c r="Y406" s="35"/>
      <c r="Z406" s="35"/>
      <c r="AA406" s="35"/>
      <c r="AB406" s="35"/>
      <c r="AC406" s="35"/>
      <c r="AD406" s="35"/>
      <c r="AE406" s="35"/>
      <c r="AR406" s="181" t="s">
        <v>1178</v>
      </c>
      <c r="AT406" s="181" t="s">
        <v>192</v>
      </c>
      <c r="AU406" s="181" t="s">
        <v>159</v>
      </c>
      <c r="AY406" s="19" t="s">
        <v>134</v>
      </c>
      <c r="BE406" s="182">
        <f>IF(N406="základní",J406,0)</f>
        <v>0</v>
      </c>
      <c r="BF406" s="182">
        <f>IF(N406="snížená",J406,0)</f>
        <v>0</v>
      </c>
      <c r="BG406" s="182">
        <f>IF(N406="zákl. přenesená",J406,0)</f>
        <v>0</v>
      </c>
      <c r="BH406" s="182">
        <f>IF(N406="sníž. přenesená",J406,0)</f>
        <v>0</v>
      </c>
      <c r="BI406" s="182">
        <f>IF(N406="nulová",J406,0)</f>
        <v>0</v>
      </c>
      <c r="BJ406" s="19" t="s">
        <v>84</v>
      </c>
      <c r="BK406" s="182">
        <f>ROUND(I406*H406,2)</f>
        <v>0</v>
      </c>
      <c r="BL406" s="19" t="s">
        <v>619</v>
      </c>
      <c r="BM406" s="181" t="s">
        <v>2145</v>
      </c>
    </row>
    <row r="407" spans="1:65" s="2" customFormat="1" ht="14.45" customHeight="1">
      <c r="A407" s="35"/>
      <c r="B407" s="36"/>
      <c r="C407" s="218" t="s">
        <v>1608</v>
      </c>
      <c r="D407" s="218" t="s">
        <v>192</v>
      </c>
      <c r="E407" s="219" t="s">
        <v>1994</v>
      </c>
      <c r="F407" s="220" t="s">
        <v>1995</v>
      </c>
      <c r="G407" s="221" t="s">
        <v>957</v>
      </c>
      <c r="H407" s="222">
        <v>2</v>
      </c>
      <c r="I407" s="427"/>
      <c r="J407" s="428">
        <f>ROUND(I407*H407,2)</f>
        <v>0</v>
      </c>
      <c r="K407" s="220" t="s">
        <v>19</v>
      </c>
      <c r="L407" s="223"/>
      <c r="M407" s="224" t="s">
        <v>19</v>
      </c>
      <c r="N407" s="225" t="s">
        <v>47</v>
      </c>
      <c r="O407" s="64"/>
      <c r="P407" s="179">
        <f>O407*H407</f>
        <v>0</v>
      </c>
      <c r="Q407" s="179">
        <v>0</v>
      </c>
      <c r="R407" s="179">
        <f>Q407*H407</f>
        <v>0</v>
      </c>
      <c r="S407" s="179">
        <v>0</v>
      </c>
      <c r="T407" s="180">
        <f>S407*H407</f>
        <v>0</v>
      </c>
      <c r="U407" s="35"/>
      <c r="V407" s="35"/>
      <c r="W407" s="35"/>
      <c r="X407" s="35"/>
      <c r="Y407" s="35"/>
      <c r="Z407" s="35"/>
      <c r="AA407" s="35"/>
      <c r="AB407" s="35"/>
      <c r="AC407" s="35"/>
      <c r="AD407" s="35"/>
      <c r="AE407" s="35"/>
      <c r="AR407" s="181" t="s">
        <v>1178</v>
      </c>
      <c r="AT407" s="181" t="s">
        <v>192</v>
      </c>
      <c r="AU407" s="181" t="s">
        <v>159</v>
      </c>
      <c r="AY407" s="19" t="s">
        <v>134</v>
      </c>
      <c r="BE407" s="182">
        <f>IF(N407="základní",J407,0)</f>
        <v>0</v>
      </c>
      <c r="BF407" s="182">
        <f>IF(N407="snížená",J407,0)</f>
        <v>0</v>
      </c>
      <c r="BG407" s="182">
        <f>IF(N407="zákl. přenesená",J407,0)</f>
        <v>0</v>
      </c>
      <c r="BH407" s="182">
        <f>IF(N407="sníž. přenesená",J407,0)</f>
        <v>0</v>
      </c>
      <c r="BI407" s="182">
        <f>IF(N407="nulová",J407,0)</f>
        <v>0</v>
      </c>
      <c r="BJ407" s="19" t="s">
        <v>84</v>
      </c>
      <c r="BK407" s="182">
        <f>ROUND(I407*H407,2)</f>
        <v>0</v>
      </c>
      <c r="BL407" s="19" t="s">
        <v>619</v>
      </c>
      <c r="BM407" s="181" t="s">
        <v>2146</v>
      </c>
    </row>
    <row r="408" spans="1:65" s="2" customFormat="1">
      <c r="A408" s="35"/>
      <c r="B408" s="36"/>
      <c r="C408" s="37"/>
      <c r="D408" s="183" t="s">
        <v>143</v>
      </c>
      <c r="E408" s="37"/>
      <c r="F408" s="184" t="s">
        <v>1995</v>
      </c>
      <c r="G408" s="37"/>
      <c r="H408" s="37"/>
      <c r="I408" s="426"/>
      <c r="J408" s="408"/>
      <c r="K408" s="37"/>
      <c r="L408" s="40"/>
      <c r="M408" s="186"/>
      <c r="N408" s="187"/>
      <c r="O408" s="64"/>
      <c r="P408" s="64"/>
      <c r="Q408" s="64"/>
      <c r="R408" s="64"/>
      <c r="S408" s="64"/>
      <c r="T408" s="65"/>
      <c r="U408" s="35"/>
      <c r="V408" s="35"/>
      <c r="W408" s="35"/>
      <c r="X408" s="35"/>
      <c r="Y408" s="35"/>
      <c r="Z408" s="35"/>
      <c r="AA408" s="35"/>
      <c r="AB408" s="35"/>
      <c r="AC408" s="35"/>
      <c r="AD408" s="35"/>
      <c r="AE408" s="35"/>
      <c r="AT408" s="19" t="s">
        <v>143</v>
      </c>
      <c r="AU408" s="19" t="s">
        <v>159</v>
      </c>
    </row>
    <row r="409" spans="1:65" s="2" customFormat="1" ht="14.45" customHeight="1">
      <c r="A409" s="35"/>
      <c r="B409" s="36"/>
      <c r="C409" s="218" t="s">
        <v>1613</v>
      </c>
      <c r="D409" s="218" t="s">
        <v>192</v>
      </c>
      <c r="E409" s="219" t="s">
        <v>2147</v>
      </c>
      <c r="F409" s="220" t="s">
        <v>2148</v>
      </c>
      <c r="G409" s="221" t="s">
        <v>957</v>
      </c>
      <c r="H409" s="222">
        <v>4</v>
      </c>
      <c r="I409" s="427"/>
      <c r="J409" s="428">
        <f>ROUND(I409*H409,2)</f>
        <v>0</v>
      </c>
      <c r="K409" s="220" t="s">
        <v>19</v>
      </c>
      <c r="L409" s="223"/>
      <c r="M409" s="224" t="s">
        <v>19</v>
      </c>
      <c r="N409" s="225" t="s">
        <v>47</v>
      </c>
      <c r="O409" s="64"/>
      <c r="P409" s="179">
        <f>O409*H409</f>
        <v>0</v>
      </c>
      <c r="Q409" s="179">
        <v>0</v>
      </c>
      <c r="R409" s="179">
        <f>Q409*H409</f>
        <v>0</v>
      </c>
      <c r="S409" s="179">
        <v>0</v>
      </c>
      <c r="T409" s="180">
        <f>S409*H409</f>
        <v>0</v>
      </c>
      <c r="U409" s="35"/>
      <c r="V409" s="35"/>
      <c r="W409" s="35"/>
      <c r="X409" s="35"/>
      <c r="Y409" s="35"/>
      <c r="Z409" s="35"/>
      <c r="AA409" s="35"/>
      <c r="AB409" s="35"/>
      <c r="AC409" s="35"/>
      <c r="AD409" s="35"/>
      <c r="AE409" s="35"/>
      <c r="AR409" s="181" t="s">
        <v>1178</v>
      </c>
      <c r="AT409" s="181" t="s">
        <v>192</v>
      </c>
      <c r="AU409" s="181" t="s">
        <v>159</v>
      </c>
      <c r="AY409" s="19" t="s">
        <v>134</v>
      </c>
      <c r="BE409" s="182">
        <f>IF(N409="základní",J409,0)</f>
        <v>0</v>
      </c>
      <c r="BF409" s="182">
        <f>IF(N409="snížená",J409,0)</f>
        <v>0</v>
      </c>
      <c r="BG409" s="182">
        <f>IF(N409="zákl. přenesená",J409,0)</f>
        <v>0</v>
      </c>
      <c r="BH409" s="182">
        <f>IF(N409="sníž. přenesená",J409,0)</f>
        <v>0</v>
      </c>
      <c r="BI409" s="182">
        <f>IF(N409="nulová",J409,0)</f>
        <v>0</v>
      </c>
      <c r="BJ409" s="19" t="s">
        <v>84</v>
      </c>
      <c r="BK409" s="182">
        <f>ROUND(I409*H409,2)</f>
        <v>0</v>
      </c>
      <c r="BL409" s="19" t="s">
        <v>619</v>
      </c>
      <c r="BM409" s="181" t="s">
        <v>2149</v>
      </c>
    </row>
    <row r="410" spans="1:65" s="2" customFormat="1">
      <c r="A410" s="35"/>
      <c r="B410" s="36"/>
      <c r="C410" s="37"/>
      <c r="D410" s="183" t="s">
        <v>143</v>
      </c>
      <c r="E410" s="37"/>
      <c r="F410" s="184" t="s">
        <v>2148</v>
      </c>
      <c r="G410" s="37"/>
      <c r="H410" s="37"/>
      <c r="I410" s="426"/>
      <c r="J410" s="408"/>
      <c r="K410" s="37"/>
      <c r="L410" s="40"/>
      <c r="M410" s="186"/>
      <c r="N410" s="187"/>
      <c r="O410" s="64"/>
      <c r="P410" s="64"/>
      <c r="Q410" s="64"/>
      <c r="R410" s="64"/>
      <c r="S410" s="64"/>
      <c r="T410" s="65"/>
      <c r="U410" s="35"/>
      <c r="V410" s="35"/>
      <c r="W410" s="35"/>
      <c r="X410" s="35"/>
      <c r="Y410" s="35"/>
      <c r="Z410" s="35"/>
      <c r="AA410" s="35"/>
      <c r="AB410" s="35"/>
      <c r="AC410" s="35"/>
      <c r="AD410" s="35"/>
      <c r="AE410" s="35"/>
      <c r="AT410" s="19" t="s">
        <v>143</v>
      </c>
      <c r="AU410" s="19" t="s">
        <v>159</v>
      </c>
    </row>
    <row r="411" spans="1:65" s="2" customFormat="1" ht="14.45" customHeight="1">
      <c r="A411" s="35"/>
      <c r="B411" s="36"/>
      <c r="C411" s="218" t="s">
        <v>1618</v>
      </c>
      <c r="D411" s="218" t="s">
        <v>192</v>
      </c>
      <c r="E411" s="219" t="s">
        <v>2150</v>
      </c>
      <c r="F411" s="220" t="s">
        <v>2151</v>
      </c>
      <c r="G411" s="221" t="s">
        <v>957</v>
      </c>
      <c r="H411" s="222">
        <v>1</v>
      </c>
      <c r="I411" s="427"/>
      <c r="J411" s="428">
        <f>ROUND(I411*H411,2)</f>
        <v>0</v>
      </c>
      <c r="K411" s="220" t="s">
        <v>19</v>
      </c>
      <c r="L411" s="223"/>
      <c r="M411" s="224" t="s">
        <v>19</v>
      </c>
      <c r="N411" s="225" t="s">
        <v>47</v>
      </c>
      <c r="O411" s="64"/>
      <c r="P411" s="179">
        <f>O411*H411</f>
        <v>0</v>
      </c>
      <c r="Q411" s="179">
        <v>0</v>
      </c>
      <c r="R411" s="179">
        <f>Q411*H411</f>
        <v>0</v>
      </c>
      <c r="S411" s="179">
        <v>0</v>
      </c>
      <c r="T411" s="180">
        <f>S411*H411</f>
        <v>0</v>
      </c>
      <c r="U411" s="35"/>
      <c r="V411" s="35"/>
      <c r="W411" s="35"/>
      <c r="X411" s="35"/>
      <c r="Y411" s="35"/>
      <c r="Z411" s="35"/>
      <c r="AA411" s="35"/>
      <c r="AB411" s="35"/>
      <c r="AC411" s="35"/>
      <c r="AD411" s="35"/>
      <c r="AE411" s="35"/>
      <c r="AR411" s="181" t="s">
        <v>1178</v>
      </c>
      <c r="AT411" s="181" t="s">
        <v>192</v>
      </c>
      <c r="AU411" s="181" t="s">
        <v>159</v>
      </c>
      <c r="AY411" s="19" t="s">
        <v>134</v>
      </c>
      <c r="BE411" s="182">
        <f>IF(N411="základní",J411,0)</f>
        <v>0</v>
      </c>
      <c r="BF411" s="182">
        <f>IF(N411="snížená",J411,0)</f>
        <v>0</v>
      </c>
      <c r="BG411" s="182">
        <f>IF(N411="zákl. přenesená",J411,0)</f>
        <v>0</v>
      </c>
      <c r="BH411" s="182">
        <f>IF(N411="sníž. přenesená",J411,0)</f>
        <v>0</v>
      </c>
      <c r="BI411" s="182">
        <f>IF(N411="nulová",J411,0)</f>
        <v>0</v>
      </c>
      <c r="BJ411" s="19" t="s">
        <v>84</v>
      </c>
      <c r="BK411" s="182">
        <f>ROUND(I411*H411,2)</f>
        <v>0</v>
      </c>
      <c r="BL411" s="19" t="s">
        <v>619</v>
      </c>
      <c r="BM411" s="181" t="s">
        <v>2152</v>
      </c>
    </row>
    <row r="412" spans="1:65" s="2" customFormat="1">
      <c r="A412" s="35"/>
      <c r="B412" s="36"/>
      <c r="C412" s="37"/>
      <c r="D412" s="183" t="s">
        <v>143</v>
      </c>
      <c r="E412" s="37"/>
      <c r="F412" s="184" t="s">
        <v>2151</v>
      </c>
      <c r="G412" s="37"/>
      <c r="H412" s="37"/>
      <c r="I412" s="426"/>
      <c r="J412" s="408"/>
      <c r="K412" s="37"/>
      <c r="L412" s="40"/>
      <c r="M412" s="186"/>
      <c r="N412" s="187"/>
      <c r="O412" s="64"/>
      <c r="P412" s="64"/>
      <c r="Q412" s="64"/>
      <c r="R412" s="64"/>
      <c r="S412" s="64"/>
      <c r="T412" s="65"/>
      <c r="U412" s="35"/>
      <c r="V412" s="35"/>
      <c r="W412" s="35"/>
      <c r="X412" s="35"/>
      <c r="Y412" s="35"/>
      <c r="Z412" s="35"/>
      <c r="AA412" s="35"/>
      <c r="AB412" s="35"/>
      <c r="AC412" s="35"/>
      <c r="AD412" s="35"/>
      <c r="AE412" s="35"/>
      <c r="AT412" s="19" t="s">
        <v>143</v>
      </c>
      <c r="AU412" s="19" t="s">
        <v>159</v>
      </c>
    </row>
    <row r="413" spans="1:65" s="2" customFormat="1" ht="14.45" customHeight="1">
      <c r="A413" s="35"/>
      <c r="B413" s="36"/>
      <c r="C413" s="218" t="s">
        <v>1623</v>
      </c>
      <c r="D413" s="218" t="s">
        <v>192</v>
      </c>
      <c r="E413" s="219" t="s">
        <v>2153</v>
      </c>
      <c r="F413" s="220" t="s">
        <v>2154</v>
      </c>
      <c r="G413" s="221" t="s">
        <v>957</v>
      </c>
      <c r="H413" s="222">
        <v>2</v>
      </c>
      <c r="I413" s="427"/>
      <c r="J413" s="428">
        <f>ROUND(I413*H413,2)</f>
        <v>0</v>
      </c>
      <c r="K413" s="220" t="s">
        <v>19</v>
      </c>
      <c r="L413" s="223"/>
      <c r="M413" s="224" t="s">
        <v>19</v>
      </c>
      <c r="N413" s="225" t="s">
        <v>47</v>
      </c>
      <c r="O413" s="64"/>
      <c r="P413" s="179">
        <f>O413*H413</f>
        <v>0</v>
      </c>
      <c r="Q413" s="179">
        <v>0</v>
      </c>
      <c r="R413" s="179">
        <f>Q413*H413</f>
        <v>0</v>
      </c>
      <c r="S413" s="179">
        <v>0</v>
      </c>
      <c r="T413" s="180">
        <f>S413*H413</f>
        <v>0</v>
      </c>
      <c r="U413" s="35"/>
      <c r="V413" s="35"/>
      <c r="W413" s="35"/>
      <c r="X413" s="35"/>
      <c r="Y413" s="35"/>
      <c r="Z413" s="35"/>
      <c r="AA413" s="35"/>
      <c r="AB413" s="35"/>
      <c r="AC413" s="35"/>
      <c r="AD413" s="35"/>
      <c r="AE413" s="35"/>
      <c r="AR413" s="181" t="s">
        <v>1178</v>
      </c>
      <c r="AT413" s="181" t="s">
        <v>192</v>
      </c>
      <c r="AU413" s="181" t="s">
        <v>159</v>
      </c>
      <c r="AY413" s="19" t="s">
        <v>134</v>
      </c>
      <c r="BE413" s="182">
        <f>IF(N413="základní",J413,0)</f>
        <v>0</v>
      </c>
      <c r="BF413" s="182">
        <f>IF(N413="snížená",J413,0)</f>
        <v>0</v>
      </c>
      <c r="BG413" s="182">
        <f>IF(N413="zákl. přenesená",J413,0)</f>
        <v>0</v>
      </c>
      <c r="BH413" s="182">
        <f>IF(N413="sníž. přenesená",J413,0)</f>
        <v>0</v>
      </c>
      <c r="BI413" s="182">
        <f>IF(N413="nulová",J413,0)</f>
        <v>0</v>
      </c>
      <c r="BJ413" s="19" t="s">
        <v>84</v>
      </c>
      <c r="BK413" s="182">
        <f>ROUND(I413*H413,2)</f>
        <v>0</v>
      </c>
      <c r="BL413" s="19" t="s">
        <v>619</v>
      </c>
      <c r="BM413" s="181" t="s">
        <v>2155</v>
      </c>
    </row>
    <row r="414" spans="1:65" s="2" customFormat="1">
      <c r="A414" s="35"/>
      <c r="B414" s="36"/>
      <c r="C414" s="37"/>
      <c r="D414" s="183" t="s">
        <v>143</v>
      </c>
      <c r="E414" s="37"/>
      <c r="F414" s="184" t="s">
        <v>2154</v>
      </c>
      <c r="G414" s="37"/>
      <c r="H414" s="37"/>
      <c r="I414" s="426"/>
      <c r="J414" s="408"/>
      <c r="K414" s="37"/>
      <c r="L414" s="40"/>
      <c r="M414" s="186"/>
      <c r="N414" s="187"/>
      <c r="O414" s="64"/>
      <c r="P414" s="64"/>
      <c r="Q414" s="64"/>
      <c r="R414" s="64"/>
      <c r="S414" s="64"/>
      <c r="T414" s="65"/>
      <c r="U414" s="35"/>
      <c r="V414" s="35"/>
      <c r="W414" s="35"/>
      <c r="X414" s="35"/>
      <c r="Y414" s="35"/>
      <c r="Z414" s="35"/>
      <c r="AA414" s="35"/>
      <c r="AB414" s="35"/>
      <c r="AC414" s="35"/>
      <c r="AD414" s="35"/>
      <c r="AE414" s="35"/>
      <c r="AT414" s="19" t="s">
        <v>143</v>
      </c>
      <c r="AU414" s="19" t="s">
        <v>159</v>
      </c>
    </row>
    <row r="415" spans="1:65" s="2" customFormat="1" ht="14.45" customHeight="1">
      <c r="A415" s="35"/>
      <c r="B415" s="36"/>
      <c r="C415" s="218" t="s">
        <v>1625</v>
      </c>
      <c r="D415" s="218" t="s">
        <v>192</v>
      </c>
      <c r="E415" s="219" t="s">
        <v>2000</v>
      </c>
      <c r="F415" s="220" t="s">
        <v>2001</v>
      </c>
      <c r="G415" s="221" t="s">
        <v>957</v>
      </c>
      <c r="H415" s="222">
        <v>25</v>
      </c>
      <c r="I415" s="427"/>
      <c r="J415" s="428">
        <f>ROUND(I415*H415,2)</f>
        <v>0</v>
      </c>
      <c r="K415" s="220" t="s">
        <v>19</v>
      </c>
      <c r="L415" s="223"/>
      <c r="M415" s="224" t="s">
        <v>19</v>
      </c>
      <c r="N415" s="225" t="s">
        <v>47</v>
      </c>
      <c r="O415" s="64"/>
      <c r="P415" s="179">
        <f>O415*H415</f>
        <v>0</v>
      </c>
      <c r="Q415" s="179">
        <v>0</v>
      </c>
      <c r="R415" s="179">
        <f>Q415*H415</f>
        <v>0</v>
      </c>
      <c r="S415" s="179">
        <v>0</v>
      </c>
      <c r="T415" s="180">
        <f>S415*H415</f>
        <v>0</v>
      </c>
      <c r="U415" s="35"/>
      <c r="V415" s="35"/>
      <c r="W415" s="35"/>
      <c r="X415" s="35"/>
      <c r="Y415" s="35"/>
      <c r="Z415" s="35"/>
      <c r="AA415" s="35"/>
      <c r="AB415" s="35"/>
      <c r="AC415" s="35"/>
      <c r="AD415" s="35"/>
      <c r="AE415" s="35"/>
      <c r="AR415" s="181" t="s">
        <v>1178</v>
      </c>
      <c r="AT415" s="181" t="s">
        <v>192</v>
      </c>
      <c r="AU415" s="181" t="s">
        <v>159</v>
      </c>
      <c r="AY415" s="19" t="s">
        <v>134</v>
      </c>
      <c r="BE415" s="182">
        <f>IF(N415="základní",J415,0)</f>
        <v>0</v>
      </c>
      <c r="BF415" s="182">
        <f>IF(N415="snížená",J415,0)</f>
        <v>0</v>
      </c>
      <c r="BG415" s="182">
        <f>IF(N415="zákl. přenesená",J415,0)</f>
        <v>0</v>
      </c>
      <c r="BH415" s="182">
        <f>IF(N415="sníž. přenesená",J415,0)</f>
        <v>0</v>
      </c>
      <c r="BI415" s="182">
        <f>IF(N415="nulová",J415,0)</f>
        <v>0</v>
      </c>
      <c r="BJ415" s="19" t="s">
        <v>84</v>
      </c>
      <c r="BK415" s="182">
        <f>ROUND(I415*H415,2)</f>
        <v>0</v>
      </c>
      <c r="BL415" s="19" t="s">
        <v>619</v>
      </c>
      <c r="BM415" s="181" t="s">
        <v>2156</v>
      </c>
    </row>
    <row r="416" spans="1:65" s="2" customFormat="1">
      <c r="A416" s="35"/>
      <c r="B416" s="36"/>
      <c r="C416" s="37"/>
      <c r="D416" s="183" t="s">
        <v>143</v>
      </c>
      <c r="E416" s="37"/>
      <c r="F416" s="184" t="s">
        <v>2001</v>
      </c>
      <c r="G416" s="37"/>
      <c r="H416" s="37"/>
      <c r="I416" s="426"/>
      <c r="J416" s="408"/>
      <c r="K416" s="37"/>
      <c r="L416" s="40"/>
      <c r="M416" s="186"/>
      <c r="N416" s="187"/>
      <c r="O416" s="64"/>
      <c r="P416" s="64"/>
      <c r="Q416" s="64"/>
      <c r="R416" s="64"/>
      <c r="S416" s="64"/>
      <c r="T416" s="65"/>
      <c r="U416" s="35"/>
      <c r="V416" s="35"/>
      <c r="W416" s="35"/>
      <c r="X416" s="35"/>
      <c r="Y416" s="35"/>
      <c r="Z416" s="35"/>
      <c r="AA416" s="35"/>
      <c r="AB416" s="35"/>
      <c r="AC416" s="35"/>
      <c r="AD416" s="35"/>
      <c r="AE416" s="35"/>
      <c r="AT416" s="19" t="s">
        <v>143</v>
      </c>
      <c r="AU416" s="19" t="s">
        <v>159</v>
      </c>
    </row>
    <row r="417" spans="1:65" s="2" customFormat="1" ht="14.45" customHeight="1">
      <c r="A417" s="35"/>
      <c r="B417" s="36"/>
      <c r="C417" s="218" t="s">
        <v>1627</v>
      </c>
      <c r="D417" s="218" t="s">
        <v>192</v>
      </c>
      <c r="E417" s="219" t="s">
        <v>2157</v>
      </c>
      <c r="F417" s="220" t="s">
        <v>2158</v>
      </c>
      <c r="G417" s="221" t="s">
        <v>957</v>
      </c>
      <c r="H417" s="222">
        <v>1</v>
      </c>
      <c r="I417" s="427"/>
      <c r="J417" s="428">
        <f>ROUND(I417*H417,2)</f>
        <v>0</v>
      </c>
      <c r="K417" s="220" t="s">
        <v>19</v>
      </c>
      <c r="L417" s="223"/>
      <c r="M417" s="224" t="s">
        <v>19</v>
      </c>
      <c r="N417" s="225" t="s">
        <v>47</v>
      </c>
      <c r="O417" s="64"/>
      <c r="P417" s="179">
        <f>O417*H417</f>
        <v>0</v>
      </c>
      <c r="Q417" s="179">
        <v>0</v>
      </c>
      <c r="R417" s="179">
        <f>Q417*H417</f>
        <v>0</v>
      </c>
      <c r="S417" s="179">
        <v>0</v>
      </c>
      <c r="T417" s="180">
        <f>S417*H417</f>
        <v>0</v>
      </c>
      <c r="U417" s="35"/>
      <c r="V417" s="35"/>
      <c r="W417" s="35"/>
      <c r="X417" s="35"/>
      <c r="Y417" s="35"/>
      <c r="Z417" s="35"/>
      <c r="AA417" s="35"/>
      <c r="AB417" s="35"/>
      <c r="AC417" s="35"/>
      <c r="AD417" s="35"/>
      <c r="AE417" s="35"/>
      <c r="AR417" s="181" t="s">
        <v>1178</v>
      </c>
      <c r="AT417" s="181" t="s">
        <v>192</v>
      </c>
      <c r="AU417" s="181" t="s">
        <v>159</v>
      </c>
      <c r="AY417" s="19" t="s">
        <v>134</v>
      </c>
      <c r="BE417" s="182">
        <f>IF(N417="základní",J417,0)</f>
        <v>0</v>
      </c>
      <c r="BF417" s="182">
        <f>IF(N417="snížená",J417,0)</f>
        <v>0</v>
      </c>
      <c r="BG417" s="182">
        <f>IF(N417="zákl. přenesená",J417,0)</f>
        <v>0</v>
      </c>
      <c r="BH417" s="182">
        <f>IF(N417="sníž. přenesená",J417,0)</f>
        <v>0</v>
      </c>
      <c r="BI417" s="182">
        <f>IF(N417="nulová",J417,0)</f>
        <v>0</v>
      </c>
      <c r="BJ417" s="19" t="s">
        <v>84</v>
      </c>
      <c r="BK417" s="182">
        <f>ROUND(I417*H417,2)</f>
        <v>0</v>
      </c>
      <c r="BL417" s="19" t="s">
        <v>619</v>
      </c>
      <c r="BM417" s="181" t="s">
        <v>2159</v>
      </c>
    </row>
    <row r="418" spans="1:65" s="2" customFormat="1">
      <c r="A418" s="35"/>
      <c r="B418" s="36"/>
      <c r="C418" s="37"/>
      <c r="D418" s="183" t="s">
        <v>143</v>
      </c>
      <c r="E418" s="37"/>
      <c r="F418" s="184" t="s">
        <v>2158</v>
      </c>
      <c r="G418" s="37"/>
      <c r="H418" s="37"/>
      <c r="I418" s="426"/>
      <c r="J418" s="408"/>
      <c r="K418" s="37"/>
      <c r="L418" s="40"/>
      <c r="M418" s="186"/>
      <c r="N418" s="187"/>
      <c r="O418" s="64"/>
      <c r="P418" s="64"/>
      <c r="Q418" s="64"/>
      <c r="R418" s="64"/>
      <c r="S418" s="64"/>
      <c r="T418" s="65"/>
      <c r="U418" s="35"/>
      <c r="V418" s="35"/>
      <c r="W418" s="35"/>
      <c r="X418" s="35"/>
      <c r="Y418" s="35"/>
      <c r="Z418" s="35"/>
      <c r="AA418" s="35"/>
      <c r="AB418" s="35"/>
      <c r="AC418" s="35"/>
      <c r="AD418" s="35"/>
      <c r="AE418" s="35"/>
      <c r="AT418" s="19" t="s">
        <v>143</v>
      </c>
      <c r="AU418" s="19" t="s">
        <v>159</v>
      </c>
    </row>
    <row r="419" spans="1:65" s="2" customFormat="1" ht="14.45" customHeight="1">
      <c r="A419" s="35"/>
      <c r="B419" s="36"/>
      <c r="C419" s="218" t="s">
        <v>1631</v>
      </c>
      <c r="D419" s="218" t="s">
        <v>192</v>
      </c>
      <c r="E419" s="219" t="s">
        <v>2160</v>
      </c>
      <c r="F419" s="220" t="s">
        <v>2161</v>
      </c>
      <c r="G419" s="221" t="s">
        <v>957</v>
      </c>
      <c r="H419" s="222">
        <v>1</v>
      </c>
      <c r="I419" s="427"/>
      <c r="J419" s="428">
        <f>ROUND(I419*H419,2)</f>
        <v>0</v>
      </c>
      <c r="K419" s="220" t="s">
        <v>19</v>
      </c>
      <c r="L419" s="223"/>
      <c r="M419" s="224" t="s">
        <v>19</v>
      </c>
      <c r="N419" s="225" t="s">
        <v>47</v>
      </c>
      <c r="O419" s="64"/>
      <c r="P419" s="179">
        <f>O419*H419</f>
        <v>0</v>
      </c>
      <c r="Q419" s="179">
        <v>0</v>
      </c>
      <c r="R419" s="179">
        <f>Q419*H419</f>
        <v>0</v>
      </c>
      <c r="S419" s="179">
        <v>0</v>
      </c>
      <c r="T419" s="180">
        <f>S419*H419</f>
        <v>0</v>
      </c>
      <c r="U419" s="35"/>
      <c r="V419" s="35"/>
      <c r="W419" s="35"/>
      <c r="X419" s="35"/>
      <c r="Y419" s="35"/>
      <c r="Z419" s="35"/>
      <c r="AA419" s="35"/>
      <c r="AB419" s="35"/>
      <c r="AC419" s="35"/>
      <c r="AD419" s="35"/>
      <c r="AE419" s="35"/>
      <c r="AR419" s="181" t="s">
        <v>1178</v>
      </c>
      <c r="AT419" s="181" t="s">
        <v>192</v>
      </c>
      <c r="AU419" s="181" t="s">
        <v>159</v>
      </c>
      <c r="AY419" s="19" t="s">
        <v>134</v>
      </c>
      <c r="BE419" s="182">
        <f>IF(N419="základní",J419,0)</f>
        <v>0</v>
      </c>
      <c r="BF419" s="182">
        <f>IF(N419="snížená",J419,0)</f>
        <v>0</v>
      </c>
      <c r="BG419" s="182">
        <f>IF(N419="zákl. přenesená",J419,0)</f>
        <v>0</v>
      </c>
      <c r="BH419" s="182">
        <f>IF(N419="sníž. přenesená",J419,0)</f>
        <v>0</v>
      </c>
      <c r="BI419" s="182">
        <f>IF(N419="nulová",J419,0)</f>
        <v>0</v>
      </c>
      <c r="BJ419" s="19" t="s">
        <v>84</v>
      </c>
      <c r="BK419" s="182">
        <f>ROUND(I419*H419,2)</f>
        <v>0</v>
      </c>
      <c r="BL419" s="19" t="s">
        <v>619</v>
      </c>
      <c r="BM419" s="181" t="s">
        <v>2162</v>
      </c>
    </row>
    <row r="420" spans="1:65" s="2" customFormat="1">
      <c r="A420" s="35"/>
      <c r="B420" s="36"/>
      <c r="C420" s="37"/>
      <c r="D420" s="183" t="s">
        <v>143</v>
      </c>
      <c r="E420" s="37"/>
      <c r="F420" s="184" t="s">
        <v>2161</v>
      </c>
      <c r="G420" s="37"/>
      <c r="H420" s="37"/>
      <c r="I420" s="426"/>
      <c r="J420" s="408"/>
      <c r="K420" s="37"/>
      <c r="L420" s="40"/>
      <c r="M420" s="186"/>
      <c r="N420" s="187"/>
      <c r="O420" s="64"/>
      <c r="P420" s="64"/>
      <c r="Q420" s="64"/>
      <c r="R420" s="64"/>
      <c r="S420" s="64"/>
      <c r="T420" s="65"/>
      <c r="U420" s="35"/>
      <c r="V420" s="35"/>
      <c r="W420" s="35"/>
      <c r="X420" s="35"/>
      <c r="Y420" s="35"/>
      <c r="Z420" s="35"/>
      <c r="AA420" s="35"/>
      <c r="AB420" s="35"/>
      <c r="AC420" s="35"/>
      <c r="AD420" s="35"/>
      <c r="AE420" s="35"/>
      <c r="AT420" s="19" t="s">
        <v>143</v>
      </c>
      <c r="AU420" s="19" t="s">
        <v>159</v>
      </c>
    </row>
    <row r="421" spans="1:65" s="2" customFormat="1" ht="14.45" customHeight="1">
      <c r="A421" s="35"/>
      <c r="B421" s="36"/>
      <c r="C421" s="218" t="s">
        <v>1638</v>
      </c>
      <c r="D421" s="218" t="s">
        <v>192</v>
      </c>
      <c r="E421" s="219" t="s">
        <v>2163</v>
      </c>
      <c r="F421" s="220" t="s">
        <v>2164</v>
      </c>
      <c r="G421" s="221" t="s">
        <v>957</v>
      </c>
      <c r="H421" s="222">
        <v>2</v>
      </c>
      <c r="I421" s="427"/>
      <c r="J421" s="428">
        <f>ROUND(I421*H421,2)</f>
        <v>0</v>
      </c>
      <c r="K421" s="220" t="s">
        <v>19</v>
      </c>
      <c r="L421" s="223"/>
      <c r="M421" s="224" t="s">
        <v>19</v>
      </c>
      <c r="N421" s="225" t="s">
        <v>47</v>
      </c>
      <c r="O421" s="64"/>
      <c r="P421" s="179">
        <f>O421*H421</f>
        <v>0</v>
      </c>
      <c r="Q421" s="179">
        <v>0</v>
      </c>
      <c r="R421" s="179">
        <f>Q421*H421</f>
        <v>0</v>
      </c>
      <c r="S421" s="179">
        <v>0</v>
      </c>
      <c r="T421" s="180">
        <f>S421*H421</f>
        <v>0</v>
      </c>
      <c r="U421" s="35"/>
      <c r="V421" s="35"/>
      <c r="W421" s="35"/>
      <c r="X421" s="35"/>
      <c r="Y421" s="35"/>
      <c r="Z421" s="35"/>
      <c r="AA421" s="35"/>
      <c r="AB421" s="35"/>
      <c r="AC421" s="35"/>
      <c r="AD421" s="35"/>
      <c r="AE421" s="35"/>
      <c r="AR421" s="181" t="s">
        <v>1178</v>
      </c>
      <c r="AT421" s="181" t="s">
        <v>192</v>
      </c>
      <c r="AU421" s="181" t="s">
        <v>159</v>
      </c>
      <c r="AY421" s="19" t="s">
        <v>134</v>
      </c>
      <c r="BE421" s="182">
        <f>IF(N421="základní",J421,0)</f>
        <v>0</v>
      </c>
      <c r="BF421" s="182">
        <f>IF(N421="snížená",J421,0)</f>
        <v>0</v>
      </c>
      <c r="BG421" s="182">
        <f>IF(N421="zákl. přenesená",J421,0)</f>
        <v>0</v>
      </c>
      <c r="BH421" s="182">
        <f>IF(N421="sníž. přenesená",J421,0)</f>
        <v>0</v>
      </c>
      <c r="BI421" s="182">
        <f>IF(N421="nulová",J421,0)</f>
        <v>0</v>
      </c>
      <c r="BJ421" s="19" t="s">
        <v>84</v>
      </c>
      <c r="BK421" s="182">
        <f>ROUND(I421*H421,2)</f>
        <v>0</v>
      </c>
      <c r="BL421" s="19" t="s">
        <v>619</v>
      </c>
      <c r="BM421" s="181" t="s">
        <v>2165</v>
      </c>
    </row>
    <row r="422" spans="1:65" s="2" customFormat="1">
      <c r="A422" s="35"/>
      <c r="B422" s="36"/>
      <c r="C422" s="37"/>
      <c r="D422" s="183" t="s">
        <v>143</v>
      </c>
      <c r="E422" s="37"/>
      <c r="F422" s="184" t="s">
        <v>2164</v>
      </c>
      <c r="G422" s="37"/>
      <c r="H422" s="37"/>
      <c r="I422" s="426"/>
      <c r="J422" s="408"/>
      <c r="K422" s="37"/>
      <c r="L422" s="40"/>
      <c r="M422" s="186"/>
      <c r="N422" s="187"/>
      <c r="O422" s="64"/>
      <c r="P422" s="64"/>
      <c r="Q422" s="64"/>
      <c r="R422" s="64"/>
      <c r="S422" s="64"/>
      <c r="T422" s="65"/>
      <c r="U422" s="35"/>
      <c r="V422" s="35"/>
      <c r="W422" s="35"/>
      <c r="X422" s="35"/>
      <c r="Y422" s="35"/>
      <c r="Z422" s="35"/>
      <c r="AA422" s="35"/>
      <c r="AB422" s="35"/>
      <c r="AC422" s="35"/>
      <c r="AD422" s="35"/>
      <c r="AE422" s="35"/>
      <c r="AT422" s="19" t="s">
        <v>143</v>
      </c>
      <c r="AU422" s="19" t="s">
        <v>159</v>
      </c>
    </row>
    <row r="423" spans="1:65" s="2" customFormat="1" ht="14.45" customHeight="1">
      <c r="A423" s="35"/>
      <c r="B423" s="36"/>
      <c r="C423" s="218" t="s">
        <v>1642</v>
      </c>
      <c r="D423" s="218" t="s">
        <v>192</v>
      </c>
      <c r="E423" s="219" t="s">
        <v>2003</v>
      </c>
      <c r="F423" s="220" t="s">
        <v>2004</v>
      </c>
      <c r="G423" s="221" t="s">
        <v>957</v>
      </c>
      <c r="H423" s="222">
        <v>394</v>
      </c>
      <c r="I423" s="427"/>
      <c r="J423" s="428">
        <f>ROUND(I423*H423,2)</f>
        <v>0</v>
      </c>
      <c r="K423" s="220" t="s">
        <v>19</v>
      </c>
      <c r="L423" s="223"/>
      <c r="M423" s="224" t="s">
        <v>19</v>
      </c>
      <c r="N423" s="225" t="s">
        <v>47</v>
      </c>
      <c r="O423" s="64"/>
      <c r="P423" s="179">
        <f>O423*H423</f>
        <v>0</v>
      </c>
      <c r="Q423" s="179">
        <v>0</v>
      </c>
      <c r="R423" s="179">
        <f>Q423*H423</f>
        <v>0</v>
      </c>
      <c r="S423" s="179">
        <v>0</v>
      </c>
      <c r="T423" s="180">
        <f>S423*H423</f>
        <v>0</v>
      </c>
      <c r="U423" s="35"/>
      <c r="V423" s="35"/>
      <c r="W423" s="35"/>
      <c r="X423" s="35"/>
      <c r="Y423" s="35"/>
      <c r="Z423" s="35"/>
      <c r="AA423" s="35"/>
      <c r="AB423" s="35"/>
      <c r="AC423" s="35"/>
      <c r="AD423" s="35"/>
      <c r="AE423" s="35"/>
      <c r="AR423" s="181" t="s">
        <v>1178</v>
      </c>
      <c r="AT423" s="181" t="s">
        <v>192</v>
      </c>
      <c r="AU423" s="181" t="s">
        <v>159</v>
      </c>
      <c r="AY423" s="19" t="s">
        <v>134</v>
      </c>
      <c r="BE423" s="182">
        <f>IF(N423="základní",J423,0)</f>
        <v>0</v>
      </c>
      <c r="BF423" s="182">
        <f>IF(N423="snížená",J423,0)</f>
        <v>0</v>
      </c>
      <c r="BG423" s="182">
        <f>IF(N423="zákl. přenesená",J423,0)</f>
        <v>0</v>
      </c>
      <c r="BH423" s="182">
        <f>IF(N423="sníž. přenesená",J423,0)</f>
        <v>0</v>
      </c>
      <c r="BI423" s="182">
        <f>IF(N423="nulová",J423,0)</f>
        <v>0</v>
      </c>
      <c r="BJ423" s="19" t="s">
        <v>84</v>
      </c>
      <c r="BK423" s="182">
        <f>ROUND(I423*H423,2)</f>
        <v>0</v>
      </c>
      <c r="BL423" s="19" t="s">
        <v>619</v>
      </c>
      <c r="BM423" s="181" t="s">
        <v>2166</v>
      </c>
    </row>
    <row r="424" spans="1:65" s="2" customFormat="1">
      <c r="A424" s="35"/>
      <c r="B424" s="36"/>
      <c r="C424" s="37"/>
      <c r="D424" s="183" t="s">
        <v>143</v>
      </c>
      <c r="E424" s="37"/>
      <c r="F424" s="184" t="s">
        <v>2004</v>
      </c>
      <c r="G424" s="37"/>
      <c r="H424" s="37"/>
      <c r="I424" s="426"/>
      <c r="J424" s="408"/>
      <c r="K424" s="37"/>
      <c r="L424" s="40"/>
      <c r="M424" s="186"/>
      <c r="N424" s="187"/>
      <c r="O424" s="64"/>
      <c r="P424" s="64"/>
      <c r="Q424" s="64"/>
      <c r="R424" s="64"/>
      <c r="S424" s="64"/>
      <c r="T424" s="65"/>
      <c r="U424" s="35"/>
      <c r="V424" s="35"/>
      <c r="W424" s="35"/>
      <c r="X424" s="35"/>
      <c r="Y424" s="35"/>
      <c r="Z424" s="35"/>
      <c r="AA424" s="35"/>
      <c r="AB424" s="35"/>
      <c r="AC424" s="35"/>
      <c r="AD424" s="35"/>
      <c r="AE424" s="35"/>
      <c r="AT424" s="19" t="s">
        <v>143</v>
      </c>
      <c r="AU424" s="19" t="s">
        <v>159</v>
      </c>
    </row>
    <row r="425" spans="1:65" s="2" customFormat="1" ht="14.45" customHeight="1">
      <c r="A425" s="35"/>
      <c r="B425" s="36"/>
      <c r="C425" s="218" t="s">
        <v>1646</v>
      </c>
      <c r="D425" s="218" t="s">
        <v>192</v>
      </c>
      <c r="E425" s="219" t="s">
        <v>2167</v>
      </c>
      <c r="F425" s="220" t="s">
        <v>2168</v>
      </c>
      <c r="G425" s="221" t="s">
        <v>957</v>
      </c>
      <c r="H425" s="222">
        <v>10</v>
      </c>
      <c r="I425" s="427"/>
      <c r="J425" s="428">
        <f>ROUND(I425*H425,2)</f>
        <v>0</v>
      </c>
      <c r="K425" s="220" t="s">
        <v>19</v>
      </c>
      <c r="L425" s="223"/>
      <c r="M425" s="224" t="s">
        <v>19</v>
      </c>
      <c r="N425" s="225" t="s">
        <v>47</v>
      </c>
      <c r="O425" s="64"/>
      <c r="P425" s="179">
        <f>O425*H425</f>
        <v>0</v>
      </c>
      <c r="Q425" s="179">
        <v>0</v>
      </c>
      <c r="R425" s="179">
        <f>Q425*H425</f>
        <v>0</v>
      </c>
      <c r="S425" s="179">
        <v>0</v>
      </c>
      <c r="T425" s="180">
        <f>S425*H425</f>
        <v>0</v>
      </c>
      <c r="U425" s="35"/>
      <c r="V425" s="35"/>
      <c r="W425" s="35"/>
      <c r="X425" s="35"/>
      <c r="Y425" s="35"/>
      <c r="Z425" s="35"/>
      <c r="AA425" s="35"/>
      <c r="AB425" s="35"/>
      <c r="AC425" s="35"/>
      <c r="AD425" s="35"/>
      <c r="AE425" s="35"/>
      <c r="AR425" s="181" t="s">
        <v>1178</v>
      </c>
      <c r="AT425" s="181" t="s">
        <v>192</v>
      </c>
      <c r="AU425" s="181" t="s">
        <v>159</v>
      </c>
      <c r="AY425" s="19" t="s">
        <v>134</v>
      </c>
      <c r="BE425" s="182">
        <f>IF(N425="základní",J425,0)</f>
        <v>0</v>
      </c>
      <c r="BF425" s="182">
        <f>IF(N425="snížená",J425,0)</f>
        <v>0</v>
      </c>
      <c r="BG425" s="182">
        <f>IF(N425="zákl. přenesená",J425,0)</f>
        <v>0</v>
      </c>
      <c r="BH425" s="182">
        <f>IF(N425="sníž. přenesená",J425,0)</f>
        <v>0</v>
      </c>
      <c r="BI425" s="182">
        <f>IF(N425="nulová",J425,0)</f>
        <v>0</v>
      </c>
      <c r="BJ425" s="19" t="s">
        <v>84</v>
      </c>
      <c r="BK425" s="182">
        <f>ROUND(I425*H425,2)</f>
        <v>0</v>
      </c>
      <c r="BL425" s="19" t="s">
        <v>619</v>
      </c>
      <c r="BM425" s="181" t="s">
        <v>2169</v>
      </c>
    </row>
    <row r="426" spans="1:65" s="2" customFormat="1">
      <c r="A426" s="35"/>
      <c r="B426" s="36"/>
      <c r="C426" s="37"/>
      <c r="D426" s="183" t="s">
        <v>143</v>
      </c>
      <c r="E426" s="37"/>
      <c r="F426" s="184" t="s">
        <v>2168</v>
      </c>
      <c r="G426" s="37"/>
      <c r="H426" s="37"/>
      <c r="I426" s="426"/>
      <c r="J426" s="408"/>
      <c r="K426" s="37"/>
      <c r="L426" s="40"/>
      <c r="M426" s="186"/>
      <c r="N426" s="187"/>
      <c r="O426" s="64"/>
      <c r="P426" s="64"/>
      <c r="Q426" s="64"/>
      <c r="R426" s="64"/>
      <c r="S426" s="64"/>
      <c r="T426" s="65"/>
      <c r="U426" s="35"/>
      <c r="V426" s="35"/>
      <c r="W426" s="35"/>
      <c r="X426" s="35"/>
      <c r="Y426" s="35"/>
      <c r="Z426" s="35"/>
      <c r="AA426" s="35"/>
      <c r="AB426" s="35"/>
      <c r="AC426" s="35"/>
      <c r="AD426" s="35"/>
      <c r="AE426" s="35"/>
      <c r="AT426" s="19" t="s">
        <v>143</v>
      </c>
      <c r="AU426" s="19" t="s">
        <v>159</v>
      </c>
    </row>
    <row r="427" spans="1:65" s="2" customFormat="1" ht="14.45" customHeight="1">
      <c r="A427" s="35"/>
      <c r="B427" s="36"/>
      <c r="C427" s="218" t="s">
        <v>1650</v>
      </c>
      <c r="D427" s="218" t="s">
        <v>192</v>
      </c>
      <c r="E427" s="219" t="s">
        <v>1890</v>
      </c>
      <c r="F427" s="220" t="s">
        <v>1891</v>
      </c>
      <c r="G427" s="221" t="s">
        <v>1058</v>
      </c>
      <c r="H427" s="392">
        <v>1</v>
      </c>
      <c r="I427" s="427"/>
      <c r="J427" s="428">
        <f>ROUND(I427*H427,2)</f>
        <v>0</v>
      </c>
      <c r="K427" s="220" t="s">
        <v>19</v>
      </c>
      <c r="L427" s="223"/>
      <c r="M427" s="224" t="s">
        <v>19</v>
      </c>
      <c r="N427" s="225" t="s">
        <v>47</v>
      </c>
      <c r="O427" s="64"/>
      <c r="P427" s="179">
        <f>O427*H427</f>
        <v>0</v>
      </c>
      <c r="Q427" s="179">
        <v>0</v>
      </c>
      <c r="R427" s="179">
        <f>Q427*H427</f>
        <v>0</v>
      </c>
      <c r="S427" s="179">
        <v>0</v>
      </c>
      <c r="T427" s="180">
        <f>S427*H427</f>
        <v>0</v>
      </c>
      <c r="U427" s="35"/>
      <c r="V427" s="35"/>
      <c r="W427" s="35"/>
      <c r="X427" s="35"/>
      <c r="Y427" s="35"/>
      <c r="Z427" s="35"/>
      <c r="AA427" s="35"/>
      <c r="AB427" s="35"/>
      <c r="AC427" s="35"/>
      <c r="AD427" s="35"/>
      <c r="AE427" s="35"/>
      <c r="AR427" s="181" t="s">
        <v>1178</v>
      </c>
      <c r="AT427" s="181" t="s">
        <v>192</v>
      </c>
      <c r="AU427" s="181" t="s">
        <v>159</v>
      </c>
      <c r="AY427" s="19" t="s">
        <v>134</v>
      </c>
      <c r="BE427" s="182">
        <f>IF(N427="základní",J427,0)</f>
        <v>0</v>
      </c>
      <c r="BF427" s="182">
        <f>IF(N427="snížená",J427,0)</f>
        <v>0</v>
      </c>
      <c r="BG427" s="182">
        <f>IF(N427="zákl. přenesená",J427,0)</f>
        <v>0</v>
      </c>
      <c r="BH427" s="182">
        <f>IF(N427="sníž. přenesená",J427,0)</f>
        <v>0</v>
      </c>
      <c r="BI427" s="182">
        <f>IF(N427="nulová",J427,0)</f>
        <v>0</v>
      </c>
      <c r="BJ427" s="19" t="s">
        <v>84</v>
      </c>
      <c r="BK427" s="182">
        <f>ROUND(I427*H427,2)</f>
        <v>0</v>
      </c>
      <c r="BL427" s="19" t="s">
        <v>619</v>
      </c>
      <c r="BM427" s="181" t="s">
        <v>2170</v>
      </c>
    </row>
    <row r="428" spans="1:65" s="2" customFormat="1">
      <c r="A428" s="35"/>
      <c r="B428" s="36"/>
      <c r="C428" s="37"/>
      <c r="D428" s="183" t="s">
        <v>143</v>
      </c>
      <c r="E428" s="37"/>
      <c r="F428" s="184" t="s">
        <v>1891</v>
      </c>
      <c r="G428" s="37"/>
      <c r="H428" s="37"/>
      <c r="I428" s="426"/>
      <c r="J428" s="408"/>
      <c r="K428" s="37"/>
      <c r="L428" s="40"/>
      <c r="M428" s="186"/>
      <c r="N428" s="187"/>
      <c r="O428" s="64"/>
      <c r="P428" s="64"/>
      <c r="Q428" s="64"/>
      <c r="R428" s="64"/>
      <c r="S428" s="64"/>
      <c r="T428" s="65"/>
      <c r="U428" s="35"/>
      <c r="V428" s="35"/>
      <c r="W428" s="35"/>
      <c r="X428" s="35"/>
      <c r="Y428" s="35"/>
      <c r="Z428" s="35"/>
      <c r="AA428" s="35"/>
      <c r="AB428" s="35"/>
      <c r="AC428" s="35"/>
      <c r="AD428" s="35"/>
      <c r="AE428" s="35"/>
      <c r="AT428" s="19" t="s">
        <v>143</v>
      </c>
      <c r="AU428" s="19" t="s">
        <v>159</v>
      </c>
    </row>
    <row r="429" spans="1:65" s="12" customFormat="1" ht="20.85" customHeight="1">
      <c r="B429" s="155"/>
      <c r="C429" s="156"/>
      <c r="D429" s="157" t="s">
        <v>75</v>
      </c>
      <c r="E429" s="169" t="s">
        <v>2171</v>
      </c>
      <c r="F429" s="169" t="s">
        <v>2172</v>
      </c>
      <c r="G429" s="156"/>
      <c r="H429" s="156"/>
      <c r="I429" s="421"/>
      <c r="J429" s="423">
        <f>BK429</f>
        <v>0</v>
      </c>
      <c r="K429" s="156"/>
      <c r="L429" s="161"/>
      <c r="M429" s="162"/>
      <c r="N429" s="163"/>
      <c r="O429" s="163"/>
      <c r="P429" s="164">
        <f>SUM(P430:P433)</f>
        <v>0</v>
      </c>
      <c r="Q429" s="163"/>
      <c r="R429" s="164">
        <f>SUM(R430:R433)</f>
        <v>0</v>
      </c>
      <c r="S429" s="163"/>
      <c r="T429" s="165">
        <f>SUM(T430:T433)</f>
        <v>0</v>
      </c>
      <c r="AR429" s="166" t="s">
        <v>159</v>
      </c>
      <c r="AT429" s="167" t="s">
        <v>75</v>
      </c>
      <c r="AU429" s="167" t="s">
        <v>86</v>
      </c>
      <c r="AY429" s="166" t="s">
        <v>134</v>
      </c>
      <c r="BK429" s="168">
        <f>SUM(BK430:BK433)</f>
        <v>0</v>
      </c>
    </row>
    <row r="430" spans="1:65" s="2" customFormat="1" ht="14.45" customHeight="1">
      <c r="A430" s="35"/>
      <c r="B430" s="36"/>
      <c r="C430" s="170" t="s">
        <v>1654</v>
      </c>
      <c r="D430" s="170" t="s">
        <v>136</v>
      </c>
      <c r="E430" s="171" t="s">
        <v>2173</v>
      </c>
      <c r="F430" s="172" t="s">
        <v>2174</v>
      </c>
      <c r="G430" s="173" t="s">
        <v>957</v>
      </c>
      <c r="H430" s="174">
        <v>1</v>
      </c>
      <c r="I430" s="424"/>
      <c r="J430" s="425">
        <f>ROUND(I430*H430,2)</f>
        <v>0</v>
      </c>
      <c r="K430" s="172" t="s">
        <v>19</v>
      </c>
      <c r="L430" s="40"/>
      <c r="M430" s="177" t="s">
        <v>19</v>
      </c>
      <c r="N430" s="178" t="s">
        <v>47</v>
      </c>
      <c r="O430" s="64"/>
      <c r="P430" s="179">
        <f>O430*H430</f>
        <v>0</v>
      </c>
      <c r="Q430" s="179">
        <v>0</v>
      </c>
      <c r="R430" s="179">
        <f>Q430*H430</f>
        <v>0</v>
      </c>
      <c r="S430" s="179">
        <v>0</v>
      </c>
      <c r="T430" s="180">
        <f>S430*H430</f>
        <v>0</v>
      </c>
      <c r="U430" s="35"/>
      <c r="V430" s="35"/>
      <c r="W430" s="35"/>
      <c r="X430" s="35"/>
      <c r="Y430" s="35"/>
      <c r="Z430" s="35"/>
      <c r="AA430" s="35"/>
      <c r="AB430" s="35"/>
      <c r="AC430" s="35"/>
      <c r="AD430" s="35"/>
      <c r="AE430" s="35"/>
      <c r="AR430" s="181" t="s">
        <v>619</v>
      </c>
      <c r="AT430" s="181" t="s">
        <v>136</v>
      </c>
      <c r="AU430" s="181" t="s">
        <v>159</v>
      </c>
      <c r="AY430" s="19" t="s">
        <v>134</v>
      </c>
      <c r="BE430" s="182">
        <f>IF(N430="základní",J430,0)</f>
        <v>0</v>
      </c>
      <c r="BF430" s="182">
        <f>IF(N430="snížená",J430,0)</f>
        <v>0</v>
      </c>
      <c r="BG430" s="182">
        <f>IF(N430="zákl. přenesená",J430,0)</f>
        <v>0</v>
      </c>
      <c r="BH430" s="182">
        <f>IF(N430="sníž. přenesená",J430,0)</f>
        <v>0</v>
      </c>
      <c r="BI430" s="182">
        <f>IF(N430="nulová",J430,0)</f>
        <v>0</v>
      </c>
      <c r="BJ430" s="19" t="s">
        <v>84</v>
      </c>
      <c r="BK430" s="182">
        <f>ROUND(I430*H430,2)</f>
        <v>0</v>
      </c>
      <c r="BL430" s="19" t="s">
        <v>619</v>
      </c>
      <c r="BM430" s="181" t="s">
        <v>2175</v>
      </c>
    </row>
    <row r="431" spans="1:65" s="2" customFormat="1">
      <c r="A431" s="35"/>
      <c r="B431" s="36"/>
      <c r="C431" s="37"/>
      <c r="D431" s="183" t="s">
        <v>143</v>
      </c>
      <c r="E431" s="37"/>
      <c r="F431" s="184" t="s">
        <v>2174</v>
      </c>
      <c r="G431" s="37"/>
      <c r="H431" s="37"/>
      <c r="I431" s="426"/>
      <c r="J431" s="408"/>
      <c r="K431" s="37"/>
      <c r="L431" s="40"/>
      <c r="M431" s="186"/>
      <c r="N431" s="187"/>
      <c r="O431" s="64"/>
      <c r="P431" s="64"/>
      <c r="Q431" s="64"/>
      <c r="R431" s="64"/>
      <c r="S431" s="64"/>
      <c r="T431" s="65"/>
      <c r="U431" s="35"/>
      <c r="V431" s="35"/>
      <c r="W431" s="35"/>
      <c r="X431" s="35"/>
      <c r="Y431" s="35"/>
      <c r="Z431" s="35"/>
      <c r="AA431" s="35"/>
      <c r="AB431" s="35"/>
      <c r="AC431" s="35"/>
      <c r="AD431" s="35"/>
      <c r="AE431" s="35"/>
      <c r="AT431" s="19" t="s">
        <v>143</v>
      </c>
      <c r="AU431" s="19" t="s">
        <v>159</v>
      </c>
    </row>
    <row r="432" spans="1:65" s="2" customFormat="1" ht="14.45" customHeight="1">
      <c r="A432" s="35"/>
      <c r="B432" s="36"/>
      <c r="C432" s="170" t="s">
        <v>1658</v>
      </c>
      <c r="D432" s="170" t="s">
        <v>136</v>
      </c>
      <c r="E432" s="171" t="s">
        <v>2176</v>
      </c>
      <c r="F432" s="172" t="s">
        <v>2177</v>
      </c>
      <c r="G432" s="173" t="s">
        <v>957</v>
      </c>
      <c r="H432" s="174">
        <v>1</v>
      </c>
      <c r="I432" s="424"/>
      <c r="J432" s="425">
        <f>ROUND(I432*H432,2)</f>
        <v>0</v>
      </c>
      <c r="K432" s="172" t="s">
        <v>19</v>
      </c>
      <c r="L432" s="40"/>
      <c r="M432" s="177" t="s">
        <v>19</v>
      </c>
      <c r="N432" s="178" t="s">
        <v>47</v>
      </c>
      <c r="O432" s="64"/>
      <c r="P432" s="179">
        <f>O432*H432</f>
        <v>0</v>
      </c>
      <c r="Q432" s="179">
        <v>0</v>
      </c>
      <c r="R432" s="179">
        <f>Q432*H432</f>
        <v>0</v>
      </c>
      <c r="S432" s="179">
        <v>0</v>
      </c>
      <c r="T432" s="180">
        <f>S432*H432</f>
        <v>0</v>
      </c>
      <c r="U432" s="35"/>
      <c r="V432" s="35"/>
      <c r="W432" s="35"/>
      <c r="X432" s="35"/>
      <c r="Y432" s="35"/>
      <c r="Z432" s="35"/>
      <c r="AA432" s="35"/>
      <c r="AB432" s="35"/>
      <c r="AC432" s="35"/>
      <c r="AD432" s="35"/>
      <c r="AE432" s="35"/>
      <c r="AR432" s="181" t="s">
        <v>619</v>
      </c>
      <c r="AT432" s="181" t="s">
        <v>136</v>
      </c>
      <c r="AU432" s="181" t="s">
        <v>159</v>
      </c>
      <c r="AY432" s="19" t="s">
        <v>134</v>
      </c>
      <c r="BE432" s="182">
        <f>IF(N432="základní",J432,0)</f>
        <v>0</v>
      </c>
      <c r="BF432" s="182">
        <f>IF(N432="snížená",J432,0)</f>
        <v>0</v>
      </c>
      <c r="BG432" s="182">
        <f>IF(N432="zákl. přenesená",J432,0)</f>
        <v>0</v>
      </c>
      <c r="BH432" s="182">
        <f>IF(N432="sníž. přenesená",J432,0)</f>
        <v>0</v>
      </c>
      <c r="BI432" s="182">
        <f>IF(N432="nulová",J432,0)</f>
        <v>0</v>
      </c>
      <c r="BJ432" s="19" t="s">
        <v>84</v>
      </c>
      <c r="BK432" s="182">
        <f>ROUND(I432*H432,2)</f>
        <v>0</v>
      </c>
      <c r="BL432" s="19" t="s">
        <v>619</v>
      </c>
      <c r="BM432" s="181" t="s">
        <v>2178</v>
      </c>
    </row>
    <row r="433" spans="1:65" s="2" customFormat="1">
      <c r="A433" s="35"/>
      <c r="B433" s="36"/>
      <c r="C433" s="37"/>
      <c r="D433" s="183" t="s">
        <v>143</v>
      </c>
      <c r="E433" s="37"/>
      <c r="F433" s="184" t="s">
        <v>2177</v>
      </c>
      <c r="G433" s="37"/>
      <c r="H433" s="37"/>
      <c r="I433" s="426"/>
      <c r="J433" s="408"/>
      <c r="K433" s="37"/>
      <c r="L433" s="40"/>
      <c r="M433" s="186"/>
      <c r="N433" s="187"/>
      <c r="O433" s="64"/>
      <c r="P433" s="64"/>
      <c r="Q433" s="64"/>
      <c r="R433" s="64"/>
      <c r="S433" s="64"/>
      <c r="T433" s="65"/>
      <c r="U433" s="35"/>
      <c r="V433" s="35"/>
      <c r="W433" s="35"/>
      <c r="X433" s="35"/>
      <c r="Y433" s="35"/>
      <c r="Z433" s="35"/>
      <c r="AA433" s="35"/>
      <c r="AB433" s="35"/>
      <c r="AC433" s="35"/>
      <c r="AD433" s="35"/>
      <c r="AE433" s="35"/>
      <c r="AT433" s="19" t="s">
        <v>143</v>
      </c>
      <c r="AU433" s="19" t="s">
        <v>159</v>
      </c>
    </row>
    <row r="434" spans="1:65" s="12" customFormat="1" ht="20.85" customHeight="1">
      <c r="B434" s="155"/>
      <c r="C434" s="156"/>
      <c r="D434" s="157" t="s">
        <v>75</v>
      </c>
      <c r="E434" s="169" t="s">
        <v>2179</v>
      </c>
      <c r="F434" s="169" t="s">
        <v>2180</v>
      </c>
      <c r="G434" s="156"/>
      <c r="H434" s="156"/>
      <c r="I434" s="421"/>
      <c r="J434" s="423">
        <f>BK434</f>
        <v>0</v>
      </c>
      <c r="K434" s="156"/>
      <c r="L434" s="161"/>
      <c r="M434" s="162"/>
      <c r="N434" s="163"/>
      <c r="O434" s="163"/>
      <c r="P434" s="164">
        <f>SUM(P435:P440)</f>
        <v>0</v>
      </c>
      <c r="Q434" s="163"/>
      <c r="R434" s="164">
        <f>SUM(R435:R440)</f>
        <v>0</v>
      </c>
      <c r="S434" s="163"/>
      <c r="T434" s="165">
        <f>SUM(T435:T440)</f>
        <v>0</v>
      </c>
      <c r="AR434" s="166" t="s">
        <v>159</v>
      </c>
      <c r="AT434" s="167" t="s">
        <v>75</v>
      </c>
      <c r="AU434" s="167" t="s">
        <v>86</v>
      </c>
      <c r="AY434" s="166" t="s">
        <v>134</v>
      </c>
      <c r="BK434" s="168">
        <f>SUM(BK435:BK440)</f>
        <v>0</v>
      </c>
    </row>
    <row r="435" spans="1:65" s="2" customFormat="1" ht="14.45" customHeight="1">
      <c r="A435" s="35"/>
      <c r="B435" s="36"/>
      <c r="C435" s="218" t="s">
        <v>1664</v>
      </c>
      <c r="D435" s="218" t="s">
        <v>192</v>
      </c>
      <c r="E435" s="219" t="s">
        <v>2181</v>
      </c>
      <c r="F435" s="220" t="s">
        <v>2182</v>
      </c>
      <c r="G435" s="221" t="s">
        <v>957</v>
      </c>
      <c r="H435" s="222">
        <v>1</v>
      </c>
      <c r="I435" s="427"/>
      <c r="J435" s="428">
        <f>ROUND(I435*H435,2)</f>
        <v>0</v>
      </c>
      <c r="K435" s="220" t="s">
        <v>19</v>
      </c>
      <c r="L435" s="223"/>
      <c r="M435" s="224" t="s">
        <v>19</v>
      </c>
      <c r="N435" s="225" t="s">
        <v>47</v>
      </c>
      <c r="O435" s="64"/>
      <c r="P435" s="179">
        <f>O435*H435</f>
        <v>0</v>
      </c>
      <c r="Q435" s="179">
        <v>0</v>
      </c>
      <c r="R435" s="179">
        <f>Q435*H435</f>
        <v>0</v>
      </c>
      <c r="S435" s="179">
        <v>0</v>
      </c>
      <c r="T435" s="180">
        <f>S435*H435</f>
        <v>0</v>
      </c>
      <c r="U435" s="35"/>
      <c r="V435" s="35"/>
      <c r="W435" s="35"/>
      <c r="X435" s="35"/>
      <c r="Y435" s="35"/>
      <c r="Z435" s="35"/>
      <c r="AA435" s="35"/>
      <c r="AB435" s="35"/>
      <c r="AC435" s="35"/>
      <c r="AD435" s="35"/>
      <c r="AE435" s="35"/>
      <c r="AR435" s="181" t="s">
        <v>1178</v>
      </c>
      <c r="AT435" s="181" t="s">
        <v>192</v>
      </c>
      <c r="AU435" s="181" t="s">
        <v>159</v>
      </c>
      <c r="AY435" s="19" t="s">
        <v>134</v>
      </c>
      <c r="BE435" s="182">
        <f>IF(N435="základní",J435,0)</f>
        <v>0</v>
      </c>
      <c r="BF435" s="182">
        <f>IF(N435="snížená",J435,0)</f>
        <v>0</v>
      </c>
      <c r="BG435" s="182">
        <f>IF(N435="zákl. přenesená",J435,0)</f>
        <v>0</v>
      </c>
      <c r="BH435" s="182">
        <f>IF(N435="sníž. přenesená",J435,0)</f>
        <v>0</v>
      </c>
      <c r="BI435" s="182">
        <f>IF(N435="nulová",J435,0)</f>
        <v>0</v>
      </c>
      <c r="BJ435" s="19" t="s">
        <v>84</v>
      </c>
      <c r="BK435" s="182">
        <f>ROUND(I435*H435,2)</f>
        <v>0</v>
      </c>
      <c r="BL435" s="19" t="s">
        <v>619</v>
      </c>
      <c r="BM435" s="181" t="s">
        <v>2183</v>
      </c>
    </row>
    <row r="436" spans="1:65" s="2" customFormat="1">
      <c r="A436" s="35"/>
      <c r="B436" s="36"/>
      <c r="C436" s="37"/>
      <c r="D436" s="183" t="s">
        <v>143</v>
      </c>
      <c r="E436" s="37"/>
      <c r="F436" s="184" t="s">
        <v>2182</v>
      </c>
      <c r="G436" s="37"/>
      <c r="H436" s="37"/>
      <c r="I436" s="426"/>
      <c r="J436" s="408"/>
      <c r="K436" s="37"/>
      <c r="L436" s="40"/>
      <c r="M436" s="186"/>
      <c r="N436" s="187"/>
      <c r="O436" s="64"/>
      <c r="P436" s="64"/>
      <c r="Q436" s="64"/>
      <c r="R436" s="64"/>
      <c r="S436" s="64"/>
      <c r="T436" s="65"/>
      <c r="U436" s="35"/>
      <c r="V436" s="35"/>
      <c r="W436" s="35"/>
      <c r="X436" s="35"/>
      <c r="Y436" s="35"/>
      <c r="Z436" s="35"/>
      <c r="AA436" s="35"/>
      <c r="AB436" s="35"/>
      <c r="AC436" s="35"/>
      <c r="AD436" s="35"/>
      <c r="AE436" s="35"/>
      <c r="AT436" s="19" t="s">
        <v>143</v>
      </c>
      <c r="AU436" s="19" t="s">
        <v>159</v>
      </c>
    </row>
    <row r="437" spans="1:65" s="2" customFormat="1" ht="14.45" customHeight="1">
      <c r="A437" s="35"/>
      <c r="B437" s="36"/>
      <c r="C437" s="218" t="s">
        <v>1666</v>
      </c>
      <c r="D437" s="218" t="s">
        <v>192</v>
      </c>
      <c r="E437" s="219" t="s">
        <v>1922</v>
      </c>
      <c r="F437" s="220" t="s">
        <v>1923</v>
      </c>
      <c r="G437" s="221" t="s">
        <v>957</v>
      </c>
      <c r="H437" s="222">
        <v>1</v>
      </c>
      <c r="I437" s="427"/>
      <c r="J437" s="428">
        <f>ROUND(I437*H437,2)</f>
        <v>0</v>
      </c>
      <c r="K437" s="220" t="s">
        <v>19</v>
      </c>
      <c r="L437" s="223"/>
      <c r="M437" s="224" t="s">
        <v>19</v>
      </c>
      <c r="N437" s="225" t="s">
        <v>47</v>
      </c>
      <c r="O437" s="64"/>
      <c r="P437" s="179">
        <f>O437*H437</f>
        <v>0</v>
      </c>
      <c r="Q437" s="179">
        <v>0</v>
      </c>
      <c r="R437" s="179">
        <f>Q437*H437</f>
        <v>0</v>
      </c>
      <c r="S437" s="179">
        <v>0</v>
      </c>
      <c r="T437" s="180">
        <f>S437*H437</f>
        <v>0</v>
      </c>
      <c r="U437" s="35"/>
      <c r="V437" s="35"/>
      <c r="W437" s="35"/>
      <c r="X437" s="35"/>
      <c r="Y437" s="35"/>
      <c r="Z437" s="35"/>
      <c r="AA437" s="35"/>
      <c r="AB437" s="35"/>
      <c r="AC437" s="35"/>
      <c r="AD437" s="35"/>
      <c r="AE437" s="35"/>
      <c r="AR437" s="181" t="s">
        <v>1178</v>
      </c>
      <c r="AT437" s="181" t="s">
        <v>192</v>
      </c>
      <c r="AU437" s="181" t="s">
        <v>159</v>
      </c>
      <c r="AY437" s="19" t="s">
        <v>134</v>
      </c>
      <c r="BE437" s="182">
        <f>IF(N437="základní",J437,0)</f>
        <v>0</v>
      </c>
      <c r="BF437" s="182">
        <f>IF(N437="snížená",J437,0)</f>
        <v>0</v>
      </c>
      <c r="BG437" s="182">
        <f>IF(N437="zákl. přenesená",J437,0)</f>
        <v>0</v>
      </c>
      <c r="BH437" s="182">
        <f>IF(N437="sníž. přenesená",J437,0)</f>
        <v>0</v>
      </c>
      <c r="BI437" s="182">
        <f>IF(N437="nulová",J437,0)</f>
        <v>0</v>
      </c>
      <c r="BJ437" s="19" t="s">
        <v>84</v>
      </c>
      <c r="BK437" s="182">
        <f>ROUND(I437*H437,2)</f>
        <v>0</v>
      </c>
      <c r="BL437" s="19" t="s">
        <v>619</v>
      </c>
      <c r="BM437" s="181" t="s">
        <v>2184</v>
      </c>
    </row>
    <row r="438" spans="1:65" s="2" customFormat="1">
      <c r="A438" s="35"/>
      <c r="B438" s="36"/>
      <c r="C438" s="37"/>
      <c r="D438" s="183" t="s">
        <v>143</v>
      </c>
      <c r="E438" s="37"/>
      <c r="F438" s="184" t="s">
        <v>1923</v>
      </c>
      <c r="G438" s="37"/>
      <c r="H438" s="37"/>
      <c r="I438" s="426"/>
      <c r="J438" s="408"/>
      <c r="K438" s="37"/>
      <c r="L438" s="40"/>
      <c r="M438" s="186"/>
      <c r="N438" s="187"/>
      <c r="O438" s="64"/>
      <c r="P438" s="64"/>
      <c r="Q438" s="64"/>
      <c r="R438" s="64"/>
      <c r="S438" s="64"/>
      <c r="T438" s="65"/>
      <c r="U438" s="35"/>
      <c r="V438" s="35"/>
      <c r="W438" s="35"/>
      <c r="X438" s="35"/>
      <c r="Y438" s="35"/>
      <c r="Z438" s="35"/>
      <c r="AA438" s="35"/>
      <c r="AB438" s="35"/>
      <c r="AC438" s="35"/>
      <c r="AD438" s="35"/>
      <c r="AE438" s="35"/>
      <c r="AT438" s="19" t="s">
        <v>143</v>
      </c>
      <c r="AU438" s="19" t="s">
        <v>159</v>
      </c>
    </row>
    <row r="439" spans="1:65" s="2" customFormat="1" ht="14.45" customHeight="1">
      <c r="A439" s="35"/>
      <c r="B439" s="36"/>
      <c r="C439" s="218" t="s">
        <v>1668</v>
      </c>
      <c r="D439" s="218" t="s">
        <v>192</v>
      </c>
      <c r="E439" s="219" t="s">
        <v>1890</v>
      </c>
      <c r="F439" s="220" t="s">
        <v>1891</v>
      </c>
      <c r="G439" s="221" t="s">
        <v>1058</v>
      </c>
      <c r="H439" s="392">
        <v>1</v>
      </c>
      <c r="I439" s="427"/>
      <c r="J439" s="428">
        <f>ROUND(I439*H439,2)</f>
        <v>0</v>
      </c>
      <c r="K439" s="220" t="s">
        <v>19</v>
      </c>
      <c r="L439" s="223"/>
      <c r="M439" s="224" t="s">
        <v>19</v>
      </c>
      <c r="N439" s="225" t="s">
        <v>47</v>
      </c>
      <c r="O439" s="64"/>
      <c r="P439" s="179">
        <f>O439*H439</f>
        <v>0</v>
      </c>
      <c r="Q439" s="179">
        <v>0</v>
      </c>
      <c r="R439" s="179">
        <f>Q439*H439</f>
        <v>0</v>
      </c>
      <c r="S439" s="179">
        <v>0</v>
      </c>
      <c r="T439" s="180">
        <f>S439*H439</f>
        <v>0</v>
      </c>
      <c r="U439" s="35"/>
      <c r="V439" s="35"/>
      <c r="W439" s="35"/>
      <c r="X439" s="35"/>
      <c r="Y439" s="35"/>
      <c r="Z439" s="35"/>
      <c r="AA439" s="35"/>
      <c r="AB439" s="35"/>
      <c r="AC439" s="35"/>
      <c r="AD439" s="35"/>
      <c r="AE439" s="35"/>
      <c r="AR439" s="181" t="s">
        <v>1178</v>
      </c>
      <c r="AT439" s="181" t="s">
        <v>192</v>
      </c>
      <c r="AU439" s="181" t="s">
        <v>159</v>
      </c>
      <c r="AY439" s="19" t="s">
        <v>134</v>
      </c>
      <c r="BE439" s="182">
        <f>IF(N439="základní",J439,0)</f>
        <v>0</v>
      </c>
      <c r="BF439" s="182">
        <f>IF(N439="snížená",J439,0)</f>
        <v>0</v>
      </c>
      <c r="BG439" s="182">
        <f>IF(N439="zákl. přenesená",J439,0)</f>
        <v>0</v>
      </c>
      <c r="BH439" s="182">
        <f>IF(N439="sníž. přenesená",J439,0)</f>
        <v>0</v>
      </c>
      <c r="BI439" s="182">
        <f>IF(N439="nulová",J439,0)</f>
        <v>0</v>
      </c>
      <c r="BJ439" s="19" t="s">
        <v>84</v>
      </c>
      <c r="BK439" s="182">
        <f>ROUND(I439*H439,2)</f>
        <v>0</v>
      </c>
      <c r="BL439" s="19" t="s">
        <v>619</v>
      </c>
      <c r="BM439" s="181" t="s">
        <v>2185</v>
      </c>
    </row>
    <row r="440" spans="1:65" s="2" customFormat="1">
      <c r="A440" s="35"/>
      <c r="B440" s="36"/>
      <c r="C440" s="37"/>
      <c r="D440" s="183" t="s">
        <v>143</v>
      </c>
      <c r="E440" s="37"/>
      <c r="F440" s="184" t="s">
        <v>1891</v>
      </c>
      <c r="G440" s="37"/>
      <c r="H440" s="37"/>
      <c r="I440" s="426"/>
      <c r="J440" s="408"/>
      <c r="K440" s="37"/>
      <c r="L440" s="40"/>
      <c r="M440" s="186"/>
      <c r="N440" s="187"/>
      <c r="O440" s="64"/>
      <c r="P440" s="64"/>
      <c r="Q440" s="64"/>
      <c r="R440" s="64"/>
      <c r="S440" s="64"/>
      <c r="T440" s="65"/>
      <c r="U440" s="35"/>
      <c r="V440" s="35"/>
      <c r="W440" s="35"/>
      <c r="X440" s="35"/>
      <c r="Y440" s="35"/>
      <c r="Z440" s="35"/>
      <c r="AA440" s="35"/>
      <c r="AB440" s="35"/>
      <c r="AC440" s="35"/>
      <c r="AD440" s="35"/>
      <c r="AE440" s="35"/>
      <c r="AT440" s="19" t="s">
        <v>143</v>
      </c>
      <c r="AU440" s="19" t="s">
        <v>159</v>
      </c>
    </row>
    <row r="441" spans="1:65" s="12" customFormat="1" ht="20.85" customHeight="1">
      <c r="B441" s="155"/>
      <c r="C441" s="156"/>
      <c r="D441" s="157" t="s">
        <v>75</v>
      </c>
      <c r="E441" s="169" t="s">
        <v>2186</v>
      </c>
      <c r="F441" s="169" t="s">
        <v>2187</v>
      </c>
      <c r="G441" s="156"/>
      <c r="H441" s="156"/>
      <c r="I441" s="421"/>
      <c r="J441" s="423">
        <f>BK441</f>
        <v>0</v>
      </c>
      <c r="K441" s="156"/>
      <c r="L441" s="161"/>
      <c r="M441" s="162"/>
      <c r="N441" s="163"/>
      <c r="O441" s="163"/>
      <c r="P441" s="164">
        <f>SUM(P442:P449)</f>
        <v>0</v>
      </c>
      <c r="Q441" s="163"/>
      <c r="R441" s="164">
        <f>SUM(R442:R449)</f>
        <v>0</v>
      </c>
      <c r="S441" s="163"/>
      <c r="T441" s="165">
        <f>SUM(T442:T449)</f>
        <v>0</v>
      </c>
      <c r="AR441" s="166" t="s">
        <v>159</v>
      </c>
      <c r="AT441" s="167" t="s">
        <v>75</v>
      </c>
      <c r="AU441" s="167" t="s">
        <v>86</v>
      </c>
      <c r="AY441" s="166" t="s">
        <v>134</v>
      </c>
      <c r="BK441" s="168">
        <f>SUM(BK442:BK449)</f>
        <v>0</v>
      </c>
    </row>
    <row r="442" spans="1:65" s="2" customFormat="1" ht="14.45" customHeight="1">
      <c r="A442" s="35"/>
      <c r="B442" s="36"/>
      <c r="C442" s="170" t="s">
        <v>2188</v>
      </c>
      <c r="D442" s="170" t="s">
        <v>136</v>
      </c>
      <c r="E442" s="171" t="s">
        <v>1953</v>
      </c>
      <c r="F442" s="172" t="s">
        <v>1954</v>
      </c>
      <c r="G442" s="173" t="s">
        <v>957</v>
      </c>
      <c r="H442" s="174">
        <v>1</v>
      </c>
      <c r="I442" s="424"/>
      <c r="J442" s="425">
        <f>ROUND(I442*H442,2)</f>
        <v>0</v>
      </c>
      <c r="K442" s="172" t="s">
        <v>19</v>
      </c>
      <c r="L442" s="40"/>
      <c r="M442" s="177" t="s">
        <v>19</v>
      </c>
      <c r="N442" s="178" t="s">
        <v>47</v>
      </c>
      <c r="O442" s="64"/>
      <c r="P442" s="179">
        <f>O442*H442</f>
        <v>0</v>
      </c>
      <c r="Q442" s="179">
        <v>0</v>
      </c>
      <c r="R442" s="179">
        <f>Q442*H442</f>
        <v>0</v>
      </c>
      <c r="S442" s="179">
        <v>0</v>
      </c>
      <c r="T442" s="180">
        <f>S442*H442</f>
        <v>0</v>
      </c>
      <c r="U442" s="35"/>
      <c r="V442" s="35"/>
      <c r="W442" s="35"/>
      <c r="X442" s="35"/>
      <c r="Y442" s="35"/>
      <c r="Z442" s="35"/>
      <c r="AA442" s="35"/>
      <c r="AB442" s="35"/>
      <c r="AC442" s="35"/>
      <c r="AD442" s="35"/>
      <c r="AE442" s="35"/>
      <c r="AR442" s="181" t="s">
        <v>619</v>
      </c>
      <c r="AT442" s="181" t="s">
        <v>136</v>
      </c>
      <c r="AU442" s="181" t="s">
        <v>159</v>
      </c>
      <c r="AY442" s="19" t="s">
        <v>134</v>
      </c>
      <c r="BE442" s="182">
        <f>IF(N442="základní",J442,0)</f>
        <v>0</v>
      </c>
      <c r="BF442" s="182">
        <f>IF(N442="snížená",J442,0)</f>
        <v>0</v>
      </c>
      <c r="BG442" s="182">
        <f>IF(N442="zákl. přenesená",J442,0)</f>
        <v>0</v>
      </c>
      <c r="BH442" s="182">
        <f>IF(N442="sníž. přenesená",J442,0)</f>
        <v>0</v>
      </c>
      <c r="BI442" s="182">
        <f>IF(N442="nulová",J442,0)</f>
        <v>0</v>
      </c>
      <c r="BJ442" s="19" t="s">
        <v>84</v>
      </c>
      <c r="BK442" s="182">
        <f>ROUND(I442*H442,2)</f>
        <v>0</v>
      </c>
      <c r="BL442" s="19" t="s">
        <v>619</v>
      </c>
      <c r="BM442" s="181" t="s">
        <v>2189</v>
      </c>
    </row>
    <row r="443" spans="1:65" s="2" customFormat="1">
      <c r="A443" s="35"/>
      <c r="B443" s="36"/>
      <c r="C443" s="37"/>
      <c r="D443" s="183" t="s">
        <v>143</v>
      </c>
      <c r="E443" s="37"/>
      <c r="F443" s="184" t="s">
        <v>1954</v>
      </c>
      <c r="G443" s="37"/>
      <c r="H443" s="37"/>
      <c r="I443" s="426"/>
      <c r="J443" s="408"/>
      <c r="K443" s="37"/>
      <c r="L443" s="40"/>
      <c r="M443" s="186"/>
      <c r="N443" s="187"/>
      <c r="O443" s="64"/>
      <c r="P443" s="64"/>
      <c r="Q443" s="64"/>
      <c r="R443" s="64"/>
      <c r="S443" s="64"/>
      <c r="T443" s="65"/>
      <c r="U443" s="35"/>
      <c r="V443" s="35"/>
      <c r="W443" s="35"/>
      <c r="X443" s="35"/>
      <c r="Y443" s="35"/>
      <c r="Z443" s="35"/>
      <c r="AA443" s="35"/>
      <c r="AB443" s="35"/>
      <c r="AC443" s="35"/>
      <c r="AD443" s="35"/>
      <c r="AE443" s="35"/>
      <c r="AT443" s="19" t="s">
        <v>143</v>
      </c>
      <c r="AU443" s="19" t="s">
        <v>159</v>
      </c>
    </row>
    <row r="444" spans="1:65" s="2" customFormat="1" ht="14.45" customHeight="1">
      <c r="A444" s="35"/>
      <c r="B444" s="36"/>
      <c r="C444" s="170" t="s">
        <v>2190</v>
      </c>
      <c r="D444" s="170" t="s">
        <v>136</v>
      </c>
      <c r="E444" s="171" t="s">
        <v>2191</v>
      </c>
      <c r="F444" s="172" t="s">
        <v>2177</v>
      </c>
      <c r="G444" s="173" t="s">
        <v>957</v>
      </c>
      <c r="H444" s="174">
        <v>1</v>
      </c>
      <c r="I444" s="424"/>
      <c r="J444" s="425">
        <f>ROUND(I444*H444,2)</f>
        <v>0</v>
      </c>
      <c r="K444" s="172" t="s">
        <v>19</v>
      </c>
      <c r="L444" s="40"/>
      <c r="M444" s="177" t="s">
        <v>19</v>
      </c>
      <c r="N444" s="178" t="s">
        <v>47</v>
      </c>
      <c r="O444" s="64"/>
      <c r="P444" s="179">
        <f>O444*H444</f>
        <v>0</v>
      </c>
      <c r="Q444" s="179">
        <v>0</v>
      </c>
      <c r="R444" s="179">
        <f>Q444*H444</f>
        <v>0</v>
      </c>
      <c r="S444" s="179">
        <v>0</v>
      </c>
      <c r="T444" s="180">
        <f>S444*H444</f>
        <v>0</v>
      </c>
      <c r="U444" s="35"/>
      <c r="V444" s="35"/>
      <c r="W444" s="35"/>
      <c r="X444" s="35"/>
      <c r="Y444" s="35"/>
      <c r="Z444" s="35"/>
      <c r="AA444" s="35"/>
      <c r="AB444" s="35"/>
      <c r="AC444" s="35"/>
      <c r="AD444" s="35"/>
      <c r="AE444" s="35"/>
      <c r="AR444" s="181" t="s">
        <v>619</v>
      </c>
      <c r="AT444" s="181" t="s">
        <v>136</v>
      </c>
      <c r="AU444" s="181" t="s">
        <v>159</v>
      </c>
      <c r="AY444" s="19" t="s">
        <v>134</v>
      </c>
      <c r="BE444" s="182">
        <f>IF(N444="základní",J444,0)</f>
        <v>0</v>
      </c>
      <c r="BF444" s="182">
        <f>IF(N444="snížená",J444,0)</f>
        <v>0</v>
      </c>
      <c r="BG444" s="182">
        <f>IF(N444="zákl. přenesená",J444,0)</f>
        <v>0</v>
      </c>
      <c r="BH444" s="182">
        <f>IF(N444="sníž. přenesená",J444,0)</f>
        <v>0</v>
      </c>
      <c r="BI444" s="182">
        <f>IF(N444="nulová",J444,0)</f>
        <v>0</v>
      </c>
      <c r="BJ444" s="19" t="s">
        <v>84</v>
      </c>
      <c r="BK444" s="182">
        <f>ROUND(I444*H444,2)</f>
        <v>0</v>
      </c>
      <c r="BL444" s="19" t="s">
        <v>619</v>
      </c>
      <c r="BM444" s="181" t="s">
        <v>2192</v>
      </c>
    </row>
    <row r="445" spans="1:65" s="2" customFormat="1">
      <c r="A445" s="35"/>
      <c r="B445" s="36"/>
      <c r="C445" s="37"/>
      <c r="D445" s="183" t="s">
        <v>143</v>
      </c>
      <c r="E445" s="37"/>
      <c r="F445" s="184" t="s">
        <v>2177</v>
      </c>
      <c r="G445" s="37"/>
      <c r="H445" s="37"/>
      <c r="I445" s="426"/>
      <c r="J445" s="408"/>
      <c r="K445" s="37"/>
      <c r="L445" s="40"/>
      <c r="M445" s="186"/>
      <c r="N445" s="187"/>
      <c r="O445" s="64"/>
      <c r="P445" s="64"/>
      <c r="Q445" s="64"/>
      <c r="R445" s="64"/>
      <c r="S445" s="64"/>
      <c r="T445" s="65"/>
      <c r="U445" s="35"/>
      <c r="V445" s="35"/>
      <c r="W445" s="35"/>
      <c r="X445" s="35"/>
      <c r="Y445" s="35"/>
      <c r="Z445" s="35"/>
      <c r="AA445" s="35"/>
      <c r="AB445" s="35"/>
      <c r="AC445" s="35"/>
      <c r="AD445" s="35"/>
      <c r="AE445" s="35"/>
      <c r="AT445" s="19" t="s">
        <v>143</v>
      </c>
      <c r="AU445" s="19" t="s">
        <v>159</v>
      </c>
    </row>
    <row r="446" spans="1:65" s="2" customFormat="1" ht="14.45" customHeight="1">
      <c r="A446" s="35"/>
      <c r="B446" s="36"/>
      <c r="C446" s="170" t="s">
        <v>2193</v>
      </c>
      <c r="D446" s="170" t="s">
        <v>136</v>
      </c>
      <c r="E446" s="171" t="s">
        <v>2194</v>
      </c>
      <c r="F446" s="172" t="s">
        <v>2195</v>
      </c>
      <c r="G446" s="173" t="s">
        <v>957</v>
      </c>
      <c r="H446" s="174">
        <v>1</v>
      </c>
      <c r="I446" s="424"/>
      <c r="J446" s="425">
        <f>ROUND(I446*H446,2)</f>
        <v>0</v>
      </c>
      <c r="K446" s="172" t="s">
        <v>19</v>
      </c>
      <c r="L446" s="40"/>
      <c r="M446" s="177" t="s">
        <v>19</v>
      </c>
      <c r="N446" s="178" t="s">
        <v>47</v>
      </c>
      <c r="O446" s="64"/>
      <c r="P446" s="179">
        <f>O446*H446</f>
        <v>0</v>
      </c>
      <c r="Q446" s="179">
        <v>0</v>
      </c>
      <c r="R446" s="179">
        <f>Q446*H446</f>
        <v>0</v>
      </c>
      <c r="S446" s="179">
        <v>0</v>
      </c>
      <c r="T446" s="180">
        <f>S446*H446</f>
        <v>0</v>
      </c>
      <c r="U446" s="35"/>
      <c r="V446" s="35"/>
      <c r="W446" s="35"/>
      <c r="X446" s="35"/>
      <c r="Y446" s="35"/>
      <c r="Z446" s="35"/>
      <c r="AA446" s="35"/>
      <c r="AB446" s="35"/>
      <c r="AC446" s="35"/>
      <c r="AD446" s="35"/>
      <c r="AE446" s="35"/>
      <c r="AR446" s="181" t="s">
        <v>619</v>
      </c>
      <c r="AT446" s="181" t="s">
        <v>136</v>
      </c>
      <c r="AU446" s="181" t="s">
        <v>159</v>
      </c>
      <c r="AY446" s="19" t="s">
        <v>134</v>
      </c>
      <c r="BE446" s="182">
        <f>IF(N446="základní",J446,0)</f>
        <v>0</v>
      </c>
      <c r="BF446" s="182">
        <f>IF(N446="snížená",J446,0)</f>
        <v>0</v>
      </c>
      <c r="BG446" s="182">
        <f>IF(N446="zákl. přenesená",J446,0)</f>
        <v>0</v>
      </c>
      <c r="BH446" s="182">
        <f>IF(N446="sníž. přenesená",J446,0)</f>
        <v>0</v>
      </c>
      <c r="BI446" s="182">
        <f>IF(N446="nulová",J446,0)</f>
        <v>0</v>
      </c>
      <c r="BJ446" s="19" t="s">
        <v>84</v>
      </c>
      <c r="BK446" s="182">
        <f>ROUND(I446*H446,2)</f>
        <v>0</v>
      </c>
      <c r="BL446" s="19" t="s">
        <v>619</v>
      </c>
      <c r="BM446" s="181" t="s">
        <v>2196</v>
      </c>
    </row>
    <row r="447" spans="1:65" s="2" customFormat="1">
      <c r="A447" s="35"/>
      <c r="B447" s="36"/>
      <c r="C447" s="37"/>
      <c r="D447" s="183" t="s">
        <v>143</v>
      </c>
      <c r="E447" s="37"/>
      <c r="F447" s="184" t="s">
        <v>2195</v>
      </c>
      <c r="G447" s="37"/>
      <c r="H447" s="37"/>
      <c r="I447" s="426"/>
      <c r="J447" s="408"/>
      <c r="K447" s="37"/>
      <c r="L447" s="40"/>
      <c r="M447" s="186"/>
      <c r="N447" s="187"/>
      <c r="O447" s="64"/>
      <c r="P447" s="64"/>
      <c r="Q447" s="64"/>
      <c r="R447" s="64"/>
      <c r="S447" s="64"/>
      <c r="T447" s="65"/>
      <c r="U447" s="35"/>
      <c r="V447" s="35"/>
      <c r="W447" s="35"/>
      <c r="X447" s="35"/>
      <c r="Y447" s="35"/>
      <c r="Z447" s="35"/>
      <c r="AA447" s="35"/>
      <c r="AB447" s="35"/>
      <c r="AC447" s="35"/>
      <c r="AD447" s="35"/>
      <c r="AE447" s="35"/>
      <c r="AT447" s="19" t="s">
        <v>143</v>
      </c>
      <c r="AU447" s="19" t="s">
        <v>159</v>
      </c>
    </row>
    <row r="448" spans="1:65" s="2" customFormat="1" ht="14.45" customHeight="1">
      <c r="A448" s="35"/>
      <c r="B448" s="36"/>
      <c r="C448" s="170" t="s">
        <v>2197</v>
      </c>
      <c r="D448" s="170" t="s">
        <v>136</v>
      </c>
      <c r="E448" s="171" t="s">
        <v>2198</v>
      </c>
      <c r="F448" s="172" t="s">
        <v>1972</v>
      </c>
      <c r="G448" s="173" t="s">
        <v>957</v>
      </c>
      <c r="H448" s="174">
        <v>3</v>
      </c>
      <c r="I448" s="424"/>
      <c r="J448" s="425">
        <f>ROUND(I448*H448,2)</f>
        <v>0</v>
      </c>
      <c r="K448" s="172" t="s">
        <v>19</v>
      </c>
      <c r="L448" s="40"/>
      <c r="M448" s="177" t="s">
        <v>19</v>
      </c>
      <c r="N448" s="178" t="s">
        <v>47</v>
      </c>
      <c r="O448" s="64"/>
      <c r="P448" s="179">
        <f>O448*H448</f>
        <v>0</v>
      </c>
      <c r="Q448" s="179">
        <v>0</v>
      </c>
      <c r="R448" s="179">
        <f>Q448*H448</f>
        <v>0</v>
      </c>
      <c r="S448" s="179">
        <v>0</v>
      </c>
      <c r="T448" s="180">
        <f>S448*H448</f>
        <v>0</v>
      </c>
      <c r="U448" s="35"/>
      <c r="V448" s="35"/>
      <c r="W448" s="35"/>
      <c r="X448" s="35"/>
      <c r="Y448" s="35"/>
      <c r="Z448" s="35"/>
      <c r="AA448" s="35"/>
      <c r="AB448" s="35"/>
      <c r="AC448" s="35"/>
      <c r="AD448" s="35"/>
      <c r="AE448" s="35"/>
      <c r="AR448" s="181" t="s">
        <v>619</v>
      </c>
      <c r="AT448" s="181" t="s">
        <v>136</v>
      </c>
      <c r="AU448" s="181" t="s">
        <v>159</v>
      </c>
      <c r="AY448" s="19" t="s">
        <v>134</v>
      </c>
      <c r="BE448" s="182">
        <f>IF(N448="základní",J448,0)</f>
        <v>0</v>
      </c>
      <c r="BF448" s="182">
        <f>IF(N448="snížená",J448,0)</f>
        <v>0</v>
      </c>
      <c r="BG448" s="182">
        <f>IF(N448="zákl. přenesená",J448,0)</f>
        <v>0</v>
      </c>
      <c r="BH448" s="182">
        <f>IF(N448="sníž. přenesená",J448,0)</f>
        <v>0</v>
      </c>
      <c r="BI448" s="182">
        <f>IF(N448="nulová",J448,0)</f>
        <v>0</v>
      </c>
      <c r="BJ448" s="19" t="s">
        <v>84</v>
      </c>
      <c r="BK448" s="182">
        <f>ROUND(I448*H448,2)</f>
        <v>0</v>
      </c>
      <c r="BL448" s="19" t="s">
        <v>619</v>
      </c>
      <c r="BM448" s="181" t="s">
        <v>2199</v>
      </c>
    </row>
    <row r="449" spans="1:65" s="2" customFormat="1">
      <c r="A449" s="35"/>
      <c r="B449" s="36"/>
      <c r="C449" s="37"/>
      <c r="D449" s="183" t="s">
        <v>143</v>
      </c>
      <c r="E449" s="37"/>
      <c r="F449" s="184" t="s">
        <v>1972</v>
      </c>
      <c r="G449" s="37"/>
      <c r="H449" s="37"/>
      <c r="I449" s="426"/>
      <c r="J449" s="408"/>
      <c r="K449" s="37"/>
      <c r="L449" s="40"/>
      <c r="M449" s="186"/>
      <c r="N449" s="187"/>
      <c r="O449" s="64"/>
      <c r="P449" s="64"/>
      <c r="Q449" s="64"/>
      <c r="R449" s="64"/>
      <c r="S449" s="64"/>
      <c r="T449" s="65"/>
      <c r="U449" s="35"/>
      <c r="V449" s="35"/>
      <c r="W449" s="35"/>
      <c r="X449" s="35"/>
      <c r="Y449" s="35"/>
      <c r="Z449" s="35"/>
      <c r="AA449" s="35"/>
      <c r="AB449" s="35"/>
      <c r="AC449" s="35"/>
      <c r="AD449" s="35"/>
      <c r="AE449" s="35"/>
      <c r="AT449" s="19" t="s">
        <v>143</v>
      </c>
      <c r="AU449" s="19" t="s">
        <v>159</v>
      </c>
    </row>
    <row r="450" spans="1:65" s="12" customFormat="1" ht="20.85" customHeight="1">
      <c r="B450" s="155"/>
      <c r="C450" s="156"/>
      <c r="D450" s="157" t="s">
        <v>75</v>
      </c>
      <c r="E450" s="169" t="s">
        <v>2200</v>
      </c>
      <c r="F450" s="169" t="s">
        <v>2201</v>
      </c>
      <c r="G450" s="156"/>
      <c r="H450" s="156"/>
      <c r="I450" s="421"/>
      <c r="J450" s="423">
        <f>BK450</f>
        <v>0</v>
      </c>
      <c r="K450" s="156"/>
      <c r="L450" s="161"/>
      <c r="M450" s="162"/>
      <c r="N450" s="163"/>
      <c r="O450" s="163"/>
      <c r="P450" s="164">
        <f>SUM(P451:P462)</f>
        <v>0</v>
      </c>
      <c r="Q450" s="163"/>
      <c r="R450" s="164">
        <f>SUM(R451:R462)</f>
        <v>0</v>
      </c>
      <c r="S450" s="163"/>
      <c r="T450" s="165">
        <f>SUM(T451:T462)</f>
        <v>0</v>
      </c>
      <c r="AR450" s="166" t="s">
        <v>159</v>
      </c>
      <c r="AT450" s="167" t="s">
        <v>75</v>
      </c>
      <c r="AU450" s="167" t="s">
        <v>86</v>
      </c>
      <c r="AY450" s="166" t="s">
        <v>134</v>
      </c>
      <c r="BK450" s="168">
        <f>SUM(BK451:BK462)</f>
        <v>0</v>
      </c>
    </row>
    <row r="451" spans="1:65" s="2" customFormat="1" ht="14.45" customHeight="1">
      <c r="A451" s="35"/>
      <c r="B451" s="36"/>
      <c r="C451" s="218" t="s">
        <v>2202</v>
      </c>
      <c r="D451" s="218" t="s">
        <v>192</v>
      </c>
      <c r="E451" s="219" t="s">
        <v>2203</v>
      </c>
      <c r="F451" s="220" t="s">
        <v>2204</v>
      </c>
      <c r="G451" s="221" t="s">
        <v>957</v>
      </c>
      <c r="H451" s="222">
        <v>1</v>
      </c>
      <c r="I451" s="427"/>
      <c r="J451" s="428">
        <f>ROUND(I451*H451,2)</f>
        <v>0</v>
      </c>
      <c r="K451" s="220" t="s">
        <v>19</v>
      </c>
      <c r="L451" s="223"/>
      <c r="M451" s="224" t="s">
        <v>19</v>
      </c>
      <c r="N451" s="225" t="s">
        <v>47</v>
      </c>
      <c r="O451" s="64"/>
      <c r="P451" s="179">
        <f>O451*H451</f>
        <v>0</v>
      </c>
      <c r="Q451" s="179">
        <v>0</v>
      </c>
      <c r="R451" s="179">
        <f>Q451*H451</f>
        <v>0</v>
      </c>
      <c r="S451" s="179">
        <v>0</v>
      </c>
      <c r="T451" s="180">
        <f>S451*H451</f>
        <v>0</v>
      </c>
      <c r="U451" s="35"/>
      <c r="V451" s="35"/>
      <c r="W451" s="35"/>
      <c r="X451" s="35"/>
      <c r="Y451" s="35"/>
      <c r="Z451" s="35"/>
      <c r="AA451" s="35"/>
      <c r="AB451" s="35"/>
      <c r="AC451" s="35"/>
      <c r="AD451" s="35"/>
      <c r="AE451" s="35"/>
      <c r="AR451" s="181" t="s">
        <v>1178</v>
      </c>
      <c r="AT451" s="181" t="s">
        <v>192</v>
      </c>
      <c r="AU451" s="181" t="s">
        <v>159</v>
      </c>
      <c r="AY451" s="19" t="s">
        <v>134</v>
      </c>
      <c r="BE451" s="182">
        <f>IF(N451="základní",J451,0)</f>
        <v>0</v>
      </c>
      <c r="BF451" s="182">
        <f>IF(N451="snížená",J451,0)</f>
        <v>0</v>
      </c>
      <c r="BG451" s="182">
        <f>IF(N451="zákl. přenesená",J451,0)</f>
        <v>0</v>
      </c>
      <c r="BH451" s="182">
        <f>IF(N451="sníž. přenesená",J451,0)</f>
        <v>0</v>
      </c>
      <c r="BI451" s="182">
        <f>IF(N451="nulová",J451,0)</f>
        <v>0</v>
      </c>
      <c r="BJ451" s="19" t="s">
        <v>84</v>
      </c>
      <c r="BK451" s="182">
        <f>ROUND(I451*H451,2)</f>
        <v>0</v>
      </c>
      <c r="BL451" s="19" t="s">
        <v>619</v>
      </c>
      <c r="BM451" s="181" t="s">
        <v>2205</v>
      </c>
    </row>
    <row r="452" spans="1:65" s="2" customFormat="1">
      <c r="A452" s="35"/>
      <c r="B452" s="36"/>
      <c r="C452" s="37"/>
      <c r="D452" s="183" t="s">
        <v>143</v>
      </c>
      <c r="E452" s="37"/>
      <c r="F452" s="184" t="s">
        <v>2204</v>
      </c>
      <c r="G452" s="37"/>
      <c r="H452" s="37"/>
      <c r="I452" s="426"/>
      <c r="J452" s="408"/>
      <c r="K452" s="37"/>
      <c r="L452" s="40"/>
      <c r="M452" s="186"/>
      <c r="N452" s="187"/>
      <c r="O452" s="64"/>
      <c r="P452" s="64"/>
      <c r="Q452" s="64"/>
      <c r="R452" s="64"/>
      <c r="S452" s="64"/>
      <c r="T452" s="65"/>
      <c r="U452" s="35"/>
      <c r="V452" s="35"/>
      <c r="W452" s="35"/>
      <c r="X452" s="35"/>
      <c r="Y452" s="35"/>
      <c r="Z452" s="35"/>
      <c r="AA452" s="35"/>
      <c r="AB452" s="35"/>
      <c r="AC452" s="35"/>
      <c r="AD452" s="35"/>
      <c r="AE452" s="35"/>
      <c r="AT452" s="19" t="s">
        <v>143</v>
      </c>
      <c r="AU452" s="19" t="s">
        <v>159</v>
      </c>
    </row>
    <row r="453" spans="1:65" s="2" customFormat="1" ht="14.45" customHeight="1">
      <c r="A453" s="35"/>
      <c r="B453" s="36"/>
      <c r="C453" s="218" t="s">
        <v>2206</v>
      </c>
      <c r="D453" s="218" t="s">
        <v>192</v>
      </c>
      <c r="E453" s="219" t="s">
        <v>2207</v>
      </c>
      <c r="F453" s="220" t="s">
        <v>2208</v>
      </c>
      <c r="G453" s="221" t="s">
        <v>957</v>
      </c>
      <c r="H453" s="222">
        <v>1</v>
      </c>
      <c r="I453" s="427"/>
      <c r="J453" s="428">
        <f>ROUND(I453*H453,2)</f>
        <v>0</v>
      </c>
      <c r="K453" s="220" t="s">
        <v>19</v>
      </c>
      <c r="L453" s="223"/>
      <c r="M453" s="224" t="s">
        <v>19</v>
      </c>
      <c r="N453" s="225" t="s">
        <v>47</v>
      </c>
      <c r="O453" s="64"/>
      <c r="P453" s="179">
        <f>O453*H453</f>
        <v>0</v>
      </c>
      <c r="Q453" s="179">
        <v>0</v>
      </c>
      <c r="R453" s="179">
        <f>Q453*H453</f>
        <v>0</v>
      </c>
      <c r="S453" s="179">
        <v>0</v>
      </c>
      <c r="T453" s="180">
        <f>S453*H453</f>
        <v>0</v>
      </c>
      <c r="U453" s="35"/>
      <c r="V453" s="35"/>
      <c r="W453" s="35"/>
      <c r="X453" s="35"/>
      <c r="Y453" s="35"/>
      <c r="Z453" s="35"/>
      <c r="AA453" s="35"/>
      <c r="AB453" s="35"/>
      <c r="AC453" s="35"/>
      <c r="AD453" s="35"/>
      <c r="AE453" s="35"/>
      <c r="AR453" s="181" t="s">
        <v>1178</v>
      </c>
      <c r="AT453" s="181" t="s">
        <v>192</v>
      </c>
      <c r="AU453" s="181" t="s">
        <v>159</v>
      </c>
      <c r="AY453" s="19" t="s">
        <v>134</v>
      </c>
      <c r="BE453" s="182">
        <f>IF(N453="základní",J453,0)</f>
        <v>0</v>
      </c>
      <c r="BF453" s="182">
        <f>IF(N453="snížená",J453,0)</f>
        <v>0</v>
      </c>
      <c r="BG453" s="182">
        <f>IF(N453="zákl. přenesená",J453,0)</f>
        <v>0</v>
      </c>
      <c r="BH453" s="182">
        <f>IF(N453="sníž. přenesená",J453,0)</f>
        <v>0</v>
      </c>
      <c r="BI453" s="182">
        <f>IF(N453="nulová",J453,0)</f>
        <v>0</v>
      </c>
      <c r="BJ453" s="19" t="s">
        <v>84</v>
      </c>
      <c r="BK453" s="182">
        <f>ROUND(I453*H453,2)</f>
        <v>0</v>
      </c>
      <c r="BL453" s="19" t="s">
        <v>619</v>
      </c>
      <c r="BM453" s="181" t="s">
        <v>2209</v>
      </c>
    </row>
    <row r="454" spans="1:65" s="2" customFormat="1">
      <c r="A454" s="35"/>
      <c r="B454" s="36"/>
      <c r="C454" s="37"/>
      <c r="D454" s="183" t="s">
        <v>143</v>
      </c>
      <c r="E454" s="37"/>
      <c r="F454" s="184" t="s">
        <v>2208</v>
      </c>
      <c r="G454" s="37"/>
      <c r="H454" s="37"/>
      <c r="I454" s="426"/>
      <c r="J454" s="408"/>
      <c r="K454" s="37"/>
      <c r="L454" s="40"/>
      <c r="M454" s="186"/>
      <c r="N454" s="187"/>
      <c r="O454" s="64"/>
      <c r="P454" s="64"/>
      <c r="Q454" s="64"/>
      <c r="R454" s="64"/>
      <c r="S454" s="64"/>
      <c r="T454" s="65"/>
      <c r="U454" s="35"/>
      <c r="V454" s="35"/>
      <c r="W454" s="35"/>
      <c r="X454" s="35"/>
      <c r="Y454" s="35"/>
      <c r="Z454" s="35"/>
      <c r="AA454" s="35"/>
      <c r="AB454" s="35"/>
      <c r="AC454" s="35"/>
      <c r="AD454" s="35"/>
      <c r="AE454" s="35"/>
      <c r="AT454" s="19" t="s">
        <v>143</v>
      </c>
      <c r="AU454" s="19" t="s">
        <v>159</v>
      </c>
    </row>
    <row r="455" spans="1:65" s="2" customFormat="1" ht="14.45" customHeight="1">
      <c r="A455" s="35"/>
      <c r="B455" s="36"/>
      <c r="C455" s="218" t="s">
        <v>2210</v>
      </c>
      <c r="D455" s="218" t="s">
        <v>192</v>
      </c>
      <c r="E455" s="219" t="s">
        <v>1919</v>
      </c>
      <c r="F455" s="220" t="s">
        <v>1920</v>
      </c>
      <c r="G455" s="221" t="s">
        <v>957</v>
      </c>
      <c r="H455" s="222">
        <v>1</v>
      </c>
      <c r="I455" s="427"/>
      <c r="J455" s="428">
        <f>ROUND(I455*H455,2)</f>
        <v>0</v>
      </c>
      <c r="K455" s="220" t="s">
        <v>19</v>
      </c>
      <c r="L455" s="223"/>
      <c r="M455" s="224" t="s">
        <v>19</v>
      </c>
      <c r="N455" s="225" t="s">
        <v>47</v>
      </c>
      <c r="O455" s="64"/>
      <c r="P455" s="179">
        <f>O455*H455</f>
        <v>0</v>
      </c>
      <c r="Q455" s="179">
        <v>0</v>
      </c>
      <c r="R455" s="179">
        <f>Q455*H455</f>
        <v>0</v>
      </c>
      <c r="S455" s="179">
        <v>0</v>
      </c>
      <c r="T455" s="180">
        <f>S455*H455</f>
        <v>0</v>
      </c>
      <c r="U455" s="35"/>
      <c r="V455" s="35"/>
      <c r="W455" s="35"/>
      <c r="X455" s="35"/>
      <c r="Y455" s="35"/>
      <c r="Z455" s="35"/>
      <c r="AA455" s="35"/>
      <c r="AB455" s="35"/>
      <c r="AC455" s="35"/>
      <c r="AD455" s="35"/>
      <c r="AE455" s="35"/>
      <c r="AR455" s="181" t="s">
        <v>1178</v>
      </c>
      <c r="AT455" s="181" t="s">
        <v>192</v>
      </c>
      <c r="AU455" s="181" t="s">
        <v>159</v>
      </c>
      <c r="AY455" s="19" t="s">
        <v>134</v>
      </c>
      <c r="BE455" s="182">
        <f>IF(N455="základní",J455,0)</f>
        <v>0</v>
      </c>
      <c r="BF455" s="182">
        <f>IF(N455="snížená",J455,0)</f>
        <v>0</v>
      </c>
      <c r="BG455" s="182">
        <f>IF(N455="zákl. přenesená",J455,0)</f>
        <v>0</v>
      </c>
      <c r="BH455" s="182">
        <f>IF(N455="sníž. přenesená",J455,0)</f>
        <v>0</v>
      </c>
      <c r="BI455" s="182">
        <f>IF(N455="nulová",J455,0)</f>
        <v>0</v>
      </c>
      <c r="BJ455" s="19" t="s">
        <v>84</v>
      </c>
      <c r="BK455" s="182">
        <f>ROUND(I455*H455,2)</f>
        <v>0</v>
      </c>
      <c r="BL455" s="19" t="s">
        <v>619</v>
      </c>
      <c r="BM455" s="181" t="s">
        <v>2211</v>
      </c>
    </row>
    <row r="456" spans="1:65" s="2" customFormat="1">
      <c r="A456" s="35"/>
      <c r="B456" s="36"/>
      <c r="C456" s="37"/>
      <c r="D456" s="183" t="s">
        <v>143</v>
      </c>
      <c r="E456" s="37"/>
      <c r="F456" s="184" t="s">
        <v>1920</v>
      </c>
      <c r="G456" s="37"/>
      <c r="H456" s="37"/>
      <c r="I456" s="426"/>
      <c r="J456" s="408"/>
      <c r="K456" s="37"/>
      <c r="L456" s="40"/>
      <c r="M456" s="186"/>
      <c r="N456" s="187"/>
      <c r="O456" s="64"/>
      <c r="P456" s="64"/>
      <c r="Q456" s="64"/>
      <c r="R456" s="64"/>
      <c r="S456" s="64"/>
      <c r="T456" s="65"/>
      <c r="U456" s="35"/>
      <c r="V456" s="35"/>
      <c r="W456" s="35"/>
      <c r="X456" s="35"/>
      <c r="Y456" s="35"/>
      <c r="Z456" s="35"/>
      <c r="AA456" s="35"/>
      <c r="AB456" s="35"/>
      <c r="AC456" s="35"/>
      <c r="AD456" s="35"/>
      <c r="AE456" s="35"/>
      <c r="AT456" s="19" t="s">
        <v>143</v>
      </c>
      <c r="AU456" s="19" t="s">
        <v>159</v>
      </c>
    </row>
    <row r="457" spans="1:65" s="2" customFormat="1" ht="14.45" customHeight="1">
      <c r="A457" s="35"/>
      <c r="B457" s="36"/>
      <c r="C457" s="218" t="s">
        <v>2212</v>
      </c>
      <c r="D457" s="218" t="s">
        <v>192</v>
      </c>
      <c r="E457" s="219" t="s">
        <v>2213</v>
      </c>
      <c r="F457" s="220" t="s">
        <v>2214</v>
      </c>
      <c r="G457" s="221" t="s">
        <v>957</v>
      </c>
      <c r="H457" s="222">
        <v>1</v>
      </c>
      <c r="I457" s="427"/>
      <c r="J457" s="428">
        <f>ROUND(I457*H457,2)</f>
        <v>0</v>
      </c>
      <c r="K457" s="220" t="s">
        <v>19</v>
      </c>
      <c r="L457" s="223"/>
      <c r="M457" s="224" t="s">
        <v>19</v>
      </c>
      <c r="N457" s="225" t="s">
        <v>47</v>
      </c>
      <c r="O457" s="64"/>
      <c r="P457" s="179">
        <f>O457*H457</f>
        <v>0</v>
      </c>
      <c r="Q457" s="179">
        <v>0</v>
      </c>
      <c r="R457" s="179">
        <f>Q457*H457</f>
        <v>0</v>
      </c>
      <c r="S457" s="179">
        <v>0</v>
      </c>
      <c r="T457" s="180">
        <f>S457*H457</f>
        <v>0</v>
      </c>
      <c r="U457" s="35"/>
      <c r="V457" s="35"/>
      <c r="W457" s="35"/>
      <c r="X457" s="35"/>
      <c r="Y457" s="35"/>
      <c r="Z457" s="35"/>
      <c r="AA457" s="35"/>
      <c r="AB457" s="35"/>
      <c r="AC457" s="35"/>
      <c r="AD457" s="35"/>
      <c r="AE457" s="35"/>
      <c r="AR457" s="181" t="s">
        <v>1178</v>
      </c>
      <c r="AT457" s="181" t="s">
        <v>192</v>
      </c>
      <c r="AU457" s="181" t="s">
        <v>159</v>
      </c>
      <c r="AY457" s="19" t="s">
        <v>134</v>
      </c>
      <c r="BE457" s="182">
        <f>IF(N457="základní",J457,0)</f>
        <v>0</v>
      </c>
      <c r="BF457" s="182">
        <f>IF(N457="snížená",J457,0)</f>
        <v>0</v>
      </c>
      <c r="BG457" s="182">
        <f>IF(N457="zákl. přenesená",J457,0)</f>
        <v>0</v>
      </c>
      <c r="BH457" s="182">
        <f>IF(N457="sníž. přenesená",J457,0)</f>
        <v>0</v>
      </c>
      <c r="BI457" s="182">
        <f>IF(N457="nulová",J457,0)</f>
        <v>0</v>
      </c>
      <c r="BJ457" s="19" t="s">
        <v>84</v>
      </c>
      <c r="BK457" s="182">
        <f>ROUND(I457*H457,2)</f>
        <v>0</v>
      </c>
      <c r="BL457" s="19" t="s">
        <v>619</v>
      </c>
      <c r="BM457" s="181" t="s">
        <v>2215</v>
      </c>
    </row>
    <row r="458" spans="1:65" s="2" customFormat="1">
      <c r="A458" s="35"/>
      <c r="B458" s="36"/>
      <c r="C458" s="37"/>
      <c r="D458" s="183" t="s">
        <v>143</v>
      </c>
      <c r="E458" s="37"/>
      <c r="F458" s="184" t="s">
        <v>2214</v>
      </c>
      <c r="G458" s="37"/>
      <c r="H458" s="37"/>
      <c r="I458" s="426"/>
      <c r="J458" s="408"/>
      <c r="K458" s="37"/>
      <c r="L458" s="40"/>
      <c r="M458" s="186"/>
      <c r="N458" s="187"/>
      <c r="O458" s="64"/>
      <c r="P458" s="64"/>
      <c r="Q458" s="64"/>
      <c r="R458" s="64"/>
      <c r="S458" s="64"/>
      <c r="T458" s="65"/>
      <c r="U458" s="35"/>
      <c r="V458" s="35"/>
      <c r="W458" s="35"/>
      <c r="X458" s="35"/>
      <c r="Y458" s="35"/>
      <c r="Z458" s="35"/>
      <c r="AA458" s="35"/>
      <c r="AB458" s="35"/>
      <c r="AC458" s="35"/>
      <c r="AD458" s="35"/>
      <c r="AE458" s="35"/>
      <c r="AT458" s="19" t="s">
        <v>143</v>
      </c>
      <c r="AU458" s="19" t="s">
        <v>159</v>
      </c>
    </row>
    <row r="459" spans="1:65" s="2" customFormat="1" ht="14.45" customHeight="1">
      <c r="A459" s="35"/>
      <c r="B459" s="36"/>
      <c r="C459" s="218" t="s">
        <v>2216</v>
      </c>
      <c r="D459" s="218" t="s">
        <v>192</v>
      </c>
      <c r="E459" s="219" t="s">
        <v>2003</v>
      </c>
      <c r="F459" s="220" t="s">
        <v>2004</v>
      </c>
      <c r="G459" s="221" t="s">
        <v>957</v>
      </c>
      <c r="H459" s="222">
        <v>3</v>
      </c>
      <c r="I459" s="427"/>
      <c r="J459" s="428">
        <f>ROUND(I459*H459,2)</f>
        <v>0</v>
      </c>
      <c r="K459" s="220" t="s">
        <v>19</v>
      </c>
      <c r="L459" s="223"/>
      <c r="M459" s="224" t="s">
        <v>19</v>
      </c>
      <c r="N459" s="225" t="s">
        <v>47</v>
      </c>
      <c r="O459" s="64"/>
      <c r="P459" s="179">
        <f>O459*H459</f>
        <v>0</v>
      </c>
      <c r="Q459" s="179">
        <v>0</v>
      </c>
      <c r="R459" s="179">
        <f>Q459*H459</f>
        <v>0</v>
      </c>
      <c r="S459" s="179">
        <v>0</v>
      </c>
      <c r="T459" s="180">
        <f>S459*H459</f>
        <v>0</v>
      </c>
      <c r="U459" s="35"/>
      <c r="V459" s="35"/>
      <c r="W459" s="35"/>
      <c r="X459" s="35"/>
      <c r="Y459" s="35"/>
      <c r="Z459" s="35"/>
      <c r="AA459" s="35"/>
      <c r="AB459" s="35"/>
      <c r="AC459" s="35"/>
      <c r="AD459" s="35"/>
      <c r="AE459" s="35"/>
      <c r="AR459" s="181" t="s">
        <v>1178</v>
      </c>
      <c r="AT459" s="181" t="s">
        <v>192</v>
      </c>
      <c r="AU459" s="181" t="s">
        <v>159</v>
      </c>
      <c r="AY459" s="19" t="s">
        <v>134</v>
      </c>
      <c r="BE459" s="182">
        <f>IF(N459="základní",J459,0)</f>
        <v>0</v>
      </c>
      <c r="BF459" s="182">
        <f>IF(N459="snížená",J459,0)</f>
        <v>0</v>
      </c>
      <c r="BG459" s="182">
        <f>IF(N459="zákl. přenesená",J459,0)</f>
        <v>0</v>
      </c>
      <c r="BH459" s="182">
        <f>IF(N459="sníž. přenesená",J459,0)</f>
        <v>0</v>
      </c>
      <c r="BI459" s="182">
        <f>IF(N459="nulová",J459,0)</f>
        <v>0</v>
      </c>
      <c r="BJ459" s="19" t="s">
        <v>84</v>
      </c>
      <c r="BK459" s="182">
        <f>ROUND(I459*H459,2)</f>
        <v>0</v>
      </c>
      <c r="BL459" s="19" t="s">
        <v>619</v>
      </c>
      <c r="BM459" s="181" t="s">
        <v>2217</v>
      </c>
    </row>
    <row r="460" spans="1:65" s="2" customFormat="1">
      <c r="A460" s="35"/>
      <c r="B460" s="36"/>
      <c r="C460" s="37"/>
      <c r="D460" s="183" t="s">
        <v>143</v>
      </c>
      <c r="E460" s="37"/>
      <c r="F460" s="184" t="s">
        <v>2004</v>
      </c>
      <c r="G460" s="37"/>
      <c r="H460" s="37"/>
      <c r="I460" s="426"/>
      <c r="J460" s="408"/>
      <c r="K460" s="37"/>
      <c r="L460" s="40"/>
      <c r="M460" s="186"/>
      <c r="N460" s="187"/>
      <c r="O460" s="64"/>
      <c r="P460" s="64"/>
      <c r="Q460" s="64"/>
      <c r="R460" s="64"/>
      <c r="S460" s="64"/>
      <c r="T460" s="65"/>
      <c r="U460" s="35"/>
      <c r="V460" s="35"/>
      <c r="W460" s="35"/>
      <c r="X460" s="35"/>
      <c r="Y460" s="35"/>
      <c r="Z460" s="35"/>
      <c r="AA460" s="35"/>
      <c r="AB460" s="35"/>
      <c r="AC460" s="35"/>
      <c r="AD460" s="35"/>
      <c r="AE460" s="35"/>
      <c r="AT460" s="19" t="s">
        <v>143</v>
      </c>
      <c r="AU460" s="19" t="s">
        <v>159</v>
      </c>
    </row>
    <row r="461" spans="1:65" s="2" customFormat="1" ht="14.45" customHeight="1">
      <c r="A461" s="35"/>
      <c r="B461" s="36"/>
      <c r="C461" s="218" t="s">
        <v>2218</v>
      </c>
      <c r="D461" s="218" t="s">
        <v>192</v>
      </c>
      <c r="E461" s="219" t="s">
        <v>1890</v>
      </c>
      <c r="F461" s="220" t="s">
        <v>1891</v>
      </c>
      <c r="G461" s="221" t="s">
        <v>1058</v>
      </c>
      <c r="H461" s="392">
        <v>1</v>
      </c>
      <c r="I461" s="427"/>
      <c r="J461" s="428">
        <f>ROUND(I461*H461,2)</f>
        <v>0</v>
      </c>
      <c r="K461" s="220" t="s">
        <v>19</v>
      </c>
      <c r="L461" s="223"/>
      <c r="M461" s="224" t="s">
        <v>19</v>
      </c>
      <c r="N461" s="225" t="s">
        <v>47</v>
      </c>
      <c r="O461" s="64"/>
      <c r="P461" s="179">
        <f>O461*H461</f>
        <v>0</v>
      </c>
      <c r="Q461" s="179">
        <v>0</v>
      </c>
      <c r="R461" s="179">
        <f>Q461*H461</f>
        <v>0</v>
      </c>
      <c r="S461" s="179">
        <v>0</v>
      </c>
      <c r="T461" s="180">
        <f>S461*H461</f>
        <v>0</v>
      </c>
      <c r="U461" s="35"/>
      <c r="V461" s="35"/>
      <c r="W461" s="35"/>
      <c r="X461" s="35"/>
      <c r="Y461" s="35"/>
      <c r="Z461" s="35"/>
      <c r="AA461" s="35"/>
      <c r="AB461" s="35"/>
      <c r="AC461" s="35"/>
      <c r="AD461" s="35"/>
      <c r="AE461" s="35"/>
      <c r="AR461" s="181" t="s">
        <v>1178</v>
      </c>
      <c r="AT461" s="181" t="s">
        <v>192</v>
      </c>
      <c r="AU461" s="181" t="s">
        <v>159</v>
      </c>
      <c r="AY461" s="19" t="s">
        <v>134</v>
      </c>
      <c r="BE461" s="182">
        <f>IF(N461="základní",J461,0)</f>
        <v>0</v>
      </c>
      <c r="BF461" s="182">
        <f>IF(N461="snížená",J461,0)</f>
        <v>0</v>
      </c>
      <c r="BG461" s="182">
        <f>IF(N461="zákl. přenesená",J461,0)</f>
        <v>0</v>
      </c>
      <c r="BH461" s="182">
        <f>IF(N461="sníž. přenesená",J461,0)</f>
        <v>0</v>
      </c>
      <c r="BI461" s="182">
        <f>IF(N461="nulová",J461,0)</f>
        <v>0</v>
      </c>
      <c r="BJ461" s="19" t="s">
        <v>84</v>
      </c>
      <c r="BK461" s="182">
        <f>ROUND(I461*H461,2)</f>
        <v>0</v>
      </c>
      <c r="BL461" s="19" t="s">
        <v>619</v>
      </c>
      <c r="BM461" s="181" t="s">
        <v>2219</v>
      </c>
    </row>
    <row r="462" spans="1:65" s="2" customFormat="1">
      <c r="A462" s="35"/>
      <c r="B462" s="36"/>
      <c r="C462" s="37"/>
      <c r="D462" s="183" t="s">
        <v>143</v>
      </c>
      <c r="E462" s="37"/>
      <c r="F462" s="184" t="s">
        <v>1891</v>
      </c>
      <c r="G462" s="37"/>
      <c r="H462" s="37"/>
      <c r="I462" s="426"/>
      <c r="J462" s="408"/>
      <c r="K462" s="37"/>
      <c r="L462" s="40"/>
      <c r="M462" s="186"/>
      <c r="N462" s="187"/>
      <c r="O462" s="64"/>
      <c r="P462" s="64"/>
      <c r="Q462" s="64"/>
      <c r="R462" s="64"/>
      <c r="S462" s="64"/>
      <c r="T462" s="65"/>
      <c r="U462" s="35"/>
      <c r="V462" s="35"/>
      <c r="W462" s="35"/>
      <c r="X462" s="35"/>
      <c r="Y462" s="35"/>
      <c r="Z462" s="35"/>
      <c r="AA462" s="35"/>
      <c r="AB462" s="35"/>
      <c r="AC462" s="35"/>
      <c r="AD462" s="35"/>
      <c r="AE462" s="35"/>
      <c r="AT462" s="19" t="s">
        <v>143</v>
      </c>
      <c r="AU462" s="19" t="s">
        <v>159</v>
      </c>
    </row>
    <row r="463" spans="1:65" s="12" customFormat="1" ht="20.85" customHeight="1">
      <c r="B463" s="155"/>
      <c r="C463" s="156"/>
      <c r="D463" s="157" t="s">
        <v>75</v>
      </c>
      <c r="E463" s="169" t="s">
        <v>2220</v>
      </c>
      <c r="F463" s="169" t="s">
        <v>2221</v>
      </c>
      <c r="G463" s="156"/>
      <c r="H463" s="156"/>
      <c r="I463" s="421"/>
      <c r="J463" s="423">
        <f>BK463</f>
        <v>0</v>
      </c>
      <c r="K463" s="156"/>
      <c r="L463" s="161"/>
      <c r="M463" s="162"/>
      <c r="N463" s="163"/>
      <c r="O463" s="163"/>
      <c r="P463" s="164">
        <f>SUM(P464:P499)</f>
        <v>0</v>
      </c>
      <c r="Q463" s="163"/>
      <c r="R463" s="164">
        <f>SUM(R464:R499)</f>
        <v>0</v>
      </c>
      <c r="S463" s="163"/>
      <c r="T463" s="165">
        <f>SUM(T464:T499)</f>
        <v>0</v>
      </c>
      <c r="AR463" s="166" t="s">
        <v>159</v>
      </c>
      <c r="AT463" s="167" t="s">
        <v>75</v>
      </c>
      <c r="AU463" s="167" t="s">
        <v>86</v>
      </c>
      <c r="AY463" s="166" t="s">
        <v>134</v>
      </c>
      <c r="BK463" s="168">
        <f>SUM(BK464:BK499)</f>
        <v>0</v>
      </c>
    </row>
    <row r="464" spans="1:65" s="2" customFormat="1" ht="14.45" customHeight="1">
      <c r="A464" s="35"/>
      <c r="B464" s="36"/>
      <c r="C464" s="170" t="s">
        <v>2222</v>
      </c>
      <c r="D464" s="170" t="s">
        <v>136</v>
      </c>
      <c r="E464" s="171" t="s">
        <v>2223</v>
      </c>
      <c r="F464" s="172" t="s">
        <v>2224</v>
      </c>
      <c r="G464" s="173" t="s">
        <v>957</v>
      </c>
      <c r="H464" s="174">
        <v>1</v>
      </c>
      <c r="I464" s="424"/>
      <c r="J464" s="425">
        <f>ROUND(I464*H464,2)</f>
        <v>0</v>
      </c>
      <c r="K464" s="172" t="s">
        <v>19</v>
      </c>
      <c r="L464" s="40"/>
      <c r="M464" s="177" t="s">
        <v>19</v>
      </c>
      <c r="N464" s="178" t="s">
        <v>47</v>
      </c>
      <c r="O464" s="64"/>
      <c r="P464" s="179">
        <f>O464*H464</f>
        <v>0</v>
      </c>
      <c r="Q464" s="179">
        <v>0</v>
      </c>
      <c r="R464" s="179">
        <f>Q464*H464</f>
        <v>0</v>
      </c>
      <c r="S464" s="179">
        <v>0</v>
      </c>
      <c r="T464" s="180">
        <f>S464*H464</f>
        <v>0</v>
      </c>
      <c r="U464" s="35"/>
      <c r="V464" s="35"/>
      <c r="W464" s="35"/>
      <c r="X464" s="35"/>
      <c r="Y464" s="35"/>
      <c r="Z464" s="35"/>
      <c r="AA464" s="35"/>
      <c r="AB464" s="35"/>
      <c r="AC464" s="35"/>
      <c r="AD464" s="35"/>
      <c r="AE464" s="35"/>
      <c r="AR464" s="181" t="s">
        <v>619</v>
      </c>
      <c r="AT464" s="181" t="s">
        <v>136</v>
      </c>
      <c r="AU464" s="181" t="s">
        <v>159</v>
      </c>
      <c r="AY464" s="19" t="s">
        <v>134</v>
      </c>
      <c r="BE464" s="182">
        <f>IF(N464="základní",J464,0)</f>
        <v>0</v>
      </c>
      <c r="BF464" s="182">
        <f>IF(N464="snížená",J464,0)</f>
        <v>0</v>
      </c>
      <c r="BG464" s="182">
        <f>IF(N464="zákl. přenesená",J464,0)</f>
        <v>0</v>
      </c>
      <c r="BH464" s="182">
        <f>IF(N464="sníž. přenesená",J464,0)</f>
        <v>0</v>
      </c>
      <c r="BI464" s="182">
        <f>IF(N464="nulová",J464,0)</f>
        <v>0</v>
      </c>
      <c r="BJ464" s="19" t="s">
        <v>84</v>
      </c>
      <c r="BK464" s="182">
        <f>ROUND(I464*H464,2)</f>
        <v>0</v>
      </c>
      <c r="BL464" s="19" t="s">
        <v>619</v>
      </c>
      <c r="BM464" s="181" t="s">
        <v>2225</v>
      </c>
    </row>
    <row r="465" spans="1:65" s="2" customFormat="1">
      <c r="A465" s="35"/>
      <c r="B465" s="36"/>
      <c r="C465" s="37"/>
      <c r="D465" s="183" t="s">
        <v>143</v>
      </c>
      <c r="E465" s="37"/>
      <c r="F465" s="184" t="s">
        <v>2224</v>
      </c>
      <c r="G465" s="37"/>
      <c r="H465" s="37"/>
      <c r="I465" s="426"/>
      <c r="J465" s="408"/>
      <c r="K465" s="37"/>
      <c r="L465" s="40"/>
      <c r="M465" s="186"/>
      <c r="N465" s="187"/>
      <c r="O465" s="64"/>
      <c r="P465" s="64"/>
      <c r="Q465" s="64"/>
      <c r="R465" s="64"/>
      <c r="S465" s="64"/>
      <c r="T465" s="65"/>
      <c r="U465" s="35"/>
      <c r="V465" s="35"/>
      <c r="W465" s="35"/>
      <c r="X465" s="35"/>
      <c r="Y465" s="35"/>
      <c r="Z465" s="35"/>
      <c r="AA465" s="35"/>
      <c r="AB465" s="35"/>
      <c r="AC465" s="35"/>
      <c r="AD465" s="35"/>
      <c r="AE465" s="35"/>
      <c r="AT465" s="19" t="s">
        <v>143</v>
      </c>
      <c r="AU465" s="19" t="s">
        <v>159</v>
      </c>
    </row>
    <row r="466" spans="1:65" s="2" customFormat="1" ht="14.45" customHeight="1">
      <c r="A466" s="35"/>
      <c r="B466" s="36"/>
      <c r="C466" s="170" t="s">
        <v>2226</v>
      </c>
      <c r="D466" s="170" t="s">
        <v>136</v>
      </c>
      <c r="E466" s="171" t="s">
        <v>2227</v>
      </c>
      <c r="F466" s="172" t="s">
        <v>2228</v>
      </c>
      <c r="G466" s="173" t="s">
        <v>957</v>
      </c>
      <c r="H466" s="174">
        <v>2</v>
      </c>
      <c r="I466" s="424"/>
      <c r="J466" s="425">
        <f>ROUND(I466*H466,2)</f>
        <v>0</v>
      </c>
      <c r="K466" s="172" t="s">
        <v>19</v>
      </c>
      <c r="L466" s="40"/>
      <c r="M466" s="177" t="s">
        <v>19</v>
      </c>
      <c r="N466" s="178" t="s">
        <v>47</v>
      </c>
      <c r="O466" s="64"/>
      <c r="P466" s="179">
        <f>O466*H466</f>
        <v>0</v>
      </c>
      <c r="Q466" s="179">
        <v>0</v>
      </c>
      <c r="R466" s="179">
        <f>Q466*H466</f>
        <v>0</v>
      </c>
      <c r="S466" s="179">
        <v>0</v>
      </c>
      <c r="T466" s="180">
        <f>S466*H466</f>
        <v>0</v>
      </c>
      <c r="U466" s="35"/>
      <c r="V466" s="35"/>
      <c r="W466" s="35"/>
      <c r="X466" s="35"/>
      <c r="Y466" s="35"/>
      <c r="Z466" s="35"/>
      <c r="AA466" s="35"/>
      <c r="AB466" s="35"/>
      <c r="AC466" s="35"/>
      <c r="AD466" s="35"/>
      <c r="AE466" s="35"/>
      <c r="AR466" s="181" t="s">
        <v>619</v>
      </c>
      <c r="AT466" s="181" t="s">
        <v>136</v>
      </c>
      <c r="AU466" s="181" t="s">
        <v>159</v>
      </c>
      <c r="AY466" s="19" t="s">
        <v>134</v>
      </c>
      <c r="BE466" s="182">
        <f>IF(N466="základní",J466,0)</f>
        <v>0</v>
      </c>
      <c r="BF466" s="182">
        <f>IF(N466="snížená",J466,0)</f>
        <v>0</v>
      </c>
      <c r="BG466" s="182">
        <f>IF(N466="zákl. přenesená",J466,0)</f>
        <v>0</v>
      </c>
      <c r="BH466" s="182">
        <f>IF(N466="sníž. přenesená",J466,0)</f>
        <v>0</v>
      </c>
      <c r="BI466" s="182">
        <f>IF(N466="nulová",J466,0)</f>
        <v>0</v>
      </c>
      <c r="BJ466" s="19" t="s">
        <v>84</v>
      </c>
      <c r="BK466" s="182">
        <f>ROUND(I466*H466,2)</f>
        <v>0</v>
      </c>
      <c r="BL466" s="19" t="s">
        <v>619</v>
      </c>
      <c r="BM466" s="181" t="s">
        <v>2229</v>
      </c>
    </row>
    <row r="467" spans="1:65" s="2" customFormat="1">
      <c r="A467" s="35"/>
      <c r="B467" s="36"/>
      <c r="C467" s="37"/>
      <c r="D467" s="183" t="s">
        <v>143</v>
      </c>
      <c r="E467" s="37"/>
      <c r="F467" s="184" t="s">
        <v>2228</v>
      </c>
      <c r="G467" s="37"/>
      <c r="H467" s="37"/>
      <c r="I467" s="426"/>
      <c r="J467" s="408"/>
      <c r="K467" s="37"/>
      <c r="L467" s="40"/>
      <c r="M467" s="186"/>
      <c r="N467" s="187"/>
      <c r="O467" s="64"/>
      <c r="P467" s="64"/>
      <c r="Q467" s="64"/>
      <c r="R467" s="64"/>
      <c r="S467" s="64"/>
      <c r="T467" s="65"/>
      <c r="U467" s="35"/>
      <c r="V467" s="35"/>
      <c r="W467" s="35"/>
      <c r="X467" s="35"/>
      <c r="Y467" s="35"/>
      <c r="Z467" s="35"/>
      <c r="AA467" s="35"/>
      <c r="AB467" s="35"/>
      <c r="AC467" s="35"/>
      <c r="AD467" s="35"/>
      <c r="AE467" s="35"/>
      <c r="AT467" s="19" t="s">
        <v>143</v>
      </c>
      <c r="AU467" s="19" t="s">
        <v>159</v>
      </c>
    </row>
    <row r="468" spans="1:65" s="2" customFormat="1" ht="14.45" customHeight="1">
      <c r="A468" s="35"/>
      <c r="B468" s="36"/>
      <c r="C468" s="170" t="s">
        <v>2230</v>
      </c>
      <c r="D468" s="170" t="s">
        <v>136</v>
      </c>
      <c r="E468" s="171" t="s">
        <v>2231</v>
      </c>
      <c r="F468" s="172" t="s">
        <v>1951</v>
      </c>
      <c r="G468" s="173" t="s">
        <v>957</v>
      </c>
      <c r="H468" s="174">
        <v>2</v>
      </c>
      <c r="I468" s="424"/>
      <c r="J468" s="425">
        <f>ROUND(I468*H468,2)</f>
        <v>0</v>
      </c>
      <c r="K468" s="172" t="s">
        <v>19</v>
      </c>
      <c r="L468" s="40"/>
      <c r="M468" s="177" t="s">
        <v>19</v>
      </c>
      <c r="N468" s="178" t="s">
        <v>47</v>
      </c>
      <c r="O468" s="64"/>
      <c r="P468" s="179">
        <f>O468*H468</f>
        <v>0</v>
      </c>
      <c r="Q468" s="179">
        <v>0</v>
      </c>
      <c r="R468" s="179">
        <f>Q468*H468</f>
        <v>0</v>
      </c>
      <c r="S468" s="179">
        <v>0</v>
      </c>
      <c r="T468" s="180">
        <f>S468*H468</f>
        <v>0</v>
      </c>
      <c r="U468" s="35"/>
      <c r="V468" s="35"/>
      <c r="W468" s="35"/>
      <c r="X468" s="35"/>
      <c r="Y468" s="35"/>
      <c r="Z468" s="35"/>
      <c r="AA468" s="35"/>
      <c r="AB468" s="35"/>
      <c r="AC468" s="35"/>
      <c r="AD468" s="35"/>
      <c r="AE468" s="35"/>
      <c r="AR468" s="181" t="s">
        <v>619</v>
      </c>
      <c r="AT468" s="181" t="s">
        <v>136</v>
      </c>
      <c r="AU468" s="181" t="s">
        <v>159</v>
      </c>
      <c r="AY468" s="19" t="s">
        <v>134</v>
      </c>
      <c r="BE468" s="182">
        <f>IF(N468="základní",J468,0)</f>
        <v>0</v>
      </c>
      <c r="BF468" s="182">
        <f>IF(N468="snížená",J468,0)</f>
        <v>0</v>
      </c>
      <c r="BG468" s="182">
        <f>IF(N468="zákl. přenesená",J468,0)</f>
        <v>0</v>
      </c>
      <c r="BH468" s="182">
        <f>IF(N468="sníž. přenesená",J468,0)</f>
        <v>0</v>
      </c>
      <c r="BI468" s="182">
        <f>IF(N468="nulová",J468,0)</f>
        <v>0</v>
      </c>
      <c r="BJ468" s="19" t="s">
        <v>84</v>
      </c>
      <c r="BK468" s="182">
        <f>ROUND(I468*H468,2)</f>
        <v>0</v>
      </c>
      <c r="BL468" s="19" t="s">
        <v>619</v>
      </c>
      <c r="BM468" s="181" t="s">
        <v>2232</v>
      </c>
    </row>
    <row r="469" spans="1:65" s="2" customFormat="1">
      <c r="A469" s="35"/>
      <c r="B469" s="36"/>
      <c r="C469" s="37"/>
      <c r="D469" s="183" t="s">
        <v>143</v>
      </c>
      <c r="E469" s="37"/>
      <c r="F469" s="184" t="s">
        <v>1951</v>
      </c>
      <c r="G469" s="37"/>
      <c r="H469" s="37"/>
      <c r="I469" s="426"/>
      <c r="J469" s="408"/>
      <c r="K469" s="37"/>
      <c r="L469" s="40"/>
      <c r="M469" s="186"/>
      <c r="N469" s="187"/>
      <c r="O469" s="64"/>
      <c r="P469" s="64"/>
      <c r="Q469" s="64"/>
      <c r="R469" s="64"/>
      <c r="S469" s="64"/>
      <c r="T469" s="65"/>
      <c r="U469" s="35"/>
      <c r="V469" s="35"/>
      <c r="W469" s="35"/>
      <c r="X469" s="35"/>
      <c r="Y469" s="35"/>
      <c r="Z469" s="35"/>
      <c r="AA469" s="35"/>
      <c r="AB469" s="35"/>
      <c r="AC469" s="35"/>
      <c r="AD469" s="35"/>
      <c r="AE469" s="35"/>
      <c r="AT469" s="19" t="s">
        <v>143</v>
      </c>
      <c r="AU469" s="19" t="s">
        <v>159</v>
      </c>
    </row>
    <row r="470" spans="1:65" s="2" customFormat="1" ht="14.45" customHeight="1">
      <c r="A470" s="35"/>
      <c r="B470" s="36"/>
      <c r="C470" s="170" t="s">
        <v>2233</v>
      </c>
      <c r="D470" s="170" t="s">
        <v>136</v>
      </c>
      <c r="E470" s="171" t="s">
        <v>2173</v>
      </c>
      <c r="F470" s="172" t="s">
        <v>2174</v>
      </c>
      <c r="G470" s="173" t="s">
        <v>957</v>
      </c>
      <c r="H470" s="174">
        <v>10</v>
      </c>
      <c r="I470" s="424"/>
      <c r="J470" s="425">
        <f>ROUND(I470*H470,2)</f>
        <v>0</v>
      </c>
      <c r="K470" s="172" t="s">
        <v>19</v>
      </c>
      <c r="L470" s="40"/>
      <c r="M470" s="177" t="s">
        <v>19</v>
      </c>
      <c r="N470" s="178" t="s">
        <v>47</v>
      </c>
      <c r="O470" s="64"/>
      <c r="P470" s="179">
        <f>O470*H470</f>
        <v>0</v>
      </c>
      <c r="Q470" s="179">
        <v>0</v>
      </c>
      <c r="R470" s="179">
        <f>Q470*H470</f>
        <v>0</v>
      </c>
      <c r="S470" s="179">
        <v>0</v>
      </c>
      <c r="T470" s="180">
        <f>S470*H470</f>
        <v>0</v>
      </c>
      <c r="U470" s="35"/>
      <c r="V470" s="35"/>
      <c r="W470" s="35"/>
      <c r="X470" s="35"/>
      <c r="Y470" s="35"/>
      <c r="Z470" s="35"/>
      <c r="AA470" s="35"/>
      <c r="AB470" s="35"/>
      <c r="AC470" s="35"/>
      <c r="AD470" s="35"/>
      <c r="AE470" s="35"/>
      <c r="AR470" s="181" t="s">
        <v>619</v>
      </c>
      <c r="AT470" s="181" t="s">
        <v>136</v>
      </c>
      <c r="AU470" s="181" t="s">
        <v>159</v>
      </c>
      <c r="AY470" s="19" t="s">
        <v>134</v>
      </c>
      <c r="BE470" s="182">
        <f>IF(N470="základní",J470,0)</f>
        <v>0</v>
      </c>
      <c r="BF470" s="182">
        <f>IF(N470="snížená",J470,0)</f>
        <v>0</v>
      </c>
      <c r="BG470" s="182">
        <f>IF(N470="zákl. přenesená",J470,0)</f>
        <v>0</v>
      </c>
      <c r="BH470" s="182">
        <f>IF(N470="sníž. přenesená",J470,0)</f>
        <v>0</v>
      </c>
      <c r="BI470" s="182">
        <f>IF(N470="nulová",J470,0)</f>
        <v>0</v>
      </c>
      <c r="BJ470" s="19" t="s">
        <v>84</v>
      </c>
      <c r="BK470" s="182">
        <f>ROUND(I470*H470,2)</f>
        <v>0</v>
      </c>
      <c r="BL470" s="19" t="s">
        <v>619</v>
      </c>
      <c r="BM470" s="181" t="s">
        <v>2234</v>
      </c>
    </row>
    <row r="471" spans="1:65" s="2" customFormat="1">
      <c r="A471" s="35"/>
      <c r="B471" s="36"/>
      <c r="C471" s="37"/>
      <c r="D471" s="183" t="s">
        <v>143</v>
      </c>
      <c r="E471" s="37"/>
      <c r="F471" s="184" t="s">
        <v>2174</v>
      </c>
      <c r="G471" s="37"/>
      <c r="H471" s="37"/>
      <c r="I471" s="426"/>
      <c r="J471" s="408"/>
      <c r="K471" s="37"/>
      <c r="L471" s="40"/>
      <c r="M471" s="186"/>
      <c r="N471" s="187"/>
      <c r="O471" s="64"/>
      <c r="P471" s="64"/>
      <c r="Q471" s="64"/>
      <c r="R471" s="64"/>
      <c r="S471" s="64"/>
      <c r="T471" s="65"/>
      <c r="U471" s="35"/>
      <c r="V471" s="35"/>
      <c r="W471" s="35"/>
      <c r="X471" s="35"/>
      <c r="Y471" s="35"/>
      <c r="Z471" s="35"/>
      <c r="AA471" s="35"/>
      <c r="AB471" s="35"/>
      <c r="AC471" s="35"/>
      <c r="AD471" s="35"/>
      <c r="AE471" s="35"/>
      <c r="AT471" s="19" t="s">
        <v>143</v>
      </c>
      <c r="AU471" s="19" t="s">
        <v>159</v>
      </c>
    </row>
    <row r="472" spans="1:65" s="2" customFormat="1" ht="14.45" customHeight="1">
      <c r="A472" s="35"/>
      <c r="B472" s="36"/>
      <c r="C472" s="170" t="s">
        <v>2235</v>
      </c>
      <c r="D472" s="170" t="s">
        <v>136</v>
      </c>
      <c r="E472" s="171" t="s">
        <v>2236</v>
      </c>
      <c r="F472" s="172" t="s">
        <v>2237</v>
      </c>
      <c r="G472" s="173" t="s">
        <v>957</v>
      </c>
      <c r="H472" s="174">
        <v>1</v>
      </c>
      <c r="I472" s="424"/>
      <c r="J472" s="425">
        <f>ROUND(I472*H472,2)</f>
        <v>0</v>
      </c>
      <c r="K472" s="172" t="s">
        <v>19</v>
      </c>
      <c r="L472" s="40"/>
      <c r="M472" s="177" t="s">
        <v>19</v>
      </c>
      <c r="N472" s="178" t="s">
        <v>47</v>
      </c>
      <c r="O472" s="64"/>
      <c r="P472" s="179">
        <f>O472*H472</f>
        <v>0</v>
      </c>
      <c r="Q472" s="179">
        <v>0</v>
      </c>
      <c r="R472" s="179">
        <f>Q472*H472</f>
        <v>0</v>
      </c>
      <c r="S472" s="179">
        <v>0</v>
      </c>
      <c r="T472" s="180">
        <f>S472*H472</f>
        <v>0</v>
      </c>
      <c r="U472" s="35"/>
      <c r="V472" s="35"/>
      <c r="W472" s="35"/>
      <c r="X472" s="35"/>
      <c r="Y472" s="35"/>
      <c r="Z472" s="35"/>
      <c r="AA472" s="35"/>
      <c r="AB472" s="35"/>
      <c r="AC472" s="35"/>
      <c r="AD472" s="35"/>
      <c r="AE472" s="35"/>
      <c r="AR472" s="181" t="s">
        <v>619</v>
      </c>
      <c r="AT472" s="181" t="s">
        <v>136</v>
      </c>
      <c r="AU472" s="181" t="s">
        <v>159</v>
      </c>
      <c r="AY472" s="19" t="s">
        <v>134</v>
      </c>
      <c r="BE472" s="182">
        <f>IF(N472="základní",J472,0)</f>
        <v>0</v>
      </c>
      <c r="BF472" s="182">
        <f>IF(N472="snížená",J472,0)</f>
        <v>0</v>
      </c>
      <c r="BG472" s="182">
        <f>IF(N472="zákl. přenesená",J472,0)</f>
        <v>0</v>
      </c>
      <c r="BH472" s="182">
        <f>IF(N472="sníž. přenesená",J472,0)</f>
        <v>0</v>
      </c>
      <c r="BI472" s="182">
        <f>IF(N472="nulová",J472,0)</f>
        <v>0</v>
      </c>
      <c r="BJ472" s="19" t="s">
        <v>84</v>
      </c>
      <c r="BK472" s="182">
        <f>ROUND(I472*H472,2)</f>
        <v>0</v>
      </c>
      <c r="BL472" s="19" t="s">
        <v>619</v>
      </c>
      <c r="BM472" s="181" t="s">
        <v>2238</v>
      </c>
    </row>
    <row r="473" spans="1:65" s="2" customFormat="1">
      <c r="A473" s="35"/>
      <c r="B473" s="36"/>
      <c r="C473" s="37"/>
      <c r="D473" s="183" t="s">
        <v>143</v>
      </c>
      <c r="E473" s="37"/>
      <c r="F473" s="184" t="s">
        <v>2237</v>
      </c>
      <c r="G473" s="37"/>
      <c r="H473" s="37"/>
      <c r="I473" s="426"/>
      <c r="J473" s="408"/>
      <c r="K473" s="37"/>
      <c r="L473" s="40"/>
      <c r="M473" s="186"/>
      <c r="N473" s="187"/>
      <c r="O473" s="64"/>
      <c r="P473" s="64"/>
      <c r="Q473" s="64"/>
      <c r="R473" s="64"/>
      <c r="S473" s="64"/>
      <c r="T473" s="65"/>
      <c r="U473" s="35"/>
      <c r="V473" s="35"/>
      <c r="W473" s="35"/>
      <c r="X473" s="35"/>
      <c r="Y473" s="35"/>
      <c r="Z473" s="35"/>
      <c r="AA473" s="35"/>
      <c r="AB473" s="35"/>
      <c r="AC473" s="35"/>
      <c r="AD473" s="35"/>
      <c r="AE473" s="35"/>
      <c r="AT473" s="19" t="s">
        <v>143</v>
      </c>
      <c r="AU473" s="19" t="s">
        <v>159</v>
      </c>
    </row>
    <row r="474" spans="1:65" s="2" customFormat="1" ht="14.45" customHeight="1">
      <c r="A474" s="35"/>
      <c r="B474" s="36"/>
      <c r="C474" s="170" t="s">
        <v>2239</v>
      </c>
      <c r="D474" s="170" t="s">
        <v>136</v>
      </c>
      <c r="E474" s="171" t="s">
        <v>2240</v>
      </c>
      <c r="F474" s="172" t="s">
        <v>2177</v>
      </c>
      <c r="G474" s="173" t="s">
        <v>957</v>
      </c>
      <c r="H474" s="174">
        <v>5</v>
      </c>
      <c r="I474" s="424"/>
      <c r="J474" s="425">
        <f>ROUND(I474*H474,2)</f>
        <v>0</v>
      </c>
      <c r="K474" s="172" t="s">
        <v>19</v>
      </c>
      <c r="L474" s="40"/>
      <c r="M474" s="177" t="s">
        <v>19</v>
      </c>
      <c r="N474" s="178" t="s">
        <v>47</v>
      </c>
      <c r="O474" s="64"/>
      <c r="P474" s="179">
        <f>O474*H474</f>
        <v>0</v>
      </c>
      <c r="Q474" s="179">
        <v>0</v>
      </c>
      <c r="R474" s="179">
        <f>Q474*H474</f>
        <v>0</v>
      </c>
      <c r="S474" s="179">
        <v>0</v>
      </c>
      <c r="T474" s="180">
        <f>S474*H474</f>
        <v>0</v>
      </c>
      <c r="U474" s="35"/>
      <c r="V474" s="35"/>
      <c r="W474" s="35"/>
      <c r="X474" s="35"/>
      <c r="Y474" s="35"/>
      <c r="Z474" s="35"/>
      <c r="AA474" s="35"/>
      <c r="AB474" s="35"/>
      <c r="AC474" s="35"/>
      <c r="AD474" s="35"/>
      <c r="AE474" s="35"/>
      <c r="AR474" s="181" t="s">
        <v>619</v>
      </c>
      <c r="AT474" s="181" t="s">
        <v>136</v>
      </c>
      <c r="AU474" s="181" t="s">
        <v>159</v>
      </c>
      <c r="AY474" s="19" t="s">
        <v>134</v>
      </c>
      <c r="BE474" s="182">
        <f>IF(N474="základní",J474,0)</f>
        <v>0</v>
      </c>
      <c r="BF474" s="182">
        <f>IF(N474="snížená",J474,0)</f>
        <v>0</v>
      </c>
      <c r="BG474" s="182">
        <f>IF(N474="zákl. přenesená",J474,0)</f>
        <v>0</v>
      </c>
      <c r="BH474" s="182">
        <f>IF(N474="sníž. přenesená",J474,0)</f>
        <v>0</v>
      </c>
      <c r="BI474" s="182">
        <f>IF(N474="nulová",J474,0)</f>
        <v>0</v>
      </c>
      <c r="BJ474" s="19" t="s">
        <v>84</v>
      </c>
      <c r="BK474" s="182">
        <f>ROUND(I474*H474,2)</f>
        <v>0</v>
      </c>
      <c r="BL474" s="19" t="s">
        <v>619</v>
      </c>
      <c r="BM474" s="181" t="s">
        <v>2241</v>
      </c>
    </row>
    <row r="475" spans="1:65" s="2" customFormat="1">
      <c r="A475" s="35"/>
      <c r="B475" s="36"/>
      <c r="C475" s="37"/>
      <c r="D475" s="183" t="s">
        <v>143</v>
      </c>
      <c r="E475" s="37"/>
      <c r="F475" s="184" t="s">
        <v>2177</v>
      </c>
      <c r="G475" s="37"/>
      <c r="H475" s="37"/>
      <c r="I475" s="426"/>
      <c r="J475" s="408"/>
      <c r="K475" s="37"/>
      <c r="L475" s="40"/>
      <c r="M475" s="186"/>
      <c r="N475" s="187"/>
      <c r="O475" s="64"/>
      <c r="P475" s="64"/>
      <c r="Q475" s="64"/>
      <c r="R475" s="64"/>
      <c r="S475" s="64"/>
      <c r="T475" s="65"/>
      <c r="U475" s="35"/>
      <c r="V475" s="35"/>
      <c r="W475" s="35"/>
      <c r="X475" s="35"/>
      <c r="Y475" s="35"/>
      <c r="Z475" s="35"/>
      <c r="AA475" s="35"/>
      <c r="AB475" s="35"/>
      <c r="AC475" s="35"/>
      <c r="AD475" s="35"/>
      <c r="AE475" s="35"/>
      <c r="AT475" s="19" t="s">
        <v>143</v>
      </c>
      <c r="AU475" s="19" t="s">
        <v>159</v>
      </c>
    </row>
    <row r="476" spans="1:65" s="2" customFormat="1" ht="14.45" customHeight="1">
      <c r="A476" s="35"/>
      <c r="B476" s="36"/>
      <c r="C476" s="170" t="s">
        <v>2242</v>
      </c>
      <c r="D476" s="170" t="s">
        <v>136</v>
      </c>
      <c r="E476" s="171" t="s">
        <v>2243</v>
      </c>
      <c r="F476" s="172" t="s">
        <v>2049</v>
      </c>
      <c r="G476" s="173" t="s">
        <v>957</v>
      </c>
      <c r="H476" s="174">
        <v>1</v>
      </c>
      <c r="I476" s="424"/>
      <c r="J476" s="425">
        <f>ROUND(I476*H476,2)</f>
        <v>0</v>
      </c>
      <c r="K476" s="172" t="s">
        <v>19</v>
      </c>
      <c r="L476" s="40"/>
      <c r="M476" s="177" t="s">
        <v>19</v>
      </c>
      <c r="N476" s="178" t="s">
        <v>47</v>
      </c>
      <c r="O476" s="64"/>
      <c r="P476" s="179">
        <f>O476*H476</f>
        <v>0</v>
      </c>
      <c r="Q476" s="179">
        <v>0</v>
      </c>
      <c r="R476" s="179">
        <f>Q476*H476</f>
        <v>0</v>
      </c>
      <c r="S476" s="179">
        <v>0</v>
      </c>
      <c r="T476" s="180">
        <f>S476*H476</f>
        <v>0</v>
      </c>
      <c r="U476" s="35"/>
      <c r="V476" s="35"/>
      <c r="W476" s="35"/>
      <c r="X476" s="35"/>
      <c r="Y476" s="35"/>
      <c r="Z476" s="35"/>
      <c r="AA476" s="35"/>
      <c r="AB476" s="35"/>
      <c r="AC476" s="35"/>
      <c r="AD476" s="35"/>
      <c r="AE476" s="35"/>
      <c r="AR476" s="181" t="s">
        <v>619</v>
      </c>
      <c r="AT476" s="181" t="s">
        <v>136</v>
      </c>
      <c r="AU476" s="181" t="s">
        <v>159</v>
      </c>
      <c r="AY476" s="19" t="s">
        <v>134</v>
      </c>
      <c r="BE476" s="182">
        <f>IF(N476="základní",J476,0)</f>
        <v>0</v>
      </c>
      <c r="BF476" s="182">
        <f>IF(N476="snížená",J476,0)</f>
        <v>0</v>
      </c>
      <c r="BG476" s="182">
        <f>IF(N476="zákl. přenesená",J476,0)</f>
        <v>0</v>
      </c>
      <c r="BH476" s="182">
        <f>IF(N476="sníž. přenesená",J476,0)</f>
        <v>0</v>
      </c>
      <c r="BI476" s="182">
        <f>IF(N476="nulová",J476,0)</f>
        <v>0</v>
      </c>
      <c r="BJ476" s="19" t="s">
        <v>84</v>
      </c>
      <c r="BK476" s="182">
        <f>ROUND(I476*H476,2)</f>
        <v>0</v>
      </c>
      <c r="BL476" s="19" t="s">
        <v>619</v>
      </c>
      <c r="BM476" s="181" t="s">
        <v>2244</v>
      </c>
    </row>
    <row r="477" spans="1:65" s="2" customFormat="1">
      <c r="A477" s="35"/>
      <c r="B477" s="36"/>
      <c r="C477" s="37"/>
      <c r="D477" s="183" t="s">
        <v>143</v>
      </c>
      <c r="E477" s="37"/>
      <c r="F477" s="184" t="s">
        <v>2049</v>
      </c>
      <c r="G477" s="37"/>
      <c r="H477" s="37"/>
      <c r="I477" s="426"/>
      <c r="J477" s="408"/>
      <c r="K477" s="37"/>
      <c r="L477" s="40"/>
      <c r="M477" s="186"/>
      <c r="N477" s="187"/>
      <c r="O477" s="64"/>
      <c r="P477" s="64"/>
      <c r="Q477" s="64"/>
      <c r="R477" s="64"/>
      <c r="S477" s="64"/>
      <c r="T477" s="65"/>
      <c r="U477" s="35"/>
      <c r="V477" s="35"/>
      <c r="W477" s="35"/>
      <c r="X477" s="35"/>
      <c r="Y477" s="35"/>
      <c r="Z477" s="35"/>
      <c r="AA477" s="35"/>
      <c r="AB477" s="35"/>
      <c r="AC477" s="35"/>
      <c r="AD477" s="35"/>
      <c r="AE477" s="35"/>
      <c r="AT477" s="19" t="s">
        <v>143</v>
      </c>
      <c r="AU477" s="19" t="s">
        <v>159</v>
      </c>
    </row>
    <row r="478" spans="1:65" s="2" customFormat="1" ht="14.45" customHeight="1">
      <c r="A478" s="35"/>
      <c r="B478" s="36"/>
      <c r="C478" s="170" t="s">
        <v>2245</v>
      </c>
      <c r="D478" s="170" t="s">
        <v>136</v>
      </c>
      <c r="E478" s="171" t="s">
        <v>2246</v>
      </c>
      <c r="F478" s="172" t="s">
        <v>2247</v>
      </c>
      <c r="G478" s="173" t="s">
        <v>957</v>
      </c>
      <c r="H478" s="174">
        <v>1</v>
      </c>
      <c r="I478" s="424"/>
      <c r="J478" s="425">
        <f>ROUND(I478*H478,2)</f>
        <v>0</v>
      </c>
      <c r="K478" s="172" t="s">
        <v>19</v>
      </c>
      <c r="L478" s="40"/>
      <c r="M478" s="177" t="s">
        <v>19</v>
      </c>
      <c r="N478" s="178" t="s">
        <v>47</v>
      </c>
      <c r="O478" s="64"/>
      <c r="P478" s="179">
        <f>O478*H478</f>
        <v>0</v>
      </c>
      <c r="Q478" s="179">
        <v>0</v>
      </c>
      <c r="R478" s="179">
        <f>Q478*H478</f>
        <v>0</v>
      </c>
      <c r="S478" s="179">
        <v>0</v>
      </c>
      <c r="T478" s="180">
        <f>S478*H478</f>
        <v>0</v>
      </c>
      <c r="U478" s="35"/>
      <c r="V478" s="35"/>
      <c r="W478" s="35"/>
      <c r="X478" s="35"/>
      <c r="Y478" s="35"/>
      <c r="Z478" s="35"/>
      <c r="AA478" s="35"/>
      <c r="AB478" s="35"/>
      <c r="AC478" s="35"/>
      <c r="AD478" s="35"/>
      <c r="AE478" s="35"/>
      <c r="AR478" s="181" t="s">
        <v>619</v>
      </c>
      <c r="AT478" s="181" t="s">
        <v>136</v>
      </c>
      <c r="AU478" s="181" t="s">
        <v>159</v>
      </c>
      <c r="AY478" s="19" t="s">
        <v>134</v>
      </c>
      <c r="BE478" s="182">
        <f>IF(N478="základní",J478,0)</f>
        <v>0</v>
      </c>
      <c r="BF478" s="182">
        <f>IF(N478="snížená",J478,0)</f>
        <v>0</v>
      </c>
      <c r="BG478" s="182">
        <f>IF(N478="zákl. přenesená",J478,0)</f>
        <v>0</v>
      </c>
      <c r="BH478" s="182">
        <f>IF(N478="sníž. přenesená",J478,0)</f>
        <v>0</v>
      </c>
      <c r="BI478" s="182">
        <f>IF(N478="nulová",J478,0)</f>
        <v>0</v>
      </c>
      <c r="BJ478" s="19" t="s">
        <v>84</v>
      </c>
      <c r="BK478" s="182">
        <f>ROUND(I478*H478,2)</f>
        <v>0</v>
      </c>
      <c r="BL478" s="19" t="s">
        <v>619</v>
      </c>
      <c r="BM478" s="181" t="s">
        <v>2248</v>
      </c>
    </row>
    <row r="479" spans="1:65" s="2" customFormat="1">
      <c r="A479" s="35"/>
      <c r="B479" s="36"/>
      <c r="C479" s="37"/>
      <c r="D479" s="183" t="s">
        <v>143</v>
      </c>
      <c r="E479" s="37"/>
      <c r="F479" s="184" t="s">
        <v>2247</v>
      </c>
      <c r="G479" s="37"/>
      <c r="H479" s="37"/>
      <c r="I479" s="426"/>
      <c r="J479" s="408"/>
      <c r="K479" s="37"/>
      <c r="L479" s="40"/>
      <c r="M479" s="186"/>
      <c r="N479" s="187"/>
      <c r="O479" s="64"/>
      <c r="P479" s="64"/>
      <c r="Q479" s="64"/>
      <c r="R479" s="64"/>
      <c r="S479" s="64"/>
      <c r="T479" s="65"/>
      <c r="U479" s="35"/>
      <c r="V479" s="35"/>
      <c r="W479" s="35"/>
      <c r="X479" s="35"/>
      <c r="Y479" s="35"/>
      <c r="Z479" s="35"/>
      <c r="AA479" s="35"/>
      <c r="AB479" s="35"/>
      <c r="AC479" s="35"/>
      <c r="AD479" s="35"/>
      <c r="AE479" s="35"/>
      <c r="AT479" s="19" t="s">
        <v>143</v>
      </c>
      <c r="AU479" s="19" t="s">
        <v>159</v>
      </c>
    </row>
    <row r="480" spans="1:65" s="2" customFormat="1" ht="14.45" customHeight="1">
      <c r="A480" s="35"/>
      <c r="B480" s="36"/>
      <c r="C480" s="170" t="s">
        <v>2249</v>
      </c>
      <c r="D480" s="170" t="s">
        <v>136</v>
      </c>
      <c r="E480" s="171" t="s">
        <v>2250</v>
      </c>
      <c r="F480" s="172" t="s">
        <v>2251</v>
      </c>
      <c r="G480" s="173" t="s">
        <v>957</v>
      </c>
      <c r="H480" s="174">
        <v>1</v>
      </c>
      <c r="I480" s="424"/>
      <c r="J480" s="425">
        <f>ROUND(I480*H480,2)</f>
        <v>0</v>
      </c>
      <c r="K480" s="172" t="s">
        <v>19</v>
      </c>
      <c r="L480" s="40"/>
      <c r="M480" s="177" t="s">
        <v>19</v>
      </c>
      <c r="N480" s="178" t="s">
        <v>47</v>
      </c>
      <c r="O480" s="64"/>
      <c r="P480" s="179">
        <f>O480*H480</f>
        <v>0</v>
      </c>
      <c r="Q480" s="179">
        <v>0</v>
      </c>
      <c r="R480" s="179">
        <f>Q480*H480</f>
        <v>0</v>
      </c>
      <c r="S480" s="179">
        <v>0</v>
      </c>
      <c r="T480" s="180">
        <f>S480*H480</f>
        <v>0</v>
      </c>
      <c r="U480" s="35"/>
      <c r="V480" s="35"/>
      <c r="W480" s="35"/>
      <c r="X480" s="35"/>
      <c r="Y480" s="35"/>
      <c r="Z480" s="35"/>
      <c r="AA480" s="35"/>
      <c r="AB480" s="35"/>
      <c r="AC480" s="35"/>
      <c r="AD480" s="35"/>
      <c r="AE480" s="35"/>
      <c r="AR480" s="181" t="s">
        <v>619</v>
      </c>
      <c r="AT480" s="181" t="s">
        <v>136</v>
      </c>
      <c r="AU480" s="181" t="s">
        <v>159</v>
      </c>
      <c r="AY480" s="19" t="s">
        <v>134</v>
      </c>
      <c r="BE480" s="182">
        <f>IF(N480="základní",J480,0)</f>
        <v>0</v>
      </c>
      <c r="BF480" s="182">
        <f>IF(N480="snížená",J480,0)</f>
        <v>0</v>
      </c>
      <c r="BG480" s="182">
        <f>IF(N480="zákl. přenesená",J480,0)</f>
        <v>0</v>
      </c>
      <c r="BH480" s="182">
        <f>IF(N480="sníž. přenesená",J480,0)</f>
        <v>0</v>
      </c>
      <c r="BI480" s="182">
        <f>IF(N480="nulová",J480,0)</f>
        <v>0</v>
      </c>
      <c r="BJ480" s="19" t="s">
        <v>84</v>
      </c>
      <c r="BK480" s="182">
        <f>ROUND(I480*H480,2)</f>
        <v>0</v>
      </c>
      <c r="BL480" s="19" t="s">
        <v>619</v>
      </c>
      <c r="BM480" s="181" t="s">
        <v>2252</v>
      </c>
    </row>
    <row r="481" spans="1:65" s="2" customFormat="1">
      <c r="A481" s="35"/>
      <c r="B481" s="36"/>
      <c r="C481" s="37"/>
      <c r="D481" s="183" t="s">
        <v>143</v>
      </c>
      <c r="E481" s="37"/>
      <c r="F481" s="184" t="s">
        <v>2251</v>
      </c>
      <c r="G481" s="37"/>
      <c r="H481" s="37"/>
      <c r="I481" s="426"/>
      <c r="J481" s="408"/>
      <c r="K481" s="37"/>
      <c r="L481" s="40"/>
      <c r="M481" s="186"/>
      <c r="N481" s="187"/>
      <c r="O481" s="64"/>
      <c r="P481" s="64"/>
      <c r="Q481" s="64"/>
      <c r="R481" s="64"/>
      <c r="S481" s="64"/>
      <c r="T481" s="65"/>
      <c r="U481" s="35"/>
      <c r="V481" s="35"/>
      <c r="W481" s="35"/>
      <c r="X481" s="35"/>
      <c r="Y481" s="35"/>
      <c r="Z481" s="35"/>
      <c r="AA481" s="35"/>
      <c r="AB481" s="35"/>
      <c r="AC481" s="35"/>
      <c r="AD481" s="35"/>
      <c r="AE481" s="35"/>
      <c r="AT481" s="19" t="s">
        <v>143</v>
      </c>
      <c r="AU481" s="19" t="s">
        <v>159</v>
      </c>
    </row>
    <row r="482" spans="1:65" s="2" customFormat="1" ht="14.45" customHeight="1">
      <c r="A482" s="35"/>
      <c r="B482" s="36"/>
      <c r="C482" s="170" t="s">
        <v>2253</v>
      </c>
      <c r="D482" s="170" t="s">
        <v>136</v>
      </c>
      <c r="E482" s="171" t="s">
        <v>2254</v>
      </c>
      <c r="F482" s="172" t="s">
        <v>2054</v>
      </c>
      <c r="G482" s="173" t="s">
        <v>957</v>
      </c>
      <c r="H482" s="174">
        <v>1</v>
      </c>
      <c r="I482" s="424"/>
      <c r="J482" s="425">
        <f>ROUND(I482*H482,2)</f>
        <v>0</v>
      </c>
      <c r="K482" s="172" t="s">
        <v>19</v>
      </c>
      <c r="L482" s="40"/>
      <c r="M482" s="177" t="s">
        <v>19</v>
      </c>
      <c r="N482" s="178" t="s">
        <v>47</v>
      </c>
      <c r="O482" s="64"/>
      <c r="P482" s="179">
        <f>O482*H482</f>
        <v>0</v>
      </c>
      <c r="Q482" s="179">
        <v>0</v>
      </c>
      <c r="R482" s="179">
        <f>Q482*H482</f>
        <v>0</v>
      </c>
      <c r="S482" s="179">
        <v>0</v>
      </c>
      <c r="T482" s="180">
        <f>S482*H482</f>
        <v>0</v>
      </c>
      <c r="U482" s="35"/>
      <c r="V482" s="35"/>
      <c r="W482" s="35"/>
      <c r="X482" s="35"/>
      <c r="Y482" s="35"/>
      <c r="Z482" s="35"/>
      <c r="AA482" s="35"/>
      <c r="AB482" s="35"/>
      <c r="AC482" s="35"/>
      <c r="AD482" s="35"/>
      <c r="AE482" s="35"/>
      <c r="AR482" s="181" t="s">
        <v>619</v>
      </c>
      <c r="AT482" s="181" t="s">
        <v>136</v>
      </c>
      <c r="AU482" s="181" t="s">
        <v>159</v>
      </c>
      <c r="AY482" s="19" t="s">
        <v>134</v>
      </c>
      <c r="BE482" s="182">
        <f>IF(N482="základní",J482,0)</f>
        <v>0</v>
      </c>
      <c r="BF482" s="182">
        <f>IF(N482="snížená",J482,0)</f>
        <v>0</v>
      </c>
      <c r="BG482" s="182">
        <f>IF(N482="zákl. přenesená",J482,0)</f>
        <v>0</v>
      </c>
      <c r="BH482" s="182">
        <f>IF(N482="sníž. přenesená",J482,0)</f>
        <v>0</v>
      </c>
      <c r="BI482" s="182">
        <f>IF(N482="nulová",J482,0)</f>
        <v>0</v>
      </c>
      <c r="BJ482" s="19" t="s">
        <v>84</v>
      </c>
      <c r="BK482" s="182">
        <f>ROUND(I482*H482,2)</f>
        <v>0</v>
      </c>
      <c r="BL482" s="19" t="s">
        <v>619</v>
      </c>
      <c r="BM482" s="181" t="s">
        <v>2255</v>
      </c>
    </row>
    <row r="483" spans="1:65" s="2" customFormat="1">
      <c r="A483" s="35"/>
      <c r="B483" s="36"/>
      <c r="C483" s="37"/>
      <c r="D483" s="183" t="s">
        <v>143</v>
      </c>
      <c r="E483" s="37"/>
      <c r="F483" s="184" t="s">
        <v>2054</v>
      </c>
      <c r="G483" s="37"/>
      <c r="H483" s="37"/>
      <c r="I483" s="426"/>
      <c r="J483" s="408"/>
      <c r="K483" s="37"/>
      <c r="L483" s="40"/>
      <c r="M483" s="186"/>
      <c r="N483" s="187"/>
      <c r="O483" s="64"/>
      <c r="P483" s="64"/>
      <c r="Q483" s="64"/>
      <c r="R483" s="64"/>
      <c r="S483" s="64"/>
      <c r="T483" s="65"/>
      <c r="U483" s="35"/>
      <c r="V483" s="35"/>
      <c r="W483" s="35"/>
      <c r="X483" s="35"/>
      <c r="Y483" s="35"/>
      <c r="Z483" s="35"/>
      <c r="AA483" s="35"/>
      <c r="AB483" s="35"/>
      <c r="AC483" s="35"/>
      <c r="AD483" s="35"/>
      <c r="AE483" s="35"/>
      <c r="AT483" s="19" t="s">
        <v>143</v>
      </c>
      <c r="AU483" s="19" t="s">
        <v>159</v>
      </c>
    </row>
    <row r="484" spans="1:65" s="2" customFormat="1" ht="14.45" customHeight="1">
      <c r="A484" s="35"/>
      <c r="B484" s="36"/>
      <c r="C484" s="170" t="s">
        <v>2256</v>
      </c>
      <c r="D484" s="170" t="s">
        <v>136</v>
      </c>
      <c r="E484" s="171" t="s">
        <v>2072</v>
      </c>
      <c r="F484" s="172" t="s">
        <v>2073</v>
      </c>
      <c r="G484" s="173" t="s">
        <v>957</v>
      </c>
      <c r="H484" s="174">
        <v>1</v>
      </c>
      <c r="I484" s="424"/>
      <c r="J484" s="425">
        <f>ROUND(I484*H484,2)</f>
        <v>0</v>
      </c>
      <c r="K484" s="172" t="s">
        <v>19</v>
      </c>
      <c r="L484" s="40"/>
      <c r="M484" s="177" t="s">
        <v>19</v>
      </c>
      <c r="N484" s="178" t="s">
        <v>47</v>
      </c>
      <c r="O484" s="64"/>
      <c r="P484" s="179">
        <f>O484*H484</f>
        <v>0</v>
      </c>
      <c r="Q484" s="179">
        <v>0</v>
      </c>
      <c r="R484" s="179">
        <f>Q484*H484</f>
        <v>0</v>
      </c>
      <c r="S484" s="179">
        <v>0</v>
      </c>
      <c r="T484" s="180">
        <f>S484*H484</f>
        <v>0</v>
      </c>
      <c r="U484" s="35"/>
      <c r="V484" s="35"/>
      <c r="W484" s="35"/>
      <c r="X484" s="35"/>
      <c r="Y484" s="35"/>
      <c r="Z484" s="35"/>
      <c r="AA484" s="35"/>
      <c r="AB484" s="35"/>
      <c r="AC484" s="35"/>
      <c r="AD484" s="35"/>
      <c r="AE484" s="35"/>
      <c r="AR484" s="181" t="s">
        <v>619</v>
      </c>
      <c r="AT484" s="181" t="s">
        <v>136</v>
      </c>
      <c r="AU484" s="181" t="s">
        <v>159</v>
      </c>
      <c r="AY484" s="19" t="s">
        <v>134</v>
      </c>
      <c r="BE484" s="182">
        <f>IF(N484="základní",J484,0)</f>
        <v>0</v>
      </c>
      <c r="BF484" s="182">
        <f>IF(N484="snížená",J484,0)</f>
        <v>0</v>
      </c>
      <c r="BG484" s="182">
        <f>IF(N484="zákl. přenesená",J484,0)</f>
        <v>0</v>
      </c>
      <c r="BH484" s="182">
        <f>IF(N484="sníž. přenesená",J484,0)</f>
        <v>0</v>
      </c>
      <c r="BI484" s="182">
        <f>IF(N484="nulová",J484,0)</f>
        <v>0</v>
      </c>
      <c r="BJ484" s="19" t="s">
        <v>84</v>
      </c>
      <c r="BK484" s="182">
        <f>ROUND(I484*H484,2)</f>
        <v>0</v>
      </c>
      <c r="BL484" s="19" t="s">
        <v>619</v>
      </c>
      <c r="BM484" s="181" t="s">
        <v>2257</v>
      </c>
    </row>
    <row r="485" spans="1:65" s="2" customFormat="1">
      <c r="A485" s="35"/>
      <c r="B485" s="36"/>
      <c r="C485" s="37"/>
      <c r="D485" s="183" t="s">
        <v>143</v>
      </c>
      <c r="E485" s="37"/>
      <c r="F485" s="184" t="s">
        <v>2073</v>
      </c>
      <c r="G485" s="37"/>
      <c r="H485" s="37"/>
      <c r="I485" s="426"/>
      <c r="J485" s="408"/>
      <c r="K485" s="37"/>
      <c r="L485" s="40"/>
      <c r="M485" s="186"/>
      <c r="N485" s="187"/>
      <c r="O485" s="64"/>
      <c r="P485" s="64"/>
      <c r="Q485" s="64"/>
      <c r="R485" s="64"/>
      <c r="S485" s="64"/>
      <c r="T485" s="65"/>
      <c r="U485" s="35"/>
      <c r="V485" s="35"/>
      <c r="W485" s="35"/>
      <c r="X485" s="35"/>
      <c r="Y485" s="35"/>
      <c r="Z485" s="35"/>
      <c r="AA485" s="35"/>
      <c r="AB485" s="35"/>
      <c r="AC485" s="35"/>
      <c r="AD485" s="35"/>
      <c r="AE485" s="35"/>
      <c r="AT485" s="19" t="s">
        <v>143</v>
      </c>
      <c r="AU485" s="19" t="s">
        <v>159</v>
      </c>
    </row>
    <row r="486" spans="1:65" s="2" customFormat="1" ht="14.45" customHeight="1">
      <c r="A486" s="35"/>
      <c r="B486" s="36"/>
      <c r="C486" s="170" t="s">
        <v>2258</v>
      </c>
      <c r="D486" s="170" t="s">
        <v>136</v>
      </c>
      <c r="E486" s="171" t="s">
        <v>2259</v>
      </c>
      <c r="F486" s="172" t="s">
        <v>1972</v>
      </c>
      <c r="G486" s="173" t="s">
        <v>957</v>
      </c>
      <c r="H486" s="174">
        <v>11</v>
      </c>
      <c r="I486" s="424"/>
      <c r="J486" s="425">
        <f>ROUND(I486*H486,2)</f>
        <v>0</v>
      </c>
      <c r="K486" s="172" t="s">
        <v>19</v>
      </c>
      <c r="L486" s="40"/>
      <c r="M486" s="177" t="s">
        <v>19</v>
      </c>
      <c r="N486" s="178" t="s">
        <v>47</v>
      </c>
      <c r="O486" s="64"/>
      <c r="P486" s="179">
        <f>O486*H486</f>
        <v>0</v>
      </c>
      <c r="Q486" s="179">
        <v>0</v>
      </c>
      <c r="R486" s="179">
        <f>Q486*H486</f>
        <v>0</v>
      </c>
      <c r="S486" s="179">
        <v>0</v>
      </c>
      <c r="T486" s="180">
        <f>S486*H486</f>
        <v>0</v>
      </c>
      <c r="U486" s="35"/>
      <c r="V486" s="35"/>
      <c r="W486" s="35"/>
      <c r="X486" s="35"/>
      <c r="Y486" s="35"/>
      <c r="Z486" s="35"/>
      <c r="AA486" s="35"/>
      <c r="AB486" s="35"/>
      <c r="AC486" s="35"/>
      <c r="AD486" s="35"/>
      <c r="AE486" s="35"/>
      <c r="AR486" s="181" t="s">
        <v>619</v>
      </c>
      <c r="AT486" s="181" t="s">
        <v>136</v>
      </c>
      <c r="AU486" s="181" t="s">
        <v>159</v>
      </c>
      <c r="AY486" s="19" t="s">
        <v>134</v>
      </c>
      <c r="BE486" s="182">
        <f>IF(N486="základní",J486,0)</f>
        <v>0</v>
      </c>
      <c r="BF486" s="182">
        <f>IF(N486="snížená",J486,0)</f>
        <v>0</v>
      </c>
      <c r="BG486" s="182">
        <f>IF(N486="zákl. přenesená",J486,0)</f>
        <v>0</v>
      </c>
      <c r="BH486" s="182">
        <f>IF(N486="sníž. přenesená",J486,0)</f>
        <v>0</v>
      </c>
      <c r="BI486" s="182">
        <f>IF(N486="nulová",J486,0)</f>
        <v>0</v>
      </c>
      <c r="BJ486" s="19" t="s">
        <v>84</v>
      </c>
      <c r="BK486" s="182">
        <f>ROUND(I486*H486,2)</f>
        <v>0</v>
      </c>
      <c r="BL486" s="19" t="s">
        <v>619</v>
      </c>
      <c r="BM486" s="181" t="s">
        <v>2260</v>
      </c>
    </row>
    <row r="487" spans="1:65" s="2" customFormat="1">
      <c r="A487" s="35"/>
      <c r="B487" s="36"/>
      <c r="C487" s="37"/>
      <c r="D487" s="183" t="s">
        <v>143</v>
      </c>
      <c r="E487" s="37"/>
      <c r="F487" s="184" t="s">
        <v>1972</v>
      </c>
      <c r="G487" s="37"/>
      <c r="H487" s="37"/>
      <c r="I487" s="426"/>
      <c r="J487" s="408"/>
      <c r="K487" s="37"/>
      <c r="L487" s="40"/>
      <c r="M487" s="186"/>
      <c r="N487" s="187"/>
      <c r="O487" s="64"/>
      <c r="P487" s="64"/>
      <c r="Q487" s="64"/>
      <c r="R487" s="64"/>
      <c r="S487" s="64"/>
      <c r="T487" s="65"/>
      <c r="U487" s="35"/>
      <c r="V487" s="35"/>
      <c r="W487" s="35"/>
      <c r="X487" s="35"/>
      <c r="Y487" s="35"/>
      <c r="Z487" s="35"/>
      <c r="AA487" s="35"/>
      <c r="AB487" s="35"/>
      <c r="AC487" s="35"/>
      <c r="AD487" s="35"/>
      <c r="AE487" s="35"/>
      <c r="AT487" s="19" t="s">
        <v>143</v>
      </c>
      <c r="AU487" s="19" t="s">
        <v>159</v>
      </c>
    </row>
    <row r="488" spans="1:65" s="2" customFormat="1" ht="14.45" customHeight="1">
      <c r="A488" s="35"/>
      <c r="B488" s="36"/>
      <c r="C488" s="170" t="s">
        <v>2261</v>
      </c>
      <c r="D488" s="170" t="s">
        <v>136</v>
      </c>
      <c r="E488" s="171" t="s">
        <v>2262</v>
      </c>
      <c r="F488" s="172" t="s">
        <v>2263</v>
      </c>
      <c r="G488" s="173" t="s">
        <v>957</v>
      </c>
      <c r="H488" s="174">
        <v>2</v>
      </c>
      <c r="I488" s="424"/>
      <c r="J488" s="425">
        <f>ROUND(I488*H488,2)</f>
        <v>0</v>
      </c>
      <c r="K488" s="172" t="s">
        <v>19</v>
      </c>
      <c r="L488" s="40"/>
      <c r="M488" s="177" t="s">
        <v>19</v>
      </c>
      <c r="N488" s="178" t="s">
        <v>47</v>
      </c>
      <c r="O488" s="64"/>
      <c r="P488" s="179">
        <f>O488*H488</f>
        <v>0</v>
      </c>
      <c r="Q488" s="179">
        <v>0</v>
      </c>
      <c r="R488" s="179">
        <f>Q488*H488</f>
        <v>0</v>
      </c>
      <c r="S488" s="179">
        <v>0</v>
      </c>
      <c r="T488" s="180">
        <f>S488*H488</f>
        <v>0</v>
      </c>
      <c r="U488" s="35"/>
      <c r="V488" s="35"/>
      <c r="W488" s="35"/>
      <c r="X488" s="35"/>
      <c r="Y488" s="35"/>
      <c r="Z488" s="35"/>
      <c r="AA488" s="35"/>
      <c r="AB488" s="35"/>
      <c r="AC488" s="35"/>
      <c r="AD488" s="35"/>
      <c r="AE488" s="35"/>
      <c r="AR488" s="181" t="s">
        <v>619</v>
      </c>
      <c r="AT488" s="181" t="s">
        <v>136</v>
      </c>
      <c r="AU488" s="181" t="s">
        <v>159</v>
      </c>
      <c r="AY488" s="19" t="s">
        <v>134</v>
      </c>
      <c r="BE488" s="182">
        <f>IF(N488="základní",J488,0)</f>
        <v>0</v>
      </c>
      <c r="BF488" s="182">
        <f>IF(N488="snížená",J488,0)</f>
        <v>0</v>
      </c>
      <c r="BG488" s="182">
        <f>IF(N488="zákl. přenesená",J488,0)</f>
        <v>0</v>
      </c>
      <c r="BH488" s="182">
        <f>IF(N488="sníž. přenesená",J488,0)</f>
        <v>0</v>
      </c>
      <c r="BI488" s="182">
        <f>IF(N488="nulová",J488,0)</f>
        <v>0</v>
      </c>
      <c r="BJ488" s="19" t="s">
        <v>84</v>
      </c>
      <c r="BK488" s="182">
        <f>ROUND(I488*H488,2)</f>
        <v>0</v>
      </c>
      <c r="BL488" s="19" t="s">
        <v>619</v>
      </c>
      <c r="BM488" s="181" t="s">
        <v>2264</v>
      </c>
    </row>
    <row r="489" spans="1:65" s="2" customFormat="1">
      <c r="A489" s="35"/>
      <c r="B489" s="36"/>
      <c r="C489" s="37"/>
      <c r="D489" s="183" t="s">
        <v>143</v>
      </c>
      <c r="E489" s="37"/>
      <c r="F489" s="184" t="s">
        <v>2263</v>
      </c>
      <c r="G489" s="37"/>
      <c r="H489" s="37"/>
      <c r="I489" s="426"/>
      <c r="J489" s="408"/>
      <c r="K489" s="37"/>
      <c r="L489" s="40"/>
      <c r="M489" s="186"/>
      <c r="N489" s="187"/>
      <c r="O489" s="64"/>
      <c r="P489" s="64"/>
      <c r="Q489" s="64"/>
      <c r="R489" s="64"/>
      <c r="S489" s="64"/>
      <c r="T489" s="65"/>
      <c r="U489" s="35"/>
      <c r="V489" s="35"/>
      <c r="W489" s="35"/>
      <c r="X489" s="35"/>
      <c r="Y489" s="35"/>
      <c r="Z489" s="35"/>
      <c r="AA489" s="35"/>
      <c r="AB489" s="35"/>
      <c r="AC489" s="35"/>
      <c r="AD489" s="35"/>
      <c r="AE489" s="35"/>
      <c r="AT489" s="19" t="s">
        <v>143</v>
      </c>
      <c r="AU489" s="19" t="s">
        <v>159</v>
      </c>
    </row>
    <row r="490" spans="1:65" s="2" customFormat="1" ht="14.45" customHeight="1">
      <c r="A490" s="35"/>
      <c r="B490" s="36"/>
      <c r="C490" s="170" t="s">
        <v>2265</v>
      </c>
      <c r="D490" s="170" t="s">
        <v>136</v>
      </c>
      <c r="E490" s="171" t="s">
        <v>2266</v>
      </c>
      <c r="F490" s="172" t="s">
        <v>2267</v>
      </c>
      <c r="G490" s="173" t="s">
        <v>957</v>
      </c>
      <c r="H490" s="174">
        <v>2</v>
      </c>
      <c r="I490" s="424"/>
      <c r="J490" s="425">
        <f>ROUND(I490*H490,2)</f>
        <v>0</v>
      </c>
      <c r="K490" s="172" t="s">
        <v>19</v>
      </c>
      <c r="L490" s="40"/>
      <c r="M490" s="177" t="s">
        <v>19</v>
      </c>
      <c r="N490" s="178" t="s">
        <v>47</v>
      </c>
      <c r="O490" s="64"/>
      <c r="P490" s="179">
        <f>O490*H490</f>
        <v>0</v>
      </c>
      <c r="Q490" s="179">
        <v>0</v>
      </c>
      <c r="R490" s="179">
        <f>Q490*H490</f>
        <v>0</v>
      </c>
      <c r="S490" s="179">
        <v>0</v>
      </c>
      <c r="T490" s="180">
        <f>S490*H490</f>
        <v>0</v>
      </c>
      <c r="U490" s="35"/>
      <c r="V490" s="35"/>
      <c r="W490" s="35"/>
      <c r="X490" s="35"/>
      <c r="Y490" s="35"/>
      <c r="Z490" s="35"/>
      <c r="AA490" s="35"/>
      <c r="AB490" s="35"/>
      <c r="AC490" s="35"/>
      <c r="AD490" s="35"/>
      <c r="AE490" s="35"/>
      <c r="AR490" s="181" t="s">
        <v>619</v>
      </c>
      <c r="AT490" s="181" t="s">
        <v>136</v>
      </c>
      <c r="AU490" s="181" t="s">
        <v>159</v>
      </c>
      <c r="AY490" s="19" t="s">
        <v>134</v>
      </c>
      <c r="BE490" s="182">
        <f>IF(N490="základní",J490,0)</f>
        <v>0</v>
      </c>
      <c r="BF490" s="182">
        <f>IF(N490="snížená",J490,0)</f>
        <v>0</v>
      </c>
      <c r="BG490" s="182">
        <f>IF(N490="zákl. přenesená",J490,0)</f>
        <v>0</v>
      </c>
      <c r="BH490" s="182">
        <f>IF(N490="sníž. přenesená",J490,0)</f>
        <v>0</v>
      </c>
      <c r="BI490" s="182">
        <f>IF(N490="nulová",J490,0)</f>
        <v>0</v>
      </c>
      <c r="BJ490" s="19" t="s">
        <v>84</v>
      </c>
      <c r="BK490" s="182">
        <f>ROUND(I490*H490,2)</f>
        <v>0</v>
      </c>
      <c r="BL490" s="19" t="s">
        <v>619</v>
      </c>
      <c r="BM490" s="181" t="s">
        <v>2268</v>
      </c>
    </row>
    <row r="491" spans="1:65" s="2" customFormat="1">
      <c r="A491" s="35"/>
      <c r="B491" s="36"/>
      <c r="C491" s="37"/>
      <c r="D491" s="183" t="s">
        <v>143</v>
      </c>
      <c r="E491" s="37"/>
      <c r="F491" s="184" t="s">
        <v>2267</v>
      </c>
      <c r="G491" s="37"/>
      <c r="H491" s="37"/>
      <c r="I491" s="426"/>
      <c r="J491" s="408"/>
      <c r="K491" s="37"/>
      <c r="L491" s="40"/>
      <c r="M491" s="186"/>
      <c r="N491" s="187"/>
      <c r="O491" s="64"/>
      <c r="P491" s="64"/>
      <c r="Q491" s="64"/>
      <c r="R491" s="64"/>
      <c r="S491" s="64"/>
      <c r="T491" s="65"/>
      <c r="U491" s="35"/>
      <c r="V491" s="35"/>
      <c r="W491" s="35"/>
      <c r="X491" s="35"/>
      <c r="Y491" s="35"/>
      <c r="Z491" s="35"/>
      <c r="AA491" s="35"/>
      <c r="AB491" s="35"/>
      <c r="AC491" s="35"/>
      <c r="AD491" s="35"/>
      <c r="AE491" s="35"/>
      <c r="AT491" s="19" t="s">
        <v>143</v>
      </c>
      <c r="AU491" s="19" t="s">
        <v>159</v>
      </c>
    </row>
    <row r="492" spans="1:65" s="2" customFormat="1" ht="14.45" customHeight="1">
      <c r="A492" s="35"/>
      <c r="B492" s="36"/>
      <c r="C492" s="170" t="s">
        <v>2269</v>
      </c>
      <c r="D492" s="170" t="s">
        <v>136</v>
      </c>
      <c r="E492" s="171" t="s">
        <v>2270</v>
      </c>
      <c r="F492" s="172" t="s">
        <v>2271</v>
      </c>
      <c r="G492" s="173" t="s">
        <v>957</v>
      </c>
      <c r="H492" s="174">
        <v>1</v>
      </c>
      <c r="I492" s="424"/>
      <c r="J492" s="425">
        <f>ROUND(I492*H492,2)</f>
        <v>0</v>
      </c>
      <c r="K492" s="172" t="s">
        <v>19</v>
      </c>
      <c r="L492" s="40"/>
      <c r="M492" s="177" t="s">
        <v>19</v>
      </c>
      <c r="N492" s="178" t="s">
        <v>47</v>
      </c>
      <c r="O492" s="64"/>
      <c r="P492" s="179">
        <f>O492*H492</f>
        <v>0</v>
      </c>
      <c r="Q492" s="179">
        <v>0</v>
      </c>
      <c r="R492" s="179">
        <f>Q492*H492</f>
        <v>0</v>
      </c>
      <c r="S492" s="179">
        <v>0</v>
      </c>
      <c r="T492" s="180">
        <f>S492*H492</f>
        <v>0</v>
      </c>
      <c r="U492" s="35"/>
      <c r="V492" s="35"/>
      <c r="W492" s="35"/>
      <c r="X492" s="35"/>
      <c r="Y492" s="35"/>
      <c r="Z492" s="35"/>
      <c r="AA492" s="35"/>
      <c r="AB492" s="35"/>
      <c r="AC492" s="35"/>
      <c r="AD492" s="35"/>
      <c r="AE492" s="35"/>
      <c r="AR492" s="181" t="s">
        <v>619</v>
      </c>
      <c r="AT492" s="181" t="s">
        <v>136</v>
      </c>
      <c r="AU492" s="181" t="s">
        <v>159</v>
      </c>
      <c r="AY492" s="19" t="s">
        <v>134</v>
      </c>
      <c r="BE492" s="182">
        <f>IF(N492="základní",J492,0)</f>
        <v>0</v>
      </c>
      <c r="BF492" s="182">
        <f>IF(N492="snížená",J492,0)</f>
        <v>0</v>
      </c>
      <c r="BG492" s="182">
        <f>IF(N492="zákl. přenesená",J492,0)</f>
        <v>0</v>
      </c>
      <c r="BH492" s="182">
        <f>IF(N492="sníž. přenesená",J492,0)</f>
        <v>0</v>
      </c>
      <c r="BI492" s="182">
        <f>IF(N492="nulová",J492,0)</f>
        <v>0</v>
      </c>
      <c r="BJ492" s="19" t="s">
        <v>84</v>
      </c>
      <c r="BK492" s="182">
        <f>ROUND(I492*H492,2)</f>
        <v>0</v>
      </c>
      <c r="BL492" s="19" t="s">
        <v>619</v>
      </c>
      <c r="BM492" s="181" t="s">
        <v>2272</v>
      </c>
    </row>
    <row r="493" spans="1:65" s="2" customFormat="1">
      <c r="A493" s="35"/>
      <c r="B493" s="36"/>
      <c r="C493" s="37"/>
      <c r="D493" s="183" t="s">
        <v>143</v>
      </c>
      <c r="E493" s="37"/>
      <c r="F493" s="184" t="s">
        <v>2271</v>
      </c>
      <c r="G493" s="37"/>
      <c r="H493" s="37"/>
      <c r="I493" s="426"/>
      <c r="J493" s="408"/>
      <c r="K493" s="37"/>
      <c r="L493" s="40"/>
      <c r="M493" s="186"/>
      <c r="N493" s="187"/>
      <c r="O493" s="64"/>
      <c r="P493" s="64"/>
      <c r="Q493" s="64"/>
      <c r="R493" s="64"/>
      <c r="S493" s="64"/>
      <c r="T493" s="65"/>
      <c r="U493" s="35"/>
      <c r="V493" s="35"/>
      <c r="W493" s="35"/>
      <c r="X493" s="35"/>
      <c r="Y493" s="35"/>
      <c r="Z493" s="35"/>
      <c r="AA493" s="35"/>
      <c r="AB493" s="35"/>
      <c r="AC493" s="35"/>
      <c r="AD493" s="35"/>
      <c r="AE493" s="35"/>
      <c r="AT493" s="19" t="s">
        <v>143</v>
      </c>
      <c r="AU493" s="19" t="s">
        <v>159</v>
      </c>
    </row>
    <row r="494" spans="1:65" s="2" customFormat="1" ht="14.45" customHeight="1">
      <c r="A494" s="35"/>
      <c r="B494" s="36"/>
      <c r="C494" s="170" t="s">
        <v>2273</v>
      </c>
      <c r="D494" s="170" t="s">
        <v>136</v>
      </c>
      <c r="E494" s="171" t="s">
        <v>2086</v>
      </c>
      <c r="F494" s="172" t="s">
        <v>1969</v>
      </c>
      <c r="G494" s="173" t="s">
        <v>957</v>
      </c>
      <c r="H494" s="174">
        <v>75</v>
      </c>
      <c r="I494" s="424"/>
      <c r="J494" s="425">
        <f>ROUND(I494*H494,2)</f>
        <v>0</v>
      </c>
      <c r="K494" s="172" t="s">
        <v>19</v>
      </c>
      <c r="L494" s="40"/>
      <c r="M494" s="177" t="s">
        <v>19</v>
      </c>
      <c r="N494" s="178" t="s">
        <v>47</v>
      </c>
      <c r="O494" s="64"/>
      <c r="P494" s="179">
        <f>O494*H494</f>
        <v>0</v>
      </c>
      <c r="Q494" s="179">
        <v>0</v>
      </c>
      <c r="R494" s="179">
        <f>Q494*H494</f>
        <v>0</v>
      </c>
      <c r="S494" s="179">
        <v>0</v>
      </c>
      <c r="T494" s="180">
        <f>S494*H494</f>
        <v>0</v>
      </c>
      <c r="U494" s="35"/>
      <c r="V494" s="35"/>
      <c r="W494" s="35"/>
      <c r="X494" s="35"/>
      <c r="Y494" s="35"/>
      <c r="Z494" s="35"/>
      <c r="AA494" s="35"/>
      <c r="AB494" s="35"/>
      <c r="AC494" s="35"/>
      <c r="AD494" s="35"/>
      <c r="AE494" s="35"/>
      <c r="AR494" s="181" t="s">
        <v>619</v>
      </c>
      <c r="AT494" s="181" t="s">
        <v>136</v>
      </c>
      <c r="AU494" s="181" t="s">
        <v>159</v>
      </c>
      <c r="AY494" s="19" t="s">
        <v>134</v>
      </c>
      <c r="BE494" s="182">
        <f>IF(N494="základní",J494,0)</f>
        <v>0</v>
      </c>
      <c r="BF494" s="182">
        <f>IF(N494="snížená",J494,0)</f>
        <v>0</v>
      </c>
      <c r="BG494" s="182">
        <f>IF(N494="zákl. přenesená",J494,0)</f>
        <v>0</v>
      </c>
      <c r="BH494" s="182">
        <f>IF(N494="sníž. přenesená",J494,0)</f>
        <v>0</v>
      </c>
      <c r="BI494" s="182">
        <f>IF(N494="nulová",J494,0)</f>
        <v>0</v>
      </c>
      <c r="BJ494" s="19" t="s">
        <v>84</v>
      </c>
      <c r="BK494" s="182">
        <f>ROUND(I494*H494,2)</f>
        <v>0</v>
      </c>
      <c r="BL494" s="19" t="s">
        <v>619</v>
      </c>
      <c r="BM494" s="181" t="s">
        <v>2274</v>
      </c>
    </row>
    <row r="495" spans="1:65" s="2" customFormat="1">
      <c r="A495" s="35"/>
      <c r="B495" s="36"/>
      <c r="C495" s="37"/>
      <c r="D495" s="183" t="s">
        <v>143</v>
      </c>
      <c r="E495" s="37"/>
      <c r="F495" s="184" t="s">
        <v>1969</v>
      </c>
      <c r="G495" s="37"/>
      <c r="H495" s="37"/>
      <c r="I495" s="426"/>
      <c r="J495" s="408"/>
      <c r="K495" s="37"/>
      <c r="L495" s="40"/>
      <c r="M495" s="186"/>
      <c r="N495" s="187"/>
      <c r="O495" s="64"/>
      <c r="P495" s="64"/>
      <c r="Q495" s="64"/>
      <c r="R495" s="64"/>
      <c r="S495" s="64"/>
      <c r="T495" s="65"/>
      <c r="U495" s="35"/>
      <c r="V495" s="35"/>
      <c r="W495" s="35"/>
      <c r="X495" s="35"/>
      <c r="Y495" s="35"/>
      <c r="Z495" s="35"/>
      <c r="AA495" s="35"/>
      <c r="AB495" s="35"/>
      <c r="AC495" s="35"/>
      <c r="AD495" s="35"/>
      <c r="AE495" s="35"/>
      <c r="AT495" s="19" t="s">
        <v>143</v>
      </c>
      <c r="AU495" s="19" t="s">
        <v>159</v>
      </c>
    </row>
    <row r="496" spans="1:65" s="2" customFormat="1" ht="14.45" customHeight="1">
      <c r="A496" s="35"/>
      <c r="B496" s="36"/>
      <c r="C496" s="170" t="s">
        <v>2275</v>
      </c>
      <c r="D496" s="170" t="s">
        <v>136</v>
      </c>
      <c r="E496" s="171" t="s">
        <v>2276</v>
      </c>
      <c r="F496" s="172" t="s">
        <v>2277</v>
      </c>
      <c r="G496" s="173" t="s">
        <v>957</v>
      </c>
      <c r="H496" s="174">
        <v>1</v>
      </c>
      <c r="I496" s="424"/>
      <c r="J496" s="425">
        <f>ROUND(I496*H496,2)</f>
        <v>0</v>
      </c>
      <c r="K496" s="172" t="s">
        <v>19</v>
      </c>
      <c r="L496" s="40"/>
      <c r="M496" s="177" t="s">
        <v>19</v>
      </c>
      <c r="N496" s="178" t="s">
        <v>47</v>
      </c>
      <c r="O496" s="64"/>
      <c r="P496" s="179">
        <f>O496*H496</f>
        <v>0</v>
      </c>
      <c r="Q496" s="179">
        <v>0</v>
      </c>
      <c r="R496" s="179">
        <f>Q496*H496</f>
        <v>0</v>
      </c>
      <c r="S496" s="179">
        <v>0</v>
      </c>
      <c r="T496" s="180">
        <f>S496*H496</f>
        <v>0</v>
      </c>
      <c r="U496" s="35"/>
      <c r="V496" s="35"/>
      <c r="W496" s="35"/>
      <c r="X496" s="35"/>
      <c r="Y496" s="35"/>
      <c r="Z496" s="35"/>
      <c r="AA496" s="35"/>
      <c r="AB496" s="35"/>
      <c r="AC496" s="35"/>
      <c r="AD496" s="35"/>
      <c r="AE496" s="35"/>
      <c r="AR496" s="181" t="s">
        <v>619</v>
      </c>
      <c r="AT496" s="181" t="s">
        <v>136</v>
      </c>
      <c r="AU496" s="181" t="s">
        <v>159</v>
      </c>
      <c r="AY496" s="19" t="s">
        <v>134</v>
      </c>
      <c r="BE496" s="182">
        <f>IF(N496="základní",J496,0)</f>
        <v>0</v>
      </c>
      <c r="BF496" s="182">
        <f>IF(N496="snížená",J496,0)</f>
        <v>0</v>
      </c>
      <c r="BG496" s="182">
        <f>IF(N496="zákl. přenesená",J496,0)</f>
        <v>0</v>
      </c>
      <c r="BH496" s="182">
        <f>IF(N496="sníž. přenesená",J496,0)</f>
        <v>0</v>
      </c>
      <c r="BI496" s="182">
        <f>IF(N496="nulová",J496,0)</f>
        <v>0</v>
      </c>
      <c r="BJ496" s="19" t="s">
        <v>84</v>
      </c>
      <c r="BK496" s="182">
        <f>ROUND(I496*H496,2)</f>
        <v>0</v>
      </c>
      <c r="BL496" s="19" t="s">
        <v>619</v>
      </c>
      <c r="BM496" s="181" t="s">
        <v>2278</v>
      </c>
    </row>
    <row r="497" spans="1:65" s="2" customFormat="1">
      <c r="A497" s="35"/>
      <c r="B497" s="36"/>
      <c r="C497" s="37"/>
      <c r="D497" s="183" t="s">
        <v>143</v>
      </c>
      <c r="E497" s="37"/>
      <c r="F497" s="184" t="s">
        <v>2277</v>
      </c>
      <c r="G497" s="37"/>
      <c r="H497" s="37"/>
      <c r="I497" s="426"/>
      <c r="J497" s="408"/>
      <c r="K497" s="37"/>
      <c r="L497" s="40"/>
      <c r="M497" s="186"/>
      <c r="N497" s="187"/>
      <c r="O497" s="64"/>
      <c r="P497" s="64"/>
      <c r="Q497" s="64"/>
      <c r="R497" s="64"/>
      <c r="S497" s="64"/>
      <c r="T497" s="65"/>
      <c r="U497" s="35"/>
      <c r="V497" s="35"/>
      <c r="W497" s="35"/>
      <c r="X497" s="35"/>
      <c r="Y497" s="35"/>
      <c r="Z497" s="35"/>
      <c r="AA497" s="35"/>
      <c r="AB497" s="35"/>
      <c r="AC497" s="35"/>
      <c r="AD497" s="35"/>
      <c r="AE497" s="35"/>
      <c r="AT497" s="19" t="s">
        <v>143</v>
      </c>
      <c r="AU497" s="19" t="s">
        <v>159</v>
      </c>
    </row>
    <row r="498" spans="1:65" s="2" customFormat="1" ht="14.45" customHeight="1">
      <c r="A498" s="35"/>
      <c r="B498" s="36"/>
      <c r="C498" s="170" t="s">
        <v>2279</v>
      </c>
      <c r="D498" s="170" t="s">
        <v>136</v>
      </c>
      <c r="E498" s="171" t="s">
        <v>2280</v>
      </c>
      <c r="F498" s="172" t="s">
        <v>2089</v>
      </c>
      <c r="G498" s="173" t="s">
        <v>957</v>
      </c>
      <c r="H498" s="174">
        <v>2</v>
      </c>
      <c r="I498" s="424"/>
      <c r="J498" s="425">
        <f>ROUND(I498*H498,2)</f>
        <v>0</v>
      </c>
      <c r="K498" s="172" t="s">
        <v>19</v>
      </c>
      <c r="L498" s="40"/>
      <c r="M498" s="177" t="s">
        <v>19</v>
      </c>
      <c r="N498" s="178" t="s">
        <v>47</v>
      </c>
      <c r="O498" s="64"/>
      <c r="P498" s="179">
        <f>O498*H498</f>
        <v>0</v>
      </c>
      <c r="Q498" s="179">
        <v>0</v>
      </c>
      <c r="R498" s="179">
        <f>Q498*H498</f>
        <v>0</v>
      </c>
      <c r="S498" s="179">
        <v>0</v>
      </c>
      <c r="T498" s="180">
        <f>S498*H498</f>
        <v>0</v>
      </c>
      <c r="U498" s="35"/>
      <c r="V498" s="35"/>
      <c r="W498" s="35"/>
      <c r="X498" s="35"/>
      <c r="Y498" s="35"/>
      <c r="Z498" s="35"/>
      <c r="AA498" s="35"/>
      <c r="AB498" s="35"/>
      <c r="AC498" s="35"/>
      <c r="AD498" s="35"/>
      <c r="AE498" s="35"/>
      <c r="AR498" s="181" t="s">
        <v>619</v>
      </c>
      <c r="AT498" s="181" t="s">
        <v>136</v>
      </c>
      <c r="AU498" s="181" t="s">
        <v>159</v>
      </c>
      <c r="AY498" s="19" t="s">
        <v>134</v>
      </c>
      <c r="BE498" s="182">
        <f>IF(N498="základní",J498,0)</f>
        <v>0</v>
      </c>
      <c r="BF498" s="182">
        <f>IF(N498="snížená",J498,0)</f>
        <v>0</v>
      </c>
      <c r="BG498" s="182">
        <f>IF(N498="zákl. přenesená",J498,0)</f>
        <v>0</v>
      </c>
      <c r="BH498" s="182">
        <f>IF(N498="sníž. přenesená",J498,0)</f>
        <v>0</v>
      </c>
      <c r="BI498" s="182">
        <f>IF(N498="nulová",J498,0)</f>
        <v>0</v>
      </c>
      <c r="BJ498" s="19" t="s">
        <v>84</v>
      </c>
      <c r="BK498" s="182">
        <f>ROUND(I498*H498,2)</f>
        <v>0</v>
      </c>
      <c r="BL498" s="19" t="s">
        <v>619</v>
      </c>
      <c r="BM498" s="181" t="s">
        <v>2281</v>
      </c>
    </row>
    <row r="499" spans="1:65" s="2" customFormat="1">
      <c r="A499" s="35"/>
      <c r="B499" s="36"/>
      <c r="C499" s="37"/>
      <c r="D499" s="183" t="s">
        <v>143</v>
      </c>
      <c r="E499" s="37"/>
      <c r="F499" s="184" t="s">
        <v>2089</v>
      </c>
      <c r="G499" s="37"/>
      <c r="H499" s="37"/>
      <c r="I499" s="426"/>
      <c r="J499" s="408"/>
      <c r="K499" s="37"/>
      <c r="L499" s="40"/>
      <c r="M499" s="186"/>
      <c r="N499" s="187"/>
      <c r="O499" s="64"/>
      <c r="P499" s="64"/>
      <c r="Q499" s="64"/>
      <c r="R499" s="64"/>
      <c r="S499" s="64"/>
      <c r="T499" s="65"/>
      <c r="U499" s="35"/>
      <c r="V499" s="35"/>
      <c r="W499" s="35"/>
      <c r="X499" s="35"/>
      <c r="Y499" s="35"/>
      <c r="Z499" s="35"/>
      <c r="AA499" s="35"/>
      <c r="AB499" s="35"/>
      <c r="AC499" s="35"/>
      <c r="AD499" s="35"/>
      <c r="AE499" s="35"/>
      <c r="AT499" s="19" t="s">
        <v>143</v>
      </c>
      <c r="AU499" s="19" t="s">
        <v>159</v>
      </c>
    </row>
    <row r="500" spans="1:65" s="12" customFormat="1" ht="20.85" customHeight="1">
      <c r="B500" s="155"/>
      <c r="C500" s="156"/>
      <c r="D500" s="157" t="s">
        <v>75</v>
      </c>
      <c r="E500" s="169" t="s">
        <v>2282</v>
      </c>
      <c r="F500" s="169" t="s">
        <v>2283</v>
      </c>
      <c r="G500" s="156"/>
      <c r="H500" s="156"/>
      <c r="I500" s="421"/>
      <c r="J500" s="423">
        <f>BK500</f>
        <v>0</v>
      </c>
      <c r="K500" s="156"/>
      <c r="L500" s="161"/>
      <c r="M500" s="162"/>
      <c r="N500" s="163"/>
      <c r="O500" s="163"/>
      <c r="P500" s="164">
        <f>SUM(P501:P552)</f>
        <v>0</v>
      </c>
      <c r="Q500" s="163"/>
      <c r="R500" s="164">
        <f>SUM(R501:R552)</f>
        <v>0</v>
      </c>
      <c r="S500" s="163"/>
      <c r="T500" s="165">
        <f>SUM(T501:T552)</f>
        <v>0</v>
      </c>
      <c r="AR500" s="166" t="s">
        <v>159</v>
      </c>
      <c r="AT500" s="167" t="s">
        <v>75</v>
      </c>
      <c r="AU500" s="167" t="s">
        <v>86</v>
      </c>
      <c r="AY500" s="166" t="s">
        <v>134</v>
      </c>
      <c r="BK500" s="168">
        <f>SUM(BK501:BK552)</f>
        <v>0</v>
      </c>
    </row>
    <row r="501" spans="1:65" s="2" customFormat="1" ht="14.45" customHeight="1">
      <c r="A501" s="35"/>
      <c r="B501" s="36"/>
      <c r="C501" s="218" t="s">
        <v>2284</v>
      </c>
      <c r="D501" s="218" t="s">
        <v>192</v>
      </c>
      <c r="E501" s="219" t="s">
        <v>2093</v>
      </c>
      <c r="F501" s="220" t="s">
        <v>2094</v>
      </c>
      <c r="G501" s="221" t="s">
        <v>957</v>
      </c>
      <c r="H501" s="222">
        <v>1</v>
      </c>
      <c r="I501" s="427"/>
      <c r="J501" s="428">
        <f>ROUND(I501*H501,2)</f>
        <v>0</v>
      </c>
      <c r="K501" s="220" t="s">
        <v>19</v>
      </c>
      <c r="L501" s="223"/>
      <c r="M501" s="224" t="s">
        <v>19</v>
      </c>
      <c r="N501" s="225" t="s">
        <v>47</v>
      </c>
      <c r="O501" s="64"/>
      <c r="P501" s="179">
        <f>O501*H501</f>
        <v>0</v>
      </c>
      <c r="Q501" s="179">
        <v>0</v>
      </c>
      <c r="R501" s="179">
        <f>Q501*H501</f>
        <v>0</v>
      </c>
      <c r="S501" s="179">
        <v>0</v>
      </c>
      <c r="T501" s="180">
        <f>S501*H501</f>
        <v>0</v>
      </c>
      <c r="U501" s="35"/>
      <c r="V501" s="35"/>
      <c r="W501" s="35"/>
      <c r="X501" s="35"/>
      <c r="Y501" s="35"/>
      <c r="Z501" s="35"/>
      <c r="AA501" s="35"/>
      <c r="AB501" s="35"/>
      <c r="AC501" s="35"/>
      <c r="AD501" s="35"/>
      <c r="AE501" s="35"/>
      <c r="AR501" s="181" t="s">
        <v>1178</v>
      </c>
      <c r="AT501" s="181" t="s">
        <v>192</v>
      </c>
      <c r="AU501" s="181" t="s">
        <v>159</v>
      </c>
      <c r="AY501" s="19" t="s">
        <v>134</v>
      </c>
      <c r="BE501" s="182">
        <f>IF(N501="základní",J501,0)</f>
        <v>0</v>
      </c>
      <c r="BF501" s="182">
        <f>IF(N501="snížená",J501,0)</f>
        <v>0</v>
      </c>
      <c r="BG501" s="182">
        <f>IF(N501="zákl. přenesená",J501,0)</f>
        <v>0</v>
      </c>
      <c r="BH501" s="182">
        <f>IF(N501="sníž. přenesená",J501,0)</f>
        <v>0</v>
      </c>
      <c r="BI501" s="182">
        <f>IF(N501="nulová",J501,0)</f>
        <v>0</v>
      </c>
      <c r="BJ501" s="19" t="s">
        <v>84</v>
      </c>
      <c r="BK501" s="182">
        <f>ROUND(I501*H501,2)</f>
        <v>0</v>
      </c>
      <c r="BL501" s="19" t="s">
        <v>619</v>
      </c>
      <c r="BM501" s="181" t="s">
        <v>2285</v>
      </c>
    </row>
    <row r="502" spans="1:65" s="2" customFormat="1">
      <c r="A502" s="35"/>
      <c r="B502" s="36"/>
      <c r="C502" s="37"/>
      <c r="D502" s="183" t="s">
        <v>143</v>
      </c>
      <c r="E502" s="37"/>
      <c r="F502" s="184" t="s">
        <v>2094</v>
      </c>
      <c r="G502" s="37"/>
      <c r="H502" s="37"/>
      <c r="I502" s="426"/>
      <c r="J502" s="408"/>
      <c r="K502" s="37"/>
      <c r="L502" s="40"/>
      <c r="M502" s="186"/>
      <c r="N502" s="187"/>
      <c r="O502" s="64"/>
      <c r="P502" s="64"/>
      <c r="Q502" s="64"/>
      <c r="R502" s="64"/>
      <c r="S502" s="64"/>
      <c r="T502" s="65"/>
      <c r="U502" s="35"/>
      <c r="V502" s="35"/>
      <c r="W502" s="35"/>
      <c r="X502" s="35"/>
      <c r="Y502" s="35"/>
      <c r="Z502" s="35"/>
      <c r="AA502" s="35"/>
      <c r="AB502" s="35"/>
      <c r="AC502" s="35"/>
      <c r="AD502" s="35"/>
      <c r="AE502" s="35"/>
      <c r="AT502" s="19" t="s">
        <v>143</v>
      </c>
      <c r="AU502" s="19" t="s">
        <v>159</v>
      </c>
    </row>
    <row r="503" spans="1:65" s="2" customFormat="1" ht="14.45" customHeight="1">
      <c r="A503" s="35"/>
      <c r="B503" s="36"/>
      <c r="C503" s="218" t="s">
        <v>2286</v>
      </c>
      <c r="D503" s="218" t="s">
        <v>192</v>
      </c>
      <c r="E503" s="219" t="s">
        <v>2287</v>
      </c>
      <c r="F503" s="220" t="s">
        <v>2288</v>
      </c>
      <c r="G503" s="221" t="s">
        <v>957</v>
      </c>
      <c r="H503" s="222">
        <v>1</v>
      </c>
      <c r="I503" s="427"/>
      <c r="J503" s="428">
        <f>ROUND(I503*H503,2)</f>
        <v>0</v>
      </c>
      <c r="K503" s="220" t="s">
        <v>19</v>
      </c>
      <c r="L503" s="223"/>
      <c r="M503" s="224" t="s">
        <v>19</v>
      </c>
      <c r="N503" s="225" t="s">
        <v>47</v>
      </c>
      <c r="O503" s="64"/>
      <c r="P503" s="179">
        <f>O503*H503</f>
        <v>0</v>
      </c>
      <c r="Q503" s="179">
        <v>0</v>
      </c>
      <c r="R503" s="179">
        <f>Q503*H503</f>
        <v>0</v>
      </c>
      <c r="S503" s="179">
        <v>0</v>
      </c>
      <c r="T503" s="180">
        <f>S503*H503</f>
        <v>0</v>
      </c>
      <c r="U503" s="35"/>
      <c r="V503" s="35"/>
      <c r="W503" s="35"/>
      <c r="X503" s="35"/>
      <c r="Y503" s="35"/>
      <c r="Z503" s="35"/>
      <c r="AA503" s="35"/>
      <c r="AB503" s="35"/>
      <c r="AC503" s="35"/>
      <c r="AD503" s="35"/>
      <c r="AE503" s="35"/>
      <c r="AR503" s="181" t="s">
        <v>1178</v>
      </c>
      <c r="AT503" s="181" t="s">
        <v>192</v>
      </c>
      <c r="AU503" s="181" t="s">
        <v>159</v>
      </c>
      <c r="AY503" s="19" t="s">
        <v>134</v>
      </c>
      <c r="BE503" s="182">
        <f>IF(N503="základní",J503,0)</f>
        <v>0</v>
      </c>
      <c r="BF503" s="182">
        <f>IF(N503="snížená",J503,0)</f>
        <v>0</v>
      </c>
      <c r="BG503" s="182">
        <f>IF(N503="zákl. přenesená",J503,0)</f>
        <v>0</v>
      </c>
      <c r="BH503" s="182">
        <f>IF(N503="sníž. přenesená",J503,0)</f>
        <v>0</v>
      </c>
      <c r="BI503" s="182">
        <f>IF(N503="nulová",J503,0)</f>
        <v>0</v>
      </c>
      <c r="BJ503" s="19" t="s">
        <v>84</v>
      </c>
      <c r="BK503" s="182">
        <f>ROUND(I503*H503,2)</f>
        <v>0</v>
      </c>
      <c r="BL503" s="19" t="s">
        <v>619</v>
      </c>
      <c r="BM503" s="181" t="s">
        <v>2289</v>
      </c>
    </row>
    <row r="504" spans="1:65" s="2" customFormat="1">
      <c r="A504" s="35"/>
      <c r="B504" s="36"/>
      <c r="C504" s="37"/>
      <c r="D504" s="183" t="s">
        <v>143</v>
      </c>
      <c r="E504" s="37"/>
      <c r="F504" s="184" t="s">
        <v>2288</v>
      </c>
      <c r="G504" s="37"/>
      <c r="H504" s="37"/>
      <c r="I504" s="426"/>
      <c r="J504" s="408"/>
      <c r="K504" s="37"/>
      <c r="L504" s="40"/>
      <c r="M504" s="186"/>
      <c r="N504" s="187"/>
      <c r="O504" s="64"/>
      <c r="P504" s="64"/>
      <c r="Q504" s="64"/>
      <c r="R504" s="64"/>
      <c r="S504" s="64"/>
      <c r="T504" s="65"/>
      <c r="U504" s="35"/>
      <c r="V504" s="35"/>
      <c r="W504" s="35"/>
      <c r="X504" s="35"/>
      <c r="Y504" s="35"/>
      <c r="Z504" s="35"/>
      <c r="AA504" s="35"/>
      <c r="AB504" s="35"/>
      <c r="AC504" s="35"/>
      <c r="AD504" s="35"/>
      <c r="AE504" s="35"/>
      <c r="AT504" s="19" t="s">
        <v>143</v>
      </c>
      <c r="AU504" s="19" t="s">
        <v>159</v>
      </c>
    </row>
    <row r="505" spans="1:65" s="2" customFormat="1" ht="14.45" customHeight="1">
      <c r="A505" s="35"/>
      <c r="B505" s="36"/>
      <c r="C505" s="218" t="s">
        <v>2290</v>
      </c>
      <c r="D505" s="218" t="s">
        <v>192</v>
      </c>
      <c r="E505" s="219" t="s">
        <v>2291</v>
      </c>
      <c r="F505" s="220" t="s">
        <v>2292</v>
      </c>
      <c r="G505" s="221" t="s">
        <v>957</v>
      </c>
      <c r="H505" s="222">
        <v>2</v>
      </c>
      <c r="I505" s="427"/>
      <c r="J505" s="428">
        <f>ROUND(I505*H505,2)</f>
        <v>0</v>
      </c>
      <c r="K505" s="220" t="s">
        <v>19</v>
      </c>
      <c r="L505" s="223"/>
      <c r="M505" s="224" t="s">
        <v>19</v>
      </c>
      <c r="N505" s="225" t="s">
        <v>47</v>
      </c>
      <c r="O505" s="64"/>
      <c r="P505" s="179">
        <f>O505*H505</f>
        <v>0</v>
      </c>
      <c r="Q505" s="179">
        <v>0</v>
      </c>
      <c r="R505" s="179">
        <f>Q505*H505</f>
        <v>0</v>
      </c>
      <c r="S505" s="179">
        <v>0</v>
      </c>
      <c r="T505" s="180">
        <f>S505*H505</f>
        <v>0</v>
      </c>
      <c r="U505" s="35"/>
      <c r="V505" s="35"/>
      <c r="W505" s="35"/>
      <c r="X505" s="35"/>
      <c r="Y505" s="35"/>
      <c r="Z505" s="35"/>
      <c r="AA505" s="35"/>
      <c r="AB505" s="35"/>
      <c r="AC505" s="35"/>
      <c r="AD505" s="35"/>
      <c r="AE505" s="35"/>
      <c r="AR505" s="181" t="s">
        <v>1178</v>
      </c>
      <c r="AT505" s="181" t="s">
        <v>192</v>
      </c>
      <c r="AU505" s="181" t="s">
        <v>159</v>
      </c>
      <c r="AY505" s="19" t="s">
        <v>134</v>
      </c>
      <c r="BE505" s="182">
        <f>IF(N505="základní",J505,0)</f>
        <v>0</v>
      </c>
      <c r="BF505" s="182">
        <f>IF(N505="snížená",J505,0)</f>
        <v>0</v>
      </c>
      <c r="BG505" s="182">
        <f>IF(N505="zákl. přenesená",J505,0)</f>
        <v>0</v>
      </c>
      <c r="BH505" s="182">
        <f>IF(N505="sníž. přenesená",J505,0)</f>
        <v>0</v>
      </c>
      <c r="BI505" s="182">
        <f>IF(N505="nulová",J505,0)</f>
        <v>0</v>
      </c>
      <c r="BJ505" s="19" t="s">
        <v>84</v>
      </c>
      <c r="BK505" s="182">
        <f>ROUND(I505*H505,2)</f>
        <v>0</v>
      </c>
      <c r="BL505" s="19" t="s">
        <v>619</v>
      </c>
      <c r="BM505" s="181" t="s">
        <v>2293</v>
      </c>
    </row>
    <row r="506" spans="1:65" s="2" customFormat="1">
      <c r="A506" s="35"/>
      <c r="B506" s="36"/>
      <c r="C506" s="37"/>
      <c r="D506" s="183" t="s">
        <v>143</v>
      </c>
      <c r="E506" s="37"/>
      <c r="F506" s="184" t="s">
        <v>2292</v>
      </c>
      <c r="G506" s="37"/>
      <c r="H506" s="37"/>
      <c r="I506" s="426"/>
      <c r="J506" s="408"/>
      <c r="K506" s="37"/>
      <c r="L506" s="40"/>
      <c r="M506" s="186"/>
      <c r="N506" s="187"/>
      <c r="O506" s="64"/>
      <c r="P506" s="64"/>
      <c r="Q506" s="64"/>
      <c r="R506" s="64"/>
      <c r="S506" s="64"/>
      <c r="T506" s="65"/>
      <c r="U506" s="35"/>
      <c r="V506" s="35"/>
      <c r="W506" s="35"/>
      <c r="X506" s="35"/>
      <c r="Y506" s="35"/>
      <c r="Z506" s="35"/>
      <c r="AA506" s="35"/>
      <c r="AB506" s="35"/>
      <c r="AC506" s="35"/>
      <c r="AD506" s="35"/>
      <c r="AE506" s="35"/>
      <c r="AT506" s="19" t="s">
        <v>143</v>
      </c>
      <c r="AU506" s="19" t="s">
        <v>159</v>
      </c>
    </row>
    <row r="507" spans="1:65" s="2" customFormat="1" ht="14.45" customHeight="1">
      <c r="A507" s="35"/>
      <c r="B507" s="36"/>
      <c r="C507" s="218" t="s">
        <v>2294</v>
      </c>
      <c r="D507" s="218" t="s">
        <v>192</v>
      </c>
      <c r="E507" s="219" t="s">
        <v>1976</v>
      </c>
      <c r="F507" s="220" t="s">
        <v>1977</v>
      </c>
      <c r="G507" s="221" t="s">
        <v>957</v>
      </c>
      <c r="H507" s="222">
        <v>2</v>
      </c>
      <c r="I507" s="427"/>
      <c r="J507" s="428">
        <f>ROUND(I507*H507,2)</f>
        <v>0</v>
      </c>
      <c r="K507" s="220" t="s">
        <v>19</v>
      </c>
      <c r="L507" s="223"/>
      <c r="M507" s="224" t="s">
        <v>19</v>
      </c>
      <c r="N507" s="225" t="s">
        <v>47</v>
      </c>
      <c r="O507" s="64"/>
      <c r="P507" s="179">
        <f>O507*H507</f>
        <v>0</v>
      </c>
      <c r="Q507" s="179">
        <v>0</v>
      </c>
      <c r="R507" s="179">
        <f>Q507*H507</f>
        <v>0</v>
      </c>
      <c r="S507" s="179">
        <v>0</v>
      </c>
      <c r="T507" s="180">
        <f>S507*H507</f>
        <v>0</v>
      </c>
      <c r="U507" s="35"/>
      <c r="V507" s="35"/>
      <c r="W507" s="35"/>
      <c r="X507" s="35"/>
      <c r="Y507" s="35"/>
      <c r="Z507" s="35"/>
      <c r="AA507" s="35"/>
      <c r="AB507" s="35"/>
      <c r="AC507" s="35"/>
      <c r="AD507" s="35"/>
      <c r="AE507" s="35"/>
      <c r="AR507" s="181" t="s">
        <v>1178</v>
      </c>
      <c r="AT507" s="181" t="s">
        <v>192</v>
      </c>
      <c r="AU507" s="181" t="s">
        <v>159</v>
      </c>
      <c r="AY507" s="19" t="s">
        <v>134</v>
      </c>
      <c r="BE507" s="182">
        <f>IF(N507="základní",J507,0)</f>
        <v>0</v>
      </c>
      <c r="BF507" s="182">
        <f>IF(N507="snížená",J507,0)</f>
        <v>0</v>
      </c>
      <c r="BG507" s="182">
        <f>IF(N507="zákl. přenesená",J507,0)</f>
        <v>0</v>
      </c>
      <c r="BH507" s="182">
        <f>IF(N507="sníž. přenesená",J507,0)</f>
        <v>0</v>
      </c>
      <c r="BI507" s="182">
        <f>IF(N507="nulová",J507,0)</f>
        <v>0</v>
      </c>
      <c r="BJ507" s="19" t="s">
        <v>84</v>
      </c>
      <c r="BK507" s="182">
        <f>ROUND(I507*H507,2)</f>
        <v>0</v>
      </c>
      <c r="BL507" s="19" t="s">
        <v>619</v>
      </c>
      <c r="BM507" s="181" t="s">
        <v>2295</v>
      </c>
    </row>
    <row r="508" spans="1:65" s="2" customFormat="1">
      <c r="A508" s="35"/>
      <c r="B508" s="36"/>
      <c r="C508" s="37"/>
      <c r="D508" s="183" t="s">
        <v>143</v>
      </c>
      <c r="E508" s="37"/>
      <c r="F508" s="184" t="s">
        <v>1977</v>
      </c>
      <c r="G508" s="37"/>
      <c r="H508" s="37"/>
      <c r="I508" s="426"/>
      <c r="J508" s="408"/>
      <c r="K508" s="37"/>
      <c r="L508" s="40"/>
      <c r="M508" s="186"/>
      <c r="N508" s="187"/>
      <c r="O508" s="64"/>
      <c r="P508" s="64"/>
      <c r="Q508" s="64"/>
      <c r="R508" s="64"/>
      <c r="S508" s="64"/>
      <c r="T508" s="65"/>
      <c r="U508" s="35"/>
      <c r="V508" s="35"/>
      <c r="W508" s="35"/>
      <c r="X508" s="35"/>
      <c r="Y508" s="35"/>
      <c r="Z508" s="35"/>
      <c r="AA508" s="35"/>
      <c r="AB508" s="35"/>
      <c r="AC508" s="35"/>
      <c r="AD508" s="35"/>
      <c r="AE508" s="35"/>
      <c r="AT508" s="19" t="s">
        <v>143</v>
      </c>
      <c r="AU508" s="19" t="s">
        <v>159</v>
      </c>
    </row>
    <row r="509" spans="1:65" s="2" customFormat="1" ht="14.45" customHeight="1">
      <c r="A509" s="35"/>
      <c r="B509" s="36"/>
      <c r="C509" s="218" t="s">
        <v>2296</v>
      </c>
      <c r="D509" s="218" t="s">
        <v>192</v>
      </c>
      <c r="E509" s="219" t="s">
        <v>2181</v>
      </c>
      <c r="F509" s="220" t="s">
        <v>2182</v>
      </c>
      <c r="G509" s="221" t="s">
        <v>957</v>
      </c>
      <c r="H509" s="222">
        <v>10</v>
      </c>
      <c r="I509" s="427"/>
      <c r="J509" s="428">
        <f>ROUND(I509*H509,2)</f>
        <v>0</v>
      </c>
      <c r="K509" s="220" t="s">
        <v>19</v>
      </c>
      <c r="L509" s="223"/>
      <c r="M509" s="224" t="s">
        <v>19</v>
      </c>
      <c r="N509" s="225" t="s">
        <v>47</v>
      </c>
      <c r="O509" s="64"/>
      <c r="P509" s="179">
        <f>O509*H509</f>
        <v>0</v>
      </c>
      <c r="Q509" s="179">
        <v>0</v>
      </c>
      <c r="R509" s="179">
        <f>Q509*H509</f>
        <v>0</v>
      </c>
      <c r="S509" s="179">
        <v>0</v>
      </c>
      <c r="T509" s="180">
        <f>S509*H509</f>
        <v>0</v>
      </c>
      <c r="U509" s="35"/>
      <c r="V509" s="35"/>
      <c r="W509" s="35"/>
      <c r="X509" s="35"/>
      <c r="Y509" s="35"/>
      <c r="Z509" s="35"/>
      <c r="AA509" s="35"/>
      <c r="AB509" s="35"/>
      <c r="AC509" s="35"/>
      <c r="AD509" s="35"/>
      <c r="AE509" s="35"/>
      <c r="AR509" s="181" t="s">
        <v>1178</v>
      </c>
      <c r="AT509" s="181" t="s">
        <v>192</v>
      </c>
      <c r="AU509" s="181" t="s">
        <v>159</v>
      </c>
      <c r="AY509" s="19" t="s">
        <v>134</v>
      </c>
      <c r="BE509" s="182">
        <f>IF(N509="základní",J509,0)</f>
        <v>0</v>
      </c>
      <c r="BF509" s="182">
        <f>IF(N509="snížená",J509,0)</f>
        <v>0</v>
      </c>
      <c r="BG509" s="182">
        <f>IF(N509="zákl. přenesená",J509,0)</f>
        <v>0</v>
      </c>
      <c r="BH509" s="182">
        <f>IF(N509="sníž. přenesená",J509,0)</f>
        <v>0</v>
      </c>
      <c r="BI509" s="182">
        <f>IF(N509="nulová",J509,0)</f>
        <v>0</v>
      </c>
      <c r="BJ509" s="19" t="s">
        <v>84</v>
      </c>
      <c r="BK509" s="182">
        <f>ROUND(I509*H509,2)</f>
        <v>0</v>
      </c>
      <c r="BL509" s="19" t="s">
        <v>619</v>
      </c>
      <c r="BM509" s="181" t="s">
        <v>2297</v>
      </c>
    </row>
    <row r="510" spans="1:65" s="2" customFormat="1">
      <c r="A510" s="35"/>
      <c r="B510" s="36"/>
      <c r="C510" s="37"/>
      <c r="D510" s="183" t="s">
        <v>143</v>
      </c>
      <c r="E510" s="37"/>
      <c r="F510" s="184" t="s">
        <v>2182</v>
      </c>
      <c r="G510" s="37"/>
      <c r="H510" s="37"/>
      <c r="I510" s="426"/>
      <c r="J510" s="408"/>
      <c r="K510" s="37"/>
      <c r="L510" s="40"/>
      <c r="M510" s="186"/>
      <c r="N510" s="187"/>
      <c r="O510" s="64"/>
      <c r="P510" s="64"/>
      <c r="Q510" s="64"/>
      <c r="R510" s="64"/>
      <c r="S510" s="64"/>
      <c r="T510" s="65"/>
      <c r="U510" s="35"/>
      <c r="V510" s="35"/>
      <c r="W510" s="35"/>
      <c r="X510" s="35"/>
      <c r="Y510" s="35"/>
      <c r="Z510" s="35"/>
      <c r="AA510" s="35"/>
      <c r="AB510" s="35"/>
      <c r="AC510" s="35"/>
      <c r="AD510" s="35"/>
      <c r="AE510" s="35"/>
      <c r="AT510" s="19" t="s">
        <v>143</v>
      </c>
      <c r="AU510" s="19" t="s">
        <v>159</v>
      </c>
    </row>
    <row r="511" spans="1:65" s="2" customFormat="1" ht="14.45" customHeight="1">
      <c r="A511" s="35"/>
      <c r="B511" s="36"/>
      <c r="C511" s="218" t="s">
        <v>2298</v>
      </c>
      <c r="D511" s="218" t="s">
        <v>192</v>
      </c>
      <c r="E511" s="219" t="s">
        <v>2299</v>
      </c>
      <c r="F511" s="220" t="s">
        <v>2300</v>
      </c>
      <c r="G511" s="221" t="s">
        <v>957</v>
      </c>
      <c r="H511" s="222">
        <v>1</v>
      </c>
      <c r="I511" s="427"/>
      <c r="J511" s="428">
        <f>ROUND(I511*H511,2)</f>
        <v>0</v>
      </c>
      <c r="K511" s="220" t="s">
        <v>19</v>
      </c>
      <c r="L511" s="223"/>
      <c r="M511" s="224" t="s">
        <v>19</v>
      </c>
      <c r="N511" s="225" t="s">
        <v>47</v>
      </c>
      <c r="O511" s="64"/>
      <c r="P511" s="179">
        <f>O511*H511</f>
        <v>0</v>
      </c>
      <c r="Q511" s="179">
        <v>0</v>
      </c>
      <c r="R511" s="179">
        <f>Q511*H511</f>
        <v>0</v>
      </c>
      <c r="S511" s="179">
        <v>0</v>
      </c>
      <c r="T511" s="180">
        <f>S511*H511</f>
        <v>0</v>
      </c>
      <c r="U511" s="35"/>
      <c r="V511" s="35"/>
      <c r="W511" s="35"/>
      <c r="X511" s="35"/>
      <c r="Y511" s="35"/>
      <c r="Z511" s="35"/>
      <c r="AA511" s="35"/>
      <c r="AB511" s="35"/>
      <c r="AC511" s="35"/>
      <c r="AD511" s="35"/>
      <c r="AE511" s="35"/>
      <c r="AR511" s="181" t="s">
        <v>1178</v>
      </c>
      <c r="AT511" s="181" t="s">
        <v>192</v>
      </c>
      <c r="AU511" s="181" t="s">
        <v>159</v>
      </c>
      <c r="AY511" s="19" t="s">
        <v>134</v>
      </c>
      <c r="BE511" s="182">
        <f>IF(N511="základní",J511,0)</f>
        <v>0</v>
      </c>
      <c r="BF511" s="182">
        <f>IF(N511="snížená",J511,0)</f>
        <v>0</v>
      </c>
      <c r="BG511" s="182">
        <f>IF(N511="zákl. přenesená",J511,0)</f>
        <v>0</v>
      </c>
      <c r="BH511" s="182">
        <f>IF(N511="sníž. přenesená",J511,0)</f>
        <v>0</v>
      </c>
      <c r="BI511" s="182">
        <f>IF(N511="nulová",J511,0)</f>
        <v>0</v>
      </c>
      <c r="BJ511" s="19" t="s">
        <v>84</v>
      </c>
      <c r="BK511" s="182">
        <f>ROUND(I511*H511,2)</f>
        <v>0</v>
      </c>
      <c r="BL511" s="19" t="s">
        <v>619</v>
      </c>
      <c r="BM511" s="181" t="s">
        <v>2301</v>
      </c>
    </row>
    <row r="512" spans="1:65" s="2" customFormat="1">
      <c r="A512" s="35"/>
      <c r="B512" s="36"/>
      <c r="C512" s="37"/>
      <c r="D512" s="183" t="s">
        <v>143</v>
      </c>
      <c r="E512" s="37"/>
      <c r="F512" s="184" t="s">
        <v>2300</v>
      </c>
      <c r="G512" s="37"/>
      <c r="H512" s="37"/>
      <c r="I512" s="426"/>
      <c r="J512" s="408"/>
      <c r="K512" s="37"/>
      <c r="L512" s="40"/>
      <c r="M512" s="186"/>
      <c r="N512" s="187"/>
      <c r="O512" s="64"/>
      <c r="P512" s="64"/>
      <c r="Q512" s="64"/>
      <c r="R512" s="64"/>
      <c r="S512" s="64"/>
      <c r="T512" s="65"/>
      <c r="U512" s="35"/>
      <c r="V512" s="35"/>
      <c r="W512" s="35"/>
      <c r="X512" s="35"/>
      <c r="Y512" s="35"/>
      <c r="Z512" s="35"/>
      <c r="AA512" s="35"/>
      <c r="AB512" s="35"/>
      <c r="AC512" s="35"/>
      <c r="AD512" s="35"/>
      <c r="AE512" s="35"/>
      <c r="AT512" s="19" t="s">
        <v>143</v>
      </c>
      <c r="AU512" s="19" t="s">
        <v>159</v>
      </c>
    </row>
    <row r="513" spans="1:65" s="2" customFormat="1" ht="14.45" customHeight="1">
      <c r="A513" s="35"/>
      <c r="B513" s="36"/>
      <c r="C513" s="218" t="s">
        <v>2302</v>
      </c>
      <c r="D513" s="218" t="s">
        <v>192</v>
      </c>
      <c r="E513" s="219" t="s">
        <v>2140</v>
      </c>
      <c r="F513" s="220" t="s">
        <v>2141</v>
      </c>
      <c r="G513" s="221" t="s">
        <v>957</v>
      </c>
      <c r="H513" s="222">
        <v>1</v>
      </c>
      <c r="I513" s="427"/>
      <c r="J513" s="428">
        <f>ROUND(I513*H513,2)</f>
        <v>0</v>
      </c>
      <c r="K513" s="220" t="s">
        <v>19</v>
      </c>
      <c r="L513" s="223"/>
      <c r="M513" s="224" t="s">
        <v>19</v>
      </c>
      <c r="N513" s="225" t="s">
        <v>47</v>
      </c>
      <c r="O513" s="64"/>
      <c r="P513" s="179">
        <f>O513*H513</f>
        <v>0</v>
      </c>
      <c r="Q513" s="179">
        <v>0</v>
      </c>
      <c r="R513" s="179">
        <f>Q513*H513</f>
        <v>0</v>
      </c>
      <c r="S513" s="179">
        <v>0</v>
      </c>
      <c r="T513" s="180">
        <f>S513*H513</f>
        <v>0</v>
      </c>
      <c r="U513" s="35"/>
      <c r="V513" s="35"/>
      <c r="W513" s="35"/>
      <c r="X513" s="35"/>
      <c r="Y513" s="35"/>
      <c r="Z513" s="35"/>
      <c r="AA513" s="35"/>
      <c r="AB513" s="35"/>
      <c r="AC513" s="35"/>
      <c r="AD513" s="35"/>
      <c r="AE513" s="35"/>
      <c r="AR513" s="181" t="s">
        <v>1178</v>
      </c>
      <c r="AT513" s="181" t="s">
        <v>192</v>
      </c>
      <c r="AU513" s="181" t="s">
        <v>159</v>
      </c>
      <c r="AY513" s="19" t="s">
        <v>134</v>
      </c>
      <c r="BE513" s="182">
        <f>IF(N513="základní",J513,0)</f>
        <v>0</v>
      </c>
      <c r="BF513" s="182">
        <f>IF(N513="snížená",J513,0)</f>
        <v>0</v>
      </c>
      <c r="BG513" s="182">
        <f>IF(N513="zákl. přenesená",J513,0)</f>
        <v>0</v>
      </c>
      <c r="BH513" s="182">
        <f>IF(N513="sníž. přenesená",J513,0)</f>
        <v>0</v>
      </c>
      <c r="BI513" s="182">
        <f>IF(N513="nulová",J513,0)</f>
        <v>0</v>
      </c>
      <c r="BJ513" s="19" t="s">
        <v>84</v>
      </c>
      <c r="BK513" s="182">
        <f>ROUND(I513*H513,2)</f>
        <v>0</v>
      </c>
      <c r="BL513" s="19" t="s">
        <v>619</v>
      </c>
      <c r="BM513" s="181" t="s">
        <v>2303</v>
      </c>
    </row>
    <row r="514" spans="1:65" s="2" customFormat="1">
      <c r="A514" s="35"/>
      <c r="B514" s="36"/>
      <c r="C514" s="37"/>
      <c r="D514" s="183" t="s">
        <v>143</v>
      </c>
      <c r="E514" s="37"/>
      <c r="F514" s="184" t="s">
        <v>2141</v>
      </c>
      <c r="G514" s="37"/>
      <c r="H514" s="37"/>
      <c r="I514" s="426"/>
      <c r="J514" s="408"/>
      <c r="K514" s="37"/>
      <c r="L514" s="40"/>
      <c r="M514" s="186"/>
      <c r="N514" s="187"/>
      <c r="O514" s="64"/>
      <c r="P514" s="64"/>
      <c r="Q514" s="64"/>
      <c r="R514" s="64"/>
      <c r="S514" s="64"/>
      <c r="T514" s="65"/>
      <c r="U514" s="35"/>
      <c r="V514" s="35"/>
      <c r="W514" s="35"/>
      <c r="X514" s="35"/>
      <c r="Y514" s="35"/>
      <c r="Z514" s="35"/>
      <c r="AA514" s="35"/>
      <c r="AB514" s="35"/>
      <c r="AC514" s="35"/>
      <c r="AD514" s="35"/>
      <c r="AE514" s="35"/>
      <c r="AT514" s="19" t="s">
        <v>143</v>
      </c>
      <c r="AU514" s="19" t="s">
        <v>159</v>
      </c>
    </row>
    <row r="515" spans="1:65" s="2" customFormat="1" ht="14.45" customHeight="1">
      <c r="A515" s="35"/>
      <c r="B515" s="36"/>
      <c r="C515" s="218" t="s">
        <v>2304</v>
      </c>
      <c r="D515" s="218" t="s">
        <v>192</v>
      </c>
      <c r="E515" s="219" t="s">
        <v>2305</v>
      </c>
      <c r="F515" s="220" t="s">
        <v>2306</v>
      </c>
      <c r="G515" s="221" t="s">
        <v>957</v>
      </c>
      <c r="H515" s="222">
        <v>1</v>
      </c>
      <c r="I515" s="427"/>
      <c r="J515" s="428">
        <f>ROUND(I515*H515,2)</f>
        <v>0</v>
      </c>
      <c r="K515" s="220" t="s">
        <v>19</v>
      </c>
      <c r="L515" s="223"/>
      <c r="M515" s="224" t="s">
        <v>19</v>
      </c>
      <c r="N515" s="225" t="s">
        <v>47</v>
      </c>
      <c r="O515" s="64"/>
      <c r="P515" s="179">
        <f>O515*H515</f>
        <v>0</v>
      </c>
      <c r="Q515" s="179">
        <v>0</v>
      </c>
      <c r="R515" s="179">
        <f>Q515*H515</f>
        <v>0</v>
      </c>
      <c r="S515" s="179">
        <v>0</v>
      </c>
      <c r="T515" s="180">
        <f>S515*H515</f>
        <v>0</v>
      </c>
      <c r="U515" s="35"/>
      <c r="V515" s="35"/>
      <c r="W515" s="35"/>
      <c r="X515" s="35"/>
      <c r="Y515" s="35"/>
      <c r="Z515" s="35"/>
      <c r="AA515" s="35"/>
      <c r="AB515" s="35"/>
      <c r="AC515" s="35"/>
      <c r="AD515" s="35"/>
      <c r="AE515" s="35"/>
      <c r="AR515" s="181" t="s">
        <v>1178</v>
      </c>
      <c r="AT515" s="181" t="s">
        <v>192</v>
      </c>
      <c r="AU515" s="181" t="s">
        <v>159</v>
      </c>
      <c r="AY515" s="19" t="s">
        <v>134</v>
      </c>
      <c r="BE515" s="182">
        <f>IF(N515="základní",J515,0)</f>
        <v>0</v>
      </c>
      <c r="BF515" s="182">
        <f>IF(N515="snížená",J515,0)</f>
        <v>0</v>
      </c>
      <c r="BG515" s="182">
        <f>IF(N515="zákl. přenesená",J515,0)</f>
        <v>0</v>
      </c>
      <c r="BH515" s="182">
        <f>IF(N515="sníž. přenesená",J515,0)</f>
        <v>0</v>
      </c>
      <c r="BI515" s="182">
        <f>IF(N515="nulová",J515,0)</f>
        <v>0</v>
      </c>
      <c r="BJ515" s="19" t="s">
        <v>84</v>
      </c>
      <c r="BK515" s="182">
        <f>ROUND(I515*H515,2)</f>
        <v>0</v>
      </c>
      <c r="BL515" s="19" t="s">
        <v>619</v>
      </c>
      <c r="BM515" s="181" t="s">
        <v>2307</v>
      </c>
    </row>
    <row r="516" spans="1:65" s="2" customFormat="1">
      <c r="A516" s="35"/>
      <c r="B516" s="36"/>
      <c r="C516" s="37"/>
      <c r="D516" s="183" t="s">
        <v>143</v>
      </c>
      <c r="E516" s="37"/>
      <c r="F516" s="184" t="s">
        <v>2306</v>
      </c>
      <c r="G516" s="37"/>
      <c r="H516" s="37"/>
      <c r="I516" s="426"/>
      <c r="J516" s="408"/>
      <c r="K516" s="37"/>
      <c r="L516" s="40"/>
      <c r="M516" s="186"/>
      <c r="N516" s="187"/>
      <c r="O516" s="64"/>
      <c r="P516" s="64"/>
      <c r="Q516" s="64"/>
      <c r="R516" s="64"/>
      <c r="S516" s="64"/>
      <c r="T516" s="65"/>
      <c r="U516" s="35"/>
      <c r="V516" s="35"/>
      <c r="W516" s="35"/>
      <c r="X516" s="35"/>
      <c r="Y516" s="35"/>
      <c r="Z516" s="35"/>
      <c r="AA516" s="35"/>
      <c r="AB516" s="35"/>
      <c r="AC516" s="35"/>
      <c r="AD516" s="35"/>
      <c r="AE516" s="35"/>
      <c r="AT516" s="19" t="s">
        <v>143</v>
      </c>
      <c r="AU516" s="19" t="s">
        <v>159</v>
      </c>
    </row>
    <row r="517" spans="1:65" s="2" customFormat="1" ht="14.45" customHeight="1">
      <c r="A517" s="35"/>
      <c r="B517" s="36"/>
      <c r="C517" s="218" t="s">
        <v>2308</v>
      </c>
      <c r="D517" s="218" t="s">
        <v>192</v>
      </c>
      <c r="E517" s="219" t="s">
        <v>1922</v>
      </c>
      <c r="F517" s="220" t="s">
        <v>1923</v>
      </c>
      <c r="G517" s="221" t="s">
        <v>957</v>
      </c>
      <c r="H517" s="222">
        <v>5</v>
      </c>
      <c r="I517" s="427"/>
      <c r="J517" s="428">
        <f>ROUND(I517*H517,2)</f>
        <v>0</v>
      </c>
      <c r="K517" s="220" t="s">
        <v>19</v>
      </c>
      <c r="L517" s="223"/>
      <c r="M517" s="224" t="s">
        <v>19</v>
      </c>
      <c r="N517" s="225" t="s">
        <v>47</v>
      </c>
      <c r="O517" s="64"/>
      <c r="P517" s="179">
        <f>O517*H517</f>
        <v>0</v>
      </c>
      <c r="Q517" s="179">
        <v>0</v>
      </c>
      <c r="R517" s="179">
        <f>Q517*H517</f>
        <v>0</v>
      </c>
      <c r="S517" s="179">
        <v>0</v>
      </c>
      <c r="T517" s="180">
        <f>S517*H517</f>
        <v>0</v>
      </c>
      <c r="U517" s="35"/>
      <c r="V517" s="35"/>
      <c r="W517" s="35"/>
      <c r="X517" s="35"/>
      <c r="Y517" s="35"/>
      <c r="Z517" s="35"/>
      <c r="AA517" s="35"/>
      <c r="AB517" s="35"/>
      <c r="AC517" s="35"/>
      <c r="AD517" s="35"/>
      <c r="AE517" s="35"/>
      <c r="AR517" s="181" t="s">
        <v>1178</v>
      </c>
      <c r="AT517" s="181" t="s">
        <v>192</v>
      </c>
      <c r="AU517" s="181" t="s">
        <v>159</v>
      </c>
      <c r="AY517" s="19" t="s">
        <v>134</v>
      </c>
      <c r="BE517" s="182">
        <f>IF(N517="základní",J517,0)</f>
        <v>0</v>
      </c>
      <c r="BF517" s="182">
        <f>IF(N517="snížená",J517,0)</f>
        <v>0</v>
      </c>
      <c r="BG517" s="182">
        <f>IF(N517="zákl. přenesená",J517,0)</f>
        <v>0</v>
      </c>
      <c r="BH517" s="182">
        <f>IF(N517="sníž. přenesená",J517,0)</f>
        <v>0</v>
      </c>
      <c r="BI517" s="182">
        <f>IF(N517="nulová",J517,0)</f>
        <v>0</v>
      </c>
      <c r="BJ517" s="19" t="s">
        <v>84</v>
      </c>
      <c r="BK517" s="182">
        <f>ROUND(I517*H517,2)</f>
        <v>0</v>
      </c>
      <c r="BL517" s="19" t="s">
        <v>619</v>
      </c>
      <c r="BM517" s="181" t="s">
        <v>2309</v>
      </c>
    </row>
    <row r="518" spans="1:65" s="2" customFormat="1">
      <c r="A518" s="35"/>
      <c r="B518" s="36"/>
      <c r="C518" s="37"/>
      <c r="D518" s="183" t="s">
        <v>143</v>
      </c>
      <c r="E518" s="37"/>
      <c r="F518" s="184" t="s">
        <v>1923</v>
      </c>
      <c r="G518" s="37"/>
      <c r="H518" s="37"/>
      <c r="I518" s="426"/>
      <c r="J518" s="408"/>
      <c r="K518" s="37"/>
      <c r="L518" s="40"/>
      <c r="M518" s="186"/>
      <c r="N518" s="187"/>
      <c r="O518" s="64"/>
      <c r="P518" s="64"/>
      <c r="Q518" s="64"/>
      <c r="R518" s="64"/>
      <c r="S518" s="64"/>
      <c r="T518" s="65"/>
      <c r="U518" s="35"/>
      <c r="V518" s="35"/>
      <c r="W518" s="35"/>
      <c r="X518" s="35"/>
      <c r="Y518" s="35"/>
      <c r="Z518" s="35"/>
      <c r="AA518" s="35"/>
      <c r="AB518" s="35"/>
      <c r="AC518" s="35"/>
      <c r="AD518" s="35"/>
      <c r="AE518" s="35"/>
      <c r="AT518" s="19" t="s">
        <v>143</v>
      </c>
      <c r="AU518" s="19" t="s">
        <v>159</v>
      </c>
    </row>
    <row r="519" spans="1:65" s="2" customFormat="1" ht="14.45" customHeight="1">
      <c r="A519" s="35"/>
      <c r="B519" s="36"/>
      <c r="C519" s="218" t="s">
        <v>2310</v>
      </c>
      <c r="D519" s="218" t="s">
        <v>192</v>
      </c>
      <c r="E519" s="219" t="s">
        <v>2311</v>
      </c>
      <c r="F519" s="220" t="s">
        <v>2312</v>
      </c>
      <c r="G519" s="221" t="s">
        <v>957</v>
      </c>
      <c r="H519" s="222">
        <v>1</v>
      </c>
      <c r="I519" s="427"/>
      <c r="J519" s="428">
        <f>ROUND(I519*H519,2)</f>
        <v>0</v>
      </c>
      <c r="K519" s="220" t="s">
        <v>19</v>
      </c>
      <c r="L519" s="223"/>
      <c r="M519" s="224" t="s">
        <v>19</v>
      </c>
      <c r="N519" s="225" t="s">
        <v>47</v>
      </c>
      <c r="O519" s="64"/>
      <c r="P519" s="179">
        <f>O519*H519</f>
        <v>0</v>
      </c>
      <c r="Q519" s="179">
        <v>0</v>
      </c>
      <c r="R519" s="179">
        <f>Q519*H519</f>
        <v>0</v>
      </c>
      <c r="S519" s="179">
        <v>0</v>
      </c>
      <c r="T519" s="180">
        <f>S519*H519</f>
        <v>0</v>
      </c>
      <c r="U519" s="35"/>
      <c r="V519" s="35"/>
      <c r="W519" s="35"/>
      <c r="X519" s="35"/>
      <c r="Y519" s="35"/>
      <c r="Z519" s="35"/>
      <c r="AA519" s="35"/>
      <c r="AB519" s="35"/>
      <c r="AC519" s="35"/>
      <c r="AD519" s="35"/>
      <c r="AE519" s="35"/>
      <c r="AR519" s="181" t="s">
        <v>1178</v>
      </c>
      <c r="AT519" s="181" t="s">
        <v>192</v>
      </c>
      <c r="AU519" s="181" t="s">
        <v>159</v>
      </c>
      <c r="AY519" s="19" t="s">
        <v>134</v>
      </c>
      <c r="BE519" s="182">
        <f>IF(N519="základní",J519,0)</f>
        <v>0</v>
      </c>
      <c r="BF519" s="182">
        <f>IF(N519="snížená",J519,0)</f>
        <v>0</v>
      </c>
      <c r="BG519" s="182">
        <f>IF(N519="zákl. přenesená",J519,0)</f>
        <v>0</v>
      </c>
      <c r="BH519" s="182">
        <f>IF(N519="sníž. přenesená",J519,0)</f>
        <v>0</v>
      </c>
      <c r="BI519" s="182">
        <f>IF(N519="nulová",J519,0)</f>
        <v>0</v>
      </c>
      <c r="BJ519" s="19" t="s">
        <v>84</v>
      </c>
      <c r="BK519" s="182">
        <f>ROUND(I519*H519,2)</f>
        <v>0</v>
      </c>
      <c r="BL519" s="19" t="s">
        <v>619</v>
      </c>
      <c r="BM519" s="181" t="s">
        <v>2313</v>
      </c>
    </row>
    <row r="520" spans="1:65" s="2" customFormat="1">
      <c r="A520" s="35"/>
      <c r="B520" s="36"/>
      <c r="C520" s="37"/>
      <c r="D520" s="183" t="s">
        <v>143</v>
      </c>
      <c r="E520" s="37"/>
      <c r="F520" s="184" t="s">
        <v>2312</v>
      </c>
      <c r="G520" s="37"/>
      <c r="H520" s="37"/>
      <c r="I520" s="426"/>
      <c r="J520" s="408"/>
      <c r="K520" s="37"/>
      <c r="L520" s="40"/>
      <c r="M520" s="186"/>
      <c r="N520" s="187"/>
      <c r="O520" s="64"/>
      <c r="P520" s="64"/>
      <c r="Q520" s="64"/>
      <c r="R520" s="64"/>
      <c r="S520" s="64"/>
      <c r="T520" s="65"/>
      <c r="U520" s="35"/>
      <c r="V520" s="35"/>
      <c r="W520" s="35"/>
      <c r="X520" s="35"/>
      <c r="Y520" s="35"/>
      <c r="Z520" s="35"/>
      <c r="AA520" s="35"/>
      <c r="AB520" s="35"/>
      <c r="AC520" s="35"/>
      <c r="AD520" s="35"/>
      <c r="AE520" s="35"/>
      <c r="AT520" s="19" t="s">
        <v>143</v>
      </c>
      <c r="AU520" s="19" t="s">
        <v>159</v>
      </c>
    </row>
    <row r="521" spans="1:65" s="2" customFormat="1" ht="14.45" customHeight="1">
      <c r="A521" s="35"/>
      <c r="B521" s="36"/>
      <c r="C521" s="218" t="s">
        <v>2314</v>
      </c>
      <c r="D521" s="218" t="s">
        <v>192</v>
      </c>
      <c r="E521" s="219" t="s">
        <v>2153</v>
      </c>
      <c r="F521" s="220" t="s">
        <v>2154</v>
      </c>
      <c r="G521" s="221" t="s">
        <v>957</v>
      </c>
      <c r="H521" s="222">
        <v>1</v>
      </c>
      <c r="I521" s="427"/>
      <c r="J521" s="428">
        <f>ROUND(I521*H521,2)</f>
        <v>0</v>
      </c>
      <c r="K521" s="220" t="s">
        <v>19</v>
      </c>
      <c r="L521" s="223"/>
      <c r="M521" s="224" t="s">
        <v>19</v>
      </c>
      <c r="N521" s="225" t="s">
        <v>47</v>
      </c>
      <c r="O521" s="64"/>
      <c r="P521" s="179">
        <f>O521*H521</f>
        <v>0</v>
      </c>
      <c r="Q521" s="179">
        <v>0</v>
      </c>
      <c r="R521" s="179">
        <f>Q521*H521</f>
        <v>0</v>
      </c>
      <c r="S521" s="179">
        <v>0</v>
      </c>
      <c r="T521" s="180">
        <f>S521*H521</f>
        <v>0</v>
      </c>
      <c r="U521" s="35"/>
      <c r="V521" s="35"/>
      <c r="W521" s="35"/>
      <c r="X521" s="35"/>
      <c r="Y521" s="35"/>
      <c r="Z521" s="35"/>
      <c r="AA521" s="35"/>
      <c r="AB521" s="35"/>
      <c r="AC521" s="35"/>
      <c r="AD521" s="35"/>
      <c r="AE521" s="35"/>
      <c r="AR521" s="181" t="s">
        <v>1178</v>
      </c>
      <c r="AT521" s="181" t="s">
        <v>192</v>
      </c>
      <c r="AU521" s="181" t="s">
        <v>159</v>
      </c>
      <c r="AY521" s="19" t="s">
        <v>134</v>
      </c>
      <c r="BE521" s="182">
        <f>IF(N521="základní",J521,0)</f>
        <v>0</v>
      </c>
      <c r="BF521" s="182">
        <f>IF(N521="snížená",J521,0)</f>
        <v>0</v>
      </c>
      <c r="BG521" s="182">
        <f>IF(N521="zákl. přenesená",J521,0)</f>
        <v>0</v>
      </c>
      <c r="BH521" s="182">
        <f>IF(N521="sníž. přenesená",J521,0)</f>
        <v>0</v>
      </c>
      <c r="BI521" s="182">
        <f>IF(N521="nulová",J521,0)</f>
        <v>0</v>
      </c>
      <c r="BJ521" s="19" t="s">
        <v>84</v>
      </c>
      <c r="BK521" s="182">
        <f>ROUND(I521*H521,2)</f>
        <v>0</v>
      </c>
      <c r="BL521" s="19" t="s">
        <v>619</v>
      </c>
      <c r="BM521" s="181" t="s">
        <v>2315</v>
      </c>
    </row>
    <row r="522" spans="1:65" s="2" customFormat="1">
      <c r="A522" s="35"/>
      <c r="B522" s="36"/>
      <c r="C522" s="37"/>
      <c r="D522" s="183" t="s">
        <v>143</v>
      </c>
      <c r="E522" s="37"/>
      <c r="F522" s="184" t="s">
        <v>2154</v>
      </c>
      <c r="G522" s="37"/>
      <c r="H522" s="37"/>
      <c r="I522" s="426"/>
      <c r="J522" s="408"/>
      <c r="K522" s="37"/>
      <c r="L522" s="40"/>
      <c r="M522" s="186"/>
      <c r="N522" s="187"/>
      <c r="O522" s="64"/>
      <c r="P522" s="64"/>
      <c r="Q522" s="64"/>
      <c r="R522" s="64"/>
      <c r="S522" s="64"/>
      <c r="T522" s="65"/>
      <c r="U522" s="35"/>
      <c r="V522" s="35"/>
      <c r="W522" s="35"/>
      <c r="X522" s="35"/>
      <c r="Y522" s="35"/>
      <c r="Z522" s="35"/>
      <c r="AA522" s="35"/>
      <c r="AB522" s="35"/>
      <c r="AC522" s="35"/>
      <c r="AD522" s="35"/>
      <c r="AE522" s="35"/>
      <c r="AT522" s="19" t="s">
        <v>143</v>
      </c>
      <c r="AU522" s="19" t="s">
        <v>159</v>
      </c>
    </row>
    <row r="523" spans="1:65" s="2" customFormat="1" ht="14.45" customHeight="1">
      <c r="A523" s="35"/>
      <c r="B523" s="36"/>
      <c r="C523" s="218" t="s">
        <v>2316</v>
      </c>
      <c r="D523" s="218" t="s">
        <v>192</v>
      </c>
      <c r="E523" s="219" t="s">
        <v>2317</v>
      </c>
      <c r="F523" s="220" t="s">
        <v>2318</v>
      </c>
      <c r="G523" s="221" t="s">
        <v>957</v>
      </c>
      <c r="H523" s="222">
        <v>1</v>
      </c>
      <c r="I523" s="427"/>
      <c r="J523" s="428">
        <f>ROUND(I523*H523,2)</f>
        <v>0</v>
      </c>
      <c r="K523" s="220" t="s">
        <v>19</v>
      </c>
      <c r="L523" s="223"/>
      <c r="M523" s="224" t="s">
        <v>19</v>
      </c>
      <c r="N523" s="225" t="s">
        <v>47</v>
      </c>
      <c r="O523" s="64"/>
      <c r="P523" s="179">
        <f>O523*H523</f>
        <v>0</v>
      </c>
      <c r="Q523" s="179">
        <v>0</v>
      </c>
      <c r="R523" s="179">
        <f>Q523*H523</f>
        <v>0</v>
      </c>
      <c r="S523" s="179">
        <v>0</v>
      </c>
      <c r="T523" s="180">
        <f>S523*H523</f>
        <v>0</v>
      </c>
      <c r="U523" s="35"/>
      <c r="V523" s="35"/>
      <c r="W523" s="35"/>
      <c r="X523" s="35"/>
      <c r="Y523" s="35"/>
      <c r="Z523" s="35"/>
      <c r="AA523" s="35"/>
      <c r="AB523" s="35"/>
      <c r="AC523" s="35"/>
      <c r="AD523" s="35"/>
      <c r="AE523" s="35"/>
      <c r="AR523" s="181" t="s">
        <v>1178</v>
      </c>
      <c r="AT523" s="181" t="s">
        <v>192</v>
      </c>
      <c r="AU523" s="181" t="s">
        <v>159</v>
      </c>
      <c r="AY523" s="19" t="s">
        <v>134</v>
      </c>
      <c r="BE523" s="182">
        <f>IF(N523="základní",J523,0)</f>
        <v>0</v>
      </c>
      <c r="BF523" s="182">
        <f>IF(N523="snížená",J523,0)</f>
        <v>0</v>
      </c>
      <c r="BG523" s="182">
        <f>IF(N523="zákl. přenesená",J523,0)</f>
        <v>0</v>
      </c>
      <c r="BH523" s="182">
        <f>IF(N523="sníž. přenesená",J523,0)</f>
        <v>0</v>
      </c>
      <c r="BI523" s="182">
        <f>IF(N523="nulová",J523,0)</f>
        <v>0</v>
      </c>
      <c r="BJ523" s="19" t="s">
        <v>84</v>
      </c>
      <c r="BK523" s="182">
        <f>ROUND(I523*H523,2)</f>
        <v>0</v>
      </c>
      <c r="BL523" s="19" t="s">
        <v>619</v>
      </c>
      <c r="BM523" s="181" t="s">
        <v>2319</v>
      </c>
    </row>
    <row r="524" spans="1:65" s="2" customFormat="1">
      <c r="A524" s="35"/>
      <c r="B524" s="36"/>
      <c r="C524" s="37"/>
      <c r="D524" s="183" t="s">
        <v>143</v>
      </c>
      <c r="E524" s="37"/>
      <c r="F524" s="184" t="s">
        <v>2318</v>
      </c>
      <c r="G524" s="37"/>
      <c r="H524" s="37"/>
      <c r="I524" s="426"/>
      <c r="J524" s="408"/>
      <c r="K524" s="37"/>
      <c r="L524" s="40"/>
      <c r="M524" s="186"/>
      <c r="N524" s="187"/>
      <c r="O524" s="64"/>
      <c r="P524" s="64"/>
      <c r="Q524" s="64"/>
      <c r="R524" s="64"/>
      <c r="S524" s="64"/>
      <c r="T524" s="65"/>
      <c r="U524" s="35"/>
      <c r="V524" s="35"/>
      <c r="W524" s="35"/>
      <c r="X524" s="35"/>
      <c r="Y524" s="35"/>
      <c r="Z524" s="35"/>
      <c r="AA524" s="35"/>
      <c r="AB524" s="35"/>
      <c r="AC524" s="35"/>
      <c r="AD524" s="35"/>
      <c r="AE524" s="35"/>
      <c r="AT524" s="19" t="s">
        <v>143</v>
      </c>
      <c r="AU524" s="19" t="s">
        <v>159</v>
      </c>
    </row>
    <row r="525" spans="1:65" s="2" customFormat="1" ht="14.45" customHeight="1">
      <c r="A525" s="35"/>
      <c r="B525" s="36"/>
      <c r="C525" s="218" t="s">
        <v>2320</v>
      </c>
      <c r="D525" s="218" t="s">
        <v>192</v>
      </c>
      <c r="E525" s="219" t="s">
        <v>2321</v>
      </c>
      <c r="F525" s="220" t="s">
        <v>2322</v>
      </c>
      <c r="G525" s="221" t="s">
        <v>957</v>
      </c>
      <c r="H525" s="222">
        <v>1</v>
      </c>
      <c r="I525" s="427"/>
      <c r="J525" s="428">
        <f>ROUND(I525*H525,2)</f>
        <v>0</v>
      </c>
      <c r="K525" s="220" t="s">
        <v>19</v>
      </c>
      <c r="L525" s="223"/>
      <c r="M525" s="224" t="s">
        <v>19</v>
      </c>
      <c r="N525" s="225" t="s">
        <v>47</v>
      </c>
      <c r="O525" s="64"/>
      <c r="P525" s="179">
        <f>O525*H525</f>
        <v>0</v>
      </c>
      <c r="Q525" s="179">
        <v>0</v>
      </c>
      <c r="R525" s="179">
        <f>Q525*H525</f>
        <v>0</v>
      </c>
      <c r="S525" s="179">
        <v>0</v>
      </c>
      <c r="T525" s="180">
        <f>S525*H525</f>
        <v>0</v>
      </c>
      <c r="U525" s="35"/>
      <c r="V525" s="35"/>
      <c r="W525" s="35"/>
      <c r="X525" s="35"/>
      <c r="Y525" s="35"/>
      <c r="Z525" s="35"/>
      <c r="AA525" s="35"/>
      <c r="AB525" s="35"/>
      <c r="AC525" s="35"/>
      <c r="AD525" s="35"/>
      <c r="AE525" s="35"/>
      <c r="AR525" s="181" t="s">
        <v>1178</v>
      </c>
      <c r="AT525" s="181" t="s">
        <v>192</v>
      </c>
      <c r="AU525" s="181" t="s">
        <v>159</v>
      </c>
      <c r="AY525" s="19" t="s">
        <v>134</v>
      </c>
      <c r="BE525" s="182">
        <f>IF(N525="základní",J525,0)</f>
        <v>0</v>
      </c>
      <c r="BF525" s="182">
        <f>IF(N525="snížená",J525,0)</f>
        <v>0</v>
      </c>
      <c r="BG525" s="182">
        <f>IF(N525="zákl. přenesená",J525,0)</f>
        <v>0</v>
      </c>
      <c r="BH525" s="182">
        <f>IF(N525="sníž. přenesená",J525,0)</f>
        <v>0</v>
      </c>
      <c r="BI525" s="182">
        <f>IF(N525="nulová",J525,0)</f>
        <v>0</v>
      </c>
      <c r="BJ525" s="19" t="s">
        <v>84</v>
      </c>
      <c r="BK525" s="182">
        <f>ROUND(I525*H525,2)</f>
        <v>0</v>
      </c>
      <c r="BL525" s="19" t="s">
        <v>619</v>
      </c>
      <c r="BM525" s="181" t="s">
        <v>2323</v>
      </c>
    </row>
    <row r="526" spans="1:65" s="2" customFormat="1">
      <c r="A526" s="35"/>
      <c r="B526" s="36"/>
      <c r="C526" s="37"/>
      <c r="D526" s="183" t="s">
        <v>143</v>
      </c>
      <c r="E526" s="37"/>
      <c r="F526" s="184" t="s">
        <v>2322</v>
      </c>
      <c r="G526" s="37"/>
      <c r="H526" s="37"/>
      <c r="I526" s="426"/>
      <c r="J526" s="408"/>
      <c r="K526" s="37"/>
      <c r="L526" s="40"/>
      <c r="M526" s="186"/>
      <c r="N526" s="187"/>
      <c r="O526" s="64"/>
      <c r="P526" s="64"/>
      <c r="Q526" s="64"/>
      <c r="R526" s="64"/>
      <c r="S526" s="64"/>
      <c r="T526" s="65"/>
      <c r="U526" s="35"/>
      <c r="V526" s="35"/>
      <c r="W526" s="35"/>
      <c r="X526" s="35"/>
      <c r="Y526" s="35"/>
      <c r="Z526" s="35"/>
      <c r="AA526" s="35"/>
      <c r="AB526" s="35"/>
      <c r="AC526" s="35"/>
      <c r="AD526" s="35"/>
      <c r="AE526" s="35"/>
      <c r="AT526" s="19" t="s">
        <v>143</v>
      </c>
      <c r="AU526" s="19" t="s">
        <v>159</v>
      </c>
    </row>
    <row r="527" spans="1:65" s="2" customFormat="1" ht="14.45" customHeight="1">
      <c r="A527" s="35"/>
      <c r="B527" s="36"/>
      <c r="C527" s="218" t="s">
        <v>2324</v>
      </c>
      <c r="D527" s="218" t="s">
        <v>192</v>
      </c>
      <c r="E527" s="219" t="s">
        <v>2325</v>
      </c>
      <c r="F527" s="220" t="s">
        <v>2326</v>
      </c>
      <c r="G527" s="221" t="s">
        <v>957</v>
      </c>
      <c r="H527" s="222">
        <v>2</v>
      </c>
      <c r="I527" s="427"/>
      <c r="J527" s="428">
        <f>ROUND(I527*H527,2)</f>
        <v>0</v>
      </c>
      <c r="K527" s="220" t="s">
        <v>19</v>
      </c>
      <c r="L527" s="223"/>
      <c r="M527" s="224" t="s">
        <v>19</v>
      </c>
      <c r="N527" s="225" t="s">
        <v>47</v>
      </c>
      <c r="O527" s="64"/>
      <c r="P527" s="179">
        <f>O527*H527</f>
        <v>0</v>
      </c>
      <c r="Q527" s="179">
        <v>0</v>
      </c>
      <c r="R527" s="179">
        <f>Q527*H527</f>
        <v>0</v>
      </c>
      <c r="S527" s="179">
        <v>0</v>
      </c>
      <c r="T527" s="180">
        <f>S527*H527</f>
        <v>0</v>
      </c>
      <c r="U527" s="35"/>
      <c r="V527" s="35"/>
      <c r="W527" s="35"/>
      <c r="X527" s="35"/>
      <c r="Y527" s="35"/>
      <c r="Z527" s="35"/>
      <c r="AA527" s="35"/>
      <c r="AB527" s="35"/>
      <c r="AC527" s="35"/>
      <c r="AD527" s="35"/>
      <c r="AE527" s="35"/>
      <c r="AR527" s="181" t="s">
        <v>1178</v>
      </c>
      <c r="AT527" s="181" t="s">
        <v>192</v>
      </c>
      <c r="AU527" s="181" t="s">
        <v>159</v>
      </c>
      <c r="AY527" s="19" t="s">
        <v>134</v>
      </c>
      <c r="BE527" s="182">
        <f>IF(N527="základní",J527,0)</f>
        <v>0</v>
      </c>
      <c r="BF527" s="182">
        <f>IF(N527="snížená",J527,0)</f>
        <v>0</v>
      </c>
      <c r="BG527" s="182">
        <f>IF(N527="zákl. přenesená",J527,0)</f>
        <v>0</v>
      </c>
      <c r="BH527" s="182">
        <f>IF(N527="sníž. přenesená",J527,0)</f>
        <v>0</v>
      </c>
      <c r="BI527" s="182">
        <f>IF(N527="nulová",J527,0)</f>
        <v>0</v>
      </c>
      <c r="BJ527" s="19" t="s">
        <v>84</v>
      </c>
      <c r="BK527" s="182">
        <f>ROUND(I527*H527,2)</f>
        <v>0</v>
      </c>
      <c r="BL527" s="19" t="s">
        <v>619</v>
      </c>
      <c r="BM527" s="181" t="s">
        <v>2327</v>
      </c>
    </row>
    <row r="528" spans="1:65" s="2" customFormat="1">
      <c r="A528" s="35"/>
      <c r="B528" s="36"/>
      <c r="C528" s="37"/>
      <c r="D528" s="183" t="s">
        <v>143</v>
      </c>
      <c r="E528" s="37"/>
      <c r="F528" s="184" t="s">
        <v>2326</v>
      </c>
      <c r="G528" s="37"/>
      <c r="H528" s="37"/>
      <c r="I528" s="426"/>
      <c r="J528" s="408"/>
      <c r="K528" s="37"/>
      <c r="L528" s="40"/>
      <c r="M528" s="186"/>
      <c r="N528" s="187"/>
      <c r="O528" s="64"/>
      <c r="P528" s="64"/>
      <c r="Q528" s="64"/>
      <c r="R528" s="64"/>
      <c r="S528" s="64"/>
      <c r="T528" s="65"/>
      <c r="U528" s="35"/>
      <c r="V528" s="35"/>
      <c r="W528" s="35"/>
      <c r="X528" s="35"/>
      <c r="Y528" s="35"/>
      <c r="Z528" s="35"/>
      <c r="AA528" s="35"/>
      <c r="AB528" s="35"/>
      <c r="AC528" s="35"/>
      <c r="AD528" s="35"/>
      <c r="AE528" s="35"/>
      <c r="AT528" s="19" t="s">
        <v>143</v>
      </c>
      <c r="AU528" s="19" t="s">
        <v>159</v>
      </c>
    </row>
    <row r="529" spans="1:65" s="2" customFormat="1" ht="14.45" customHeight="1">
      <c r="A529" s="35"/>
      <c r="B529" s="36"/>
      <c r="C529" s="218" t="s">
        <v>2328</v>
      </c>
      <c r="D529" s="218" t="s">
        <v>192</v>
      </c>
      <c r="E529" s="219" t="s">
        <v>2329</v>
      </c>
      <c r="F529" s="220" t="s">
        <v>2330</v>
      </c>
      <c r="G529" s="221" t="s">
        <v>957</v>
      </c>
      <c r="H529" s="222">
        <v>1</v>
      </c>
      <c r="I529" s="427"/>
      <c r="J529" s="428">
        <f>ROUND(I529*H529,2)</f>
        <v>0</v>
      </c>
      <c r="K529" s="220" t="s">
        <v>19</v>
      </c>
      <c r="L529" s="223"/>
      <c r="M529" s="224" t="s">
        <v>19</v>
      </c>
      <c r="N529" s="225" t="s">
        <v>47</v>
      </c>
      <c r="O529" s="64"/>
      <c r="P529" s="179">
        <f>O529*H529</f>
        <v>0</v>
      </c>
      <c r="Q529" s="179">
        <v>0</v>
      </c>
      <c r="R529" s="179">
        <f>Q529*H529</f>
        <v>0</v>
      </c>
      <c r="S529" s="179">
        <v>0</v>
      </c>
      <c r="T529" s="180">
        <f>S529*H529</f>
        <v>0</v>
      </c>
      <c r="U529" s="35"/>
      <c r="V529" s="35"/>
      <c r="W529" s="35"/>
      <c r="X529" s="35"/>
      <c r="Y529" s="35"/>
      <c r="Z529" s="35"/>
      <c r="AA529" s="35"/>
      <c r="AB529" s="35"/>
      <c r="AC529" s="35"/>
      <c r="AD529" s="35"/>
      <c r="AE529" s="35"/>
      <c r="AR529" s="181" t="s">
        <v>1178</v>
      </c>
      <c r="AT529" s="181" t="s">
        <v>192</v>
      </c>
      <c r="AU529" s="181" t="s">
        <v>159</v>
      </c>
      <c r="AY529" s="19" t="s">
        <v>134</v>
      </c>
      <c r="BE529" s="182">
        <f>IF(N529="základní",J529,0)</f>
        <v>0</v>
      </c>
      <c r="BF529" s="182">
        <f>IF(N529="snížená",J529,0)</f>
        <v>0</v>
      </c>
      <c r="BG529" s="182">
        <f>IF(N529="zákl. přenesená",J529,0)</f>
        <v>0</v>
      </c>
      <c r="BH529" s="182">
        <f>IF(N529="sníž. přenesená",J529,0)</f>
        <v>0</v>
      </c>
      <c r="BI529" s="182">
        <f>IF(N529="nulová",J529,0)</f>
        <v>0</v>
      </c>
      <c r="BJ529" s="19" t="s">
        <v>84</v>
      </c>
      <c r="BK529" s="182">
        <f>ROUND(I529*H529,2)</f>
        <v>0</v>
      </c>
      <c r="BL529" s="19" t="s">
        <v>619</v>
      </c>
      <c r="BM529" s="181" t="s">
        <v>2331</v>
      </c>
    </row>
    <row r="530" spans="1:65" s="2" customFormat="1">
      <c r="A530" s="35"/>
      <c r="B530" s="36"/>
      <c r="C530" s="37"/>
      <c r="D530" s="183" t="s">
        <v>143</v>
      </c>
      <c r="E530" s="37"/>
      <c r="F530" s="184" t="s">
        <v>2330</v>
      </c>
      <c r="G530" s="37"/>
      <c r="H530" s="37"/>
      <c r="I530" s="426"/>
      <c r="J530" s="408"/>
      <c r="K530" s="37"/>
      <c r="L530" s="40"/>
      <c r="M530" s="186"/>
      <c r="N530" s="187"/>
      <c r="O530" s="64"/>
      <c r="P530" s="64"/>
      <c r="Q530" s="64"/>
      <c r="R530" s="64"/>
      <c r="S530" s="64"/>
      <c r="T530" s="65"/>
      <c r="U530" s="35"/>
      <c r="V530" s="35"/>
      <c r="W530" s="35"/>
      <c r="X530" s="35"/>
      <c r="Y530" s="35"/>
      <c r="Z530" s="35"/>
      <c r="AA530" s="35"/>
      <c r="AB530" s="35"/>
      <c r="AC530" s="35"/>
      <c r="AD530" s="35"/>
      <c r="AE530" s="35"/>
      <c r="AT530" s="19" t="s">
        <v>143</v>
      </c>
      <c r="AU530" s="19" t="s">
        <v>159</v>
      </c>
    </row>
    <row r="531" spans="1:65" s="2" customFormat="1" ht="14.45" customHeight="1">
      <c r="A531" s="35"/>
      <c r="B531" s="36"/>
      <c r="C531" s="218" t="s">
        <v>2332</v>
      </c>
      <c r="D531" s="218" t="s">
        <v>192</v>
      </c>
      <c r="E531" s="219" t="s">
        <v>2333</v>
      </c>
      <c r="F531" s="220" t="s">
        <v>2334</v>
      </c>
      <c r="G531" s="221" t="s">
        <v>957</v>
      </c>
      <c r="H531" s="222">
        <v>1</v>
      </c>
      <c r="I531" s="427"/>
      <c r="J531" s="428">
        <f>ROUND(I531*H531,2)</f>
        <v>0</v>
      </c>
      <c r="K531" s="220" t="s">
        <v>19</v>
      </c>
      <c r="L531" s="223"/>
      <c r="M531" s="224" t="s">
        <v>19</v>
      </c>
      <c r="N531" s="225" t="s">
        <v>47</v>
      </c>
      <c r="O531" s="64"/>
      <c r="P531" s="179">
        <f>O531*H531</f>
        <v>0</v>
      </c>
      <c r="Q531" s="179">
        <v>0</v>
      </c>
      <c r="R531" s="179">
        <f>Q531*H531</f>
        <v>0</v>
      </c>
      <c r="S531" s="179">
        <v>0</v>
      </c>
      <c r="T531" s="180">
        <f>S531*H531</f>
        <v>0</v>
      </c>
      <c r="U531" s="35"/>
      <c r="V531" s="35"/>
      <c r="W531" s="35"/>
      <c r="X531" s="35"/>
      <c r="Y531" s="35"/>
      <c r="Z531" s="35"/>
      <c r="AA531" s="35"/>
      <c r="AB531" s="35"/>
      <c r="AC531" s="35"/>
      <c r="AD531" s="35"/>
      <c r="AE531" s="35"/>
      <c r="AR531" s="181" t="s">
        <v>1178</v>
      </c>
      <c r="AT531" s="181" t="s">
        <v>192</v>
      </c>
      <c r="AU531" s="181" t="s">
        <v>159</v>
      </c>
      <c r="AY531" s="19" t="s">
        <v>134</v>
      </c>
      <c r="BE531" s="182">
        <f>IF(N531="základní",J531,0)</f>
        <v>0</v>
      </c>
      <c r="BF531" s="182">
        <f>IF(N531="snížená",J531,0)</f>
        <v>0</v>
      </c>
      <c r="BG531" s="182">
        <f>IF(N531="zákl. přenesená",J531,0)</f>
        <v>0</v>
      </c>
      <c r="BH531" s="182">
        <f>IF(N531="sníž. přenesená",J531,0)</f>
        <v>0</v>
      </c>
      <c r="BI531" s="182">
        <f>IF(N531="nulová",J531,0)</f>
        <v>0</v>
      </c>
      <c r="BJ531" s="19" t="s">
        <v>84</v>
      </c>
      <c r="BK531" s="182">
        <f>ROUND(I531*H531,2)</f>
        <v>0</v>
      </c>
      <c r="BL531" s="19" t="s">
        <v>619</v>
      </c>
      <c r="BM531" s="181" t="s">
        <v>2335</v>
      </c>
    </row>
    <row r="532" spans="1:65" s="2" customFormat="1">
      <c r="A532" s="35"/>
      <c r="B532" s="36"/>
      <c r="C532" s="37"/>
      <c r="D532" s="183" t="s">
        <v>143</v>
      </c>
      <c r="E532" s="37"/>
      <c r="F532" s="184" t="s">
        <v>2334</v>
      </c>
      <c r="G532" s="37"/>
      <c r="H532" s="37"/>
      <c r="I532" s="426"/>
      <c r="J532" s="408"/>
      <c r="K532" s="37"/>
      <c r="L532" s="40"/>
      <c r="M532" s="186"/>
      <c r="N532" s="187"/>
      <c r="O532" s="64"/>
      <c r="P532" s="64"/>
      <c r="Q532" s="64"/>
      <c r="R532" s="64"/>
      <c r="S532" s="64"/>
      <c r="T532" s="65"/>
      <c r="U532" s="35"/>
      <c r="V532" s="35"/>
      <c r="W532" s="35"/>
      <c r="X532" s="35"/>
      <c r="Y532" s="35"/>
      <c r="Z532" s="35"/>
      <c r="AA532" s="35"/>
      <c r="AB532" s="35"/>
      <c r="AC532" s="35"/>
      <c r="AD532" s="35"/>
      <c r="AE532" s="35"/>
      <c r="AT532" s="19" t="s">
        <v>143</v>
      </c>
      <c r="AU532" s="19" t="s">
        <v>159</v>
      </c>
    </row>
    <row r="533" spans="1:65" s="2" customFormat="1" ht="14.45" customHeight="1">
      <c r="A533" s="35"/>
      <c r="B533" s="36"/>
      <c r="C533" s="218" t="s">
        <v>2336</v>
      </c>
      <c r="D533" s="218" t="s">
        <v>192</v>
      </c>
      <c r="E533" s="219" t="s">
        <v>2337</v>
      </c>
      <c r="F533" s="220" t="s">
        <v>2338</v>
      </c>
      <c r="G533" s="221" t="s">
        <v>957</v>
      </c>
      <c r="H533" s="222">
        <v>4</v>
      </c>
      <c r="I533" s="427"/>
      <c r="J533" s="428">
        <f>ROUND(I533*H533,2)</f>
        <v>0</v>
      </c>
      <c r="K533" s="220" t="s">
        <v>19</v>
      </c>
      <c r="L533" s="223"/>
      <c r="M533" s="224" t="s">
        <v>19</v>
      </c>
      <c r="N533" s="225" t="s">
        <v>47</v>
      </c>
      <c r="O533" s="64"/>
      <c r="P533" s="179">
        <f>O533*H533</f>
        <v>0</v>
      </c>
      <c r="Q533" s="179">
        <v>0</v>
      </c>
      <c r="R533" s="179">
        <f>Q533*H533</f>
        <v>0</v>
      </c>
      <c r="S533" s="179">
        <v>0</v>
      </c>
      <c r="T533" s="180">
        <f>S533*H533</f>
        <v>0</v>
      </c>
      <c r="U533" s="35"/>
      <c r="V533" s="35"/>
      <c r="W533" s="35"/>
      <c r="X533" s="35"/>
      <c r="Y533" s="35"/>
      <c r="Z533" s="35"/>
      <c r="AA533" s="35"/>
      <c r="AB533" s="35"/>
      <c r="AC533" s="35"/>
      <c r="AD533" s="35"/>
      <c r="AE533" s="35"/>
      <c r="AR533" s="181" t="s">
        <v>1178</v>
      </c>
      <c r="AT533" s="181" t="s">
        <v>192</v>
      </c>
      <c r="AU533" s="181" t="s">
        <v>159</v>
      </c>
      <c r="AY533" s="19" t="s">
        <v>134</v>
      </c>
      <c r="BE533" s="182">
        <f>IF(N533="základní",J533,0)</f>
        <v>0</v>
      </c>
      <c r="BF533" s="182">
        <f>IF(N533="snížená",J533,0)</f>
        <v>0</v>
      </c>
      <c r="BG533" s="182">
        <f>IF(N533="zákl. přenesená",J533,0)</f>
        <v>0</v>
      </c>
      <c r="BH533" s="182">
        <f>IF(N533="sníž. přenesená",J533,0)</f>
        <v>0</v>
      </c>
      <c r="BI533" s="182">
        <f>IF(N533="nulová",J533,0)</f>
        <v>0</v>
      </c>
      <c r="BJ533" s="19" t="s">
        <v>84</v>
      </c>
      <c r="BK533" s="182">
        <f>ROUND(I533*H533,2)</f>
        <v>0</v>
      </c>
      <c r="BL533" s="19" t="s">
        <v>619</v>
      </c>
      <c r="BM533" s="181" t="s">
        <v>2339</v>
      </c>
    </row>
    <row r="534" spans="1:65" s="2" customFormat="1">
      <c r="A534" s="35"/>
      <c r="B534" s="36"/>
      <c r="C534" s="37"/>
      <c r="D534" s="183" t="s">
        <v>143</v>
      </c>
      <c r="E534" s="37"/>
      <c r="F534" s="184" t="s">
        <v>2338</v>
      </c>
      <c r="G534" s="37"/>
      <c r="H534" s="37"/>
      <c r="I534" s="426"/>
      <c r="J534" s="408"/>
      <c r="K534" s="37"/>
      <c r="L534" s="40"/>
      <c r="M534" s="186"/>
      <c r="N534" s="187"/>
      <c r="O534" s="64"/>
      <c r="P534" s="64"/>
      <c r="Q534" s="64"/>
      <c r="R534" s="64"/>
      <c r="S534" s="64"/>
      <c r="T534" s="65"/>
      <c r="U534" s="35"/>
      <c r="V534" s="35"/>
      <c r="W534" s="35"/>
      <c r="X534" s="35"/>
      <c r="Y534" s="35"/>
      <c r="Z534" s="35"/>
      <c r="AA534" s="35"/>
      <c r="AB534" s="35"/>
      <c r="AC534" s="35"/>
      <c r="AD534" s="35"/>
      <c r="AE534" s="35"/>
      <c r="AT534" s="19" t="s">
        <v>143</v>
      </c>
      <c r="AU534" s="19" t="s">
        <v>159</v>
      </c>
    </row>
    <row r="535" spans="1:65" s="2" customFormat="1" ht="14.45" customHeight="1">
      <c r="A535" s="35"/>
      <c r="B535" s="36"/>
      <c r="C535" s="218" t="s">
        <v>2340</v>
      </c>
      <c r="D535" s="218" t="s">
        <v>192</v>
      </c>
      <c r="E535" s="219" t="s">
        <v>2341</v>
      </c>
      <c r="F535" s="220" t="s">
        <v>2342</v>
      </c>
      <c r="G535" s="221" t="s">
        <v>957</v>
      </c>
      <c r="H535" s="222">
        <v>5</v>
      </c>
      <c r="I535" s="427"/>
      <c r="J535" s="428">
        <f>ROUND(I535*H535,2)</f>
        <v>0</v>
      </c>
      <c r="K535" s="220" t="s">
        <v>19</v>
      </c>
      <c r="L535" s="223"/>
      <c r="M535" s="224" t="s">
        <v>19</v>
      </c>
      <c r="N535" s="225" t="s">
        <v>47</v>
      </c>
      <c r="O535" s="64"/>
      <c r="P535" s="179">
        <f>O535*H535</f>
        <v>0</v>
      </c>
      <c r="Q535" s="179">
        <v>0</v>
      </c>
      <c r="R535" s="179">
        <f>Q535*H535</f>
        <v>0</v>
      </c>
      <c r="S535" s="179">
        <v>0</v>
      </c>
      <c r="T535" s="180">
        <f>S535*H535</f>
        <v>0</v>
      </c>
      <c r="U535" s="35"/>
      <c r="V535" s="35"/>
      <c r="W535" s="35"/>
      <c r="X535" s="35"/>
      <c r="Y535" s="35"/>
      <c r="Z535" s="35"/>
      <c r="AA535" s="35"/>
      <c r="AB535" s="35"/>
      <c r="AC535" s="35"/>
      <c r="AD535" s="35"/>
      <c r="AE535" s="35"/>
      <c r="AR535" s="181" t="s">
        <v>1178</v>
      </c>
      <c r="AT535" s="181" t="s">
        <v>192</v>
      </c>
      <c r="AU535" s="181" t="s">
        <v>159</v>
      </c>
      <c r="AY535" s="19" t="s">
        <v>134</v>
      </c>
      <c r="BE535" s="182">
        <f>IF(N535="základní",J535,0)</f>
        <v>0</v>
      </c>
      <c r="BF535" s="182">
        <f>IF(N535="snížená",J535,0)</f>
        <v>0</v>
      </c>
      <c r="BG535" s="182">
        <f>IF(N535="zákl. přenesená",J535,0)</f>
        <v>0</v>
      </c>
      <c r="BH535" s="182">
        <f>IF(N535="sníž. přenesená",J535,0)</f>
        <v>0</v>
      </c>
      <c r="BI535" s="182">
        <f>IF(N535="nulová",J535,0)</f>
        <v>0</v>
      </c>
      <c r="BJ535" s="19" t="s">
        <v>84</v>
      </c>
      <c r="BK535" s="182">
        <f>ROUND(I535*H535,2)</f>
        <v>0</v>
      </c>
      <c r="BL535" s="19" t="s">
        <v>619</v>
      </c>
      <c r="BM535" s="181" t="s">
        <v>2343</v>
      </c>
    </row>
    <row r="536" spans="1:65" s="2" customFormat="1">
      <c r="A536" s="35"/>
      <c r="B536" s="36"/>
      <c r="C536" s="37"/>
      <c r="D536" s="183" t="s">
        <v>143</v>
      </c>
      <c r="E536" s="37"/>
      <c r="F536" s="184" t="s">
        <v>2342</v>
      </c>
      <c r="G536" s="37"/>
      <c r="H536" s="37"/>
      <c r="I536" s="426"/>
      <c r="J536" s="408"/>
      <c r="K536" s="37"/>
      <c r="L536" s="40"/>
      <c r="M536" s="186"/>
      <c r="N536" s="187"/>
      <c r="O536" s="64"/>
      <c r="P536" s="64"/>
      <c r="Q536" s="64"/>
      <c r="R536" s="64"/>
      <c r="S536" s="64"/>
      <c r="T536" s="65"/>
      <c r="U536" s="35"/>
      <c r="V536" s="35"/>
      <c r="W536" s="35"/>
      <c r="X536" s="35"/>
      <c r="Y536" s="35"/>
      <c r="Z536" s="35"/>
      <c r="AA536" s="35"/>
      <c r="AB536" s="35"/>
      <c r="AC536" s="35"/>
      <c r="AD536" s="35"/>
      <c r="AE536" s="35"/>
      <c r="AT536" s="19" t="s">
        <v>143</v>
      </c>
      <c r="AU536" s="19" t="s">
        <v>159</v>
      </c>
    </row>
    <row r="537" spans="1:65" s="2" customFormat="1" ht="14.45" customHeight="1">
      <c r="A537" s="35"/>
      <c r="B537" s="36"/>
      <c r="C537" s="218" t="s">
        <v>2344</v>
      </c>
      <c r="D537" s="218" t="s">
        <v>192</v>
      </c>
      <c r="E537" s="219" t="s">
        <v>2345</v>
      </c>
      <c r="F537" s="220" t="s">
        <v>2346</v>
      </c>
      <c r="G537" s="221" t="s">
        <v>957</v>
      </c>
      <c r="H537" s="222">
        <v>1</v>
      </c>
      <c r="I537" s="427"/>
      <c r="J537" s="428">
        <f>ROUND(I537*H537,2)</f>
        <v>0</v>
      </c>
      <c r="K537" s="220" t="s">
        <v>19</v>
      </c>
      <c r="L537" s="223"/>
      <c r="M537" s="224" t="s">
        <v>19</v>
      </c>
      <c r="N537" s="225" t="s">
        <v>47</v>
      </c>
      <c r="O537" s="64"/>
      <c r="P537" s="179">
        <f>O537*H537</f>
        <v>0</v>
      </c>
      <c r="Q537" s="179">
        <v>0</v>
      </c>
      <c r="R537" s="179">
        <f>Q537*H537</f>
        <v>0</v>
      </c>
      <c r="S537" s="179">
        <v>0</v>
      </c>
      <c r="T537" s="180">
        <f>S537*H537</f>
        <v>0</v>
      </c>
      <c r="U537" s="35"/>
      <c r="V537" s="35"/>
      <c r="W537" s="35"/>
      <c r="X537" s="35"/>
      <c r="Y537" s="35"/>
      <c r="Z537" s="35"/>
      <c r="AA537" s="35"/>
      <c r="AB537" s="35"/>
      <c r="AC537" s="35"/>
      <c r="AD537" s="35"/>
      <c r="AE537" s="35"/>
      <c r="AR537" s="181" t="s">
        <v>1178</v>
      </c>
      <c r="AT537" s="181" t="s">
        <v>192</v>
      </c>
      <c r="AU537" s="181" t="s">
        <v>159</v>
      </c>
      <c r="AY537" s="19" t="s">
        <v>134</v>
      </c>
      <c r="BE537" s="182">
        <f>IF(N537="základní",J537,0)</f>
        <v>0</v>
      </c>
      <c r="BF537" s="182">
        <f>IF(N537="snížená",J537,0)</f>
        <v>0</v>
      </c>
      <c r="BG537" s="182">
        <f>IF(N537="zákl. přenesená",J537,0)</f>
        <v>0</v>
      </c>
      <c r="BH537" s="182">
        <f>IF(N537="sníž. přenesená",J537,0)</f>
        <v>0</v>
      </c>
      <c r="BI537" s="182">
        <f>IF(N537="nulová",J537,0)</f>
        <v>0</v>
      </c>
      <c r="BJ537" s="19" t="s">
        <v>84</v>
      </c>
      <c r="BK537" s="182">
        <f>ROUND(I537*H537,2)</f>
        <v>0</v>
      </c>
      <c r="BL537" s="19" t="s">
        <v>619</v>
      </c>
      <c r="BM537" s="181" t="s">
        <v>2347</v>
      </c>
    </row>
    <row r="538" spans="1:65" s="2" customFormat="1">
      <c r="A538" s="35"/>
      <c r="B538" s="36"/>
      <c r="C538" s="37"/>
      <c r="D538" s="183" t="s">
        <v>143</v>
      </c>
      <c r="E538" s="37"/>
      <c r="F538" s="184" t="s">
        <v>2346</v>
      </c>
      <c r="G538" s="37"/>
      <c r="H538" s="37"/>
      <c r="I538" s="426"/>
      <c r="J538" s="408"/>
      <c r="K538" s="37"/>
      <c r="L538" s="40"/>
      <c r="M538" s="186"/>
      <c r="N538" s="187"/>
      <c r="O538" s="64"/>
      <c r="P538" s="64"/>
      <c r="Q538" s="64"/>
      <c r="R538" s="64"/>
      <c r="S538" s="64"/>
      <c r="T538" s="65"/>
      <c r="U538" s="35"/>
      <c r="V538" s="35"/>
      <c r="W538" s="35"/>
      <c r="X538" s="35"/>
      <c r="Y538" s="35"/>
      <c r="Z538" s="35"/>
      <c r="AA538" s="35"/>
      <c r="AB538" s="35"/>
      <c r="AC538" s="35"/>
      <c r="AD538" s="35"/>
      <c r="AE538" s="35"/>
      <c r="AT538" s="19" t="s">
        <v>143</v>
      </c>
      <c r="AU538" s="19" t="s">
        <v>159</v>
      </c>
    </row>
    <row r="539" spans="1:65" s="2" customFormat="1" ht="14.45" customHeight="1">
      <c r="A539" s="35"/>
      <c r="B539" s="36"/>
      <c r="C539" s="218" t="s">
        <v>2348</v>
      </c>
      <c r="D539" s="218" t="s">
        <v>192</v>
      </c>
      <c r="E539" s="219" t="s">
        <v>2349</v>
      </c>
      <c r="F539" s="220" t="s">
        <v>2350</v>
      </c>
      <c r="G539" s="221" t="s">
        <v>957</v>
      </c>
      <c r="H539" s="222">
        <v>1</v>
      </c>
      <c r="I539" s="427"/>
      <c r="J539" s="428">
        <f>ROUND(I539*H539,2)</f>
        <v>0</v>
      </c>
      <c r="K539" s="220" t="s">
        <v>19</v>
      </c>
      <c r="L539" s="223"/>
      <c r="M539" s="224" t="s">
        <v>19</v>
      </c>
      <c r="N539" s="225" t="s">
        <v>47</v>
      </c>
      <c r="O539" s="64"/>
      <c r="P539" s="179">
        <f>O539*H539</f>
        <v>0</v>
      </c>
      <c r="Q539" s="179">
        <v>0</v>
      </c>
      <c r="R539" s="179">
        <f>Q539*H539</f>
        <v>0</v>
      </c>
      <c r="S539" s="179">
        <v>0</v>
      </c>
      <c r="T539" s="180">
        <f>S539*H539</f>
        <v>0</v>
      </c>
      <c r="U539" s="35"/>
      <c r="V539" s="35"/>
      <c r="W539" s="35"/>
      <c r="X539" s="35"/>
      <c r="Y539" s="35"/>
      <c r="Z539" s="35"/>
      <c r="AA539" s="35"/>
      <c r="AB539" s="35"/>
      <c r="AC539" s="35"/>
      <c r="AD539" s="35"/>
      <c r="AE539" s="35"/>
      <c r="AR539" s="181" t="s">
        <v>1178</v>
      </c>
      <c r="AT539" s="181" t="s">
        <v>192</v>
      </c>
      <c r="AU539" s="181" t="s">
        <v>159</v>
      </c>
      <c r="AY539" s="19" t="s">
        <v>134</v>
      </c>
      <c r="BE539" s="182">
        <f>IF(N539="základní",J539,0)</f>
        <v>0</v>
      </c>
      <c r="BF539" s="182">
        <f>IF(N539="snížená",J539,0)</f>
        <v>0</v>
      </c>
      <c r="BG539" s="182">
        <f>IF(N539="zákl. přenesená",J539,0)</f>
        <v>0</v>
      </c>
      <c r="BH539" s="182">
        <f>IF(N539="sníž. přenesená",J539,0)</f>
        <v>0</v>
      </c>
      <c r="BI539" s="182">
        <f>IF(N539="nulová",J539,0)</f>
        <v>0</v>
      </c>
      <c r="BJ539" s="19" t="s">
        <v>84</v>
      </c>
      <c r="BK539" s="182">
        <f>ROUND(I539*H539,2)</f>
        <v>0</v>
      </c>
      <c r="BL539" s="19" t="s">
        <v>619</v>
      </c>
      <c r="BM539" s="181" t="s">
        <v>2351</v>
      </c>
    </row>
    <row r="540" spans="1:65" s="2" customFormat="1">
      <c r="A540" s="35"/>
      <c r="B540" s="36"/>
      <c r="C540" s="37"/>
      <c r="D540" s="183" t="s">
        <v>143</v>
      </c>
      <c r="E540" s="37"/>
      <c r="F540" s="184" t="s">
        <v>2350</v>
      </c>
      <c r="G540" s="37"/>
      <c r="H540" s="37"/>
      <c r="I540" s="426"/>
      <c r="J540" s="408"/>
      <c r="K540" s="37"/>
      <c r="L540" s="40"/>
      <c r="M540" s="186"/>
      <c r="N540" s="187"/>
      <c r="O540" s="64"/>
      <c r="P540" s="64"/>
      <c r="Q540" s="64"/>
      <c r="R540" s="64"/>
      <c r="S540" s="64"/>
      <c r="T540" s="65"/>
      <c r="U540" s="35"/>
      <c r="V540" s="35"/>
      <c r="W540" s="35"/>
      <c r="X540" s="35"/>
      <c r="Y540" s="35"/>
      <c r="Z540" s="35"/>
      <c r="AA540" s="35"/>
      <c r="AB540" s="35"/>
      <c r="AC540" s="35"/>
      <c r="AD540" s="35"/>
      <c r="AE540" s="35"/>
      <c r="AT540" s="19" t="s">
        <v>143</v>
      </c>
      <c r="AU540" s="19" t="s">
        <v>159</v>
      </c>
    </row>
    <row r="541" spans="1:65" s="2" customFormat="1" ht="14.45" customHeight="1">
      <c r="A541" s="35"/>
      <c r="B541" s="36"/>
      <c r="C541" s="218" t="s">
        <v>2352</v>
      </c>
      <c r="D541" s="218" t="s">
        <v>192</v>
      </c>
      <c r="E541" s="219" t="s">
        <v>2353</v>
      </c>
      <c r="F541" s="220" t="s">
        <v>2354</v>
      </c>
      <c r="G541" s="221" t="s">
        <v>957</v>
      </c>
      <c r="H541" s="222">
        <v>24</v>
      </c>
      <c r="I541" s="427"/>
      <c r="J541" s="428">
        <f>ROUND(I541*H541,2)</f>
        <v>0</v>
      </c>
      <c r="K541" s="220" t="s">
        <v>19</v>
      </c>
      <c r="L541" s="223"/>
      <c r="M541" s="224" t="s">
        <v>19</v>
      </c>
      <c r="N541" s="225" t="s">
        <v>47</v>
      </c>
      <c r="O541" s="64"/>
      <c r="P541" s="179">
        <f>O541*H541</f>
        <v>0</v>
      </c>
      <c r="Q541" s="179">
        <v>0</v>
      </c>
      <c r="R541" s="179">
        <f>Q541*H541</f>
        <v>0</v>
      </c>
      <c r="S541" s="179">
        <v>0</v>
      </c>
      <c r="T541" s="180">
        <f>S541*H541</f>
        <v>0</v>
      </c>
      <c r="U541" s="35"/>
      <c r="V541" s="35"/>
      <c r="W541" s="35"/>
      <c r="X541" s="35"/>
      <c r="Y541" s="35"/>
      <c r="Z541" s="35"/>
      <c r="AA541" s="35"/>
      <c r="AB541" s="35"/>
      <c r="AC541" s="35"/>
      <c r="AD541" s="35"/>
      <c r="AE541" s="35"/>
      <c r="AR541" s="181" t="s">
        <v>1178</v>
      </c>
      <c r="AT541" s="181" t="s">
        <v>192</v>
      </c>
      <c r="AU541" s="181" t="s">
        <v>159</v>
      </c>
      <c r="AY541" s="19" t="s">
        <v>134</v>
      </c>
      <c r="BE541" s="182">
        <f>IF(N541="základní",J541,0)</f>
        <v>0</v>
      </c>
      <c r="BF541" s="182">
        <f>IF(N541="snížená",J541,0)</f>
        <v>0</v>
      </c>
      <c r="BG541" s="182">
        <f>IF(N541="zákl. přenesená",J541,0)</f>
        <v>0</v>
      </c>
      <c r="BH541" s="182">
        <f>IF(N541="sníž. přenesená",J541,0)</f>
        <v>0</v>
      </c>
      <c r="BI541" s="182">
        <f>IF(N541="nulová",J541,0)</f>
        <v>0</v>
      </c>
      <c r="BJ541" s="19" t="s">
        <v>84</v>
      </c>
      <c r="BK541" s="182">
        <f>ROUND(I541*H541,2)</f>
        <v>0</v>
      </c>
      <c r="BL541" s="19" t="s">
        <v>619</v>
      </c>
      <c r="BM541" s="181" t="s">
        <v>2355</v>
      </c>
    </row>
    <row r="542" spans="1:65" s="2" customFormat="1">
      <c r="A542" s="35"/>
      <c r="B542" s="36"/>
      <c r="C542" s="37"/>
      <c r="D542" s="183" t="s">
        <v>143</v>
      </c>
      <c r="E542" s="37"/>
      <c r="F542" s="184" t="s">
        <v>2354</v>
      </c>
      <c r="G542" s="37"/>
      <c r="H542" s="37"/>
      <c r="I542" s="426"/>
      <c r="J542" s="408"/>
      <c r="K542" s="37"/>
      <c r="L542" s="40"/>
      <c r="M542" s="186"/>
      <c r="N542" s="187"/>
      <c r="O542" s="64"/>
      <c r="P542" s="64"/>
      <c r="Q542" s="64"/>
      <c r="R542" s="64"/>
      <c r="S542" s="64"/>
      <c r="T542" s="65"/>
      <c r="U542" s="35"/>
      <c r="V542" s="35"/>
      <c r="W542" s="35"/>
      <c r="X542" s="35"/>
      <c r="Y542" s="35"/>
      <c r="Z542" s="35"/>
      <c r="AA542" s="35"/>
      <c r="AB542" s="35"/>
      <c r="AC542" s="35"/>
      <c r="AD542" s="35"/>
      <c r="AE542" s="35"/>
      <c r="AT542" s="19" t="s">
        <v>143</v>
      </c>
      <c r="AU542" s="19" t="s">
        <v>159</v>
      </c>
    </row>
    <row r="543" spans="1:65" s="2" customFormat="1" ht="14.45" customHeight="1">
      <c r="A543" s="35"/>
      <c r="B543" s="36"/>
      <c r="C543" s="218" t="s">
        <v>2356</v>
      </c>
      <c r="D543" s="218" t="s">
        <v>192</v>
      </c>
      <c r="E543" s="219" t="s">
        <v>2000</v>
      </c>
      <c r="F543" s="220" t="s">
        <v>2001</v>
      </c>
      <c r="G543" s="221" t="s">
        <v>957</v>
      </c>
      <c r="H543" s="222">
        <v>51</v>
      </c>
      <c r="I543" s="427"/>
      <c r="J543" s="428">
        <f>ROUND(I543*H543,2)</f>
        <v>0</v>
      </c>
      <c r="K543" s="220" t="s">
        <v>19</v>
      </c>
      <c r="L543" s="223"/>
      <c r="M543" s="224" t="s">
        <v>19</v>
      </c>
      <c r="N543" s="225" t="s">
        <v>47</v>
      </c>
      <c r="O543" s="64"/>
      <c r="P543" s="179">
        <f>O543*H543</f>
        <v>0</v>
      </c>
      <c r="Q543" s="179">
        <v>0</v>
      </c>
      <c r="R543" s="179">
        <f>Q543*H543</f>
        <v>0</v>
      </c>
      <c r="S543" s="179">
        <v>0</v>
      </c>
      <c r="T543" s="180">
        <f>S543*H543</f>
        <v>0</v>
      </c>
      <c r="U543" s="35"/>
      <c r="V543" s="35"/>
      <c r="W543" s="35"/>
      <c r="X543" s="35"/>
      <c r="Y543" s="35"/>
      <c r="Z543" s="35"/>
      <c r="AA543" s="35"/>
      <c r="AB543" s="35"/>
      <c r="AC543" s="35"/>
      <c r="AD543" s="35"/>
      <c r="AE543" s="35"/>
      <c r="AR543" s="181" t="s">
        <v>1178</v>
      </c>
      <c r="AT543" s="181" t="s">
        <v>192</v>
      </c>
      <c r="AU543" s="181" t="s">
        <v>159</v>
      </c>
      <c r="AY543" s="19" t="s">
        <v>134</v>
      </c>
      <c r="BE543" s="182">
        <f>IF(N543="základní",J543,0)</f>
        <v>0</v>
      </c>
      <c r="BF543" s="182">
        <f>IF(N543="snížená",J543,0)</f>
        <v>0</v>
      </c>
      <c r="BG543" s="182">
        <f>IF(N543="zákl. přenesená",J543,0)</f>
        <v>0</v>
      </c>
      <c r="BH543" s="182">
        <f>IF(N543="sníž. přenesená",J543,0)</f>
        <v>0</v>
      </c>
      <c r="BI543" s="182">
        <f>IF(N543="nulová",J543,0)</f>
        <v>0</v>
      </c>
      <c r="BJ543" s="19" t="s">
        <v>84</v>
      </c>
      <c r="BK543" s="182">
        <f>ROUND(I543*H543,2)</f>
        <v>0</v>
      </c>
      <c r="BL543" s="19" t="s">
        <v>619</v>
      </c>
      <c r="BM543" s="181" t="s">
        <v>2357</v>
      </c>
    </row>
    <row r="544" spans="1:65" s="2" customFormat="1">
      <c r="A544" s="35"/>
      <c r="B544" s="36"/>
      <c r="C544" s="37"/>
      <c r="D544" s="183" t="s">
        <v>143</v>
      </c>
      <c r="E544" s="37"/>
      <c r="F544" s="184" t="s">
        <v>2001</v>
      </c>
      <c r="G544" s="37"/>
      <c r="H544" s="37"/>
      <c r="I544" s="426"/>
      <c r="J544" s="408"/>
      <c r="K544" s="37"/>
      <c r="L544" s="40"/>
      <c r="M544" s="186"/>
      <c r="N544" s="187"/>
      <c r="O544" s="64"/>
      <c r="P544" s="64"/>
      <c r="Q544" s="64"/>
      <c r="R544" s="64"/>
      <c r="S544" s="64"/>
      <c r="T544" s="65"/>
      <c r="U544" s="35"/>
      <c r="V544" s="35"/>
      <c r="W544" s="35"/>
      <c r="X544" s="35"/>
      <c r="Y544" s="35"/>
      <c r="Z544" s="35"/>
      <c r="AA544" s="35"/>
      <c r="AB544" s="35"/>
      <c r="AC544" s="35"/>
      <c r="AD544" s="35"/>
      <c r="AE544" s="35"/>
      <c r="AT544" s="19" t="s">
        <v>143</v>
      </c>
      <c r="AU544" s="19" t="s">
        <v>159</v>
      </c>
    </row>
    <row r="545" spans="1:65" s="2" customFormat="1" ht="14.45" customHeight="1">
      <c r="A545" s="35"/>
      <c r="B545" s="36"/>
      <c r="C545" s="218" t="s">
        <v>2358</v>
      </c>
      <c r="D545" s="218" t="s">
        <v>192</v>
      </c>
      <c r="E545" s="219" t="s">
        <v>2359</v>
      </c>
      <c r="F545" s="220" t="s">
        <v>2360</v>
      </c>
      <c r="G545" s="221" t="s">
        <v>957</v>
      </c>
      <c r="H545" s="222">
        <v>1</v>
      </c>
      <c r="I545" s="427"/>
      <c r="J545" s="428">
        <f>ROUND(I545*H545,2)</f>
        <v>0</v>
      </c>
      <c r="K545" s="220" t="s">
        <v>19</v>
      </c>
      <c r="L545" s="223"/>
      <c r="M545" s="224" t="s">
        <v>19</v>
      </c>
      <c r="N545" s="225" t="s">
        <v>47</v>
      </c>
      <c r="O545" s="64"/>
      <c r="P545" s="179">
        <f>O545*H545</f>
        <v>0</v>
      </c>
      <c r="Q545" s="179">
        <v>0</v>
      </c>
      <c r="R545" s="179">
        <f>Q545*H545</f>
        <v>0</v>
      </c>
      <c r="S545" s="179">
        <v>0</v>
      </c>
      <c r="T545" s="180">
        <f>S545*H545</f>
        <v>0</v>
      </c>
      <c r="U545" s="35"/>
      <c r="V545" s="35"/>
      <c r="W545" s="35"/>
      <c r="X545" s="35"/>
      <c r="Y545" s="35"/>
      <c r="Z545" s="35"/>
      <c r="AA545" s="35"/>
      <c r="AB545" s="35"/>
      <c r="AC545" s="35"/>
      <c r="AD545" s="35"/>
      <c r="AE545" s="35"/>
      <c r="AR545" s="181" t="s">
        <v>1178</v>
      </c>
      <c r="AT545" s="181" t="s">
        <v>192</v>
      </c>
      <c r="AU545" s="181" t="s">
        <v>159</v>
      </c>
      <c r="AY545" s="19" t="s">
        <v>134</v>
      </c>
      <c r="BE545" s="182">
        <f>IF(N545="základní",J545,0)</f>
        <v>0</v>
      </c>
      <c r="BF545" s="182">
        <f>IF(N545="snížená",J545,0)</f>
        <v>0</v>
      </c>
      <c r="BG545" s="182">
        <f>IF(N545="zákl. přenesená",J545,0)</f>
        <v>0</v>
      </c>
      <c r="BH545" s="182">
        <f>IF(N545="sníž. přenesená",J545,0)</f>
        <v>0</v>
      </c>
      <c r="BI545" s="182">
        <f>IF(N545="nulová",J545,0)</f>
        <v>0</v>
      </c>
      <c r="BJ545" s="19" t="s">
        <v>84</v>
      </c>
      <c r="BK545" s="182">
        <f>ROUND(I545*H545,2)</f>
        <v>0</v>
      </c>
      <c r="BL545" s="19" t="s">
        <v>619</v>
      </c>
      <c r="BM545" s="181" t="s">
        <v>2361</v>
      </c>
    </row>
    <row r="546" spans="1:65" s="2" customFormat="1">
      <c r="A546" s="35"/>
      <c r="B546" s="36"/>
      <c r="C546" s="37"/>
      <c r="D546" s="183" t="s">
        <v>143</v>
      </c>
      <c r="E546" s="37"/>
      <c r="F546" s="184" t="s">
        <v>2360</v>
      </c>
      <c r="G546" s="37"/>
      <c r="H546" s="37"/>
      <c r="I546" s="426"/>
      <c r="J546" s="408"/>
      <c r="K546" s="37"/>
      <c r="L546" s="40"/>
      <c r="M546" s="186"/>
      <c r="N546" s="187"/>
      <c r="O546" s="64"/>
      <c r="P546" s="64"/>
      <c r="Q546" s="64"/>
      <c r="R546" s="64"/>
      <c r="S546" s="64"/>
      <c r="T546" s="65"/>
      <c r="U546" s="35"/>
      <c r="V546" s="35"/>
      <c r="W546" s="35"/>
      <c r="X546" s="35"/>
      <c r="Y546" s="35"/>
      <c r="Z546" s="35"/>
      <c r="AA546" s="35"/>
      <c r="AB546" s="35"/>
      <c r="AC546" s="35"/>
      <c r="AD546" s="35"/>
      <c r="AE546" s="35"/>
      <c r="AT546" s="19" t="s">
        <v>143</v>
      </c>
      <c r="AU546" s="19" t="s">
        <v>159</v>
      </c>
    </row>
    <row r="547" spans="1:65" s="2" customFormat="1" ht="14.45" customHeight="1">
      <c r="A547" s="35"/>
      <c r="B547" s="36"/>
      <c r="C547" s="218" t="s">
        <v>2362</v>
      </c>
      <c r="D547" s="218" t="s">
        <v>192</v>
      </c>
      <c r="E547" s="219" t="s">
        <v>2163</v>
      </c>
      <c r="F547" s="220" t="s">
        <v>2164</v>
      </c>
      <c r="G547" s="221" t="s">
        <v>957</v>
      </c>
      <c r="H547" s="222">
        <v>2</v>
      </c>
      <c r="I547" s="427"/>
      <c r="J547" s="428">
        <f>ROUND(I547*H547,2)</f>
        <v>0</v>
      </c>
      <c r="K547" s="220" t="s">
        <v>19</v>
      </c>
      <c r="L547" s="223"/>
      <c r="M547" s="224" t="s">
        <v>19</v>
      </c>
      <c r="N547" s="225" t="s">
        <v>47</v>
      </c>
      <c r="O547" s="64"/>
      <c r="P547" s="179">
        <f>O547*H547</f>
        <v>0</v>
      </c>
      <c r="Q547" s="179">
        <v>0</v>
      </c>
      <c r="R547" s="179">
        <f>Q547*H547</f>
        <v>0</v>
      </c>
      <c r="S547" s="179">
        <v>0</v>
      </c>
      <c r="T547" s="180">
        <f>S547*H547</f>
        <v>0</v>
      </c>
      <c r="U547" s="35"/>
      <c r="V547" s="35"/>
      <c r="W547" s="35"/>
      <c r="X547" s="35"/>
      <c r="Y547" s="35"/>
      <c r="Z547" s="35"/>
      <c r="AA547" s="35"/>
      <c r="AB547" s="35"/>
      <c r="AC547" s="35"/>
      <c r="AD547" s="35"/>
      <c r="AE547" s="35"/>
      <c r="AR547" s="181" t="s">
        <v>1178</v>
      </c>
      <c r="AT547" s="181" t="s">
        <v>192</v>
      </c>
      <c r="AU547" s="181" t="s">
        <v>159</v>
      </c>
      <c r="AY547" s="19" t="s">
        <v>134</v>
      </c>
      <c r="BE547" s="182">
        <f>IF(N547="základní",J547,0)</f>
        <v>0</v>
      </c>
      <c r="BF547" s="182">
        <f>IF(N547="snížená",J547,0)</f>
        <v>0</v>
      </c>
      <c r="BG547" s="182">
        <f>IF(N547="zákl. přenesená",J547,0)</f>
        <v>0</v>
      </c>
      <c r="BH547" s="182">
        <f>IF(N547="sníž. přenesená",J547,0)</f>
        <v>0</v>
      </c>
      <c r="BI547" s="182">
        <f>IF(N547="nulová",J547,0)</f>
        <v>0</v>
      </c>
      <c r="BJ547" s="19" t="s">
        <v>84</v>
      </c>
      <c r="BK547" s="182">
        <f>ROUND(I547*H547,2)</f>
        <v>0</v>
      </c>
      <c r="BL547" s="19" t="s">
        <v>619</v>
      </c>
      <c r="BM547" s="181" t="s">
        <v>2363</v>
      </c>
    </row>
    <row r="548" spans="1:65" s="2" customFormat="1">
      <c r="A548" s="35"/>
      <c r="B548" s="36"/>
      <c r="C548" s="37"/>
      <c r="D548" s="183" t="s">
        <v>143</v>
      </c>
      <c r="E548" s="37"/>
      <c r="F548" s="184" t="s">
        <v>2164</v>
      </c>
      <c r="G548" s="37"/>
      <c r="H548" s="37"/>
      <c r="I548" s="426"/>
      <c r="J548" s="408"/>
      <c r="K548" s="37"/>
      <c r="L548" s="40"/>
      <c r="M548" s="186"/>
      <c r="N548" s="187"/>
      <c r="O548" s="64"/>
      <c r="P548" s="64"/>
      <c r="Q548" s="64"/>
      <c r="R548" s="64"/>
      <c r="S548" s="64"/>
      <c r="T548" s="65"/>
      <c r="U548" s="35"/>
      <c r="V548" s="35"/>
      <c r="W548" s="35"/>
      <c r="X548" s="35"/>
      <c r="Y548" s="35"/>
      <c r="Z548" s="35"/>
      <c r="AA548" s="35"/>
      <c r="AB548" s="35"/>
      <c r="AC548" s="35"/>
      <c r="AD548" s="35"/>
      <c r="AE548" s="35"/>
      <c r="AT548" s="19" t="s">
        <v>143</v>
      </c>
      <c r="AU548" s="19" t="s">
        <v>159</v>
      </c>
    </row>
    <row r="549" spans="1:65" s="2" customFormat="1" ht="14.45" customHeight="1">
      <c r="A549" s="35"/>
      <c r="B549" s="36"/>
      <c r="C549" s="218" t="s">
        <v>2364</v>
      </c>
      <c r="D549" s="218" t="s">
        <v>192</v>
      </c>
      <c r="E549" s="219" t="s">
        <v>2003</v>
      </c>
      <c r="F549" s="220" t="s">
        <v>2004</v>
      </c>
      <c r="G549" s="221" t="s">
        <v>957</v>
      </c>
      <c r="H549" s="222">
        <v>11</v>
      </c>
      <c r="I549" s="427"/>
      <c r="J549" s="428">
        <f>ROUND(I549*H549,2)</f>
        <v>0</v>
      </c>
      <c r="K549" s="220" t="s">
        <v>19</v>
      </c>
      <c r="L549" s="223"/>
      <c r="M549" s="224" t="s">
        <v>19</v>
      </c>
      <c r="N549" s="225" t="s">
        <v>47</v>
      </c>
      <c r="O549" s="64"/>
      <c r="P549" s="179">
        <f>O549*H549</f>
        <v>0</v>
      </c>
      <c r="Q549" s="179">
        <v>0</v>
      </c>
      <c r="R549" s="179">
        <f>Q549*H549</f>
        <v>0</v>
      </c>
      <c r="S549" s="179">
        <v>0</v>
      </c>
      <c r="T549" s="180">
        <f>S549*H549</f>
        <v>0</v>
      </c>
      <c r="U549" s="35"/>
      <c r="V549" s="35"/>
      <c r="W549" s="35"/>
      <c r="X549" s="35"/>
      <c r="Y549" s="35"/>
      <c r="Z549" s="35"/>
      <c r="AA549" s="35"/>
      <c r="AB549" s="35"/>
      <c r="AC549" s="35"/>
      <c r="AD549" s="35"/>
      <c r="AE549" s="35"/>
      <c r="AR549" s="181" t="s">
        <v>1178</v>
      </c>
      <c r="AT549" s="181" t="s">
        <v>192</v>
      </c>
      <c r="AU549" s="181" t="s">
        <v>159</v>
      </c>
      <c r="AY549" s="19" t="s">
        <v>134</v>
      </c>
      <c r="BE549" s="182">
        <f>IF(N549="základní",J549,0)</f>
        <v>0</v>
      </c>
      <c r="BF549" s="182">
        <f>IF(N549="snížená",J549,0)</f>
        <v>0</v>
      </c>
      <c r="BG549" s="182">
        <f>IF(N549="zákl. přenesená",J549,0)</f>
        <v>0</v>
      </c>
      <c r="BH549" s="182">
        <f>IF(N549="sníž. přenesená",J549,0)</f>
        <v>0</v>
      </c>
      <c r="BI549" s="182">
        <f>IF(N549="nulová",J549,0)</f>
        <v>0</v>
      </c>
      <c r="BJ549" s="19" t="s">
        <v>84</v>
      </c>
      <c r="BK549" s="182">
        <f>ROUND(I549*H549,2)</f>
        <v>0</v>
      </c>
      <c r="BL549" s="19" t="s">
        <v>619</v>
      </c>
      <c r="BM549" s="181" t="s">
        <v>2365</v>
      </c>
    </row>
    <row r="550" spans="1:65" s="2" customFormat="1">
      <c r="A550" s="35"/>
      <c r="B550" s="36"/>
      <c r="C550" s="37"/>
      <c r="D550" s="183" t="s">
        <v>143</v>
      </c>
      <c r="E550" s="37"/>
      <c r="F550" s="184" t="s">
        <v>2004</v>
      </c>
      <c r="G550" s="37"/>
      <c r="H550" s="37"/>
      <c r="I550" s="426"/>
      <c r="J550" s="408"/>
      <c r="K550" s="37"/>
      <c r="L550" s="40"/>
      <c r="M550" s="186"/>
      <c r="N550" s="187"/>
      <c r="O550" s="64"/>
      <c r="P550" s="64"/>
      <c r="Q550" s="64"/>
      <c r="R550" s="64"/>
      <c r="S550" s="64"/>
      <c r="T550" s="65"/>
      <c r="U550" s="35"/>
      <c r="V550" s="35"/>
      <c r="W550" s="35"/>
      <c r="X550" s="35"/>
      <c r="Y550" s="35"/>
      <c r="Z550" s="35"/>
      <c r="AA550" s="35"/>
      <c r="AB550" s="35"/>
      <c r="AC550" s="35"/>
      <c r="AD550" s="35"/>
      <c r="AE550" s="35"/>
      <c r="AT550" s="19" t="s">
        <v>143</v>
      </c>
      <c r="AU550" s="19" t="s">
        <v>159</v>
      </c>
    </row>
    <row r="551" spans="1:65" s="2" customFormat="1" ht="14.45" customHeight="1">
      <c r="A551" s="35"/>
      <c r="B551" s="36"/>
      <c r="C551" s="218" t="s">
        <v>2366</v>
      </c>
      <c r="D551" s="218" t="s">
        <v>192</v>
      </c>
      <c r="E551" s="219" t="s">
        <v>1890</v>
      </c>
      <c r="F551" s="220" t="s">
        <v>1891</v>
      </c>
      <c r="G551" s="221" t="s">
        <v>1058</v>
      </c>
      <c r="H551" s="392">
        <v>1</v>
      </c>
      <c r="I551" s="427"/>
      <c r="J551" s="428">
        <f>ROUND(I551*H551,2)</f>
        <v>0</v>
      </c>
      <c r="K551" s="220" t="s">
        <v>19</v>
      </c>
      <c r="L551" s="223"/>
      <c r="M551" s="224" t="s">
        <v>19</v>
      </c>
      <c r="N551" s="225" t="s">
        <v>47</v>
      </c>
      <c r="O551" s="64"/>
      <c r="P551" s="179">
        <f>O551*H551</f>
        <v>0</v>
      </c>
      <c r="Q551" s="179">
        <v>0</v>
      </c>
      <c r="R551" s="179">
        <f>Q551*H551</f>
        <v>0</v>
      </c>
      <c r="S551" s="179">
        <v>0</v>
      </c>
      <c r="T551" s="180">
        <f>S551*H551</f>
        <v>0</v>
      </c>
      <c r="U551" s="35"/>
      <c r="V551" s="35"/>
      <c r="W551" s="35"/>
      <c r="X551" s="35"/>
      <c r="Y551" s="35"/>
      <c r="Z551" s="35"/>
      <c r="AA551" s="35"/>
      <c r="AB551" s="35"/>
      <c r="AC551" s="35"/>
      <c r="AD551" s="35"/>
      <c r="AE551" s="35"/>
      <c r="AR551" s="181" t="s">
        <v>1178</v>
      </c>
      <c r="AT551" s="181" t="s">
        <v>192</v>
      </c>
      <c r="AU551" s="181" t="s">
        <v>159</v>
      </c>
      <c r="AY551" s="19" t="s">
        <v>134</v>
      </c>
      <c r="BE551" s="182">
        <f>IF(N551="základní",J551,0)</f>
        <v>0</v>
      </c>
      <c r="BF551" s="182">
        <f>IF(N551="snížená",J551,0)</f>
        <v>0</v>
      </c>
      <c r="BG551" s="182">
        <f>IF(N551="zákl. přenesená",J551,0)</f>
        <v>0</v>
      </c>
      <c r="BH551" s="182">
        <f>IF(N551="sníž. přenesená",J551,0)</f>
        <v>0</v>
      </c>
      <c r="BI551" s="182">
        <f>IF(N551="nulová",J551,0)</f>
        <v>0</v>
      </c>
      <c r="BJ551" s="19" t="s">
        <v>84</v>
      </c>
      <c r="BK551" s="182">
        <f>ROUND(I551*H551,2)</f>
        <v>0</v>
      </c>
      <c r="BL551" s="19" t="s">
        <v>619</v>
      </c>
      <c r="BM551" s="181" t="s">
        <v>2367</v>
      </c>
    </row>
    <row r="552" spans="1:65" s="2" customFormat="1">
      <c r="A552" s="35"/>
      <c r="B552" s="36"/>
      <c r="C552" s="37"/>
      <c r="D552" s="183" t="s">
        <v>143</v>
      </c>
      <c r="E552" s="37"/>
      <c r="F552" s="184" t="s">
        <v>1891</v>
      </c>
      <c r="G552" s="37"/>
      <c r="H552" s="37"/>
      <c r="I552" s="426"/>
      <c r="J552" s="408"/>
      <c r="K552" s="37"/>
      <c r="L552" s="40"/>
      <c r="M552" s="186"/>
      <c r="N552" s="187"/>
      <c r="O552" s="64"/>
      <c r="P552" s="64"/>
      <c r="Q552" s="64"/>
      <c r="R552" s="64"/>
      <c r="S552" s="64"/>
      <c r="T552" s="65"/>
      <c r="U552" s="35"/>
      <c r="V552" s="35"/>
      <c r="W552" s="35"/>
      <c r="X552" s="35"/>
      <c r="Y552" s="35"/>
      <c r="Z552" s="35"/>
      <c r="AA552" s="35"/>
      <c r="AB552" s="35"/>
      <c r="AC552" s="35"/>
      <c r="AD552" s="35"/>
      <c r="AE552" s="35"/>
      <c r="AT552" s="19" t="s">
        <v>143</v>
      </c>
      <c r="AU552" s="19" t="s">
        <v>159</v>
      </c>
    </row>
    <row r="553" spans="1:65" s="12" customFormat="1" ht="20.85" customHeight="1">
      <c r="B553" s="155"/>
      <c r="C553" s="156"/>
      <c r="D553" s="157" t="s">
        <v>75</v>
      </c>
      <c r="E553" s="169" t="s">
        <v>2368</v>
      </c>
      <c r="F553" s="169" t="s">
        <v>2369</v>
      </c>
      <c r="G553" s="156"/>
      <c r="H553" s="156"/>
      <c r="I553" s="421"/>
      <c r="J553" s="423">
        <f>BK553</f>
        <v>0</v>
      </c>
      <c r="K553" s="156"/>
      <c r="L553" s="161"/>
      <c r="M553" s="162"/>
      <c r="N553" s="163"/>
      <c r="O553" s="163"/>
      <c r="P553" s="164">
        <f>SUM(P554:P561)</f>
        <v>0</v>
      </c>
      <c r="Q553" s="163"/>
      <c r="R553" s="164">
        <f>SUM(R554:R561)</f>
        <v>0</v>
      </c>
      <c r="S553" s="163"/>
      <c r="T553" s="165">
        <f>SUM(T554:T561)</f>
        <v>0</v>
      </c>
      <c r="AR553" s="166" t="s">
        <v>159</v>
      </c>
      <c r="AT553" s="167" t="s">
        <v>75</v>
      </c>
      <c r="AU553" s="167" t="s">
        <v>86</v>
      </c>
      <c r="AY553" s="166" t="s">
        <v>134</v>
      </c>
      <c r="BK553" s="168">
        <f>SUM(BK554:BK561)</f>
        <v>0</v>
      </c>
    </row>
    <row r="554" spans="1:65" s="2" customFormat="1" ht="14.45" customHeight="1">
      <c r="A554" s="35"/>
      <c r="B554" s="36"/>
      <c r="C554" s="170" t="s">
        <v>2370</v>
      </c>
      <c r="D554" s="170" t="s">
        <v>136</v>
      </c>
      <c r="E554" s="171" t="s">
        <v>2371</v>
      </c>
      <c r="F554" s="172" t="s">
        <v>2372</v>
      </c>
      <c r="G554" s="173" t="s">
        <v>957</v>
      </c>
      <c r="H554" s="174">
        <v>1</v>
      </c>
      <c r="I554" s="424"/>
      <c r="J554" s="425">
        <f>ROUND(I554*H554,2)</f>
        <v>0</v>
      </c>
      <c r="K554" s="172" t="s">
        <v>19</v>
      </c>
      <c r="L554" s="40"/>
      <c r="M554" s="177" t="s">
        <v>19</v>
      </c>
      <c r="N554" s="178" t="s">
        <v>47</v>
      </c>
      <c r="O554" s="64"/>
      <c r="P554" s="179">
        <f>O554*H554</f>
        <v>0</v>
      </c>
      <c r="Q554" s="179">
        <v>0</v>
      </c>
      <c r="R554" s="179">
        <f>Q554*H554</f>
        <v>0</v>
      </c>
      <c r="S554" s="179">
        <v>0</v>
      </c>
      <c r="T554" s="180">
        <f>S554*H554</f>
        <v>0</v>
      </c>
      <c r="U554" s="35"/>
      <c r="V554" s="35"/>
      <c r="W554" s="35"/>
      <c r="X554" s="35"/>
      <c r="Y554" s="35"/>
      <c r="Z554" s="35"/>
      <c r="AA554" s="35"/>
      <c r="AB554" s="35"/>
      <c r="AC554" s="35"/>
      <c r="AD554" s="35"/>
      <c r="AE554" s="35"/>
      <c r="AR554" s="181" t="s">
        <v>619</v>
      </c>
      <c r="AT554" s="181" t="s">
        <v>136</v>
      </c>
      <c r="AU554" s="181" t="s">
        <v>159</v>
      </c>
      <c r="AY554" s="19" t="s">
        <v>134</v>
      </c>
      <c r="BE554" s="182">
        <f>IF(N554="základní",J554,0)</f>
        <v>0</v>
      </c>
      <c r="BF554" s="182">
        <f>IF(N554="snížená",J554,0)</f>
        <v>0</v>
      </c>
      <c r="BG554" s="182">
        <f>IF(N554="zákl. přenesená",J554,0)</f>
        <v>0</v>
      </c>
      <c r="BH554" s="182">
        <f>IF(N554="sníž. přenesená",J554,0)</f>
        <v>0</v>
      </c>
      <c r="BI554" s="182">
        <f>IF(N554="nulová",J554,0)</f>
        <v>0</v>
      </c>
      <c r="BJ554" s="19" t="s">
        <v>84</v>
      </c>
      <c r="BK554" s="182">
        <f>ROUND(I554*H554,2)</f>
        <v>0</v>
      </c>
      <c r="BL554" s="19" t="s">
        <v>619</v>
      </c>
      <c r="BM554" s="181" t="s">
        <v>2373</v>
      </c>
    </row>
    <row r="555" spans="1:65" s="2" customFormat="1">
      <c r="A555" s="35"/>
      <c r="B555" s="36"/>
      <c r="C555" s="37"/>
      <c r="D555" s="183" t="s">
        <v>143</v>
      </c>
      <c r="E555" s="37"/>
      <c r="F555" s="184" t="s">
        <v>2372</v>
      </c>
      <c r="G555" s="37"/>
      <c r="H555" s="37"/>
      <c r="I555" s="426"/>
      <c r="J555" s="408"/>
      <c r="K555" s="37"/>
      <c r="L555" s="40"/>
      <c r="M555" s="186"/>
      <c r="N555" s="187"/>
      <c r="O555" s="64"/>
      <c r="P555" s="64"/>
      <c r="Q555" s="64"/>
      <c r="R555" s="64"/>
      <c r="S555" s="64"/>
      <c r="T555" s="65"/>
      <c r="U555" s="35"/>
      <c r="V555" s="35"/>
      <c r="W555" s="35"/>
      <c r="X555" s="35"/>
      <c r="Y555" s="35"/>
      <c r="Z555" s="35"/>
      <c r="AA555" s="35"/>
      <c r="AB555" s="35"/>
      <c r="AC555" s="35"/>
      <c r="AD555" s="35"/>
      <c r="AE555" s="35"/>
      <c r="AT555" s="19" t="s">
        <v>143</v>
      </c>
      <c r="AU555" s="19" t="s">
        <v>159</v>
      </c>
    </row>
    <row r="556" spans="1:65" s="2" customFormat="1" ht="14.45" customHeight="1">
      <c r="A556" s="35"/>
      <c r="B556" s="36"/>
      <c r="C556" s="170" t="s">
        <v>2374</v>
      </c>
      <c r="D556" s="170" t="s">
        <v>136</v>
      </c>
      <c r="E556" s="171" t="s">
        <v>2375</v>
      </c>
      <c r="F556" s="172" t="s">
        <v>2376</v>
      </c>
      <c r="G556" s="173" t="s">
        <v>957</v>
      </c>
      <c r="H556" s="174">
        <v>2</v>
      </c>
      <c r="I556" s="424"/>
      <c r="J556" s="425">
        <f>ROUND(I556*H556,2)</f>
        <v>0</v>
      </c>
      <c r="K556" s="172" t="s">
        <v>19</v>
      </c>
      <c r="L556" s="40"/>
      <c r="M556" s="177" t="s">
        <v>19</v>
      </c>
      <c r="N556" s="178" t="s">
        <v>47</v>
      </c>
      <c r="O556" s="64"/>
      <c r="P556" s="179">
        <f>O556*H556</f>
        <v>0</v>
      </c>
      <c r="Q556" s="179">
        <v>0</v>
      </c>
      <c r="R556" s="179">
        <f>Q556*H556</f>
        <v>0</v>
      </c>
      <c r="S556" s="179">
        <v>0</v>
      </c>
      <c r="T556" s="180">
        <f>S556*H556</f>
        <v>0</v>
      </c>
      <c r="U556" s="35"/>
      <c r="V556" s="35"/>
      <c r="W556" s="35"/>
      <c r="X556" s="35"/>
      <c r="Y556" s="35"/>
      <c r="Z556" s="35"/>
      <c r="AA556" s="35"/>
      <c r="AB556" s="35"/>
      <c r="AC556" s="35"/>
      <c r="AD556" s="35"/>
      <c r="AE556" s="35"/>
      <c r="AR556" s="181" t="s">
        <v>619</v>
      </c>
      <c r="AT556" s="181" t="s">
        <v>136</v>
      </c>
      <c r="AU556" s="181" t="s">
        <v>159</v>
      </c>
      <c r="AY556" s="19" t="s">
        <v>134</v>
      </c>
      <c r="BE556" s="182">
        <f>IF(N556="základní",J556,0)</f>
        <v>0</v>
      </c>
      <c r="BF556" s="182">
        <f>IF(N556="snížená",J556,0)</f>
        <v>0</v>
      </c>
      <c r="BG556" s="182">
        <f>IF(N556="zákl. přenesená",J556,0)</f>
        <v>0</v>
      </c>
      <c r="BH556" s="182">
        <f>IF(N556="sníž. přenesená",J556,0)</f>
        <v>0</v>
      </c>
      <c r="BI556" s="182">
        <f>IF(N556="nulová",J556,0)</f>
        <v>0</v>
      </c>
      <c r="BJ556" s="19" t="s">
        <v>84</v>
      </c>
      <c r="BK556" s="182">
        <f>ROUND(I556*H556,2)</f>
        <v>0</v>
      </c>
      <c r="BL556" s="19" t="s">
        <v>619</v>
      </c>
      <c r="BM556" s="181" t="s">
        <v>2377</v>
      </c>
    </row>
    <row r="557" spans="1:65" s="2" customFormat="1">
      <c r="A557" s="35"/>
      <c r="B557" s="36"/>
      <c r="C557" s="37"/>
      <c r="D557" s="183" t="s">
        <v>143</v>
      </c>
      <c r="E557" s="37"/>
      <c r="F557" s="184" t="s">
        <v>2376</v>
      </c>
      <c r="G557" s="37"/>
      <c r="H557" s="37"/>
      <c r="I557" s="426"/>
      <c r="J557" s="408"/>
      <c r="K557" s="37"/>
      <c r="L557" s="40"/>
      <c r="M557" s="186"/>
      <c r="N557" s="187"/>
      <c r="O557" s="64"/>
      <c r="P557" s="64"/>
      <c r="Q557" s="64"/>
      <c r="R557" s="64"/>
      <c r="S557" s="64"/>
      <c r="T557" s="65"/>
      <c r="U557" s="35"/>
      <c r="V557" s="35"/>
      <c r="W557" s="35"/>
      <c r="X557" s="35"/>
      <c r="Y557" s="35"/>
      <c r="Z557" s="35"/>
      <c r="AA557" s="35"/>
      <c r="AB557" s="35"/>
      <c r="AC557" s="35"/>
      <c r="AD557" s="35"/>
      <c r="AE557" s="35"/>
      <c r="AT557" s="19" t="s">
        <v>143</v>
      </c>
      <c r="AU557" s="19" t="s">
        <v>159</v>
      </c>
    </row>
    <row r="558" spans="1:65" s="2" customFormat="1" ht="14.45" customHeight="1">
      <c r="A558" s="35"/>
      <c r="B558" s="36"/>
      <c r="C558" s="170" t="s">
        <v>2378</v>
      </c>
      <c r="D558" s="170" t="s">
        <v>136</v>
      </c>
      <c r="E558" s="171" t="s">
        <v>2069</v>
      </c>
      <c r="F558" s="172" t="s">
        <v>2070</v>
      </c>
      <c r="G558" s="173" t="s">
        <v>957</v>
      </c>
      <c r="H558" s="174">
        <v>2</v>
      </c>
      <c r="I558" s="424"/>
      <c r="J558" s="425">
        <f>ROUND(I558*H558,2)</f>
        <v>0</v>
      </c>
      <c r="K558" s="172" t="s">
        <v>19</v>
      </c>
      <c r="L558" s="40"/>
      <c r="M558" s="177" t="s">
        <v>19</v>
      </c>
      <c r="N558" s="178" t="s">
        <v>47</v>
      </c>
      <c r="O558" s="64"/>
      <c r="P558" s="179">
        <f>O558*H558</f>
        <v>0</v>
      </c>
      <c r="Q558" s="179">
        <v>0</v>
      </c>
      <c r="R558" s="179">
        <f>Q558*H558</f>
        <v>0</v>
      </c>
      <c r="S558" s="179">
        <v>0</v>
      </c>
      <c r="T558" s="180">
        <f>S558*H558</f>
        <v>0</v>
      </c>
      <c r="U558" s="35"/>
      <c r="V558" s="35"/>
      <c r="W558" s="35"/>
      <c r="X558" s="35"/>
      <c r="Y558" s="35"/>
      <c r="Z558" s="35"/>
      <c r="AA558" s="35"/>
      <c r="AB558" s="35"/>
      <c r="AC558" s="35"/>
      <c r="AD558" s="35"/>
      <c r="AE558" s="35"/>
      <c r="AR558" s="181" t="s">
        <v>619</v>
      </c>
      <c r="AT558" s="181" t="s">
        <v>136</v>
      </c>
      <c r="AU558" s="181" t="s">
        <v>159</v>
      </c>
      <c r="AY558" s="19" t="s">
        <v>134</v>
      </c>
      <c r="BE558" s="182">
        <f>IF(N558="základní",J558,0)</f>
        <v>0</v>
      </c>
      <c r="BF558" s="182">
        <f>IF(N558="snížená",J558,0)</f>
        <v>0</v>
      </c>
      <c r="BG558" s="182">
        <f>IF(N558="zákl. přenesená",J558,0)</f>
        <v>0</v>
      </c>
      <c r="BH558" s="182">
        <f>IF(N558="sníž. přenesená",J558,0)</f>
        <v>0</v>
      </c>
      <c r="BI558" s="182">
        <f>IF(N558="nulová",J558,0)</f>
        <v>0</v>
      </c>
      <c r="BJ558" s="19" t="s">
        <v>84</v>
      </c>
      <c r="BK558" s="182">
        <f>ROUND(I558*H558,2)</f>
        <v>0</v>
      </c>
      <c r="BL558" s="19" t="s">
        <v>619</v>
      </c>
      <c r="BM558" s="181" t="s">
        <v>2379</v>
      </c>
    </row>
    <row r="559" spans="1:65" s="2" customFormat="1">
      <c r="A559" s="35"/>
      <c r="B559" s="36"/>
      <c r="C559" s="37"/>
      <c r="D559" s="183" t="s">
        <v>143</v>
      </c>
      <c r="E559" s="37"/>
      <c r="F559" s="184" t="s">
        <v>2070</v>
      </c>
      <c r="G559" s="37"/>
      <c r="H559" s="37"/>
      <c r="I559" s="426"/>
      <c r="J559" s="408"/>
      <c r="K559" s="37"/>
      <c r="L559" s="40"/>
      <c r="M559" s="186"/>
      <c r="N559" s="187"/>
      <c r="O559" s="64"/>
      <c r="P559" s="64"/>
      <c r="Q559" s="64"/>
      <c r="R559" s="64"/>
      <c r="S559" s="64"/>
      <c r="T559" s="65"/>
      <c r="U559" s="35"/>
      <c r="V559" s="35"/>
      <c r="W559" s="35"/>
      <c r="X559" s="35"/>
      <c r="Y559" s="35"/>
      <c r="Z559" s="35"/>
      <c r="AA559" s="35"/>
      <c r="AB559" s="35"/>
      <c r="AC559" s="35"/>
      <c r="AD559" s="35"/>
      <c r="AE559" s="35"/>
      <c r="AT559" s="19" t="s">
        <v>143</v>
      </c>
      <c r="AU559" s="19" t="s">
        <v>159</v>
      </c>
    </row>
    <row r="560" spans="1:65" s="2" customFormat="1" ht="14.45" customHeight="1">
      <c r="A560" s="35"/>
      <c r="B560" s="36"/>
      <c r="C560" s="170" t="s">
        <v>2380</v>
      </c>
      <c r="D560" s="170" t="s">
        <v>136</v>
      </c>
      <c r="E560" s="171" t="s">
        <v>2381</v>
      </c>
      <c r="F560" s="172" t="s">
        <v>2054</v>
      </c>
      <c r="G560" s="173" t="s">
        <v>957</v>
      </c>
      <c r="H560" s="174">
        <v>3</v>
      </c>
      <c r="I560" s="424"/>
      <c r="J560" s="425">
        <f>ROUND(I560*H560,2)</f>
        <v>0</v>
      </c>
      <c r="K560" s="172" t="s">
        <v>19</v>
      </c>
      <c r="L560" s="40"/>
      <c r="M560" s="177" t="s">
        <v>19</v>
      </c>
      <c r="N560" s="178" t="s">
        <v>47</v>
      </c>
      <c r="O560" s="64"/>
      <c r="P560" s="179">
        <f>O560*H560</f>
        <v>0</v>
      </c>
      <c r="Q560" s="179">
        <v>0</v>
      </c>
      <c r="R560" s="179">
        <f>Q560*H560</f>
        <v>0</v>
      </c>
      <c r="S560" s="179">
        <v>0</v>
      </c>
      <c r="T560" s="180">
        <f>S560*H560</f>
        <v>0</v>
      </c>
      <c r="U560" s="35"/>
      <c r="V560" s="35"/>
      <c r="W560" s="35"/>
      <c r="X560" s="35"/>
      <c r="Y560" s="35"/>
      <c r="Z560" s="35"/>
      <c r="AA560" s="35"/>
      <c r="AB560" s="35"/>
      <c r="AC560" s="35"/>
      <c r="AD560" s="35"/>
      <c r="AE560" s="35"/>
      <c r="AR560" s="181" t="s">
        <v>619</v>
      </c>
      <c r="AT560" s="181" t="s">
        <v>136</v>
      </c>
      <c r="AU560" s="181" t="s">
        <v>159</v>
      </c>
      <c r="AY560" s="19" t="s">
        <v>134</v>
      </c>
      <c r="BE560" s="182">
        <f>IF(N560="základní",J560,0)</f>
        <v>0</v>
      </c>
      <c r="BF560" s="182">
        <f>IF(N560="snížená",J560,0)</f>
        <v>0</v>
      </c>
      <c r="BG560" s="182">
        <f>IF(N560="zákl. přenesená",J560,0)</f>
        <v>0</v>
      </c>
      <c r="BH560" s="182">
        <f>IF(N560="sníž. přenesená",J560,0)</f>
        <v>0</v>
      </c>
      <c r="BI560" s="182">
        <f>IF(N560="nulová",J560,0)</f>
        <v>0</v>
      </c>
      <c r="BJ560" s="19" t="s">
        <v>84</v>
      </c>
      <c r="BK560" s="182">
        <f>ROUND(I560*H560,2)</f>
        <v>0</v>
      </c>
      <c r="BL560" s="19" t="s">
        <v>619</v>
      </c>
      <c r="BM560" s="181" t="s">
        <v>2382</v>
      </c>
    </row>
    <row r="561" spans="1:65" s="2" customFormat="1">
      <c r="A561" s="35"/>
      <c r="B561" s="36"/>
      <c r="C561" s="37"/>
      <c r="D561" s="183" t="s">
        <v>143</v>
      </c>
      <c r="E561" s="37"/>
      <c r="F561" s="184" t="s">
        <v>2054</v>
      </c>
      <c r="G561" s="37"/>
      <c r="H561" s="37"/>
      <c r="I561" s="426"/>
      <c r="J561" s="408"/>
      <c r="K561" s="37"/>
      <c r="L561" s="40"/>
      <c r="M561" s="186"/>
      <c r="N561" s="187"/>
      <c r="O561" s="64"/>
      <c r="P561" s="64"/>
      <c r="Q561" s="64"/>
      <c r="R561" s="64"/>
      <c r="S561" s="64"/>
      <c r="T561" s="65"/>
      <c r="U561" s="35"/>
      <c r="V561" s="35"/>
      <c r="W561" s="35"/>
      <c r="X561" s="35"/>
      <c r="Y561" s="35"/>
      <c r="Z561" s="35"/>
      <c r="AA561" s="35"/>
      <c r="AB561" s="35"/>
      <c r="AC561" s="35"/>
      <c r="AD561" s="35"/>
      <c r="AE561" s="35"/>
      <c r="AT561" s="19" t="s">
        <v>143</v>
      </c>
      <c r="AU561" s="19" t="s">
        <v>159</v>
      </c>
    </row>
    <row r="562" spans="1:65" s="12" customFormat="1" ht="20.85" customHeight="1">
      <c r="B562" s="155"/>
      <c r="C562" s="156"/>
      <c r="D562" s="157" t="s">
        <v>75</v>
      </c>
      <c r="E562" s="169" t="s">
        <v>2383</v>
      </c>
      <c r="F562" s="169" t="s">
        <v>2384</v>
      </c>
      <c r="G562" s="156"/>
      <c r="H562" s="156"/>
      <c r="I562" s="421"/>
      <c r="J562" s="423">
        <f>BK562</f>
        <v>0</v>
      </c>
      <c r="K562" s="156"/>
      <c r="L562" s="161"/>
      <c r="M562" s="162"/>
      <c r="N562" s="163"/>
      <c r="O562" s="163"/>
      <c r="P562" s="164">
        <f>SUM(P563:P574)</f>
        <v>0</v>
      </c>
      <c r="Q562" s="163"/>
      <c r="R562" s="164">
        <f>SUM(R563:R574)</f>
        <v>0</v>
      </c>
      <c r="S562" s="163"/>
      <c r="T562" s="165">
        <f>SUM(T563:T574)</f>
        <v>0</v>
      </c>
      <c r="AR562" s="166" t="s">
        <v>159</v>
      </c>
      <c r="AT562" s="167" t="s">
        <v>75</v>
      </c>
      <c r="AU562" s="167" t="s">
        <v>86</v>
      </c>
      <c r="AY562" s="166" t="s">
        <v>134</v>
      </c>
      <c r="BK562" s="168">
        <f>SUM(BK563:BK574)</f>
        <v>0</v>
      </c>
    </row>
    <row r="563" spans="1:65" s="2" customFormat="1" ht="14.45" customHeight="1">
      <c r="A563" s="35"/>
      <c r="B563" s="36"/>
      <c r="C563" s="218" t="s">
        <v>2385</v>
      </c>
      <c r="D563" s="218" t="s">
        <v>192</v>
      </c>
      <c r="E563" s="219" t="s">
        <v>2386</v>
      </c>
      <c r="F563" s="220" t="s">
        <v>2387</v>
      </c>
      <c r="G563" s="221" t="s">
        <v>957</v>
      </c>
      <c r="H563" s="222">
        <v>1</v>
      </c>
      <c r="I563" s="427"/>
      <c r="J563" s="428">
        <f>ROUND(I563*H563,2)</f>
        <v>0</v>
      </c>
      <c r="K563" s="220" t="s">
        <v>19</v>
      </c>
      <c r="L563" s="223"/>
      <c r="M563" s="224" t="s">
        <v>19</v>
      </c>
      <c r="N563" s="225" t="s">
        <v>47</v>
      </c>
      <c r="O563" s="64"/>
      <c r="P563" s="179">
        <f>O563*H563</f>
        <v>0</v>
      </c>
      <c r="Q563" s="179">
        <v>0</v>
      </c>
      <c r="R563" s="179">
        <f>Q563*H563</f>
        <v>0</v>
      </c>
      <c r="S563" s="179">
        <v>0</v>
      </c>
      <c r="T563" s="180">
        <f>S563*H563</f>
        <v>0</v>
      </c>
      <c r="U563" s="35"/>
      <c r="V563" s="35"/>
      <c r="W563" s="35"/>
      <c r="X563" s="35"/>
      <c r="Y563" s="35"/>
      <c r="Z563" s="35"/>
      <c r="AA563" s="35"/>
      <c r="AB563" s="35"/>
      <c r="AC563" s="35"/>
      <c r="AD563" s="35"/>
      <c r="AE563" s="35"/>
      <c r="AR563" s="181" t="s">
        <v>1178</v>
      </c>
      <c r="AT563" s="181" t="s">
        <v>192</v>
      </c>
      <c r="AU563" s="181" t="s">
        <v>159</v>
      </c>
      <c r="AY563" s="19" t="s">
        <v>134</v>
      </c>
      <c r="BE563" s="182">
        <f>IF(N563="základní",J563,0)</f>
        <v>0</v>
      </c>
      <c r="BF563" s="182">
        <f>IF(N563="snížená",J563,0)</f>
        <v>0</v>
      </c>
      <c r="BG563" s="182">
        <f>IF(N563="zákl. přenesená",J563,0)</f>
        <v>0</v>
      </c>
      <c r="BH563" s="182">
        <f>IF(N563="sníž. přenesená",J563,0)</f>
        <v>0</v>
      </c>
      <c r="BI563" s="182">
        <f>IF(N563="nulová",J563,0)</f>
        <v>0</v>
      </c>
      <c r="BJ563" s="19" t="s">
        <v>84</v>
      </c>
      <c r="BK563" s="182">
        <f>ROUND(I563*H563,2)</f>
        <v>0</v>
      </c>
      <c r="BL563" s="19" t="s">
        <v>619</v>
      </c>
      <c r="BM563" s="181" t="s">
        <v>2388</v>
      </c>
    </row>
    <row r="564" spans="1:65" s="2" customFormat="1">
      <c r="A564" s="35"/>
      <c r="B564" s="36"/>
      <c r="C564" s="37"/>
      <c r="D564" s="183" t="s">
        <v>143</v>
      </c>
      <c r="E564" s="37"/>
      <c r="F564" s="184" t="s">
        <v>2387</v>
      </c>
      <c r="G564" s="37"/>
      <c r="H564" s="37"/>
      <c r="I564" s="426"/>
      <c r="J564" s="408"/>
      <c r="K564" s="37"/>
      <c r="L564" s="40"/>
      <c r="M564" s="186"/>
      <c r="N564" s="187"/>
      <c r="O564" s="64"/>
      <c r="P564" s="64"/>
      <c r="Q564" s="64"/>
      <c r="R564" s="64"/>
      <c r="S564" s="64"/>
      <c r="T564" s="65"/>
      <c r="U564" s="35"/>
      <c r="V564" s="35"/>
      <c r="W564" s="35"/>
      <c r="X564" s="35"/>
      <c r="Y564" s="35"/>
      <c r="Z564" s="35"/>
      <c r="AA564" s="35"/>
      <c r="AB564" s="35"/>
      <c r="AC564" s="35"/>
      <c r="AD564" s="35"/>
      <c r="AE564" s="35"/>
      <c r="AT564" s="19" t="s">
        <v>143</v>
      </c>
      <c r="AU564" s="19" t="s">
        <v>159</v>
      </c>
    </row>
    <row r="565" spans="1:65" s="2" customFormat="1" ht="14.45" customHeight="1">
      <c r="A565" s="35"/>
      <c r="B565" s="36"/>
      <c r="C565" s="218" t="s">
        <v>2389</v>
      </c>
      <c r="D565" s="218" t="s">
        <v>192</v>
      </c>
      <c r="E565" s="219" t="s">
        <v>2390</v>
      </c>
      <c r="F565" s="220" t="s">
        <v>2391</v>
      </c>
      <c r="G565" s="221" t="s">
        <v>957</v>
      </c>
      <c r="H565" s="222">
        <v>1</v>
      </c>
      <c r="I565" s="427"/>
      <c r="J565" s="428">
        <f>ROUND(I565*H565,2)</f>
        <v>0</v>
      </c>
      <c r="K565" s="220" t="s">
        <v>19</v>
      </c>
      <c r="L565" s="223"/>
      <c r="M565" s="224" t="s">
        <v>19</v>
      </c>
      <c r="N565" s="225" t="s">
        <v>47</v>
      </c>
      <c r="O565" s="64"/>
      <c r="P565" s="179">
        <f>O565*H565</f>
        <v>0</v>
      </c>
      <c r="Q565" s="179">
        <v>0</v>
      </c>
      <c r="R565" s="179">
        <f>Q565*H565</f>
        <v>0</v>
      </c>
      <c r="S565" s="179">
        <v>0</v>
      </c>
      <c r="T565" s="180">
        <f>S565*H565</f>
        <v>0</v>
      </c>
      <c r="U565" s="35"/>
      <c r="V565" s="35"/>
      <c r="W565" s="35"/>
      <c r="X565" s="35"/>
      <c r="Y565" s="35"/>
      <c r="Z565" s="35"/>
      <c r="AA565" s="35"/>
      <c r="AB565" s="35"/>
      <c r="AC565" s="35"/>
      <c r="AD565" s="35"/>
      <c r="AE565" s="35"/>
      <c r="AR565" s="181" t="s">
        <v>1178</v>
      </c>
      <c r="AT565" s="181" t="s">
        <v>192</v>
      </c>
      <c r="AU565" s="181" t="s">
        <v>159</v>
      </c>
      <c r="AY565" s="19" t="s">
        <v>134</v>
      </c>
      <c r="BE565" s="182">
        <f>IF(N565="základní",J565,0)</f>
        <v>0</v>
      </c>
      <c r="BF565" s="182">
        <f>IF(N565="snížená",J565,0)</f>
        <v>0</v>
      </c>
      <c r="BG565" s="182">
        <f>IF(N565="zákl. přenesená",J565,0)</f>
        <v>0</v>
      </c>
      <c r="BH565" s="182">
        <f>IF(N565="sníž. přenesená",J565,0)</f>
        <v>0</v>
      </c>
      <c r="BI565" s="182">
        <f>IF(N565="nulová",J565,0)</f>
        <v>0</v>
      </c>
      <c r="BJ565" s="19" t="s">
        <v>84</v>
      </c>
      <c r="BK565" s="182">
        <f>ROUND(I565*H565,2)</f>
        <v>0</v>
      </c>
      <c r="BL565" s="19" t="s">
        <v>619</v>
      </c>
      <c r="BM565" s="181" t="s">
        <v>2392</v>
      </c>
    </row>
    <row r="566" spans="1:65" s="2" customFormat="1">
      <c r="A566" s="35"/>
      <c r="B566" s="36"/>
      <c r="C566" s="37"/>
      <c r="D566" s="183" t="s">
        <v>143</v>
      </c>
      <c r="E566" s="37"/>
      <c r="F566" s="184" t="s">
        <v>2391</v>
      </c>
      <c r="G566" s="37"/>
      <c r="H566" s="37"/>
      <c r="I566" s="426"/>
      <c r="J566" s="408"/>
      <c r="K566" s="37"/>
      <c r="L566" s="40"/>
      <c r="M566" s="186"/>
      <c r="N566" s="187"/>
      <c r="O566" s="64"/>
      <c r="P566" s="64"/>
      <c r="Q566" s="64"/>
      <c r="R566" s="64"/>
      <c r="S566" s="64"/>
      <c r="T566" s="65"/>
      <c r="U566" s="35"/>
      <c r="V566" s="35"/>
      <c r="W566" s="35"/>
      <c r="X566" s="35"/>
      <c r="Y566" s="35"/>
      <c r="Z566" s="35"/>
      <c r="AA566" s="35"/>
      <c r="AB566" s="35"/>
      <c r="AC566" s="35"/>
      <c r="AD566" s="35"/>
      <c r="AE566" s="35"/>
      <c r="AT566" s="19" t="s">
        <v>143</v>
      </c>
      <c r="AU566" s="19" t="s">
        <v>159</v>
      </c>
    </row>
    <row r="567" spans="1:65" s="2" customFormat="1" ht="14.45" customHeight="1">
      <c r="A567" s="35"/>
      <c r="B567" s="36"/>
      <c r="C567" s="218" t="s">
        <v>2393</v>
      </c>
      <c r="D567" s="218" t="s">
        <v>192</v>
      </c>
      <c r="E567" s="219" t="s">
        <v>2394</v>
      </c>
      <c r="F567" s="220" t="s">
        <v>2395</v>
      </c>
      <c r="G567" s="221" t="s">
        <v>957</v>
      </c>
      <c r="H567" s="222">
        <v>1</v>
      </c>
      <c r="I567" s="427"/>
      <c r="J567" s="428">
        <f>ROUND(I567*H567,2)</f>
        <v>0</v>
      </c>
      <c r="K567" s="220" t="s">
        <v>19</v>
      </c>
      <c r="L567" s="223"/>
      <c r="M567" s="224" t="s">
        <v>19</v>
      </c>
      <c r="N567" s="225" t="s">
        <v>47</v>
      </c>
      <c r="O567" s="64"/>
      <c r="P567" s="179">
        <f>O567*H567</f>
        <v>0</v>
      </c>
      <c r="Q567" s="179">
        <v>0</v>
      </c>
      <c r="R567" s="179">
        <f>Q567*H567</f>
        <v>0</v>
      </c>
      <c r="S567" s="179">
        <v>0</v>
      </c>
      <c r="T567" s="180">
        <f>S567*H567</f>
        <v>0</v>
      </c>
      <c r="U567" s="35"/>
      <c r="V567" s="35"/>
      <c r="W567" s="35"/>
      <c r="X567" s="35"/>
      <c r="Y567" s="35"/>
      <c r="Z567" s="35"/>
      <c r="AA567" s="35"/>
      <c r="AB567" s="35"/>
      <c r="AC567" s="35"/>
      <c r="AD567" s="35"/>
      <c r="AE567" s="35"/>
      <c r="AR567" s="181" t="s">
        <v>1178</v>
      </c>
      <c r="AT567" s="181" t="s">
        <v>192</v>
      </c>
      <c r="AU567" s="181" t="s">
        <v>159</v>
      </c>
      <c r="AY567" s="19" t="s">
        <v>134</v>
      </c>
      <c r="BE567" s="182">
        <f>IF(N567="základní",J567,0)</f>
        <v>0</v>
      </c>
      <c r="BF567" s="182">
        <f>IF(N567="snížená",J567,0)</f>
        <v>0</v>
      </c>
      <c r="BG567" s="182">
        <f>IF(N567="zákl. přenesená",J567,0)</f>
        <v>0</v>
      </c>
      <c r="BH567" s="182">
        <f>IF(N567="sníž. přenesená",J567,0)</f>
        <v>0</v>
      </c>
      <c r="BI567" s="182">
        <f>IF(N567="nulová",J567,0)</f>
        <v>0</v>
      </c>
      <c r="BJ567" s="19" t="s">
        <v>84</v>
      </c>
      <c r="BK567" s="182">
        <f>ROUND(I567*H567,2)</f>
        <v>0</v>
      </c>
      <c r="BL567" s="19" t="s">
        <v>619</v>
      </c>
      <c r="BM567" s="181" t="s">
        <v>2396</v>
      </c>
    </row>
    <row r="568" spans="1:65" s="2" customFormat="1">
      <c r="A568" s="35"/>
      <c r="B568" s="36"/>
      <c r="C568" s="37"/>
      <c r="D568" s="183" t="s">
        <v>143</v>
      </c>
      <c r="E568" s="37"/>
      <c r="F568" s="184" t="s">
        <v>2395</v>
      </c>
      <c r="G568" s="37"/>
      <c r="H568" s="37"/>
      <c r="I568" s="426"/>
      <c r="J568" s="408"/>
      <c r="K568" s="37"/>
      <c r="L568" s="40"/>
      <c r="M568" s="186"/>
      <c r="N568" s="187"/>
      <c r="O568" s="64"/>
      <c r="P568" s="64"/>
      <c r="Q568" s="64"/>
      <c r="R568" s="64"/>
      <c r="S568" s="64"/>
      <c r="T568" s="65"/>
      <c r="U568" s="35"/>
      <c r="V568" s="35"/>
      <c r="W568" s="35"/>
      <c r="X568" s="35"/>
      <c r="Y568" s="35"/>
      <c r="Z568" s="35"/>
      <c r="AA568" s="35"/>
      <c r="AB568" s="35"/>
      <c r="AC568" s="35"/>
      <c r="AD568" s="35"/>
      <c r="AE568" s="35"/>
      <c r="AT568" s="19" t="s">
        <v>143</v>
      </c>
      <c r="AU568" s="19" t="s">
        <v>159</v>
      </c>
    </row>
    <row r="569" spans="1:65" s="2" customFormat="1" ht="14.45" customHeight="1">
      <c r="A569" s="35"/>
      <c r="B569" s="36"/>
      <c r="C569" s="218" t="s">
        <v>2397</v>
      </c>
      <c r="D569" s="218" t="s">
        <v>192</v>
      </c>
      <c r="E569" s="219" t="s">
        <v>2398</v>
      </c>
      <c r="F569" s="220" t="s">
        <v>2399</v>
      </c>
      <c r="G569" s="221" t="s">
        <v>957</v>
      </c>
      <c r="H569" s="222">
        <v>1</v>
      </c>
      <c r="I569" s="427"/>
      <c r="J569" s="428">
        <f>ROUND(I569*H569,2)</f>
        <v>0</v>
      </c>
      <c r="K569" s="220" t="s">
        <v>19</v>
      </c>
      <c r="L569" s="223"/>
      <c r="M569" s="224" t="s">
        <v>19</v>
      </c>
      <c r="N569" s="225" t="s">
        <v>47</v>
      </c>
      <c r="O569" s="64"/>
      <c r="P569" s="179">
        <f>O569*H569</f>
        <v>0</v>
      </c>
      <c r="Q569" s="179">
        <v>0</v>
      </c>
      <c r="R569" s="179">
        <f>Q569*H569</f>
        <v>0</v>
      </c>
      <c r="S569" s="179">
        <v>0</v>
      </c>
      <c r="T569" s="180">
        <f>S569*H569</f>
        <v>0</v>
      </c>
      <c r="U569" s="35"/>
      <c r="V569" s="35"/>
      <c r="W569" s="35"/>
      <c r="X569" s="35"/>
      <c r="Y569" s="35"/>
      <c r="Z569" s="35"/>
      <c r="AA569" s="35"/>
      <c r="AB569" s="35"/>
      <c r="AC569" s="35"/>
      <c r="AD569" s="35"/>
      <c r="AE569" s="35"/>
      <c r="AR569" s="181" t="s">
        <v>1178</v>
      </c>
      <c r="AT569" s="181" t="s">
        <v>192</v>
      </c>
      <c r="AU569" s="181" t="s">
        <v>159</v>
      </c>
      <c r="AY569" s="19" t="s">
        <v>134</v>
      </c>
      <c r="BE569" s="182">
        <f>IF(N569="základní",J569,0)</f>
        <v>0</v>
      </c>
      <c r="BF569" s="182">
        <f>IF(N569="snížená",J569,0)</f>
        <v>0</v>
      </c>
      <c r="BG569" s="182">
        <f>IF(N569="zákl. přenesená",J569,0)</f>
        <v>0</v>
      </c>
      <c r="BH569" s="182">
        <f>IF(N569="sníž. přenesená",J569,0)</f>
        <v>0</v>
      </c>
      <c r="BI569" s="182">
        <f>IF(N569="nulová",J569,0)</f>
        <v>0</v>
      </c>
      <c r="BJ569" s="19" t="s">
        <v>84</v>
      </c>
      <c r="BK569" s="182">
        <f>ROUND(I569*H569,2)</f>
        <v>0</v>
      </c>
      <c r="BL569" s="19" t="s">
        <v>619</v>
      </c>
      <c r="BM569" s="181" t="s">
        <v>2400</v>
      </c>
    </row>
    <row r="570" spans="1:65" s="2" customFormat="1">
      <c r="A570" s="35"/>
      <c r="B570" s="36"/>
      <c r="C570" s="37"/>
      <c r="D570" s="183" t="s">
        <v>143</v>
      </c>
      <c r="E570" s="37"/>
      <c r="F570" s="184" t="s">
        <v>2399</v>
      </c>
      <c r="G570" s="37"/>
      <c r="H570" s="37"/>
      <c r="I570" s="426"/>
      <c r="J570" s="408"/>
      <c r="K570" s="37"/>
      <c r="L570" s="40"/>
      <c r="M570" s="186"/>
      <c r="N570" s="187"/>
      <c r="O570" s="64"/>
      <c r="P570" s="64"/>
      <c r="Q570" s="64"/>
      <c r="R570" s="64"/>
      <c r="S570" s="64"/>
      <c r="T570" s="65"/>
      <c r="U570" s="35"/>
      <c r="V570" s="35"/>
      <c r="W570" s="35"/>
      <c r="X570" s="35"/>
      <c r="Y570" s="35"/>
      <c r="Z570" s="35"/>
      <c r="AA570" s="35"/>
      <c r="AB570" s="35"/>
      <c r="AC570" s="35"/>
      <c r="AD570" s="35"/>
      <c r="AE570" s="35"/>
      <c r="AT570" s="19" t="s">
        <v>143</v>
      </c>
      <c r="AU570" s="19" t="s">
        <v>159</v>
      </c>
    </row>
    <row r="571" spans="1:65" s="2" customFormat="1" ht="14.45" customHeight="1">
      <c r="A571" s="35"/>
      <c r="B571" s="36"/>
      <c r="C571" s="218" t="s">
        <v>2401</v>
      </c>
      <c r="D571" s="218" t="s">
        <v>192</v>
      </c>
      <c r="E571" s="219" t="s">
        <v>2402</v>
      </c>
      <c r="F571" s="220" t="s">
        <v>2403</v>
      </c>
      <c r="G571" s="221" t="s">
        <v>957</v>
      </c>
      <c r="H571" s="222">
        <v>1</v>
      </c>
      <c r="I571" s="427"/>
      <c r="J571" s="428">
        <f>ROUND(I571*H571,2)</f>
        <v>0</v>
      </c>
      <c r="K571" s="220" t="s">
        <v>19</v>
      </c>
      <c r="L571" s="223"/>
      <c r="M571" s="224" t="s">
        <v>19</v>
      </c>
      <c r="N571" s="225" t="s">
        <v>47</v>
      </c>
      <c r="O571" s="64"/>
      <c r="P571" s="179">
        <f>O571*H571</f>
        <v>0</v>
      </c>
      <c r="Q571" s="179">
        <v>0</v>
      </c>
      <c r="R571" s="179">
        <f>Q571*H571</f>
        <v>0</v>
      </c>
      <c r="S571" s="179">
        <v>0</v>
      </c>
      <c r="T571" s="180">
        <f>S571*H571</f>
        <v>0</v>
      </c>
      <c r="U571" s="35"/>
      <c r="V571" s="35"/>
      <c r="W571" s="35"/>
      <c r="X571" s="35"/>
      <c r="Y571" s="35"/>
      <c r="Z571" s="35"/>
      <c r="AA571" s="35"/>
      <c r="AB571" s="35"/>
      <c r="AC571" s="35"/>
      <c r="AD571" s="35"/>
      <c r="AE571" s="35"/>
      <c r="AR571" s="181" t="s">
        <v>1178</v>
      </c>
      <c r="AT571" s="181" t="s">
        <v>192</v>
      </c>
      <c r="AU571" s="181" t="s">
        <v>159</v>
      </c>
      <c r="AY571" s="19" t="s">
        <v>134</v>
      </c>
      <c r="BE571" s="182">
        <f>IF(N571="základní",J571,0)</f>
        <v>0</v>
      </c>
      <c r="BF571" s="182">
        <f>IF(N571="snížená",J571,0)</f>
        <v>0</v>
      </c>
      <c r="BG571" s="182">
        <f>IF(N571="zákl. přenesená",J571,0)</f>
        <v>0</v>
      </c>
      <c r="BH571" s="182">
        <f>IF(N571="sníž. přenesená",J571,0)</f>
        <v>0</v>
      </c>
      <c r="BI571" s="182">
        <f>IF(N571="nulová",J571,0)</f>
        <v>0</v>
      </c>
      <c r="BJ571" s="19" t="s">
        <v>84</v>
      </c>
      <c r="BK571" s="182">
        <f>ROUND(I571*H571,2)</f>
        <v>0</v>
      </c>
      <c r="BL571" s="19" t="s">
        <v>619</v>
      </c>
      <c r="BM571" s="181" t="s">
        <v>2404</v>
      </c>
    </row>
    <row r="572" spans="1:65" s="2" customFormat="1">
      <c r="A572" s="35"/>
      <c r="B572" s="36"/>
      <c r="C572" s="37"/>
      <c r="D572" s="183" t="s">
        <v>143</v>
      </c>
      <c r="E572" s="37"/>
      <c r="F572" s="184" t="s">
        <v>2403</v>
      </c>
      <c r="G572" s="37"/>
      <c r="H572" s="37"/>
      <c r="I572" s="426"/>
      <c r="J572" s="408"/>
      <c r="K572" s="37"/>
      <c r="L572" s="40"/>
      <c r="M572" s="186"/>
      <c r="N572" s="187"/>
      <c r="O572" s="64"/>
      <c r="P572" s="64"/>
      <c r="Q572" s="64"/>
      <c r="R572" s="64"/>
      <c r="S572" s="64"/>
      <c r="T572" s="65"/>
      <c r="U572" s="35"/>
      <c r="V572" s="35"/>
      <c r="W572" s="35"/>
      <c r="X572" s="35"/>
      <c r="Y572" s="35"/>
      <c r="Z572" s="35"/>
      <c r="AA572" s="35"/>
      <c r="AB572" s="35"/>
      <c r="AC572" s="35"/>
      <c r="AD572" s="35"/>
      <c r="AE572" s="35"/>
      <c r="AT572" s="19" t="s">
        <v>143</v>
      </c>
      <c r="AU572" s="19" t="s">
        <v>159</v>
      </c>
    </row>
    <row r="573" spans="1:65" s="2" customFormat="1" ht="14.45" customHeight="1">
      <c r="A573" s="35"/>
      <c r="B573" s="36"/>
      <c r="C573" s="218" t="s">
        <v>2405</v>
      </c>
      <c r="D573" s="218" t="s">
        <v>192</v>
      </c>
      <c r="E573" s="219" t="s">
        <v>1890</v>
      </c>
      <c r="F573" s="220" t="s">
        <v>1891</v>
      </c>
      <c r="G573" s="221" t="s">
        <v>1058</v>
      </c>
      <c r="H573" s="392">
        <v>1</v>
      </c>
      <c r="I573" s="427"/>
      <c r="J573" s="428">
        <f>ROUND(I573*H573,2)</f>
        <v>0</v>
      </c>
      <c r="K573" s="220" t="s">
        <v>19</v>
      </c>
      <c r="L573" s="223"/>
      <c r="M573" s="224" t="s">
        <v>19</v>
      </c>
      <c r="N573" s="225" t="s">
        <v>47</v>
      </c>
      <c r="O573" s="64"/>
      <c r="P573" s="179">
        <f>O573*H573</f>
        <v>0</v>
      </c>
      <c r="Q573" s="179">
        <v>0</v>
      </c>
      <c r="R573" s="179">
        <f>Q573*H573</f>
        <v>0</v>
      </c>
      <c r="S573" s="179">
        <v>0</v>
      </c>
      <c r="T573" s="180">
        <f>S573*H573</f>
        <v>0</v>
      </c>
      <c r="U573" s="35"/>
      <c r="V573" s="35"/>
      <c r="W573" s="35"/>
      <c r="X573" s="35"/>
      <c r="Y573" s="35"/>
      <c r="Z573" s="35"/>
      <c r="AA573" s="35"/>
      <c r="AB573" s="35"/>
      <c r="AC573" s="35"/>
      <c r="AD573" s="35"/>
      <c r="AE573" s="35"/>
      <c r="AR573" s="181" t="s">
        <v>1178</v>
      </c>
      <c r="AT573" s="181" t="s">
        <v>192</v>
      </c>
      <c r="AU573" s="181" t="s">
        <v>159</v>
      </c>
      <c r="AY573" s="19" t="s">
        <v>134</v>
      </c>
      <c r="BE573" s="182">
        <f>IF(N573="základní",J573,0)</f>
        <v>0</v>
      </c>
      <c r="BF573" s="182">
        <f>IF(N573="snížená",J573,0)</f>
        <v>0</v>
      </c>
      <c r="BG573" s="182">
        <f>IF(N573="zákl. přenesená",J573,0)</f>
        <v>0</v>
      </c>
      <c r="BH573" s="182">
        <f>IF(N573="sníž. přenesená",J573,0)</f>
        <v>0</v>
      </c>
      <c r="BI573" s="182">
        <f>IF(N573="nulová",J573,0)</f>
        <v>0</v>
      </c>
      <c r="BJ573" s="19" t="s">
        <v>84</v>
      </c>
      <c r="BK573" s="182">
        <f>ROUND(I573*H573,2)</f>
        <v>0</v>
      </c>
      <c r="BL573" s="19" t="s">
        <v>619</v>
      </c>
      <c r="BM573" s="181" t="s">
        <v>2406</v>
      </c>
    </row>
    <row r="574" spans="1:65" s="2" customFormat="1">
      <c r="A574" s="35"/>
      <c r="B574" s="36"/>
      <c r="C574" s="37"/>
      <c r="D574" s="183" t="s">
        <v>143</v>
      </c>
      <c r="E574" s="37"/>
      <c r="F574" s="184" t="s">
        <v>1891</v>
      </c>
      <c r="G574" s="37"/>
      <c r="H574" s="37"/>
      <c r="I574" s="426"/>
      <c r="J574" s="408"/>
      <c r="K574" s="37"/>
      <c r="L574" s="40"/>
      <c r="M574" s="186"/>
      <c r="N574" s="187"/>
      <c r="O574" s="64"/>
      <c r="P574" s="64"/>
      <c r="Q574" s="64"/>
      <c r="R574" s="64"/>
      <c r="S574" s="64"/>
      <c r="T574" s="65"/>
      <c r="U574" s="35"/>
      <c r="V574" s="35"/>
      <c r="W574" s="35"/>
      <c r="X574" s="35"/>
      <c r="Y574" s="35"/>
      <c r="Z574" s="35"/>
      <c r="AA574" s="35"/>
      <c r="AB574" s="35"/>
      <c r="AC574" s="35"/>
      <c r="AD574" s="35"/>
      <c r="AE574" s="35"/>
      <c r="AT574" s="19" t="s">
        <v>143</v>
      </c>
      <c r="AU574" s="19" t="s">
        <v>159</v>
      </c>
    </row>
    <row r="575" spans="1:65" s="12" customFormat="1" ht="20.85" customHeight="1">
      <c r="B575" s="155"/>
      <c r="C575" s="156"/>
      <c r="D575" s="157" t="s">
        <v>75</v>
      </c>
      <c r="E575" s="169" t="s">
        <v>2407</v>
      </c>
      <c r="F575" s="169" t="s">
        <v>2408</v>
      </c>
      <c r="G575" s="156"/>
      <c r="H575" s="156"/>
      <c r="I575" s="421"/>
      <c r="J575" s="423">
        <f>BK575</f>
        <v>0</v>
      </c>
      <c r="K575" s="156"/>
      <c r="L575" s="161"/>
      <c r="M575" s="162"/>
      <c r="N575" s="163"/>
      <c r="O575" s="163"/>
      <c r="P575" s="164">
        <f>SUM(P576:P583)</f>
        <v>0</v>
      </c>
      <c r="Q575" s="163"/>
      <c r="R575" s="164">
        <f>SUM(R576:R583)</f>
        <v>0</v>
      </c>
      <c r="S575" s="163"/>
      <c r="T575" s="165">
        <f>SUM(T576:T583)</f>
        <v>0</v>
      </c>
      <c r="AR575" s="166" t="s">
        <v>159</v>
      </c>
      <c r="AT575" s="167" t="s">
        <v>75</v>
      </c>
      <c r="AU575" s="167" t="s">
        <v>86</v>
      </c>
      <c r="AY575" s="166" t="s">
        <v>134</v>
      </c>
      <c r="BK575" s="168">
        <f>SUM(BK576:BK583)</f>
        <v>0</v>
      </c>
    </row>
    <row r="576" spans="1:65" s="2" customFormat="1" ht="14.45" customHeight="1">
      <c r="A576" s="35"/>
      <c r="B576" s="36"/>
      <c r="C576" s="170" t="s">
        <v>2409</v>
      </c>
      <c r="D576" s="170" t="s">
        <v>136</v>
      </c>
      <c r="E576" s="171" t="s">
        <v>2410</v>
      </c>
      <c r="F576" s="172" t="s">
        <v>2372</v>
      </c>
      <c r="G576" s="173" t="s">
        <v>957</v>
      </c>
      <c r="H576" s="174">
        <v>4</v>
      </c>
      <c r="I576" s="424"/>
      <c r="J576" s="425">
        <f>ROUND(I576*H576,2)</f>
        <v>0</v>
      </c>
      <c r="K576" s="172" t="s">
        <v>19</v>
      </c>
      <c r="L576" s="40"/>
      <c r="M576" s="177" t="s">
        <v>19</v>
      </c>
      <c r="N576" s="178" t="s">
        <v>47</v>
      </c>
      <c r="O576" s="64"/>
      <c r="P576" s="179">
        <f>O576*H576</f>
        <v>0</v>
      </c>
      <c r="Q576" s="179">
        <v>0</v>
      </c>
      <c r="R576" s="179">
        <f>Q576*H576</f>
        <v>0</v>
      </c>
      <c r="S576" s="179">
        <v>0</v>
      </c>
      <c r="T576" s="180">
        <f>S576*H576</f>
        <v>0</v>
      </c>
      <c r="U576" s="35"/>
      <c r="V576" s="35"/>
      <c r="W576" s="35"/>
      <c r="X576" s="35"/>
      <c r="Y576" s="35"/>
      <c r="Z576" s="35"/>
      <c r="AA576" s="35"/>
      <c r="AB576" s="35"/>
      <c r="AC576" s="35"/>
      <c r="AD576" s="35"/>
      <c r="AE576" s="35"/>
      <c r="AR576" s="181" t="s">
        <v>619</v>
      </c>
      <c r="AT576" s="181" t="s">
        <v>136</v>
      </c>
      <c r="AU576" s="181" t="s">
        <v>159</v>
      </c>
      <c r="AY576" s="19" t="s">
        <v>134</v>
      </c>
      <c r="BE576" s="182">
        <f>IF(N576="základní",J576,0)</f>
        <v>0</v>
      </c>
      <c r="BF576" s="182">
        <f>IF(N576="snížená",J576,0)</f>
        <v>0</v>
      </c>
      <c r="BG576" s="182">
        <f>IF(N576="zákl. přenesená",J576,0)</f>
        <v>0</v>
      </c>
      <c r="BH576" s="182">
        <f>IF(N576="sníž. přenesená",J576,0)</f>
        <v>0</v>
      </c>
      <c r="BI576" s="182">
        <f>IF(N576="nulová",J576,0)</f>
        <v>0</v>
      </c>
      <c r="BJ576" s="19" t="s">
        <v>84</v>
      </c>
      <c r="BK576" s="182">
        <f>ROUND(I576*H576,2)</f>
        <v>0</v>
      </c>
      <c r="BL576" s="19" t="s">
        <v>619</v>
      </c>
      <c r="BM576" s="181" t="s">
        <v>2411</v>
      </c>
    </row>
    <row r="577" spans="1:65" s="2" customFormat="1">
      <c r="A577" s="35"/>
      <c r="B577" s="36"/>
      <c r="C577" s="37"/>
      <c r="D577" s="183" t="s">
        <v>143</v>
      </c>
      <c r="E577" s="37"/>
      <c r="F577" s="184" t="s">
        <v>2372</v>
      </c>
      <c r="G577" s="37"/>
      <c r="H577" s="37"/>
      <c r="I577" s="426"/>
      <c r="J577" s="408"/>
      <c r="K577" s="37"/>
      <c r="L577" s="40"/>
      <c r="M577" s="186"/>
      <c r="N577" s="187"/>
      <c r="O577" s="64"/>
      <c r="P577" s="64"/>
      <c r="Q577" s="64"/>
      <c r="R577" s="64"/>
      <c r="S577" s="64"/>
      <c r="T577" s="65"/>
      <c r="U577" s="35"/>
      <c r="V577" s="35"/>
      <c r="W577" s="35"/>
      <c r="X577" s="35"/>
      <c r="Y577" s="35"/>
      <c r="Z577" s="35"/>
      <c r="AA577" s="35"/>
      <c r="AB577" s="35"/>
      <c r="AC577" s="35"/>
      <c r="AD577" s="35"/>
      <c r="AE577" s="35"/>
      <c r="AT577" s="19" t="s">
        <v>143</v>
      </c>
      <c r="AU577" s="19" t="s">
        <v>159</v>
      </c>
    </row>
    <row r="578" spans="1:65" s="2" customFormat="1" ht="14.45" customHeight="1">
      <c r="A578" s="35"/>
      <c r="B578" s="36"/>
      <c r="C578" s="170" t="s">
        <v>2412</v>
      </c>
      <c r="D578" s="170" t="s">
        <v>136</v>
      </c>
      <c r="E578" s="171" t="s">
        <v>2375</v>
      </c>
      <c r="F578" s="172" t="s">
        <v>2376</v>
      </c>
      <c r="G578" s="173" t="s">
        <v>957</v>
      </c>
      <c r="H578" s="174">
        <v>8</v>
      </c>
      <c r="I578" s="424"/>
      <c r="J578" s="425">
        <f>ROUND(I578*H578,2)</f>
        <v>0</v>
      </c>
      <c r="K578" s="172" t="s">
        <v>19</v>
      </c>
      <c r="L578" s="40"/>
      <c r="M578" s="177" t="s">
        <v>19</v>
      </c>
      <c r="N578" s="178" t="s">
        <v>47</v>
      </c>
      <c r="O578" s="64"/>
      <c r="P578" s="179">
        <f>O578*H578</f>
        <v>0</v>
      </c>
      <c r="Q578" s="179">
        <v>0</v>
      </c>
      <c r="R578" s="179">
        <f>Q578*H578</f>
        <v>0</v>
      </c>
      <c r="S578" s="179">
        <v>0</v>
      </c>
      <c r="T578" s="180">
        <f>S578*H578</f>
        <v>0</v>
      </c>
      <c r="U578" s="35"/>
      <c r="V578" s="35"/>
      <c r="W578" s="35"/>
      <c r="X578" s="35"/>
      <c r="Y578" s="35"/>
      <c r="Z578" s="35"/>
      <c r="AA578" s="35"/>
      <c r="AB578" s="35"/>
      <c r="AC578" s="35"/>
      <c r="AD578" s="35"/>
      <c r="AE578" s="35"/>
      <c r="AR578" s="181" t="s">
        <v>619</v>
      </c>
      <c r="AT578" s="181" t="s">
        <v>136</v>
      </c>
      <c r="AU578" s="181" t="s">
        <v>159</v>
      </c>
      <c r="AY578" s="19" t="s">
        <v>134</v>
      </c>
      <c r="BE578" s="182">
        <f>IF(N578="základní",J578,0)</f>
        <v>0</v>
      </c>
      <c r="BF578" s="182">
        <f>IF(N578="snížená",J578,0)</f>
        <v>0</v>
      </c>
      <c r="BG578" s="182">
        <f>IF(N578="zákl. přenesená",J578,0)</f>
        <v>0</v>
      </c>
      <c r="BH578" s="182">
        <f>IF(N578="sníž. přenesená",J578,0)</f>
        <v>0</v>
      </c>
      <c r="BI578" s="182">
        <f>IF(N578="nulová",J578,0)</f>
        <v>0</v>
      </c>
      <c r="BJ578" s="19" t="s">
        <v>84</v>
      </c>
      <c r="BK578" s="182">
        <f>ROUND(I578*H578,2)</f>
        <v>0</v>
      </c>
      <c r="BL578" s="19" t="s">
        <v>619</v>
      </c>
      <c r="BM578" s="181" t="s">
        <v>2413</v>
      </c>
    </row>
    <row r="579" spans="1:65" s="2" customFormat="1">
      <c r="A579" s="35"/>
      <c r="B579" s="36"/>
      <c r="C579" s="37"/>
      <c r="D579" s="183" t="s">
        <v>143</v>
      </c>
      <c r="E579" s="37"/>
      <c r="F579" s="184" t="s">
        <v>2376</v>
      </c>
      <c r="G579" s="37"/>
      <c r="H579" s="37"/>
      <c r="I579" s="426"/>
      <c r="J579" s="408"/>
      <c r="K579" s="37"/>
      <c r="L579" s="40"/>
      <c r="M579" s="186"/>
      <c r="N579" s="187"/>
      <c r="O579" s="64"/>
      <c r="P579" s="64"/>
      <c r="Q579" s="64"/>
      <c r="R579" s="64"/>
      <c r="S579" s="64"/>
      <c r="T579" s="65"/>
      <c r="U579" s="35"/>
      <c r="V579" s="35"/>
      <c r="W579" s="35"/>
      <c r="X579" s="35"/>
      <c r="Y579" s="35"/>
      <c r="Z579" s="35"/>
      <c r="AA579" s="35"/>
      <c r="AB579" s="35"/>
      <c r="AC579" s="35"/>
      <c r="AD579" s="35"/>
      <c r="AE579" s="35"/>
      <c r="AT579" s="19" t="s">
        <v>143</v>
      </c>
      <c r="AU579" s="19" t="s">
        <v>159</v>
      </c>
    </row>
    <row r="580" spans="1:65" s="2" customFormat="1" ht="14.45" customHeight="1">
      <c r="A580" s="35"/>
      <c r="B580" s="36"/>
      <c r="C580" s="170" t="s">
        <v>2414</v>
      </c>
      <c r="D580" s="170" t="s">
        <v>136</v>
      </c>
      <c r="E580" s="171" t="s">
        <v>2069</v>
      </c>
      <c r="F580" s="172" t="s">
        <v>2070</v>
      </c>
      <c r="G580" s="173" t="s">
        <v>957</v>
      </c>
      <c r="H580" s="174">
        <v>8</v>
      </c>
      <c r="I580" s="424"/>
      <c r="J580" s="425">
        <f>ROUND(I580*H580,2)</f>
        <v>0</v>
      </c>
      <c r="K580" s="172" t="s">
        <v>19</v>
      </c>
      <c r="L580" s="40"/>
      <c r="M580" s="177" t="s">
        <v>19</v>
      </c>
      <c r="N580" s="178" t="s">
        <v>47</v>
      </c>
      <c r="O580" s="64"/>
      <c r="P580" s="179">
        <f>O580*H580</f>
        <v>0</v>
      </c>
      <c r="Q580" s="179">
        <v>0</v>
      </c>
      <c r="R580" s="179">
        <f>Q580*H580</f>
        <v>0</v>
      </c>
      <c r="S580" s="179">
        <v>0</v>
      </c>
      <c r="T580" s="180">
        <f>S580*H580</f>
        <v>0</v>
      </c>
      <c r="U580" s="35"/>
      <c r="V580" s="35"/>
      <c r="W580" s="35"/>
      <c r="X580" s="35"/>
      <c r="Y580" s="35"/>
      <c r="Z580" s="35"/>
      <c r="AA580" s="35"/>
      <c r="AB580" s="35"/>
      <c r="AC580" s="35"/>
      <c r="AD580" s="35"/>
      <c r="AE580" s="35"/>
      <c r="AR580" s="181" t="s">
        <v>619</v>
      </c>
      <c r="AT580" s="181" t="s">
        <v>136</v>
      </c>
      <c r="AU580" s="181" t="s">
        <v>159</v>
      </c>
      <c r="AY580" s="19" t="s">
        <v>134</v>
      </c>
      <c r="BE580" s="182">
        <f>IF(N580="základní",J580,0)</f>
        <v>0</v>
      </c>
      <c r="BF580" s="182">
        <f>IF(N580="snížená",J580,0)</f>
        <v>0</v>
      </c>
      <c r="BG580" s="182">
        <f>IF(N580="zákl. přenesená",J580,0)</f>
        <v>0</v>
      </c>
      <c r="BH580" s="182">
        <f>IF(N580="sníž. přenesená",J580,0)</f>
        <v>0</v>
      </c>
      <c r="BI580" s="182">
        <f>IF(N580="nulová",J580,0)</f>
        <v>0</v>
      </c>
      <c r="BJ580" s="19" t="s">
        <v>84</v>
      </c>
      <c r="BK580" s="182">
        <f>ROUND(I580*H580,2)</f>
        <v>0</v>
      </c>
      <c r="BL580" s="19" t="s">
        <v>619</v>
      </c>
      <c r="BM580" s="181" t="s">
        <v>2415</v>
      </c>
    </row>
    <row r="581" spans="1:65" s="2" customFormat="1">
      <c r="A581" s="35"/>
      <c r="B581" s="36"/>
      <c r="C581" s="37"/>
      <c r="D581" s="183" t="s">
        <v>143</v>
      </c>
      <c r="E581" s="37"/>
      <c r="F581" s="184" t="s">
        <v>2070</v>
      </c>
      <c r="G581" s="37"/>
      <c r="H581" s="37"/>
      <c r="I581" s="426"/>
      <c r="J581" s="408"/>
      <c r="K581" s="37"/>
      <c r="L581" s="40"/>
      <c r="M581" s="186"/>
      <c r="N581" s="187"/>
      <c r="O581" s="64"/>
      <c r="P581" s="64"/>
      <c r="Q581" s="64"/>
      <c r="R581" s="64"/>
      <c r="S581" s="64"/>
      <c r="T581" s="65"/>
      <c r="U581" s="35"/>
      <c r="V581" s="35"/>
      <c r="W581" s="35"/>
      <c r="X581" s="35"/>
      <c r="Y581" s="35"/>
      <c r="Z581" s="35"/>
      <c r="AA581" s="35"/>
      <c r="AB581" s="35"/>
      <c r="AC581" s="35"/>
      <c r="AD581" s="35"/>
      <c r="AE581" s="35"/>
      <c r="AT581" s="19" t="s">
        <v>143</v>
      </c>
      <c r="AU581" s="19" t="s">
        <v>159</v>
      </c>
    </row>
    <row r="582" spans="1:65" s="2" customFormat="1" ht="14.45" customHeight="1">
      <c r="A582" s="35"/>
      <c r="B582" s="36"/>
      <c r="C582" s="170" t="s">
        <v>2416</v>
      </c>
      <c r="D582" s="170" t="s">
        <v>136</v>
      </c>
      <c r="E582" s="171" t="s">
        <v>2417</v>
      </c>
      <c r="F582" s="172" t="s">
        <v>2054</v>
      </c>
      <c r="G582" s="173" t="s">
        <v>957</v>
      </c>
      <c r="H582" s="174">
        <v>12</v>
      </c>
      <c r="I582" s="424"/>
      <c r="J582" s="425">
        <f>ROUND(I582*H582,2)</f>
        <v>0</v>
      </c>
      <c r="K582" s="172" t="s">
        <v>19</v>
      </c>
      <c r="L582" s="40"/>
      <c r="M582" s="177" t="s">
        <v>19</v>
      </c>
      <c r="N582" s="178" t="s">
        <v>47</v>
      </c>
      <c r="O582" s="64"/>
      <c r="P582" s="179">
        <f>O582*H582</f>
        <v>0</v>
      </c>
      <c r="Q582" s="179">
        <v>0</v>
      </c>
      <c r="R582" s="179">
        <f>Q582*H582</f>
        <v>0</v>
      </c>
      <c r="S582" s="179">
        <v>0</v>
      </c>
      <c r="T582" s="180">
        <f>S582*H582</f>
        <v>0</v>
      </c>
      <c r="U582" s="35"/>
      <c r="V582" s="35"/>
      <c r="W582" s="35"/>
      <c r="X582" s="35"/>
      <c r="Y582" s="35"/>
      <c r="Z582" s="35"/>
      <c r="AA582" s="35"/>
      <c r="AB582" s="35"/>
      <c r="AC582" s="35"/>
      <c r="AD582" s="35"/>
      <c r="AE582" s="35"/>
      <c r="AR582" s="181" t="s">
        <v>619</v>
      </c>
      <c r="AT582" s="181" t="s">
        <v>136</v>
      </c>
      <c r="AU582" s="181" t="s">
        <v>159</v>
      </c>
      <c r="AY582" s="19" t="s">
        <v>134</v>
      </c>
      <c r="BE582" s="182">
        <f>IF(N582="základní",J582,0)</f>
        <v>0</v>
      </c>
      <c r="BF582" s="182">
        <f>IF(N582="snížená",J582,0)</f>
        <v>0</v>
      </c>
      <c r="BG582" s="182">
        <f>IF(N582="zákl. přenesená",J582,0)</f>
        <v>0</v>
      </c>
      <c r="BH582" s="182">
        <f>IF(N582="sníž. přenesená",J582,0)</f>
        <v>0</v>
      </c>
      <c r="BI582" s="182">
        <f>IF(N582="nulová",J582,0)</f>
        <v>0</v>
      </c>
      <c r="BJ582" s="19" t="s">
        <v>84</v>
      </c>
      <c r="BK582" s="182">
        <f>ROUND(I582*H582,2)</f>
        <v>0</v>
      </c>
      <c r="BL582" s="19" t="s">
        <v>619</v>
      </c>
      <c r="BM582" s="181" t="s">
        <v>2418</v>
      </c>
    </row>
    <row r="583" spans="1:65" s="2" customFormat="1">
      <c r="A583" s="35"/>
      <c r="B583" s="36"/>
      <c r="C583" s="37"/>
      <c r="D583" s="183" t="s">
        <v>143</v>
      </c>
      <c r="E583" s="37"/>
      <c r="F583" s="184" t="s">
        <v>2054</v>
      </c>
      <c r="G583" s="37"/>
      <c r="H583" s="37"/>
      <c r="I583" s="426"/>
      <c r="J583" s="408"/>
      <c r="K583" s="37"/>
      <c r="L583" s="40"/>
      <c r="M583" s="186"/>
      <c r="N583" s="187"/>
      <c r="O583" s="64"/>
      <c r="P583" s="64"/>
      <c r="Q583" s="64"/>
      <c r="R583" s="64"/>
      <c r="S583" s="64"/>
      <c r="T583" s="65"/>
      <c r="U583" s="35"/>
      <c r="V583" s="35"/>
      <c r="W583" s="35"/>
      <c r="X583" s="35"/>
      <c r="Y583" s="35"/>
      <c r="Z583" s="35"/>
      <c r="AA583" s="35"/>
      <c r="AB583" s="35"/>
      <c r="AC583" s="35"/>
      <c r="AD583" s="35"/>
      <c r="AE583" s="35"/>
      <c r="AT583" s="19" t="s">
        <v>143</v>
      </c>
      <c r="AU583" s="19" t="s">
        <v>159</v>
      </c>
    </row>
    <row r="584" spans="1:65" s="12" customFormat="1" ht="20.85" customHeight="1">
      <c r="B584" s="155"/>
      <c r="C584" s="156"/>
      <c r="D584" s="157" t="s">
        <v>75</v>
      </c>
      <c r="E584" s="169" t="s">
        <v>2419</v>
      </c>
      <c r="F584" s="169" t="s">
        <v>2420</v>
      </c>
      <c r="G584" s="156"/>
      <c r="H584" s="156"/>
      <c r="I584" s="421"/>
      <c r="J584" s="423">
        <f>BK584</f>
        <v>0</v>
      </c>
      <c r="K584" s="156"/>
      <c r="L584" s="161"/>
      <c r="M584" s="162"/>
      <c r="N584" s="163"/>
      <c r="O584" s="163"/>
      <c r="P584" s="164">
        <f>SUM(P585:P596)</f>
        <v>0</v>
      </c>
      <c r="Q584" s="163"/>
      <c r="R584" s="164">
        <f>SUM(R585:R596)</f>
        <v>0</v>
      </c>
      <c r="S584" s="163"/>
      <c r="T584" s="165">
        <f>SUM(T585:T596)</f>
        <v>0</v>
      </c>
      <c r="AR584" s="166" t="s">
        <v>159</v>
      </c>
      <c r="AT584" s="167" t="s">
        <v>75</v>
      </c>
      <c r="AU584" s="167" t="s">
        <v>86</v>
      </c>
      <c r="AY584" s="166" t="s">
        <v>134</v>
      </c>
      <c r="BK584" s="168">
        <f>SUM(BK585:BK596)</f>
        <v>0</v>
      </c>
    </row>
    <row r="585" spans="1:65" s="2" customFormat="1" ht="14.45" customHeight="1">
      <c r="A585" s="35"/>
      <c r="B585" s="36"/>
      <c r="C585" s="218" t="s">
        <v>2421</v>
      </c>
      <c r="D585" s="218" t="s">
        <v>192</v>
      </c>
      <c r="E585" s="219" t="s">
        <v>2386</v>
      </c>
      <c r="F585" s="220" t="s">
        <v>2387</v>
      </c>
      <c r="G585" s="221" t="s">
        <v>957</v>
      </c>
      <c r="H585" s="222">
        <v>4</v>
      </c>
      <c r="I585" s="427"/>
      <c r="J585" s="428">
        <f>ROUND(I585*H585,2)</f>
        <v>0</v>
      </c>
      <c r="K585" s="220" t="s">
        <v>19</v>
      </c>
      <c r="L585" s="223"/>
      <c r="M585" s="224" t="s">
        <v>19</v>
      </c>
      <c r="N585" s="225" t="s">
        <v>47</v>
      </c>
      <c r="O585" s="64"/>
      <c r="P585" s="179">
        <f>O585*H585</f>
        <v>0</v>
      </c>
      <c r="Q585" s="179">
        <v>0</v>
      </c>
      <c r="R585" s="179">
        <f>Q585*H585</f>
        <v>0</v>
      </c>
      <c r="S585" s="179">
        <v>0</v>
      </c>
      <c r="T585" s="180">
        <f>S585*H585</f>
        <v>0</v>
      </c>
      <c r="U585" s="35"/>
      <c r="V585" s="35"/>
      <c r="W585" s="35"/>
      <c r="X585" s="35"/>
      <c r="Y585" s="35"/>
      <c r="Z585" s="35"/>
      <c r="AA585" s="35"/>
      <c r="AB585" s="35"/>
      <c r="AC585" s="35"/>
      <c r="AD585" s="35"/>
      <c r="AE585" s="35"/>
      <c r="AR585" s="181" t="s">
        <v>1178</v>
      </c>
      <c r="AT585" s="181" t="s">
        <v>192</v>
      </c>
      <c r="AU585" s="181" t="s">
        <v>159</v>
      </c>
      <c r="AY585" s="19" t="s">
        <v>134</v>
      </c>
      <c r="BE585" s="182">
        <f>IF(N585="základní",J585,0)</f>
        <v>0</v>
      </c>
      <c r="BF585" s="182">
        <f>IF(N585="snížená",J585,0)</f>
        <v>0</v>
      </c>
      <c r="BG585" s="182">
        <f>IF(N585="zákl. přenesená",J585,0)</f>
        <v>0</v>
      </c>
      <c r="BH585" s="182">
        <f>IF(N585="sníž. přenesená",J585,0)</f>
        <v>0</v>
      </c>
      <c r="BI585" s="182">
        <f>IF(N585="nulová",J585,0)</f>
        <v>0</v>
      </c>
      <c r="BJ585" s="19" t="s">
        <v>84</v>
      </c>
      <c r="BK585" s="182">
        <f>ROUND(I585*H585,2)</f>
        <v>0</v>
      </c>
      <c r="BL585" s="19" t="s">
        <v>619</v>
      </c>
      <c r="BM585" s="181" t="s">
        <v>2422</v>
      </c>
    </row>
    <row r="586" spans="1:65" s="2" customFormat="1">
      <c r="A586" s="35"/>
      <c r="B586" s="36"/>
      <c r="C586" s="37"/>
      <c r="D586" s="183" t="s">
        <v>143</v>
      </c>
      <c r="E586" s="37"/>
      <c r="F586" s="184" t="s">
        <v>2387</v>
      </c>
      <c r="G586" s="37"/>
      <c r="H586" s="37"/>
      <c r="I586" s="426"/>
      <c r="J586" s="408"/>
      <c r="K586" s="37"/>
      <c r="L586" s="40"/>
      <c r="M586" s="186"/>
      <c r="N586" s="187"/>
      <c r="O586" s="64"/>
      <c r="P586" s="64"/>
      <c r="Q586" s="64"/>
      <c r="R586" s="64"/>
      <c r="S586" s="64"/>
      <c r="T586" s="65"/>
      <c r="U586" s="35"/>
      <c r="V586" s="35"/>
      <c r="W586" s="35"/>
      <c r="X586" s="35"/>
      <c r="Y586" s="35"/>
      <c r="Z586" s="35"/>
      <c r="AA586" s="35"/>
      <c r="AB586" s="35"/>
      <c r="AC586" s="35"/>
      <c r="AD586" s="35"/>
      <c r="AE586" s="35"/>
      <c r="AT586" s="19" t="s">
        <v>143</v>
      </c>
      <c r="AU586" s="19" t="s">
        <v>159</v>
      </c>
    </row>
    <row r="587" spans="1:65" s="2" customFormat="1" ht="14.45" customHeight="1">
      <c r="A587" s="35"/>
      <c r="B587" s="36"/>
      <c r="C587" s="218" t="s">
        <v>2423</v>
      </c>
      <c r="D587" s="218" t="s">
        <v>192</v>
      </c>
      <c r="E587" s="219" t="s">
        <v>2390</v>
      </c>
      <c r="F587" s="220" t="s">
        <v>2391</v>
      </c>
      <c r="G587" s="221" t="s">
        <v>957</v>
      </c>
      <c r="H587" s="222">
        <v>4</v>
      </c>
      <c r="I587" s="427"/>
      <c r="J587" s="428">
        <f>ROUND(I587*H587,2)</f>
        <v>0</v>
      </c>
      <c r="K587" s="220" t="s">
        <v>19</v>
      </c>
      <c r="L587" s="223"/>
      <c r="M587" s="224" t="s">
        <v>19</v>
      </c>
      <c r="N587" s="225" t="s">
        <v>47</v>
      </c>
      <c r="O587" s="64"/>
      <c r="P587" s="179">
        <f>O587*H587</f>
        <v>0</v>
      </c>
      <c r="Q587" s="179">
        <v>0</v>
      </c>
      <c r="R587" s="179">
        <f>Q587*H587</f>
        <v>0</v>
      </c>
      <c r="S587" s="179">
        <v>0</v>
      </c>
      <c r="T587" s="180">
        <f>S587*H587</f>
        <v>0</v>
      </c>
      <c r="U587" s="35"/>
      <c r="V587" s="35"/>
      <c r="W587" s="35"/>
      <c r="X587" s="35"/>
      <c r="Y587" s="35"/>
      <c r="Z587" s="35"/>
      <c r="AA587" s="35"/>
      <c r="AB587" s="35"/>
      <c r="AC587" s="35"/>
      <c r="AD587" s="35"/>
      <c r="AE587" s="35"/>
      <c r="AR587" s="181" t="s">
        <v>1178</v>
      </c>
      <c r="AT587" s="181" t="s">
        <v>192</v>
      </c>
      <c r="AU587" s="181" t="s">
        <v>159</v>
      </c>
      <c r="AY587" s="19" t="s">
        <v>134</v>
      </c>
      <c r="BE587" s="182">
        <f>IF(N587="základní",J587,0)</f>
        <v>0</v>
      </c>
      <c r="BF587" s="182">
        <f>IF(N587="snížená",J587,0)</f>
        <v>0</v>
      </c>
      <c r="BG587" s="182">
        <f>IF(N587="zákl. přenesená",J587,0)</f>
        <v>0</v>
      </c>
      <c r="BH587" s="182">
        <f>IF(N587="sníž. přenesená",J587,0)</f>
        <v>0</v>
      </c>
      <c r="BI587" s="182">
        <f>IF(N587="nulová",J587,0)</f>
        <v>0</v>
      </c>
      <c r="BJ587" s="19" t="s">
        <v>84</v>
      </c>
      <c r="BK587" s="182">
        <f>ROUND(I587*H587,2)</f>
        <v>0</v>
      </c>
      <c r="BL587" s="19" t="s">
        <v>619</v>
      </c>
      <c r="BM587" s="181" t="s">
        <v>2424</v>
      </c>
    </row>
    <row r="588" spans="1:65" s="2" customFormat="1">
      <c r="A588" s="35"/>
      <c r="B588" s="36"/>
      <c r="C588" s="37"/>
      <c r="D588" s="183" t="s">
        <v>143</v>
      </c>
      <c r="E588" s="37"/>
      <c r="F588" s="184" t="s">
        <v>2391</v>
      </c>
      <c r="G588" s="37"/>
      <c r="H588" s="37"/>
      <c r="I588" s="426"/>
      <c r="J588" s="408"/>
      <c r="K588" s="37"/>
      <c r="L588" s="40"/>
      <c r="M588" s="186"/>
      <c r="N588" s="187"/>
      <c r="O588" s="64"/>
      <c r="P588" s="64"/>
      <c r="Q588" s="64"/>
      <c r="R588" s="64"/>
      <c r="S588" s="64"/>
      <c r="T588" s="65"/>
      <c r="U588" s="35"/>
      <c r="V588" s="35"/>
      <c r="W588" s="35"/>
      <c r="X588" s="35"/>
      <c r="Y588" s="35"/>
      <c r="Z588" s="35"/>
      <c r="AA588" s="35"/>
      <c r="AB588" s="35"/>
      <c r="AC588" s="35"/>
      <c r="AD588" s="35"/>
      <c r="AE588" s="35"/>
      <c r="AT588" s="19" t="s">
        <v>143</v>
      </c>
      <c r="AU588" s="19" t="s">
        <v>159</v>
      </c>
    </row>
    <row r="589" spans="1:65" s="2" customFormat="1" ht="14.45" customHeight="1">
      <c r="A589" s="35"/>
      <c r="B589" s="36"/>
      <c r="C589" s="218" t="s">
        <v>2425</v>
      </c>
      <c r="D589" s="218" t="s">
        <v>192</v>
      </c>
      <c r="E589" s="219" t="s">
        <v>2394</v>
      </c>
      <c r="F589" s="220" t="s">
        <v>2395</v>
      </c>
      <c r="G589" s="221" t="s">
        <v>957</v>
      </c>
      <c r="H589" s="222">
        <v>4</v>
      </c>
      <c r="I589" s="427"/>
      <c r="J589" s="428">
        <f>ROUND(I589*H589,2)</f>
        <v>0</v>
      </c>
      <c r="K589" s="220" t="s">
        <v>19</v>
      </c>
      <c r="L589" s="223"/>
      <c r="M589" s="224" t="s">
        <v>19</v>
      </c>
      <c r="N589" s="225" t="s">
        <v>47</v>
      </c>
      <c r="O589" s="64"/>
      <c r="P589" s="179">
        <f>O589*H589</f>
        <v>0</v>
      </c>
      <c r="Q589" s="179">
        <v>0</v>
      </c>
      <c r="R589" s="179">
        <f>Q589*H589</f>
        <v>0</v>
      </c>
      <c r="S589" s="179">
        <v>0</v>
      </c>
      <c r="T589" s="180">
        <f>S589*H589</f>
        <v>0</v>
      </c>
      <c r="U589" s="35"/>
      <c r="V589" s="35"/>
      <c r="W589" s="35"/>
      <c r="X589" s="35"/>
      <c r="Y589" s="35"/>
      <c r="Z589" s="35"/>
      <c r="AA589" s="35"/>
      <c r="AB589" s="35"/>
      <c r="AC589" s="35"/>
      <c r="AD589" s="35"/>
      <c r="AE589" s="35"/>
      <c r="AR589" s="181" t="s">
        <v>1178</v>
      </c>
      <c r="AT589" s="181" t="s">
        <v>192</v>
      </c>
      <c r="AU589" s="181" t="s">
        <v>159</v>
      </c>
      <c r="AY589" s="19" t="s">
        <v>134</v>
      </c>
      <c r="BE589" s="182">
        <f>IF(N589="základní",J589,0)</f>
        <v>0</v>
      </c>
      <c r="BF589" s="182">
        <f>IF(N589="snížená",J589,0)</f>
        <v>0</v>
      </c>
      <c r="BG589" s="182">
        <f>IF(N589="zákl. přenesená",J589,0)</f>
        <v>0</v>
      </c>
      <c r="BH589" s="182">
        <f>IF(N589="sníž. přenesená",J589,0)</f>
        <v>0</v>
      </c>
      <c r="BI589" s="182">
        <f>IF(N589="nulová",J589,0)</f>
        <v>0</v>
      </c>
      <c r="BJ589" s="19" t="s">
        <v>84</v>
      </c>
      <c r="BK589" s="182">
        <f>ROUND(I589*H589,2)</f>
        <v>0</v>
      </c>
      <c r="BL589" s="19" t="s">
        <v>619</v>
      </c>
      <c r="BM589" s="181" t="s">
        <v>2426</v>
      </c>
    </row>
    <row r="590" spans="1:65" s="2" customFormat="1">
      <c r="A590" s="35"/>
      <c r="B590" s="36"/>
      <c r="C590" s="37"/>
      <c r="D590" s="183" t="s">
        <v>143</v>
      </c>
      <c r="E590" s="37"/>
      <c r="F590" s="184" t="s">
        <v>2395</v>
      </c>
      <c r="G590" s="37"/>
      <c r="H590" s="37"/>
      <c r="I590" s="426"/>
      <c r="J590" s="408"/>
      <c r="K590" s="37"/>
      <c r="L590" s="40"/>
      <c r="M590" s="186"/>
      <c r="N590" s="187"/>
      <c r="O590" s="64"/>
      <c r="P590" s="64"/>
      <c r="Q590" s="64"/>
      <c r="R590" s="64"/>
      <c r="S590" s="64"/>
      <c r="T590" s="65"/>
      <c r="U590" s="35"/>
      <c r="V590" s="35"/>
      <c r="W590" s="35"/>
      <c r="X590" s="35"/>
      <c r="Y590" s="35"/>
      <c r="Z590" s="35"/>
      <c r="AA590" s="35"/>
      <c r="AB590" s="35"/>
      <c r="AC590" s="35"/>
      <c r="AD590" s="35"/>
      <c r="AE590" s="35"/>
      <c r="AT590" s="19" t="s">
        <v>143</v>
      </c>
      <c r="AU590" s="19" t="s">
        <v>159</v>
      </c>
    </row>
    <row r="591" spans="1:65" s="2" customFormat="1" ht="14.45" customHeight="1">
      <c r="A591" s="35"/>
      <c r="B591" s="36"/>
      <c r="C591" s="218" t="s">
        <v>2427</v>
      </c>
      <c r="D591" s="218" t="s">
        <v>192</v>
      </c>
      <c r="E591" s="219" t="s">
        <v>2398</v>
      </c>
      <c r="F591" s="220" t="s">
        <v>2399</v>
      </c>
      <c r="G591" s="221" t="s">
        <v>957</v>
      </c>
      <c r="H591" s="222">
        <v>4</v>
      </c>
      <c r="I591" s="427"/>
      <c r="J591" s="428">
        <f>ROUND(I591*H591,2)</f>
        <v>0</v>
      </c>
      <c r="K591" s="220" t="s">
        <v>19</v>
      </c>
      <c r="L591" s="223"/>
      <c r="M591" s="224" t="s">
        <v>19</v>
      </c>
      <c r="N591" s="225" t="s">
        <v>47</v>
      </c>
      <c r="O591" s="64"/>
      <c r="P591" s="179">
        <f>O591*H591</f>
        <v>0</v>
      </c>
      <c r="Q591" s="179">
        <v>0</v>
      </c>
      <c r="R591" s="179">
        <f>Q591*H591</f>
        <v>0</v>
      </c>
      <c r="S591" s="179">
        <v>0</v>
      </c>
      <c r="T591" s="180">
        <f>S591*H591</f>
        <v>0</v>
      </c>
      <c r="U591" s="35"/>
      <c r="V591" s="35"/>
      <c r="W591" s="35"/>
      <c r="X591" s="35"/>
      <c r="Y591" s="35"/>
      <c r="Z591" s="35"/>
      <c r="AA591" s="35"/>
      <c r="AB591" s="35"/>
      <c r="AC591" s="35"/>
      <c r="AD591" s="35"/>
      <c r="AE591" s="35"/>
      <c r="AR591" s="181" t="s">
        <v>1178</v>
      </c>
      <c r="AT591" s="181" t="s">
        <v>192</v>
      </c>
      <c r="AU591" s="181" t="s">
        <v>159</v>
      </c>
      <c r="AY591" s="19" t="s">
        <v>134</v>
      </c>
      <c r="BE591" s="182">
        <f>IF(N591="základní",J591,0)</f>
        <v>0</v>
      </c>
      <c r="BF591" s="182">
        <f>IF(N591="snížená",J591,0)</f>
        <v>0</v>
      </c>
      <c r="BG591" s="182">
        <f>IF(N591="zákl. přenesená",J591,0)</f>
        <v>0</v>
      </c>
      <c r="BH591" s="182">
        <f>IF(N591="sníž. přenesená",J591,0)</f>
        <v>0</v>
      </c>
      <c r="BI591" s="182">
        <f>IF(N591="nulová",J591,0)</f>
        <v>0</v>
      </c>
      <c r="BJ591" s="19" t="s">
        <v>84</v>
      </c>
      <c r="BK591" s="182">
        <f>ROUND(I591*H591,2)</f>
        <v>0</v>
      </c>
      <c r="BL591" s="19" t="s">
        <v>619</v>
      </c>
      <c r="BM591" s="181" t="s">
        <v>2428</v>
      </c>
    </row>
    <row r="592" spans="1:65" s="2" customFormat="1">
      <c r="A592" s="35"/>
      <c r="B592" s="36"/>
      <c r="C592" s="37"/>
      <c r="D592" s="183" t="s">
        <v>143</v>
      </c>
      <c r="E592" s="37"/>
      <c r="F592" s="184" t="s">
        <v>2399</v>
      </c>
      <c r="G592" s="37"/>
      <c r="H592" s="37"/>
      <c r="I592" s="426"/>
      <c r="J592" s="408"/>
      <c r="K592" s="37"/>
      <c r="L592" s="40"/>
      <c r="M592" s="186"/>
      <c r="N592" s="187"/>
      <c r="O592" s="64"/>
      <c r="P592" s="64"/>
      <c r="Q592" s="64"/>
      <c r="R592" s="64"/>
      <c r="S592" s="64"/>
      <c r="T592" s="65"/>
      <c r="U592" s="35"/>
      <c r="V592" s="35"/>
      <c r="W592" s="35"/>
      <c r="X592" s="35"/>
      <c r="Y592" s="35"/>
      <c r="Z592" s="35"/>
      <c r="AA592" s="35"/>
      <c r="AB592" s="35"/>
      <c r="AC592" s="35"/>
      <c r="AD592" s="35"/>
      <c r="AE592" s="35"/>
      <c r="AT592" s="19" t="s">
        <v>143</v>
      </c>
      <c r="AU592" s="19" t="s">
        <v>159</v>
      </c>
    </row>
    <row r="593" spans="1:65" s="2" customFormat="1" ht="14.45" customHeight="1">
      <c r="A593" s="35"/>
      <c r="B593" s="36"/>
      <c r="C593" s="218" t="s">
        <v>2429</v>
      </c>
      <c r="D593" s="218" t="s">
        <v>192</v>
      </c>
      <c r="E593" s="219" t="s">
        <v>2402</v>
      </c>
      <c r="F593" s="220" t="s">
        <v>2403</v>
      </c>
      <c r="G593" s="221" t="s">
        <v>957</v>
      </c>
      <c r="H593" s="222">
        <v>4</v>
      </c>
      <c r="I593" s="427"/>
      <c r="J593" s="428">
        <f>ROUND(I593*H593,2)</f>
        <v>0</v>
      </c>
      <c r="K593" s="220" t="s">
        <v>19</v>
      </c>
      <c r="L593" s="223"/>
      <c r="M593" s="224" t="s">
        <v>19</v>
      </c>
      <c r="N593" s="225" t="s">
        <v>47</v>
      </c>
      <c r="O593" s="64"/>
      <c r="P593" s="179">
        <f>O593*H593</f>
        <v>0</v>
      </c>
      <c r="Q593" s="179">
        <v>0</v>
      </c>
      <c r="R593" s="179">
        <f>Q593*H593</f>
        <v>0</v>
      </c>
      <c r="S593" s="179">
        <v>0</v>
      </c>
      <c r="T593" s="180">
        <f>S593*H593</f>
        <v>0</v>
      </c>
      <c r="U593" s="35"/>
      <c r="V593" s="35"/>
      <c r="W593" s="35"/>
      <c r="X593" s="35"/>
      <c r="Y593" s="35"/>
      <c r="Z593" s="35"/>
      <c r="AA593" s="35"/>
      <c r="AB593" s="35"/>
      <c r="AC593" s="35"/>
      <c r="AD593" s="35"/>
      <c r="AE593" s="35"/>
      <c r="AR593" s="181" t="s">
        <v>1178</v>
      </c>
      <c r="AT593" s="181" t="s">
        <v>192</v>
      </c>
      <c r="AU593" s="181" t="s">
        <v>159</v>
      </c>
      <c r="AY593" s="19" t="s">
        <v>134</v>
      </c>
      <c r="BE593" s="182">
        <f>IF(N593="základní",J593,0)</f>
        <v>0</v>
      </c>
      <c r="BF593" s="182">
        <f>IF(N593="snížená",J593,0)</f>
        <v>0</v>
      </c>
      <c r="BG593" s="182">
        <f>IF(N593="zákl. přenesená",J593,0)</f>
        <v>0</v>
      </c>
      <c r="BH593" s="182">
        <f>IF(N593="sníž. přenesená",J593,0)</f>
        <v>0</v>
      </c>
      <c r="BI593" s="182">
        <f>IF(N593="nulová",J593,0)</f>
        <v>0</v>
      </c>
      <c r="BJ593" s="19" t="s">
        <v>84</v>
      </c>
      <c r="BK593" s="182">
        <f>ROUND(I593*H593,2)</f>
        <v>0</v>
      </c>
      <c r="BL593" s="19" t="s">
        <v>619</v>
      </c>
      <c r="BM593" s="181" t="s">
        <v>2430</v>
      </c>
    </row>
    <row r="594" spans="1:65" s="2" customFormat="1">
      <c r="A594" s="35"/>
      <c r="B594" s="36"/>
      <c r="C594" s="37"/>
      <c r="D594" s="183" t="s">
        <v>143</v>
      </c>
      <c r="E594" s="37"/>
      <c r="F594" s="184" t="s">
        <v>2403</v>
      </c>
      <c r="G594" s="37"/>
      <c r="H594" s="37"/>
      <c r="I594" s="426"/>
      <c r="J594" s="408"/>
      <c r="K594" s="37"/>
      <c r="L594" s="40"/>
      <c r="M594" s="186"/>
      <c r="N594" s="187"/>
      <c r="O594" s="64"/>
      <c r="P594" s="64"/>
      <c r="Q594" s="64"/>
      <c r="R594" s="64"/>
      <c r="S594" s="64"/>
      <c r="T594" s="65"/>
      <c r="U594" s="35"/>
      <c r="V594" s="35"/>
      <c r="W594" s="35"/>
      <c r="X594" s="35"/>
      <c r="Y594" s="35"/>
      <c r="Z594" s="35"/>
      <c r="AA594" s="35"/>
      <c r="AB594" s="35"/>
      <c r="AC594" s="35"/>
      <c r="AD594" s="35"/>
      <c r="AE594" s="35"/>
      <c r="AT594" s="19" t="s">
        <v>143</v>
      </c>
      <c r="AU594" s="19" t="s">
        <v>159</v>
      </c>
    </row>
    <row r="595" spans="1:65" s="2" customFormat="1" ht="14.45" customHeight="1">
      <c r="A595" s="35"/>
      <c r="B595" s="36"/>
      <c r="C595" s="218" t="s">
        <v>2431</v>
      </c>
      <c r="D595" s="218" t="s">
        <v>192</v>
      </c>
      <c r="E595" s="219" t="s">
        <v>1890</v>
      </c>
      <c r="F595" s="220" t="s">
        <v>1891</v>
      </c>
      <c r="G595" s="221" t="s">
        <v>1058</v>
      </c>
      <c r="H595" s="392">
        <v>1</v>
      </c>
      <c r="I595" s="427"/>
      <c r="J595" s="428">
        <f>ROUND(I595*H595,2)</f>
        <v>0</v>
      </c>
      <c r="K595" s="220" t="s">
        <v>19</v>
      </c>
      <c r="L595" s="223"/>
      <c r="M595" s="224" t="s">
        <v>19</v>
      </c>
      <c r="N595" s="225" t="s">
        <v>47</v>
      </c>
      <c r="O595" s="64"/>
      <c r="P595" s="179">
        <f>O595*H595</f>
        <v>0</v>
      </c>
      <c r="Q595" s="179">
        <v>0</v>
      </c>
      <c r="R595" s="179">
        <f>Q595*H595</f>
        <v>0</v>
      </c>
      <c r="S595" s="179">
        <v>0</v>
      </c>
      <c r="T595" s="180">
        <f>S595*H595</f>
        <v>0</v>
      </c>
      <c r="U595" s="35"/>
      <c r="V595" s="35"/>
      <c r="W595" s="35"/>
      <c r="X595" s="35"/>
      <c r="Y595" s="35"/>
      <c r="Z595" s="35"/>
      <c r="AA595" s="35"/>
      <c r="AB595" s="35"/>
      <c r="AC595" s="35"/>
      <c r="AD595" s="35"/>
      <c r="AE595" s="35"/>
      <c r="AR595" s="181" t="s">
        <v>1178</v>
      </c>
      <c r="AT595" s="181" t="s">
        <v>192</v>
      </c>
      <c r="AU595" s="181" t="s">
        <v>159</v>
      </c>
      <c r="AY595" s="19" t="s">
        <v>134</v>
      </c>
      <c r="BE595" s="182">
        <f>IF(N595="základní",J595,0)</f>
        <v>0</v>
      </c>
      <c r="BF595" s="182">
        <f>IF(N595="snížená",J595,0)</f>
        <v>0</v>
      </c>
      <c r="BG595" s="182">
        <f>IF(N595="zákl. přenesená",J595,0)</f>
        <v>0</v>
      </c>
      <c r="BH595" s="182">
        <f>IF(N595="sníž. přenesená",J595,0)</f>
        <v>0</v>
      </c>
      <c r="BI595" s="182">
        <f>IF(N595="nulová",J595,0)</f>
        <v>0</v>
      </c>
      <c r="BJ595" s="19" t="s">
        <v>84</v>
      </c>
      <c r="BK595" s="182">
        <f>ROUND(I595*H595,2)</f>
        <v>0</v>
      </c>
      <c r="BL595" s="19" t="s">
        <v>619</v>
      </c>
      <c r="BM595" s="181" t="s">
        <v>2432</v>
      </c>
    </row>
    <row r="596" spans="1:65" s="2" customFormat="1">
      <c r="A596" s="35"/>
      <c r="B596" s="36"/>
      <c r="C596" s="37"/>
      <c r="D596" s="183" t="s">
        <v>143</v>
      </c>
      <c r="E596" s="37"/>
      <c r="F596" s="184" t="s">
        <v>1891</v>
      </c>
      <c r="G596" s="37"/>
      <c r="H596" s="37"/>
      <c r="I596" s="426"/>
      <c r="J596" s="408"/>
      <c r="K596" s="37"/>
      <c r="L596" s="40"/>
      <c r="M596" s="186"/>
      <c r="N596" s="187"/>
      <c r="O596" s="64"/>
      <c r="P596" s="64"/>
      <c r="Q596" s="64"/>
      <c r="R596" s="64"/>
      <c r="S596" s="64"/>
      <c r="T596" s="65"/>
      <c r="U596" s="35"/>
      <c r="V596" s="35"/>
      <c r="W596" s="35"/>
      <c r="X596" s="35"/>
      <c r="Y596" s="35"/>
      <c r="Z596" s="35"/>
      <c r="AA596" s="35"/>
      <c r="AB596" s="35"/>
      <c r="AC596" s="35"/>
      <c r="AD596" s="35"/>
      <c r="AE596" s="35"/>
      <c r="AT596" s="19" t="s">
        <v>143</v>
      </c>
      <c r="AU596" s="19" t="s">
        <v>159</v>
      </c>
    </row>
    <row r="597" spans="1:65" s="12" customFormat="1" ht="20.85" customHeight="1">
      <c r="B597" s="155"/>
      <c r="C597" s="156"/>
      <c r="D597" s="157" t="s">
        <v>75</v>
      </c>
      <c r="E597" s="169" t="s">
        <v>2433</v>
      </c>
      <c r="F597" s="169" t="s">
        <v>2434</v>
      </c>
      <c r="G597" s="156"/>
      <c r="H597" s="156"/>
      <c r="I597" s="421"/>
      <c r="J597" s="423">
        <f>BK597</f>
        <v>0</v>
      </c>
      <c r="K597" s="156"/>
      <c r="L597" s="161"/>
      <c r="M597" s="162"/>
      <c r="N597" s="163"/>
      <c r="O597" s="163"/>
      <c r="P597" s="164">
        <f>SUM(P598:P605)</f>
        <v>0</v>
      </c>
      <c r="Q597" s="163"/>
      <c r="R597" s="164">
        <f>SUM(R598:R605)</f>
        <v>0</v>
      </c>
      <c r="S597" s="163"/>
      <c r="T597" s="165">
        <f>SUM(T598:T605)</f>
        <v>0</v>
      </c>
      <c r="AR597" s="166" t="s">
        <v>159</v>
      </c>
      <c r="AT597" s="167" t="s">
        <v>75</v>
      </c>
      <c r="AU597" s="167" t="s">
        <v>86</v>
      </c>
      <c r="AY597" s="166" t="s">
        <v>134</v>
      </c>
      <c r="BK597" s="168">
        <f>SUM(BK598:BK605)</f>
        <v>0</v>
      </c>
    </row>
    <row r="598" spans="1:65" s="2" customFormat="1" ht="14.45" customHeight="1">
      <c r="A598" s="35"/>
      <c r="B598" s="36"/>
      <c r="C598" s="170" t="s">
        <v>2435</v>
      </c>
      <c r="D598" s="170" t="s">
        <v>136</v>
      </c>
      <c r="E598" s="171" t="s">
        <v>2436</v>
      </c>
      <c r="F598" s="172" t="s">
        <v>2372</v>
      </c>
      <c r="G598" s="173" t="s">
        <v>957</v>
      </c>
      <c r="H598" s="174">
        <v>2</v>
      </c>
      <c r="I598" s="424"/>
      <c r="J598" s="425">
        <f>ROUND(I598*H598,2)</f>
        <v>0</v>
      </c>
      <c r="K598" s="172" t="s">
        <v>19</v>
      </c>
      <c r="L598" s="40"/>
      <c r="M598" s="177" t="s">
        <v>19</v>
      </c>
      <c r="N598" s="178" t="s">
        <v>47</v>
      </c>
      <c r="O598" s="64"/>
      <c r="P598" s="179">
        <f>O598*H598</f>
        <v>0</v>
      </c>
      <c r="Q598" s="179">
        <v>0</v>
      </c>
      <c r="R598" s="179">
        <f>Q598*H598</f>
        <v>0</v>
      </c>
      <c r="S598" s="179">
        <v>0</v>
      </c>
      <c r="T598" s="180">
        <f>S598*H598</f>
        <v>0</v>
      </c>
      <c r="U598" s="35"/>
      <c r="V598" s="35"/>
      <c r="W598" s="35"/>
      <c r="X598" s="35"/>
      <c r="Y598" s="35"/>
      <c r="Z598" s="35"/>
      <c r="AA598" s="35"/>
      <c r="AB598" s="35"/>
      <c r="AC598" s="35"/>
      <c r="AD598" s="35"/>
      <c r="AE598" s="35"/>
      <c r="AR598" s="181" t="s">
        <v>619</v>
      </c>
      <c r="AT598" s="181" t="s">
        <v>136</v>
      </c>
      <c r="AU598" s="181" t="s">
        <v>159</v>
      </c>
      <c r="AY598" s="19" t="s">
        <v>134</v>
      </c>
      <c r="BE598" s="182">
        <f>IF(N598="základní",J598,0)</f>
        <v>0</v>
      </c>
      <c r="BF598" s="182">
        <f>IF(N598="snížená",J598,0)</f>
        <v>0</v>
      </c>
      <c r="BG598" s="182">
        <f>IF(N598="zákl. přenesená",J598,0)</f>
        <v>0</v>
      </c>
      <c r="BH598" s="182">
        <f>IF(N598="sníž. přenesená",J598,0)</f>
        <v>0</v>
      </c>
      <c r="BI598" s="182">
        <f>IF(N598="nulová",J598,0)</f>
        <v>0</v>
      </c>
      <c r="BJ598" s="19" t="s">
        <v>84</v>
      </c>
      <c r="BK598" s="182">
        <f>ROUND(I598*H598,2)</f>
        <v>0</v>
      </c>
      <c r="BL598" s="19" t="s">
        <v>619</v>
      </c>
      <c r="BM598" s="181" t="s">
        <v>2437</v>
      </c>
    </row>
    <row r="599" spans="1:65" s="2" customFormat="1">
      <c r="A599" s="35"/>
      <c r="B599" s="36"/>
      <c r="C599" s="37"/>
      <c r="D599" s="183" t="s">
        <v>143</v>
      </c>
      <c r="E599" s="37"/>
      <c r="F599" s="184" t="s">
        <v>2372</v>
      </c>
      <c r="G599" s="37"/>
      <c r="H599" s="37"/>
      <c r="I599" s="426"/>
      <c r="J599" s="408"/>
      <c r="K599" s="37"/>
      <c r="L599" s="40"/>
      <c r="M599" s="186"/>
      <c r="N599" s="187"/>
      <c r="O599" s="64"/>
      <c r="P599" s="64"/>
      <c r="Q599" s="64"/>
      <c r="R599" s="64"/>
      <c r="S599" s="64"/>
      <c r="T599" s="65"/>
      <c r="U599" s="35"/>
      <c r="V599" s="35"/>
      <c r="W599" s="35"/>
      <c r="X599" s="35"/>
      <c r="Y599" s="35"/>
      <c r="Z599" s="35"/>
      <c r="AA599" s="35"/>
      <c r="AB599" s="35"/>
      <c r="AC599" s="35"/>
      <c r="AD599" s="35"/>
      <c r="AE599" s="35"/>
      <c r="AT599" s="19" t="s">
        <v>143</v>
      </c>
      <c r="AU599" s="19" t="s">
        <v>159</v>
      </c>
    </row>
    <row r="600" spans="1:65" s="2" customFormat="1" ht="14.45" customHeight="1">
      <c r="A600" s="35"/>
      <c r="B600" s="36"/>
      <c r="C600" s="170" t="s">
        <v>2438</v>
      </c>
      <c r="D600" s="170" t="s">
        <v>136</v>
      </c>
      <c r="E600" s="171" t="s">
        <v>2375</v>
      </c>
      <c r="F600" s="172" t="s">
        <v>2376</v>
      </c>
      <c r="G600" s="173" t="s">
        <v>957</v>
      </c>
      <c r="H600" s="174">
        <v>6</v>
      </c>
      <c r="I600" s="424"/>
      <c r="J600" s="425">
        <f>ROUND(I600*H600,2)</f>
        <v>0</v>
      </c>
      <c r="K600" s="172" t="s">
        <v>19</v>
      </c>
      <c r="L600" s="40"/>
      <c r="M600" s="177" t="s">
        <v>19</v>
      </c>
      <c r="N600" s="178" t="s">
        <v>47</v>
      </c>
      <c r="O600" s="64"/>
      <c r="P600" s="179">
        <f>O600*H600</f>
        <v>0</v>
      </c>
      <c r="Q600" s="179">
        <v>0</v>
      </c>
      <c r="R600" s="179">
        <f>Q600*H600</f>
        <v>0</v>
      </c>
      <c r="S600" s="179">
        <v>0</v>
      </c>
      <c r="T600" s="180">
        <f>S600*H600</f>
        <v>0</v>
      </c>
      <c r="U600" s="35"/>
      <c r="V600" s="35"/>
      <c r="W600" s="35"/>
      <c r="X600" s="35"/>
      <c r="Y600" s="35"/>
      <c r="Z600" s="35"/>
      <c r="AA600" s="35"/>
      <c r="AB600" s="35"/>
      <c r="AC600" s="35"/>
      <c r="AD600" s="35"/>
      <c r="AE600" s="35"/>
      <c r="AR600" s="181" t="s">
        <v>619</v>
      </c>
      <c r="AT600" s="181" t="s">
        <v>136</v>
      </c>
      <c r="AU600" s="181" t="s">
        <v>159</v>
      </c>
      <c r="AY600" s="19" t="s">
        <v>134</v>
      </c>
      <c r="BE600" s="182">
        <f>IF(N600="základní",J600,0)</f>
        <v>0</v>
      </c>
      <c r="BF600" s="182">
        <f>IF(N600="snížená",J600,0)</f>
        <v>0</v>
      </c>
      <c r="BG600" s="182">
        <f>IF(N600="zákl. přenesená",J600,0)</f>
        <v>0</v>
      </c>
      <c r="BH600" s="182">
        <f>IF(N600="sníž. přenesená",J600,0)</f>
        <v>0</v>
      </c>
      <c r="BI600" s="182">
        <f>IF(N600="nulová",J600,0)</f>
        <v>0</v>
      </c>
      <c r="BJ600" s="19" t="s">
        <v>84</v>
      </c>
      <c r="BK600" s="182">
        <f>ROUND(I600*H600,2)</f>
        <v>0</v>
      </c>
      <c r="BL600" s="19" t="s">
        <v>619</v>
      </c>
      <c r="BM600" s="181" t="s">
        <v>2439</v>
      </c>
    </row>
    <row r="601" spans="1:65" s="2" customFormat="1">
      <c r="A601" s="35"/>
      <c r="B601" s="36"/>
      <c r="C601" s="37"/>
      <c r="D601" s="183" t="s">
        <v>143</v>
      </c>
      <c r="E601" s="37"/>
      <c r="F601" s="184" t="s">
        <v>2376</v>
      </c>
      <c r="G601" s="37"/>
      <c r="H601" s="37"/>
      <c r="I601" s="426"/>
      <c r="J601" s="408"/>
      <c r="K601" s="37"/>
      <c r="L601" s="40"/>
      <c r="M601" s="186"/>
      <c r="N601" s="187"/>
      <c r="O601" s="64"/>
      <c r="P601" s="64"/>
      <c r="Q601" s="64"/>
      <c r="R601" s="64"/>
      <c r="S601" s="64"/>
      <c r="T601" s="65"/>
      <c r="U601" s="35"/>
      <c r="V601" s="35"/>
      <c r="W601" s="35"/>
      <c r="X601" s="35"/>
      <c r="Y601" s="35"/>
      <c r="Z601" s="35"/>
      <c r="AA601" s="35"/>
      <c r="AB601" s="35"/>
      <c r="AC601" s="35"/>
      <c r="AD601" s="35"/>
      <c r="AE601" s="35"/>
      <c r="AT601" s="19" t="s">
        <v>143</v>
      </c>
      <c r="AU601" s="19" t="s">
        <v>159</v>
      </c>
    </row>
    <row r="602" spans="1:65" s="2" customFormat="1" ht="14.45" customHeight="1">
      <c r="A602" s="35"/>
      <c r="B602" s="36"/>
      <c r="C602" s="170" t="s">
        <v>2440</v>
      </c>
      <c r="D602" s="170" t="s">
        <v>136</v>
      </c>
      <c r="E602" s="171" t="s">
        <v>2069</v>
      </c>
      <c r="F602" s="172" t="s">
        <v>2070</v>
      </c>
      <c r="G602" s="173" t="s">
        <v>957</v>
      </c>
      <c r="H602" s="174">
        <v>4</v>
      </c>
      <c r="I602" s="424"/>
      <c r="J602" s="425">
        <f>ROUND(I602*H602,2)</f>
        <v>0</v>
      </c>
      <c r="K602" s="172" t="s">
        <v>19</v>
      </c>
      <c r="L602" s="40"/>
      <c r="M602" s="177" t="s">
        <v>19</v>
      </c>
      <c r="N602" s="178" t="s">
        <v>47</v>
      </c>
      <c r="O602" s="64"/>
      <c r="P602" s="179">
        <f>O602*H602</f>
        <v>0</v>
      </c>
      <c r="Q602" s="179">
        <v>0</v>
      </c>
      <c r="R602" s="179">
        <f>Q602*H602</f>
        <v>0</v>
      </c>
      <c r="S602" s="179">
        <v>0</v>
      </c>
      <c r="T602" s="180">
        <f>S602*H602</f>
        <v>0</v>
      </c>
      <c r="U602" s="35"/>
      <c r="V602" s="35"/>
      <c r="W602" s="35"/>
      <c r="X602" s="35"/>
      <c r="Y602" s="35"/>
      <c r="Z602" s="35"/>
      <c r="AA602" s="35"/>
      <c r="AB602" s="35"/>
      <c r="AC602" s="35"/>
      <c r="AD602" s="35"/>
      <c r="AE602" s="35"/>
      <c r="AR602" s="181" t="s">
        <v>619</v>
      </c>
      <c r="AT602" s="181" t="s">
        <v>136</v>
      </c>
      <c r="AU602" s="181" t="s">
        <v>159</v>
      </c>
      <c r="AY602" s="19" t="s">
        <v>134</v>
      </c>
      <c r="BE602" s="182">
        <f>IF(N602="základní",J602,0)</f>
        <v>0</v>
      </c>
      <c r="BF602" s="182">
        <f>IF(N602="snížená",J602,0)</f>
        <v>0</v>
      </c>
      <c r="BG602" s="182">
        <f>IF(N602="zákl. přenesená",J602,0)</f>
        <v>0</v>
      </c>
      <c r="BH602" s="182">
        <f>IF(N602="sníž. přenesená",J602,0)</f>
        <v>0</v>
      </c>
      <c r="BI602" s="182">
        <f>IF(N602="nulová",J602,0)</f>
        <v>0</v>
      </c>
      <c r="BJ602" s="19" t="s">
        <v>84</v>
      </c>
      <c r="BK602" s="182">
        <f>ROUND(I602*H602,2)</f>
        <v>0</v>
      </c>
      <c r="BL602" s="19" t="s">
        <v>619</v>
      </c>
      <c r="BM602" s="181" t="s">
        <v>2441</v>
      </c>
    </row>
    <row r="603" spans="1:65" s="2" customFormat="1">
      <c r="A603" s="35"/>
      <c r="B603" s="36"/>
      <c r="C603" s="37"/>
      <c r="D603" s="183" t="s">
        <v>143</v>
      </c>
      <c r="E603" s="37"/>
      <c r="F603" s="184" t="s">
        <v>2070</v>
      </c>
      <c r="G603" s="37"/>
      <c r="H603" s="37"/>
      <c r="I603" s="426"/>
      <c r="J603" s="408"/>
      <c r="K603" s="37"/>
      <c r="L603" s="40"/>
      <c r="M603" s="186"/>
      <c r="N603" s="187"/>
      <c r="O603" s="64"/>
      <c r="P603" s="64"/>
      <c r="Q603" s="64"/>
      <c r="R603" s="64"/>
      <c r="S603" s="64"/>
      <c r="T603" s="65"/>
      <c r="U603" s="35"/>
      <c r="V603" s="35"/>
      <c r="W603" s="35"/>
      <c r="X603" s="35"/>
      <c r="Y603" s="35"/>
      <c r="Z603" s="35"/>
      <c r="AA603" s="35"/>
      <c r="AB603" s="35"/>
      <c r="AC603" s="35"/>
      <c r="AD603" s="35"/>
      <c r="AE603" s="35"/>
      <c r="AT603" s="19" t="s">
        <v>143</v>
      </c>
      <c r="AU603" s="19" t="s">
        <v>159</v>
      </c>
    </row>
    <row r="604" spans="1:65" s="2" customFormat="1" ht="14.45" customHeight="1">
      <c r="A604" s="35"/>
      <c r="B604" s="36"/>
      <c r="C604" s="170" t="s">
        <v>2442</v>
      </c>
      <c r="D604" s="170" t="s">
        <v>136</v>
      </c>
      <c r="E604" s="171" t="s">
        <v>2443</v>
      </c>
      <c r="F604" s="172" t="s">
        <v>2054</v>
      </c>
      <c r="G604" s="173" t="s">
        <v>957</v>
      </c>
      <c r="H604" s="174">
        <v>6</v>
      </c>
      <c r="I604" s="424"/>
      <c r="J604" s="425">
        <f>ROUND(I604*H604,2)</f>
        <v>0</v>
      </c>
      <c r="K604" s="172" t="s">
        <v>19</v>
      </c>
      <c r="L604" s="40"/>
      <c r="M604" s="177" t="s">
        <v>19</v>
      </c>
      <c r="N604" s="178" t="s">
        <v>47</v>
      </c>
      <c r="O604" s="64"/>
      <c r="P604" s="179">
        <f>O604*H604</f>
        <v>0</v>
      </c>
      <c r="Q604" s="179">
        <v>0</v>
      </c>
      <c r="R604" s="179">
        <f>Q604*H604</f>
        <v>0</v>
      </c>
      <c r="S604" s="179">
        <v>0</v>
      </c>
      <c r="T604" s="180">
        <f>S604*H604</f>
        <v>0</v>
      </c>
      <c r="U604" s="35"/>
      <c r="V604" s="35"/>
      <c r="W604" s="35"/>
      <c r="X604" s="35"/>
      <c r="Y604" s="35"/>
      <c r="Z604" s="35"/>
      <c r="AA604" s="35"/>
      <c r="AB604" s="35"/>
      <c r="AC604" s="35"/>
      <c r="AD604" s="35"/>
      <c r="AE604" s="35"/>
      <c r="AR604" s="181" t="s">
        <v>619</v>
      </c>
      <c r="AT604" s="181" t="s">
        <v>136</v>
      </c>
      <c r="AU604" s="181" t="s">
        <v>159</v>
      </c>
      <c r="AY604" s="19" t="s">
        <v>134</v>
      </c>
      <c r="BE604" s="182">
        <f>IF(N604="základní",J604,0)</f>
        <v>0</v>
      </c>
      <c r="BF604" s="182">
        <f>IF(N604="snížená",J604,0)</f>
        <v>0</v>
      </c>
      <c r="BG604" s="182">
        <f>IF(N604="zákl. přenesená",J604,0)</f>
        <v>0</v>
      </c>
      <c r="BH604" s="182">
        <f>IF(N604="sníž. přenesená",J604,0)</f>
        <v>0</v>
      </c>
      <c r="BI604" s="182">
        <f>IF(N604="nulová",J604,0)</f>
        <v>0</v>
      </c>
      <c r="BJ604" s="19" t="s">
        <v>84</v>
      </c>
      <c r="BK604" s="182">
        <f>ROUND(I604*H604,2)</f>
        <v>0</v>
      </c>
      <c r="BL604" s="19" t="s">
        <v>619</v>
      </c>
      <c r="BM604" s="181" t="s">
        <v>2444</v>
      </c>
    </row>
    <row r="605" spans="1:65" s="2" customFormat="1">
      <c r="A605" s="35"/>
      <c r="B605" s="36"/>
      <c r="C605" s="37"/>
      <c r="D605" s="183" t="s">
        <v>143</v>
      </c>
      <c r="E605" s="37"/>
      <c r="F605" s="184" t="s">
        <v>2054</v>
      </c>
      <c r="G605" s="37"/>
      <c r="H605" s="37"/>
      <c r="I605" s="426"/>
      <c r="J605" s="408"/>
      <c r="K605" s="37"/>
      <c r="L605" s="40"/>
      <c r="M605" s="186"/>
      <c r="N605" s="187"/>
      <c r="O605" s="64"/>
      <c r="P605" s="64"/>
      <c r="Q605" s="64"/>
      <c r="R605" s="64"/>
      <c r="S605" s="64"/>
      <c r="T605" s="65"/>
      <c r="U605" s="35"/>
      <c r="V605" s="35"/>
      <c r="W605" s="35"/>
      <c r="X605" s="35"/>
      <c r="Y605" s="35"/>
      <c r="Z605" s="35"/>
      <c r="AA605" s="35"/>
      <c r="AB605" s="35"/>
      <c r="AC605" s="35"/>
      <c r="AD605" s="35"/>
      <c r="AE605" s="35"/>
      <c r="AT605" s="19" t="s">
        <v>143</v>
      </c>
      <c r="AU605" s="19" t="s">
        <v>159</v>
      </c>
    </row>
    <row r="606" spans="1:65" s="12" customFormat="1" ht="20.85" customHeight="1">
      <c r="B606" s="155"/>
      <c r="C606" s="156"/>
      <c r="D606" s="157" t="s">
        <v>75</v>
      </c>
      <c r="E606" s="169" t="s">
        <v>2445</v>
      </c>
      <c r="F606" s="169" t="s">
        <v>2446</v>
      </c>
      <c r="G606" s="156"/>
      <c r="H606" s="156"/>
      <c r="I606" s="421"/>
      <c r="J606" s="423">
        <f>BK606</f>
        <v>0</v>
      </c>
      <c r="K606" s="156"/>
      <c r="L606" s="161"/>
      <c r="M606" s="162"/>
      <c r="N606" s="163"/>
      <c r="O606" s="163"/>
      <c r="P606" s="164">
        <f>SUM(P607:P620)</f>
        <v>0</v>
      </c>
      <c r="Q606" s="163"/>
      <c r="R606" s="164">
        <f>SUM(R607:R620)</f>
        <v>0</v>
      </c>
      <c r="S606" s="163"/>
      <c r="T606" s="165">
        <f>SUM(T607:T620)</f>
        <v>0</v>
      </c>
      <c r="AR606" s="166" t="s">
        <v>159</v>
      </c>
      <c r="AT606" s="167" t="s">
        <v>75</v>
      </c>
      <c r="AU606" s="167" t="s">
        <v>86</v>
      </c>
      <c r="AY606" s="166" t="s">
        <v>134</v>
      </c>
      <c r="BK606" s="168">
        <f>SUM(BK607:BK620)</f>
        <v>0</v>
      </c>
    </row>
    <row r="607" spans="1:65" s="2" customFormat="1" ht="14.45" customHeight="1">
      <c r="A607" s="35"/>
      <c r="B607" s="36"/>
      <c r="C607" s="218" t="s">
        <v>2447</v>
      </c>
      <c r="D607" s="218" t="s">
        <v>192</v>
      </c>
      <c r="E607" s="219" t="s">
        <v>2386</v>
      </c>
      <c r="F607" s="220" t="s">
        <v>2387</v>
      </c>
      <c r="G607" s="221" t="s">
        <v>957</v>
      </c>
      <c r="H607" s="222">
        <v>2</v>
      </c>
      <c r="I607" s="427"/>
      <c r="J607" s="428">
        <f>ROUND(I607*H607,2)</f>
        <v>0</v>
      </c>
      <c r="K607" s="220" t="s">
        <v>19</v>
      </c>
      <c r="L607" s="223"/>
      <c r="M607" s="224" t="s">
        <v>19</v>
      </c>
      <c r="N607" s="225" t="s">
        <v>47</v>
      </c>
      <c r="O607" s="64"/>
      <c r="P607" s="179">
        <f>O607*H607</f>
        <v>0</v>
      </c>
      <c r="Q607" s="179">
        <v>0</v>
      </c>
      <c r="R607" s="179">
        <f>Q607*H607</f>
        <v>0</v>
      </c>
      <c r="S607" s="179">
        <v>0</v>
      </c>
      <c r="T607" s="180">
        <f>S607*H607</f>
        <v>0</v>
      </c>
      <c r="U607" s="35"/>
      <c r="V607" s="35"/>
      <c r="W607" s="35"/>
      <c r="X607" s="35"/>
      <c r="Y607" s="35"/>
      <c r="Z607" s="35"/>
      <c r="AA607" s="35"/>
      <c r="AB607" s="35"/>
      <c r="AC607" s="35"/>
      <c r="AD607" s="35"/>
      <c r="AE607" s="35"/>
      <c r="AR607" s="181" t="s">
        <v>1178</v>
      </c>
      <c r="AT607" s="181" t="s">
        <v>192</v>
      </c>
      <c r="AU607" s="181" t="s">
        <v>159</v>
      </c>
      <c r="AY607" s="19" t="s">
        <v>134</v>
      </c>
      <c r="BE607" s="182">
        <f>IF(N607="základní",J607,0)</f>
        <v>0</v>
      </c>
      <c r="BF607" s="182">
        <f>IF(N607="snížená",J607,0)</f>
        <v>0</v>
      </c>
      <c r="BG607" s="182">
        <f>IF(N607="zákl. přenesená",J607,0)</f>
        <v>0</v>
      </c>
      <c r="BH607" s="182">
        <f>IF(N607="sníž. přenesená",J607,0)</f>
        <v>0</v>
      </c>
      <c r="BI607" s="182">
        <f>IF(N607="nulová",J607,0)</f>
        <v>0</v>
      </c>
      <c r="BJ607" s="19" t="s">
        <v>84</v>
      </c>
      <c r="BK607" s="182">
        <f>ROUND(I607*H607,2)</f>
        <v>0</v>
      </c>
      <c r="BL607" s="19" t="s">
        <v>619</v>
      </c>
      <c r="BM607" s="181" t="s">
        <v>2448</v>
      </c>
    </row>
    <row r="608" spans="1:65" s="2" customFormat="1">
      <c r="A608" s="35"/>
      <c r="B608" s="36"/>
      <c r="C608" s="37"/>
      <c r="D608" s="183" t="s">
        <v>143</v>
      </c>
      <c r="E608" s="37"/>
      <c r="F608" s="184" t="s">
        <v>2387</v>
      </c>
      <c r="G608" s="37"/>
      <c r="H608" s="37"/>
      <c r="I608" s="426"/>
      <c r="J608" s="408"/>
      <c r="K608" s="37"/>
      <c r="L608" s="40"/>
      <c r="M608" s="186"/>
      <c r="N608" s="187"/>
      <c r="O608" s="64"/>
      <c r="P608" s="64"/>
      <c r="Q608" s="64"/>
      <c r="R608" s="64"/>
      <c r="S608" s="64"/>
      <c r="T608" s="65"/>
      <c r="U608" s="35"/>
      <c r="V608" s="35"/>
      <c r="W608" s="35"/>
      <c r="X608" s="35"/>
      <c r="Y608" s="35"/>
      <c r="Z608" s="35"/>
      <c r="AA608" s="35"/>
      <c r="AB608" s="35"/>
      <c r="AC608" s="35"/>
      <c r="AD608" s="35"/>
      <c r="AE608" s="35"/>
      <c r="AT608" s="19" t="s">
        <v>143</v>
      </c>
      <c r="AU608" s="19" t="s">
        <v>159</v>
      </c>
    </row>
    <row r="609" spans="1:65" s="2" customFormat="1" ht="14.45" customHeight="1">
      <c r="A609" s="35"/>
      <c r="B609" s="36"/>
      <c r="C609" s="218" t="s">
        <v>2449</v>
      </c>
      <c r="D609" s="218" t="s">
        <v>192</v>
      </c>
      <c r="E609" s="219" t="s">
        <v>2390</v>
      </c>
      <c r="F609" s="220" t="s">
        <v>2391</v>
      </c>
      <c r="G609" s="221" t="s">
        <v>957</v>
      </c>
      <c r="H609" s="222">
        <v>2</v>
      </c>
      <c r="I609" s="427"/>
      <c r="J609" s="428">
        <f>ROUND(I609*H609,2)</f>
        <v>0</v>
      </c>
      <c r="K609" s="220" t="s">
        <v>19</v>
      </c>
      <c r="L609" s="223"/>
      <c r="M609" s="224" t="s">
        <v>19</v>
      </c>
      <c r="N609" s="225" t="s">
        <v>47</v>
      </c>
      <c r="O609" s="64"/>
      <c r="P609" s="179">
        <f>O609*H609</f>
        <v>0</v>
      </c>
      <c r="Q609" s="179">
        <v>0</v>
      </c>
      <c r="R609" s="179">
        <f>Q609*H609</f>
        <v>0</v>
      </c>
      <c r="S609" s="179">
        <v>0</v>
      </c>
      <c r="T609" s="180">
        <f>S609*H609</f>
        <v>0</v>
      </c>
      <c r="U609" s="35"/>
      <c r="V609" s="35"/>
      <c r="W609" s="35"/>
      <c r="X609" s="35"/>
      <c r="Y609" s="35"/>
      <c r="Z609" s="35"/>
      <c r="AA609" s="35"/>
      <c r="AB609" s="35"/>
      <c r="AC609" s="35"/>
      <c r="AD609" s="35"/>
      <c r="AE609" s="35"/>
      <c r="AR609" s="181" t="s">
        <v>1178</v>
      </c>
      <c r="AT609" s="181" t="s">
        <v>192</v>
      </c>
      <c r="AU609" s="181" t="s">
        <v>159</v>
      </c>
      <c r="AY609" s="19" t="s">
        <v>134</v>
      </c>
      <c r="BE609" s="182">
        <f>IF(N609="základní",J609,0)</f>
        <v>0</v>
      </c>
      <c r="BF609" s="182">
        <f>IF(N609="snížená",J609,0)</f>
        <v>0</v>
      </c>
      <c r="BG609" s="182">
        <f>IF(N609="zákl. přenesená",J609,0)</f>
        <v>0</v>
      </c>
      <c r="BH609" s="182">
        <f>IF(N609="sníž. přenesená",J609,0)</f>
        <v>0</v>
      </c>
      <c r="BI609" s="182">
        <f>IF(N609="nulová",J609,0)</f>
        <v>0</v>
      </c>
      <c r="BJ609" s="19" t="s">
        <v>84</v>
      </c>
      <c r="BK609" s="182">
        <f>ROUND(I609*H609,2)</f>
        <v>0</v>
      </c>
      <c r="BL609" s="19" t="s">
        <v>619</v>
      </c>
      <c r="BM609" s="181" t="s">
        <v>2450</v>
      </c>
    </row>
    <row r="610" spans="1:65" s="2" customFormat="1">
      <c r="A610" s="35"/>
      <c r="B610" s="36"/>
      <c r="C610" s="37"/>
      <c r="D610" s="183" t="s">
        <v>143</v>
      </c>
      <c r="E610" s="37"/>
      <c r="F610" s="184" t="s">
        <v>2391</v>
      </c>
      <c r="G610" s="37"/>
      <c r="H610" s="37"/>
      <c r="I610" s="426"/>
      <c r="J610" s="408"/>
      <c r="K610" s="37"/>
      <c r="L610" s="40"/>
      <c r="M610" s="186"/>
      <c r="N610" s="187"/>
      <c r="O610" s="64"/>
      <c r="P610" s="64"/>
      <c r="Q610" s="64"/>
      <c r="R610" s="64"/>
      <c r="S610" s="64"/>
      <c r="T610" s="65"/>
      <c r="U610" s="35"/>
      <c r="V610" s="35"/>
      <c r="W610" s="35"/>
      <c r="X610" s="35"/>
      <c r="Y610" s="35"/>
      <c r="Z610" s="35"/>
      <c r="AA610" s="35"/>
      <c r="AB610" s="35"/>
      <c r="AC610" s="35"/>
      <c r="AD610" s="35"/>
      <c r="AE610" s="35"/>
      <c r="AT610" s="19" t="s">
        <v>143</v>
      </c>
      <c r="AU610" s="19" t="s">
        <v>159</v>
      </c>
    </row>
    <row r="611" spans="1:65" s="2" customFormat="1" ht="14.45" customHeight="1">
      <c r="A611" s="35"/>
      <c r="B611" s="36"/>
      <c r="C611" s="218" t="s">
        <v>2451</v>
      </c>
      <c r="D611" s="218" t="s">
        <v>192</v>
      </c>
      <c r="E611" s="219" t="s">
        <v>2394</v>
      </c>
      <c r="F611" s="220" t="s">
        <v>2395</v>
      </c>
      <c r="G611" s="221" t="s">
        <v>957</v>
      </c>
      <c r="H611" s="222">
        <v>2</v>
      </c>
      <c r="I611" s="427"/>
      <c r="J611" s="428">
        <f>ROUND(I611*H611,2)</f>
        <v>0</v>
      </c>
      <c r="K611" s="220" t="s">
        <v>19</v>
      </c>
      <c r="L611" s="223"/>
      <c r="M611" s="224" t="s">
        <v>19</v>
      </c>
      <c r="N611" s="225" t="s">
        <v>47</v>
      </c>
      <c r="O611" s="64"/>
      <c r="P611" s="179">
        <f>O611*H611</f>
        <v>0</v>
      </c>
      <c r="Q611" s="179">
        <v>0</v>
      </c>
      <c r="R611" s="179">
        <f>Q611*H611</f>
        <v>0</v>
      </c>
      <c r="S611" s="179">
        <v>0</v>
      </c>
      <c r="T611" s="180">
        <f>S611*H611</f>
        <v>0</v>
      </c>
      <c r="U611" s="35"/>
      <c r="V611" s="35"/>
      <c r="W611" s="35"/>
      <c r="X611" s="35"/>
      <c r="Y611" s="35"/>
      <c r="Z611" s="35"/>
      <c r="AA611" s="35"/>
      <c r="AB611" s="35"/>
      <c r="AC611" s="35"/>
      <c r="AD611" s="35"/>
      <c r="AE611" s="35"/>
      <c r="AR611" s="181" t="s">
        <v>1178</v>
      </c>
      <c r="AT611" s="181" t="s">
        <v>192</v>
      </c>
      <c r="AU611" s="181" t="s">
        <v>159</v>
      </c>
      <c r="AY611" s="19" t="s">
        <v>134</v>
      </c>
      <c r="BE611" s="182">
        <f>IF(N611="základní",J611,0)</f>
        <v>0</v>
      </c>
      <c r="BF611" s="182">
        <f>IF(N611="snížená",J611,0)</f>
        <v>0</v>
      </c>
      <c r="BG611" s="182">
        <f>IF(N611="zákl. přenesená",J611,0)</f>
        <v>0</v>
      </c>
      <c r="BH611" s="182">
        <f>IF(N611="sníž. přenesená",J611,0)</f>
        <v>0</v>
      </c>
      <c r="BI611" s="182">
        <f>IF(N611="nulová",J611,0)</f>
        <v>0</v>
      </c>
      <c r="BJ611" s="19" t="s">
        <v>84</v>
      </c>
      <c r="BK611" s="182">
        <f>ROUND(I611*H611,2)</f>
        <v>0</v>
      </c>
      <c r="BL611" s="19" t="s">
        <v>619</v>
      </c>
      <c r="BM611" s="181" t="s">
        <v>2452</v>
      </c>
    </row>
    <row r="612" spans="1:65" s="2" customFormat="1">
      <c r="A612" s="35"/>
      <c r="B612" s="36"/>
      <c r="C612" s="37"/>
      <c r="D612" s="183" t="s">
        <v>143</v>
      </c>
      <c r="E612" s="37"/>
      <c r="F612" s="184" t="s">
        <v>2395</v>
      </c>
      <c r="G612" s="37"/>
      <c r="H612" s="37"/>
      <c r="I612" s="426"/>
      <c r="J612" s="408"/>
      <c r="K612" s="37"/>
      <c r="L612" s="40"/>
      <c r="M612" s="186"/>
      <c r="N612" s="187"/>
      <c r="O612" s="64"/>
      <c r="P612" s="64"/>
      <c r="Q612" s="64"/>
      <c r="R612" s="64"/>
      <c r="S612" s="64"/>
      <c r="T612" s="65"/>
      <c r="U612" s="35"/>
      <c r="V612" s="35"/>
      <c r="W612" s="35"/>
      <c r="X612" s="35"/>
      <c r="Y612" s="35"/>
      <c r="Z612" s="35"/>
      <c r="AA612" s="35"/>
      <c r="AB612" s="35"/>
      <c r="AC612" s="35"/>
      <c r="AD612" s="35"/>
      <c r="AE612" s="35"/>
      <c r="AT612" s="19" t="s">
        <v>143</v>
      </c>
      <c r="AU612" s="19" t="s">
        <v>159</v>
      </c>
    </row>
    <row r="613" spans="1:65" s="2" customFormat="1" ht="14.45" customHeight="1">
      <c r="A613" s="35"/>
      <c r="B613" s="36"/>
      <c r="C613" s="218" t="s">
        <v>2453</v>
      </c>
      <c r="D613" s="218" t="s">
        <v>192</v>
      </c>
      <c r="E613" s="219" t="s">
        <v>2454</v>
      </c>
      <c r="F613" s="220" t="s">
        <v>2455</v>
      </c>
      <c r="G613" s="221" t="s">
        <v>957</v>
      </c>
      <c r="H613" s="222">
        <v>2</v>
      </c>
      <c r="I613" s="427"/>
      <c r="J613" s="428">
        <f>ROUND(I613*H613,2)</f>
        <v>0</v>
      </c>
      <c r="K613" s="220" t="s">
        <v>19</v>
      </c>
      <c r="L613" s="223"/>
      <c r="M613" s="224" t="s">
        <v>19</v>
      </c>
      <c r="N613" s="225" t="s">
        <v>47</v>
      </c>
      <c r="O613" s="64"/>
      <c r="P613" s="179">
        <f>O613*H613</f>
        <v>0</v>
      </c>
      <c r="Q613" s="179">
        <v>0</v>
      </c>
      <c r="R613" s="179">
        <f>Q613*H613</f>
        <v>0</v>
      </c>
      <c r="S613" s="179">
        <v>0</v>
      </c>
      <c r="T613" s="180">
        <f>S613*H613</f>
        <v>0</v>
      </c>
      <c r="U613" s="35"/>
      <c r="V613" s="35"/>
      <c r="W613" s="35"/>
      <c r="X613" s="35"/>
      <c r="Y613" s="35"/>
      <c r="Z613" s="35"/>
      <c r="AA613" s="35"/>
      <c r="AB613" s="35"/>
      <c r="AC613" s="35"/>
      <c r="AD613" s="35"/>
      <c r="AE613" s="35"/>
      <c r="AR613" s="181" t="s">
        <v>1178</v>
      </c>
      <c r="AT613" s="181" t="s">
        <v>192</v>
      </c>
      <c r="AU613" s="181" t="s">
        <v>159</v>
      </c>
      <c r="AY613" s="19" t="s">
        <v>134</v>
      </c>
      <c r="BE613" s="182">
        <f>IF(N613="základní",J613,0)</f>
        <v>0</v>
      </c>
      <c r="BF613" s="182">
        <f>IF(N613="snížená",J613,0)</f>
        <v>0</v>
      </c>
      <c r="BG613" s="182">
        <f>IF(N613="zákl. přenesená",J613,0)</f>
        <v>0</v>
      </c>
      <c r="BH613" s="182">
        <f>IF(N613="sníž. přenesená",J613,0)</f>
        <v>0</v>
      </c>
      <c r="BI613" s="182">
        <f>IF(N613="nulová",J613,0)</f>
        <v>0</v>
      </c>
      <c r="BJ613" s="19" t="s">
        <v>84</v>
      </c>
      <c r="BK613" s="182">
        <f>ROUND(I613*H613,2)</f>
        <v>0</v>
      </c>
      <c r="BL613" s="19" t="s">
        <v>619</v>
      </c>
      <c r="BM613" s="181" t="s">
        <v>2456</v>
      </c>
    </row>
    <row r="614" spans="1:65" s="2" customFormat="1">
      <c r="A614" s="35"/>
      <c r="B614" s="36"/>
      <c r="C614" s="37"/>
      <c r="D614" s="183" t="s">
        <v>143</v>
      </c>
      <c r="E614" s="37"/>
      <c r="F614" s="184" t="s">
        <v>2455</v>
      </c>
      <c r="G614" s="37"/>
      <c r="H614" s="37"/>
      <c r="I614" s="426"/>
      <c r="J614" s="408"/>
      <c r="K614" s="37"/>
      <c r="L614" s="40"/>
      <c r="M614" s="186"/>
      <c r="N614" s="187"/>
      <c r="O614" s="64"/>
      <c r="P614" s="64"/>
      <c r="Q614" s="64"/>
      <c r="R614" s="64"/>
      <c r="S614" s="64"/>
      <c r="T614" s="65"/>
      <c r="U614" s="35"/>
      <c r="V614" s="35"/>
      <c r="W614" s="35"/>
      <c r="X614" s="35"/>
      <c r="Y614" s="35"/>
      <c r="Z614" s="35"/>
      <c r="AA614" s="35"/>
      <c r="AB614" s="35"/>
      <c r="AC614" s="35"/>
      <c r="AD614" s="35"/>
      <c r="AE614" s="35"/>
      <c r="AT614" s="19" t="s">
        <v>143</v>
      </c>
      <c r="AU614" s="19" t="s">
        <v>159</v>
      </c>
    </row>
    <row r="615" spans="1:65" s="2" customFormat="1" ht="14.45" customHeight="1">
      <c r="A615" s="35"/>
      <c r="B615" s="36"/>
      <c r="C615" s="218" t="s">
        <v>2457</v>
      </c>
      <c r="D615" s="218" t="s">
        <v>192</v>
      </c>
      <c r="E615" s="219" t="s">
        <v>2398</v>
      </c>
      <c r="F615" s="220" t="s">
        <v>2399</v>
      </c>
      <c r="G615" s="221" t="s">
        <v>957</v>
      </c>
      <c r="H615" s="222">
        <v>2</v>
      </c>
      <c r="I615" s="427"/>
      <c r="J615" s="428">
        <f>ROUND(I615*H615,2)</f>
        <v>0</v>
      </c>
      <c r="K615" s="220" t="s">
        <v>19</v>
      </c>
      <c r="L615" s="223"/>
      <c r="M615" s="224" t="s">
        <v>19</v>
      </c>
      <c r="N615" s="225" t="s">
        <v>47</v>
      </c>
      <c r="O615" s="64"/>
      <c r="P615" s="179">
        <f>O615*H615</f>
        <v>0</v>
      </c>
      <c r="Q615" s="179">
        <v>0</v>
      </c>
      <c r="R615" s="179">
        <f>Q615*H615</f>
        <v>0</v>
      </c>
      <c r="S615" s="179">
        <v>0</v>
      </c>
      <c r="T615" s="180">
        <f>S615*H615</f>
        <v>0</v>
      </c>
      <c r="U615" s="35"/>
      <c r="V615" s="35"/>
      <c r="W615" s="35"/>
      <c r="X615" s="35"/>
      <c r="Y615" s="35"/>
      <c r="Z615" s="35"/>
      <c r="AA615" s="35"/>
      <c r="AB615" s="35"/>
      <c r="AC615" s="35"/>
      <c r="AD615" s="35"/>
      <c r="AE615" s="35"/>
      <c r="AR615" s="181" t="s">
        <v>1178</v>
      </c>
      <c r="AT615" s="181" t="s">
        <v>192</v>
      </c>
      <c r="AU615" s="181" t="s">
        <v>159</v>
      </c>
      <c r="AY615" s="19" t="s">
        <v>134</v>
      </c>
      <c r="BE615" s="182">
        <f>IF(N615="základní",J615,0)</f>
        <v>0</v>
      </c>
      <c r="BF615" s="182">
        <f>IF(N615="snížená",J615,0)</f>
        <v>0</v>
      </c>
      <c r="BG615" s="182">
        <f>IF(N615="zákl. přenesená",J615,0)</f>
        <v>0</v>
      </c>
      <c r="BH615" s="182">
        <f>IF(N615="sníž. přenesená",J615,0)</f>
        <v>0</v>
      </c>
      <c r="BI615" s="182">
        <f>IF(N615="nulová",J615,0)</f>
        <v>0</v>
      </c>
      <c r="BJ615" s="19" t="s">
        <v>84</v>
      </c>
      <c r="BK615" s="182">
        <f>ROUND(I615*H615,2)</f>
        <v>0</v>
      </c>
      <c r="BL615" s="19" t="s">
        <v>619</v>
      </c>
      <c r="BM615" s="181" t="s">
        <v>2458</v>
      </c>
    </row>
    <row r="616" spans="1:65" s="2" customFormat="1">
      <c r="A616" s="35"/>
      <c r="B616" s="36"/>
      <c r="C616" s="37"/>
      <c r="D616" s="183" t="s">
        <v>143</v>
      </c>
      <c r="E616" s="37"/>
      <c r="F616" s="184" t="s">
        <v>2399</v>
      </c>
      <c r="G616" s="37"/>
      <c r="H616" s="37"/>
      <c r="I616" s="426"/>
      <c r="J616" s="408"/>
      <c r="K616" s="37"/>
      <c r="L616" s="40"/>
      <c r="M616" s="186"/>
      <c r="N616" s="187"/>
      <c r="O616" s="64"/>
      <c r="P616" s="64"/>
      <c r="Q616" s="64"/>
      <c r="R616" s="64"/>
      <c r="S616" s="64"/>
      <c r="T616" s="65"/>
      <c r="U616" s="35"/>
      <c r="V616" s="35"/>
      <c r="W616" s="35"/>
      <c r="X616" s="35"/>
      <c r="Y616" s="35"/>
      <c r="Z616" s="35"/>
      <c r="AA616" s="35"/>
      <c r="AB616" s="35"/>
      <c r="AC616" s="35"/>
      <c r="AD616" s="35"/>
      <c r="AE616" s="35"/>
      <c r="AT616" s="19" t="s">
        <v>143</v>
      </c>
      <c r="AU616" s="19" t="s">
        <v>159</v>
      </c>
    </row>
    <row r="617" spans="1:65" s="2" customFormat="1" ht="14.45" customHeight="1">
      <c r="A617" s="35"/>
      <c r="B617" s="36"/>
      <c r="C617" s="218" t="s">
        <v>2459</v>
      </c>
      <c r="D617" s="218" t="s">
        <v>192</v>
      </c>
      <c r="E617" s="219" t="s">
        <v>2402</v>
      </c>
      <c r="F617" s="220" t="s">
        <v>2403</v>
      </c>
      <c r="G617" s="221" t="s">
        <v>957</v>
      </c>
      <c r="H617" s="222">
        <v>2</v>
      </c>
      <c r="I617" s="427"/>
      <c r="J617" s="428">
        <f>ROUND(I617*H617,2)</f>
        <v>0</v>
      </c>
      <c r="K617" s="220" t="s">
        <v>19</v>
      </c>
      <c r="L617" s="223"/>
      <c r="M617" s="224" t="s">
        <v>19</v>
      </c>
      <c r="N617" s="225" t="s">
        <v>47</v>
      </c>
      <c r="O617" s="64"/>
      <c r="P617" s="179">
        <f>O617*H617</f>
        <v>0</v>
      </c>
      <c r="Q617" s="179">
        <v>0</v>
      </c>
      <c r="R617" s="179">
        <f>Q617*H617</f>
        <v>0</v>
      </c>
      <c r="S617" s="179">
        <v>0</v>
      </c>
      <c r="T617" s="180">
        <f>S617*H617</f>
        <v>0</v>
      </c>
      <c r="U617" s="35"/>
      <c r="V617" s="35"/>
      <c r="W617" s="35"/>
      <c r="X617" s="35"/>
      <c r="Y617" s="35"/>
      <c r="Z617" s="35"/>
      <c r="AA617" s="35"/>
      <c r="AB617" s="35"/>
      <c r="AC617" s="35"/>
      <c r="AD617" s="35"/>
      <c r="AE617" s="35"/>
      <c r="AR617" s="181" t="s">
        <v>1178</v>
      </c>
      <c r="AT617" s="181" t="s">
        <v>192</v>
      </c>
      <c r="AU617" s="181" t="s">
        <v>159</v>
      </c>
      <c r="AY617" s="19" t="s">
        <v>134</v>
      </c>
      <c r="BE617" s="182">
        <f>IF(N617="základní",J617,0)</f>
        <v>0</v>
      </c>
      <c r="BF617" s="182">
        <f>IF(N617="snížená",J617,0)</f>
        <v>0</v>
      </c>
      <c r="BG617" s="182">
        <f>IF(N617="zákl. přenesená",J617,0)</f>
        <v>0</v>
      </c>
      <c r="BH617" s="182">
        <f>IF(N617="sníž. přenesená",J617,0)</f>
        <v>0</v>
      </c>
      <c r="BI617" s="182">
        <f>IF(N617="nulová",J617,0)</f>
        <v>0</v>
      </c>
      <c r="BJ617" s="19" t="s">
        <v>84</v>
      </c>
      <c r="BK617" s="182">
        <f>ROUND(I617*H617,2)</f>
        <v>0</v>
      </c>
      <c r="BL617" s="19" t="s">
        <v>619</v>
      </c>
      <c r="BM617" s="181" t="s">
        <v>2460</v>
      </c>
    </row>
    <row r="618" spans="1:65" s="2" customFormat="1">
      <c r="A618" s="35"/>
      <c r="B618" s="36"/>
      <c r="C618" s="37"/>
      <c r="D618" s="183" t="s">
        <v>143</v>
      </c>
      <c r="E618" s="37"/>
      <c r="F618" s="184" t="s">
        <v>2403</v>
      </c>
      <c r="G618" s="37"/>
      <c r="H618" s="37"/>
      <c r="I618" s="426"/>
      <c r="J618" s="408"/>
      <c r="K618" s="37"/>
      <c r="L618" s="40"/>
      <c r="M618" s="186"/>
      <c r="N618" s="187"/>
      <c r="O618" s="64"/>
      <c r="P618" s="64"/>
      <c r="Q618" s="64"/>
      <c r="R618" s="64"/>
      <c r="S618" s="64"/>
      <c r="T618" s="65"/>
      <c r="U618" s="35"/>
      <c r="V618" s="35"/>
      <c r="W618" s="35"/>
      <c r="X618" s="35"/>
      <c r="Y618" s="35"/>
      <c r="Z618" s="35"/>
      <c r="AA618" s="35"/>
      <c r="AB618" s="35"/>
      <c r="AC618" s="35"/>
      <c r="AD618" s="35"/>
      <c r="AE618" s="35"/>
      <c r="AT618" s="19" t="s">
        <v>143</v>
      </c>
      <c r="AU618" s="19" t="s">
        <v>159</v>
      </c>
    </row>
    <row r="619" spans="1:65" s="2" customFormat="1" ht="14.45" customHeight="1">
      <c r="A619" s="35"/>
      <c r="B619" s="36"/>
      <c r="C619" s="218" t="s">
        <v>2461</v>
      </c>
      <c r="D619" s="218" t="s">
        <v>192</v>
      </c>
      <c r="E619" s="219" t="s">
        <v>2462</v>
      </c>
      <c r="F619" s="220" t="s">
        <v>1891</v>
      </c>
      <c r="G619" s="221" t="s">
        <v>1058</v>
      </c>
      <c r="H619" s="392">
        <v>1</v>
      </c>
      <c r="I619" s="427"/>
      <c r="J619" s="428">
        <f>ROUND(I619*H619,2)</f>
        <v>0</v>
      </c>
      <c r="K619" s="220" t="s">
        <v>19</v>
      </c>
      <c r="L619" s="223"/>
      <c r="M619" s="224" t="s">
        <v>19</v>
      </c>
      <c r="N619" s="225" t="s">
        <v>47</v>
      </c>
      <c r="O619" s="64"/>
      <c r="P619" s="179">
        <f>O619*H619</f>
        <v>0</v>
      </c>
      <c r="Q619" s="179">
        <v>0</v>
      </c>
      <c r="R619" s="179">
        <f>Q619*H619</f>
        <v>0</v>
      </c>
      <c r="S619" s="179">
        <v>0</v>
      </c>
      <c r="T619" s="180">
        <f>S619*H619</f>
        <v>0</v>
      </c>
      <c r="U619" s="35"/>
      <c r="V619" s="35"/>
      <c r="W619" s="35"/>
      <c r="X619" s="35"/>
      <c r="Y619" s="35"/>
      <c r="Z619" s="35"/>
      <c r="AA619" s="35"/>
      <c r="AB619" s="35"/>
      <c r="AC619" s="35"/>
      <c r="AD619" s="35"/>
      <c r="AE619" s="35"/>
      <c r="AR619" s="181" t="s">
        <v>1178</v>
      </c>
      <c r="AT619" s="181" t="s">
        <v>192</v>
      </c>
      <c r="AU619" s="181" t="s">
        <v>159</v>
      </c>
      <c r="AY619" s="19" t="s">
        <v>134</v>
      </c>
      <c r="BE619" s="182">
        <f>IF(N619="základní",J619,0)</f>
        <v>0</v>
      </c>
      <c r="BF619" s="182">
        <f>IF(N619="snížená",J619,0)</f>
        <v>0</v>
      </c>
      <c r="BG619" s="182">
        <f>IF(N619="zákl. přenesená",J619,0)</f>
        <v>0</v>
      </c>
      <c r="BH619" s="182">
        <f>IF(N619="sníž. přenesená",J619,0)</f>
        <v>0</v>
      </c>
      <c r="BI619" s="182">
        <f>IF(N619="nulová",J619,0)</f>
        <v>0</v>
      </c>
      <c r="BJ619" s="19" t="s">
        <v>84</v>
      </c>
      <c r="BK619" s="182">
        <f>ROUND(I619*H619,2)</f>
        <v>0</v>
      </c>
      <c r="BL619" s="19" t="s">
        <v>619</v>
      </c>
      <c r="BM619" s="181" t="s">
        <v>2463</v>
      </c>
    </row>
    <row r="620" spans="1:65" s="2" customFormat="1">
      <c r="A620" s="35"/>
      <c r="B620" s="36"/>
      <c r="C620" s="37"/>
      <c r="D620" s="183" t="s">
        <v>143</v>
      </c>
      <c r="E620" s="37"/>
      <c r="F620" s="184" t="s">
        <v>1891</v>
      </c>
      <c r="G620" s="37"/>
      <c r="H620" s="37"/>
      <c r="I620" s="426"/>
      <c r="J620" s="408"/>
      <c r="K620" s="37"/>
      <c r="L620" s="40"/>
      <c r="M620" s="186"/>
      <c r="N620" s="187"/>
      <c r="O620" s="64"/>
      <c r="P620" s="64"/>
      <c r="Q620" s="64"/>
      <c r="R620" s="64"/>
      <c r="S620" s="64"/>
      <c r="T620" s="65"/>
      <c r="U620" s="35"/>
      <c r="V620" s="35"/>
      <c r="W620" s="35"/>
      <c r="X620" s="35"/>
      <c r="Y620" s="35"/>
      <c r="Z620" s="35"/>
      <c r="AA620" s="35"/>
      <c r="AB620" s="35"/>
      <c r="AC620" s="35"/>
      <c r="AD620" s="35"/>
      <c r="AE620" s="35"/>
      <c r="AT620" s="19" t="s">
        <v>143</v>
      </c>
      <c r="AU620" s="19" t="s">
        <v>159</v>
      </c>
    </row>
    <row r="621" spans="1:65" s="12" customFormat="1" ht="20.85" customHeight="1">
      <c r="B621" s="155"/>
      <c r="C621" s="156"/>
      <c r="D621" s="157" t="s">
        <v>75</v>
      </c>
      <c r="E621" s="169" t="s">
        <v>2464</v>
      </c>
      <c r="F621" s="169" t="s">
        <v>2465</v>
      </c>
      <c r="G621" s="156"/>
      <c r="H621" s="156"/>
      <c r="I621" s="421"/>
      <c r="J621" s="423">
        <f>BK621</f>
        <v>0</v>
      </c>
      <c r="K621" s="156"/>
      <c r="L621" s="161"/>
      <c r="M621" s="162"/>
      <c r="N621" s="163"/>
      <c r="O621" s="163"/>
      <c r="P621" s="164">
        <f>SUM(P622:P631)</f>
        <v>0</v>
      </c>
      <c r="Q621" s="163"/>
      <c r="R621" s="164">
        <f>SUM(R622:R631)</f>
        <v>0</v>
      </c>
      <c r="S621" s="163"/>
      <c r="T621" s="165">
        <f>SUM(T622:T631)</f>
        <v>0</v>
      </c>
      <c r="AR621" s="166" t="s">
        <v>159</v>
      </c>
      <c r="AT621" s="167" t="s">
        <v>75</v>
      </c>
      <c r="AU621" s="167" t="s">
        <v>86</v>
      </c>
      <c r="AY621" s="166" t="s">
        <v>134</v>
      </c>
      <c r="BK621" s="168">
        <f>SUM(BK622:BK631)</f>
        <v>0</v>
      </c>
    </row>
    <row r="622" spans="1:65" s="2" customFormat="1" ht="14.45" customHeight="1">
      <c r="A622" s="35"/>
      <c r="B622" s="36"/>
      <c r="C622" s="170" t="s">
        <v>2466</v>
      </c>
      <c r="D622" s="170" t="s">
        <v>136</v>
      </c>
      <c r="E622" s="171" t="s">
        <v>2467</v>
      </c>
      <c r="F622" s="172" t="s">
        <v>2372</v>
      </c>
      <c r="G622" s="173" t="s">
        <v>957</v>
      </c>
      <c r="H622" s="174">
        <v>9</v>
      </c>
      <c r="I622" s="424"/>
      <c r="J622" s="425">
        <f>ROUND(I622*H622,2)</f>
        <v>0</v>
      </c>
      <c r="K622" s="172" t="s">
        <v>19</v>
      </c>
      <c r="L622" s="40"/>
      <c r="M622" s="177" t="s">
        <v>19</v>
      </c>
      <c r="N622" s="178" t="s">
        <v>47</v>
      </c>
      <c r="O622" s="64"/>
      <c r="P622" s="179">
        <f>O622*H622</f>
        <v>0</v>
      </c>
      <c r="Q622" s="179">
        <v>0</v>
      </c>
      <c r="R622" s="179">
        <f>Q622*H622</f>
        <v>0</v>
      </c>
      <c r="S622" s="179">
        <v>0</v>
      </c>
      <c r="T622" s="180">
        <f>S622*H622</f>
        <v>0</v>
      </c>
      <c r="U622" s="35"/>
      <c r="V622" s="35"/>
      <c r="W622" s="35"/>
      <c r="X622" s="35"/>
      <c r="Y622" s="35"/>
      <c r="Z622" s="35"/>
      <c r="AA622" s="35"/>
      <c r="AB622" s="35"/>
      <c r="AC622" s="35"/>
      <c r="AD622" s="35"/>
      <c r="AE622" s="35"/>
      <c r="AR622" s="181" t="s">
        <v>619</v>
      </c>
      <c r="AT622" s="181" t="s">
        <v>136</v>
      </c>
      <c r="AU622" s="181" t="s">
        <v>159</v>
      </c>
      <c r="AY622" s="19" t="s">
        <v>134</v>
      </c>
      <c r="BE622" s="182">
        <f>IF(N622="základní",J622,0)</f>
        <v>0</v>
      </c>
      <c r="BF622" s="182">
        <f>IF(N622="snížená",J622,0)</f>
        <v>0</v>
      </c>
      <c r="BG622" s="182">
        <f>IF(N622="zákl. přenesená",J622,0)</f>
        <v>0</v>
      </c>
      <c r="BH622" s="182">
        <f>IF(N622="sníž. přenesená",J622,0)</f>
        <v>0</v>
      </c>
      <c r="BI622" s="182">
        <f>IF(N622="nulová",J622,0)</f>
        <v>0</v>
      </c>
      <c r="BJ622" s="19" t="s">
        <v>84</v>
      </c>
      <c r="BK622" s="182">
        <f>ROUND(I622*H622,2)</f>
        <v>0</v>
      </c>
      <c r="BL622" s="19" t="s">
        <v>619</v>
      </c>
      <c r="BM622" s="181" t="s">
        <v>2468</v>
      </c>
    </row>
    <row r="623" spans="1:65" s="2" customFormat="1">
      <c r="A623" s="35"/>
      <c r="B623" s="36"/>
      <c r="C623" s="37"/>
      <c r="D623" s="183" t="s">
        <v>143</v>
      </c>
      <c r="E623" s="37"/>
      <c r="F623" s="184" t="s">
        <v>2372</v>
      </c>
      <c r="G623" s="37"/>
      <c r="H623" s="37"/>
      <c r="I623" s="426"/>
      <c r="J623" s="408"/>
      <c r="K623" s="37"/>
      <c r="L623" s="40"/>
      <c r="M623" s="186"/>
      <c r="N623" s="187"/>
      <c r="O623" s="64"/>
      <c r="P623" s="64"/>
      <c r="Q623" s="64"/>
      <c r="R623" s="64"/>
      <c r="S623" s="64"/>
      <c r="T623" s="65"/>
      <c r="U623" s="35"/>
      <c r="V623" s="35"/>
      <c r="W623" s="35"/>
      <c r="X623" s="35"/>
      <c r="Y623" s="35"/>
      <c r="Z623" s="35"/>
      <c r="AA623" s="35"/>
      <c r="AB623" s="35"/>
      <c r="AC623" s="35"/>
      <c r="AD623" s="35"/>
      <c r="AE623" s="35"/>
      <c r="AT623" s="19" t="s">
        <v>143</v>
      </c>
      <c r="AU623" s="19" t="s">
        <v>159</v>
      </c>
    </row>
    <row r="624" spans="1:65" s="2" customFormat="1" ht="14.45" customHeight="1">
      <c r="A624" s="35"/>
      <c r="B624" s="36"/>
      <c r="C624" s="170" t="s">
        <v>2469</v>
      </c>
      <c r="D624" s="170" t="s">
        <v>136</v>
      </c>
      <c r="E624" s="171" t="s">
        <v>2470</v>
      </c>
      <c r="F624" s="172" t="s">
        <v>2471</v>
      </c>
      <c r="G624" s="173" t="s">
        <v>957</v>
      </c>
      <c r="H624" s="174">
        <v>9</v>
      </c>
      <c r="I624" s="424"/>
      <c r="J624" s="425">
        <f>ROUND(I624*H624,2)</f>
        <v>0</v>
      </c>
      <c r="K624" s="172" t="s">
        <v>19</v>
      </c>
      <c r="L624" s="40"/>
      <c r="M624" s="177" t="s">
        <v>19</v>
      </c>
      <c r="N624" s="178" t="s">
        <v>47</v>
      </c>
      <c r="O624" s="64"/>
      <c r="P624" s="179">
        <f>O624*H624</f>
        <v>0</v>
      </c>
      <c r="Q624" s="179">
        <v>0</v>
      </c>
      <c r="R624" s="179">
        <f>Q624*H624</f>
        <v>0</v>
      </c>
      <c r="S624" s="179">
        <v>0</v>
      </c>
      <c r="T624" s="180">
        <f>S624*H624</f>
        <v>0</v>
      </c>
      <c r="U624" s="35"/>
      <c r="V624" s="35"/>
      <c r="W624" s="35"/>
      <c r="X624" s="35"/>
      <c r="Y624" s="35"/>
      <c r="Z624" s="35"/>
      <c r="AA624" s="35"/>
      <c r="AB624" s="35"/>
      <c r="AC624" s="35"/>
      <c r="AD624" s="35"/>
      <c r="AE624" s="35"/>
      <c r="AR624" s="181" t="s">
        <v>619</v>
      </c>
      <c r="AT624" s="181" t="s">
        <v>136</v>
      </c>
      <c r="AU624" s="181" t="s">
        <v>159</v>
      </c>
      <c r="AY624" s="19" t="s">
        <v>134</v>
      </c>
      <c r="BE624" s="182">
        <f>IF(N624="základní",J624,0)</f>
        <v>0</v>
      </c>
      <c r="BF624" s="182">
        <f>IF(N624="snížená",J624,0)</f>
        <v>0</v>
      </c>
      <c r="BG624" s="182">
        <f>IF(N624="zákl. přenesená",J624,0)</f>
        <v>0</v>
      </c>
      <c r="BH624" s="182">
        <f>IF(N624="sníž. přenesená",J624,0)</f>
        <v>0</v>
      </c>
      <c r="BI624" s="182">
        <f>IF(N624="nulová",J624,0)</f>
        <v>0</v>
      </c>
      <c r="BJ624" s="19" t="s">
        <v>84</v>
      </c>
      <c r="BK624" s="182">
        <f>ROUND(I624*H624,2)</f>
        <v>0</v>
      </c>
      <c r="BL624" s="19" t="s">
        <v>619</v>
      </c>
      <c r="BM624" s="181" t="s">
        <v>2472</v>
      </c>
    </row>
    <row r="625" spans="1:65" s="2" customFormat="1">
      <c r="A625" s="35"/>
      <c r="B625" s="36"/>
      <c r="C625" s="37"/>
      <c r="D625" s="183" t="s">
        <v>143</v>
      </c>
      <c r="E625" s="37"/>
      <c r="F625" s="184" t="s">
        <v>2471</v>
      </c>
      <c r="G625" s="37"/>
      <c r="H625" s="37"/>
      <c r="I625" s="426"/>
      <c r="J625" s="408"/>
      <c r="K625" s="37"/>
      <c r="L625" s="40"/>
      <c r="M625" s="186"/>
      <c r="N625" s="187"/>
      <c r="O625" s="64"/>
      <c r="P625" s="64"/>
      <c r="Q625" s="64"/>
      <c r="R625" s="64"/>
      <c r="S625" s="64"/>
      <c r="T625" s="65"/>
      <c r="U625" s="35"/>
      <c r="V625" s="35"/>
      <c r="W625" s="35"/>
      <c r="X625" s="35"/>
      <c r="Y625" s="35"/>
      <c r="Z625" s="35"/>
      <c r="AA625" s="35"/>
      <c r="AB625" s="35"/>
      <c r="AC625" s="35"/>
      <c r="AD625" s="35"/>
      <c r="AE625" s="35"/>
      <c r="AT625" s="19" t="s">
        <v>143</v>
      </c>
      <c r="AU625" s="19" t="s">
        <v>159</v>
      </c>
    </row>
    <row r="626" spans="1:65" s="2" customFormat="1" ht="14.45" customHeight="1">
      <c r="A626" s="35"/>
      <c r="B626" s="36"/>
      <c r="C626" s="170" t="s">
        <v>2473</v>
      </c>
      <c r="D626" s="170" t="s">
        <v>136</v>
      </c>
      <c r="E626" s="171" t="s">
        <v>2375</v>
      </c>
      <c r="F626" s="172" t="s">
        <v>2376</v>
      </c>
      <c r="G626" s="173" t="s">
        <v>957</v>
      </c>
      <c r="H626" s="174">
        <v>27</v>
      </c>
      <c r="I626" s="424"/>
      <c r="J626" s="425">
        <f>ROUND(I626*H626,2)</f>
        <v>0</v>
      </c>
      <c r="K626" s="172" t="s">
        <v>19</v>
      </c>
      <c r="L626" s="40"/>
      <c r="M626" s="177" t="s">
        <v>19</v>
      </c>
      <c r="N626" s="178" t="s">
        <v>47</v>
      </c>
      <c r="O626" s="64"/>
      <c r="P626" s="179">
        <f>O626*H626</f>
        <v>0</v>
      </c>
      <c r="Q626" s="179">
        <v>0</v>
      </c>
      <c r="R626" s="179">
        <f>Q626*H626</f>
        <v>0</v>
      </c>
      <c r="S626" s="179">
        <v>0</v>
      </c>
      <c r="T626" s="180">
        <f>S626*H626</f>
        <v>0</v>
      </c>
      <c r="U626" s="35"/>
      <c r="V626" s="35"/>
      <c r="W626" s="35"/>
      <c r="X626" s="35"/>
      <c r="Y626" s="35"/>
      <c r="Z626" s="35"/>
      <c r="AA626" s="35"/>
      <c r="AB626" s="35"/>
      <c r="AC626" s="35"/>
      <c r="AD626" s="35"/>
      <c r="AE626" s="35"/>
      <c r="AR626" s="181" t="s">
        <v>619</v>
      </c>
      <c r="AT626" s="181" t="s">
        <v>136</v>
      </c>
      <c r="AU626" s="181" t="s">
        <v>159</v>
      </c>
      <c r="AY626" s="19" t="s">
        <v>134</v>
      </c>
      <c r="BE626" s="182">
        <f>IF(N626="základní",J626,0)</f>
        <v>0</v>
      </c>
      <c r="BF626" s="182">
        <f>IF(N626="snížená",J626,0)</f>
        <v>0</v>
      </c>
      <c r="BG626" s="182">
        <f>IF(N626="zákl. přenesená",J626,0)</f>
        <v>0</v>
      </c>
      <c r="BH626" s="182">
        <f>IF(N626="sníž. přenesená",J626,0)</f>
        <v>0</v>
      </c>
      <c r="BI626" s="182">
        <f>IF(N626="nulová",J626,0)</f>
        <v>0</v>
      </c>
      <c r="BJ626" s="19" t="s">
        <v>84</v>
      </c>
      <c r="BK626" s="182">
        <f>ROUND(I626*H626,2)</f>
        <v>0</v>
      </c>
      <c r="BL626" s="19" t="s">
        <v>619</v>
      </c>
      <c r="BM626" s="181" t="s">
        <v>2474</v>
      </c>
    </row>
    <row r="627" spans="1:65" s="2" customFormat="1">
      <c r="A627" s="35"/>
      <c r="B627" s="36"/>
      <c r="C627" s="37"/>
      <c r="D627" s="183" t="s">
        <v>143</v>
      </c>
      <c r="E627" s="37"/>
      <c r="F627" s="184" t="s">
        <v>2376</v>
      </c>
      <c r="G627" s="37"/>
      <c r="H627" s="37"/>
      <c r="I627" s="426"/>
      <c r="J627" s="408"/>
      <c r="K627" s="37"/>
      <c r="L627" s="40"/>
      <c r="M627" s="186"/>
      <c r="N627" s="187"/>
      <c r="O627" s="64"/>
      <c r="P627" s="64"/>
      <c r="Q627" s="64"/>
      <c r="R627" s="64"/>
      <c r="S627" s="64"/>
      <c r="T627" s="65"/>
      <c r="U627" s="35"/>
      <c r="V627" s="35"/>
      <c r="W627" s="35"/>
      <c r="X627" s="35"/>
      <c r="Y627" s="35"/>
      <c r="Z627" s="35"/>
      <c r="AA627" s="35"/>
      <c r="AB627" s="35"/>
      <c r="AC627" s="35"/>
      <c r="AD627" s="35"/>
      <c r="AE627" s="35"/>
      <c r="AT627" s="19" t="s">
        <v>143</v>
      </c>
      <c r="AU627" s="19" t="s">
        <v>159</v>
      </c>
    </row>
    <row r="628" spans="1:65" s="2" customFormat="1" ht="14.45" customHeight="1">
      <c r="A628" s="35"/>
      <c r="B628" s="36"/>
      <c r="C628" s="170" t="s">
        <v>2475</v>
      </c>
      <c r="D628" s="170" t="s">
        <v>136</v>
      </c>
      <c r="E628" s="171" t="s">
        <v>2069</v>
      </c>
      <c r="F628" s="172" t="s">
        <v>2070</v>
      </c>
      <c r="G628" s="173" t="s">
        <v>957</v>
      </c>
      <c r="H628" s="174">
        <v>27</v>
      </c>
      <c r="I628" s="424"/>
      <c r="J628" s="425">
        <f>ROUND(I628*H628,2)</f>
        <v>0</v>
      </c>
      <c r="K628" s="172" t="s">
        <v>19</v>
      </c>
      <c r="L628" s="40"/>
      <c r="M628" s="177" t="s">
        <v>19</v>
      </c>
      <c r="N628" s="178" t="s">
        <v>47</v>
      </c>
      <c r="O628" s="64"/>
      <c r="P628" s="179">
        <f>O628*H628</f>
        <v>0</v>
      </c>
      <c r="Q628" s="179">
        <v>0</v>
      </c>
      <c r="R628" s="179">
        <f>Q628*H628</f>
        <v>0</v>
      </c>
      <c r="S628" s="179">
        <v>0</v>
      </c>
      <c r="T628" s="180">
        <f>S628*H628</f>
        <v>0</v>
      </c>
      <c r="U628" s="35"/>
      <c r="V628" s="35"/>
      <c r="W628" s="35"/>
      <c r="X628" s="35"/>
      <c r="Y628" s="35"/>
      <c r="Z628" s="35"/>
      <c r="AA628" s="35"/>
      <c r="AB628" s="35"/>
      <c r="AC628" s="35"/>
      <c r="AD628" s="35"/>
      <c r="AE628" s="35"/>
      <c r="AR628" s="181" t="s">
        <v>619</v>
      </c>
      <c r="AT628" s="181" t="s">
        <v>136</v>
      </c>
      <c r="AU628" s="181" t="s">
        <v>159</v>
      </c>
      <c r="AY628" s="19" t="s">
        <v>134</v>
      </c>
      <c r="BE628" s="182">
        <f>IF(N628="základní",J628,0)</f>
        <v>0</v>
      </c>
      <c r="BF628" s="182">
        <f>IF(N628="snížená",J628,0)</f>
        <v>0</v>
      </c>
      <c r="BG628" s="182">
        <f>IF(N628="zákl. přenesená",J628,0)</f>
        <v>0</v>
      </c>
      <c r="BH628" s="182">
        <f>IF(N628="sníž. přenesená",J628,0)</f>
        <v>0</v>
      </c>
      <c r="BI628" s="182">
        <f>IF(N628="nulová",J628,0)</f>
        <v>0</v>
      </c>
      <c r="BJ628" s="19" t="s">
        <v>84</v>
      </c>
      <c r="BK628" s="182">
        <f>ROUND(I628*H628,2)</f>
        <v>0</v>
      </c>
      <c r="BL628" s="19" t="s">
        <v>619</v>
      </c>
      <c r="BM628" s="181" t="s">
        <v>2476</v>
      </c>
    </row>
    <row r="629" spans="1:65" s="2" customFormat="1">
      <c r="A629" s="35"/>
      <c r="B629" s="36"/>
      <c r="C629" s="37"/>
      <c r="D629" s="183" t="s">
        <v>143</v>
      </c>
      <c r="E629" s="37"/>
      <c r="F629" s="184" t="s">
        <v>2070</v>
      </c>
      <c r="G629" s="37"/>
      <c r="H629" s="37"/>
      <c r="I629" s="426"/>
      <c r="J629" s="408"/>
      <c r="K629" s="37"/>
      <c r="L629" s="40"/>
      <c r="M629" s="186"/>
      <c r="N629" s="187"/>
      <c r="O629" s="64"/>
      <c r="P629" s="64"/>
      <c r="Q629" s="64"/>
      <c r="R629" s="64"/>
      <c r="S629" s="64"/>
      <c r="T629" s="65"/>
      <c r="U629" s="35"/>
      <c r="V629" s="35"/>
      <c r="W629" s="35"/>
      <c r="X629" s="35"/>
      <c r="Y629" s="35"/>
      <c r="Z629" s="35"/>
      <c r="AA629" s="35"/>
      <c r="AB629" s="35"/>
      <c r="AC629" s="35"/>
      <c r="AD629" s="35"/>
      <c r="AE629" s="35"/>
      <c r="AT629" s="19" t="s">
        <v>143</v>
      </c>
      <c r="AU629" s="19" t="s">
        <v>159</v>
      </c>
    </row>
    <row r="630" spans="1:65" s="2" customFormat="1" ht="14.45" customHeight="1">
      <c r="A630" s="35"/>
      <c r="B630" s="36"/>
      <c r="C630" s="170" t="s">
        <v>2477</v>
      </c>
      <c r="D630" s="170" t="s">
        <v>136</v>
      </c>
      <c r="E630" s="171" t="s">
        <v>2478</v>
      </c>
      <c r="F630" s="172" t="s">
        <v>2054</v>
      </c>
      <c r="G630" s="173" t="s">
        <v>957</v>
      </c>
      <c r="H630" s="174">
        <v>45</v>
      </c>
      <c r="I630" s="424"/>
      <c r="J630" s="425">
        <f>ROUND(I630*H630,2)</f>
        <v>0</v>
      </c>
      <c r="K630" s="172" t="s">
        <v>19</v>
      </c>
      <c r="L630" s="40"/>
      <c r="M630" s="177" t="s">
        <v>19</v>
      </c>
      <c r="N630" s="178" t="s">
        <v>47</v>
      </c>
      <c r="O630" s="64"/>
      <c r="P630" s="179">
        <f>O630*H630</f>
        <v>0</v>
      </c>
      <c r="Q630" s="179">
        <v>0</v>
      </c>
      <c r="R630" s="179">
        <f>Q630*H630</f>
        <v>0</v>
      </c>
      <c r="S630" s="179">
        <v>0</v>
      </c>
      <c r="T630" s="180">
        <f>S630*H630</f>
        <v>0</v>
      </c>
      <c r="U630" s="35"/>
      <c r="V630" s="35"/>
      <c r="W630" s="35"/>
      <c r="X630" s="35"/>
      <c r="Y630" s="35"/>
      <c r="Z630" s="35"/>
      <c r="AA630" s="35"/>
      <c r="AB630" s="35"/>
      <c r="AC630" s="35"/>
      <c r="AD630" s="35"/>
      <c r="AE630" s="35"/>
      <c r="AR630" s="181" t="s">
        <v>619</v>
      </c>
      <c r="AT630" s="181" t="s">
        <v>136</v>
      </c>
      <c r="AU630" s="181" t="s">
        <v>159</v>
      </c>
      <c r="AY630" s="19" t="s">
        <v>134</v>
      </c>
      <c r="BE630" s="182">
        <f>IF(N630="základní",J630,0)</f>
        <v>0</v>
      </c>
      <c r="BF630" s="182">
        <f>IF(N630="snížená",J630,0)</f>
        <v>0</v>
      </c>
      <c r="BG630" s="182">
        <f>IF(N630="zákl. přenesená",J630,0)</f>
        <v>0</v>
      </c>
      <c r="BH630" s="182">
        <f>IF(N630="sníž. přenesená",J630,0)</f>
        <v>0</v>
      </c>
      <c r="BI630" s="182">
        <f>IF(N630="nulová",J630,0)</f>
        <v>0</v>
      </c>
      <c r="BJ630" s="19" t="s">
        <v>84</v>
      </c>
      <c r="BK630" s="182">
        <f>ROUND(I630*H630,2)</f>
        <v>0</v>
      </c>
      <c r="BL630" s="19" t="s">
        <v>619</v>
      </c>
      <c r="BM630" s="181" t="s">
        <v>2479</v>
      </c>
    </row>
    <row r="631" spans="1:65" s="2" customFormat="1">
      <c r="A631" s="35"/>
      <c r="B631" s="36"/>
      <c r="C631" s="37"/>
      <c r="D631" s="183" t="s">
        <v>143</v>
      </c>
      <c r="E631" s="37"/>
      <c r="F631" s="184" t="s">
        <v>2054</v>
      </c>
      <c r="G631" s="37"/>
      <c r="H631" s="37"/>
      <c r="I631" s="426"/>
      <c r="J631" s="408"/>
      <c r="K631" s="37"/>
      <c r="L631" s="40"/>
      <c r="M631" s="186"/>
      <c r="N631" s="187"/>
      <c r="O631" s="64"/>
      <c r="P631" s="64"/>
      <c r="Q631" s="64"/>
      <c r="R631" s="64"/>
      <c r="S631" s="64"/>
      <c r="T631" s="65"/>
      <c r="U631" s="35"/>
      <c r="V631" s="35"/>
      <c r="W631" s="35"/>
      <c r="X631" s="35"/>
      <c r="Y631" s="35"/>
      <c r="Z631" s="35"/>
      <c r="AA631" s="35"/>
      <c r="AB631" s="35"/>
      <c r="AC631" s="35"/>
      <c r="AD631" s="35"/>
      <c r="AE631" s="35"/>
      <c r="AT631" s="19" t="s">
        <v>143</v>
      </c>
      <c r="AU631" s="19" t="s">
        <v>159</v>
      </c>
    </row>
    <row r="632" spans="1:65" s="12" customFormat="1" ht="20.85" customHeight="1">
      <c r="B632" s="155"/>
      <c r="C632" s="156"/>
      <c r="D632" s="157" t="s">
        <v>75</v>
      </c>
      <c r="E632" s="169" t="s">
        <v>2480</v>
      </c>
      <c r="F632" s="169" t="s">
        <v>2481</v>
      </c>
      <c r="G632" s="156"/>
      <c r="H632" s="156"/>
      <c r="I632" s="421"/>
      <c r="J632" s="423">
        <f>BK632</f>
        <v>0</v>
      </c>
      <c r="K632" s="156"/>
      <c r="L632" s="161"/>
      <c r="M632" s="162"/>
      <c r="N632" s="163"/>
      <c r="O632" s="163"/>
      <c r="P632" s="164">
        <f>SUM(P633:P652)</f>
        <v>0</v>
      </c>
      <c r="Q632" s="163"/>
      <c r="R632" s="164">
        <f>SUM(R633:R652)</f>
        <v>0</v>
      </c>
      <c r="S632" s="163"/>
      <c r="T632" s="165">
        <f>SUM(T633:T652)</f>
        <v>0</v>
      </c>
      <c r="AR632" s="166" t="s">
        <v>159</v>
      </c>
      <c r="AT632" s="167" t="s">
        <v>75</v>
      </c>
      <c r="AU632" s="167" t="s">
        <v>86</v>
      </c>
      <c r="AY632" s="166" t="s">
        <v>134</v>
      </c>
      <c r="BK632" s="168">
        <f>SUM(BK633:BK652)</f>
        <v>0</v>
      </c>
    </row>
    <row r="633" spans="1:65" s="2" customFormat="1" ht="14.45" customHeight="1">
      <c r="A633" s="35"/>
      <c r="B633" s="36"/>
      <c r="C633" s="218" t="s">
        <v>2482</v>
      </c>
      <c r="D633" s="218" t="s">
        <v>192</v>
      </c>
      <c r="E633" s="219" t="s">
        <v>2386</v>
      </c>
      <c r="F633" s="220" t="s">
        <v>2387</v>
      </c>
      <c r="G633" s="221" t="s">
        <v>957</v>
      </c>
      <c r="H633" s="222">
        <v>9</v>
      </c>
      <c r="I633" s="427"/>
      <c r="J633" s="428">
        <f>ROUND(I633*H633,2)</f>
        <v>0</v>
      </c>
      <c r="K633" s="220" t="s">
        <v>19</v>
      </c>
      <c r="L633" s="223"/>
      <c r="M633" s="224" t="s">
        <v>19</v>
      </c>
      <c r="N633" s="225" t="s">
        <v>47</v>
      </c>
      <c r="O633" s="64"/>
      <c r="P633" s="179">
        <f>O633*H633</f>
        <v>0</v>
      </c>
      <c r="Q633" s="179">
        <v>0</v>
      </c>
      <c r="R633" s="179">
        <f>Q633*H633</f>
        <v>0</v>
      </c>
      <c r="S633" s="179">
        <v>0</v>
      </c>
      <c r="T633" s="180">
        <f>S633*H633</f>
        <v>0</v>
      </c>
      <c r="U633" s="35"/>
      <c r="V633" s="35"/>
      <c r="W633" s="35"/>
      <c r="X633" s="35"/>
      <c r="Y633" s="35"/>
      <c r="Z633" s="35"/>
      <c r="AA633" s="35"/>
      <c r="AB633" s="35"/>
      <c r="AC633" s="35"/>
      <c r="AD633" s="35"/>
      <c r="AE633" s="35"/>
      <c r="AR633" s="181" t="s">
        <v>1178</v>
      </c>
      <c r="AT633" s="181" t="s">
        <v>192</v>
      </c>
      <c r="AU633" s="181" t="s">
        <v>159</v>
      </c>
      <c r="AY633" s="19" t="s">
        <v>134</v>
      </c>
      <c r="BE633" s="182">
        <f>IF(N633="základní",J633,0)</f>
        <v>0</v>
      </c>
      <c r="BF633" s="182">
        <f>IF(N633="snížená",J633,0)</f>
        <v>0</v>
      </c>
      <c r="BG633" s="182">
        <f>IF(N633="zákl. přenesená",J633,0)</f>
        <v>0</v>
      </c>
      <c r="BH633" s="182">
        <f>IF(N633="sníž. přenesená",J633,0)</f>
        <v>0</v>
      </c>
      <c r="BI633" s="182">
        <f>IF(N633="nulová",J633,0)</f>
        <v>0</v>
      </c>
      <c r="BJ633" s="19" t="s">
        <v>84</v>
      </c>
      <c r="BK633" s="182">
        <f>ROUND(I633*H633,2)</f>
        <v>0</v>
      </c>
      <c r="BL633" s="19" t="s">
        <v>619</v>
      </c>
      <c r="BM633" s="181" t="s">
        <v>2483</v>
      </c>
    </row>
    <row r="634" spans="1:65" s="2" customFormat="1">
      <c r="A634" s="35"/>
      <c r="B634" s="36"/>
      <c r="C634" s="37"/>
      <c r="D634" s="183" t="s">
        <v>143</v>
      </c>
      <c r="E634" s="37"/>
      <c r="F634" s="184" t="s">
        <v>2387</v>
      </c>
      <c r="G634" s="37"/>
      <c r="H634" s="37"/>
      <c r="I634" s="426"/>
      <c r="J634" s="408"/>
      <c r="K634" s="37"/>
      <c r="L634" s="40"/>
      <c r="M634" s="186"/>
      <c r="N634" s="187"/>
      <c r="O634" s="64"/>
      <c r="P634" s="64"/>
      <c r="Q634" s="64"/>
      <c r="R634" s="64"/>
      <c r="S634" s="64"/>
      <c r="T634" s="65"/>
      <c r="U634" s="35"/>
      <c r="V634" s="35"/>
      <c r="W634" s="35"/>
      <c r="X634" s="35"/>
      <c r="Y634" s="35"/>
      <c r="Z634" s="35"/>
      <c r="AA634" s="35"/>
      <c r="AB634" s="35"/>
      <c r="AC634" s="35"/>
      <c r="AD634" s="35"/>
      <c r="AE634" s="35"/>
      <c r="AT634" s="19" t="s">
        <v>143</v>
      </c>
      <c r="AU634" s="19" t="s">
        <v>159</v>
      </c>
    </row>
    <row r="635" spans="1:65" s="2" customFormat="1" ht="14.45" customHeight="1">
      <c r="A635" s="35"/>
      <c r="B635" s="36"/>
      <c r="C635" s="218" t="s">
        <v>2484</v>
      </c>
      <c r="D635" s="218" t="s">
        <v>192</v>
      </c>
      <c r="E635" s="219" t="s">
        <v>2390</v>
      </c>
      <c r="F635" s="220" t="s">
        <v>2391</v>
      </c>
      <c r="G635" s="221" t="s">
        <v>957</v>
      </c>
      <c r="H635" s="222">
        <v>9</v>
      </c>
      <c r="I635" s="427"/>
      <c r="J635" s="428">
        <f>ROUND(I635*H635,2)</f>
        <v>0</v>
      </c>
      <c r="K635" s="220" t="s">
        <v>19</v>
      </c>
      <c r="L635" s="223"/>
      <c r="M635" s="224" t="s">
        <v>19</v>
      </c>
      <c r="N635" s="225" t="s">
        <v>47</v>
      </c>
      <c r="O635" s="64"/>
      <c r="P635" s="179">
        <f>O635*H635</f>
        <v>0</v>
      </c>
      <c r="Q635" s="179">
        <v>0</v>
      </c>
      <c r="R635" s="179">
        <f>Q635*H635</f>
        <v>0</v>
      </c>
      <c r="S635" s="179">
        <v>0</v>
      </c>
      <c r="T635" s="180">
        <f>S635*H635</f>
        <v>0</v>
      </c>
      <c r="U635" s="35"/>
      <c r="V635" s="35"/>
      <c r="W635" s="35"/>
      <c r="X635" s="35"/>
      <c r="Y635" s="35"/>
      <c r="Z635" s="35"/>
      <c r="AA635" s="35"/>
      <c r="AB635" s="35"/>
      <c r="AC635" s="35"/>
      <c r="AD635" s="35"/>
      <c r="AE635" s="35"/>
      <c r="AR635" s="181" t="s">
        <v>1178</v>
      </c>
      <c r="AT635" s="181" t="s">
        <v>192</v>
      </c>
      <c r="AU635" s="181" t="s">
        <v>159</v>
      </c>
      <c r="AY635" s="19" t="s">
        <v>134</v>
      </c>
      <c r="BE635" s="182">
        <f>IF(N635="základní",J635,0)</f>
        <v>0</v>
      </c>
      <c r="BF635" s="182">
        <f>IF(N635="snížená",J635,0)</f>
        <v>0</v>
      </c>
      <c r="BG635" s="182">
        <f>IF(N635="zákl. přenesená",J635,0)</f>
        <v>0</v>
      </c>
      <c r="BH635" s="182">
        <f>IF(N635="sníž. přenesená",J635,0)</f>
        <v>0</v>
      </c>
      <c r="BI635" s="182">
        <f>IF(N635="nulová",J635,0)</f>
        <v>0</v>
      </c>
      <c r="BJ635" s="19" t="s">
        <v>84</v>
      </c>
      <c r="BK635" s="182">
        <f>ROUND(I635*H635,2)</f>
        <v>0</v>
      </c>
      <c r="BL635" s="19" t="s">
        <v>619</v>
      </c>
      <c r="BM635" s="181" t="s">
        <v>2485</v>
      </c>
    </row>
    <row r="636" spans="1:65" s="2" customFormat="1">
      <c r="A636" s="35"/>
      <c r="B636" s="36"/>
      <c r="C636" s="37"/>
      <c r="D636" s="183" t="s">
        <v>143</v>
      </c>
      <c r="E636" s="37"/>
      <c r="F636" s="184" t="s">
        <v>2391</v>
      </c>
      <c r="G636" s="37"/>
      <c r="H636" s="37"/>
      <c r="I636" s="426"/>
      <c r="J636" s="408"/>
      <c r="K636" s="37"/>
      <c r="L636" s="40"/>
      <c r="M636" s="186"/>
      <c r="N636" s="187"/>
      <c r="O636" s="64"/>
      <c r="P636" s="64"/>
      <c r="Q636" s="64"/>
      <c r="R636" s="64"/>
      <c r="S636" s="64"/>
      <c r="T636" s="65"/>
      <c r="U636" s="35"/>
      <c r="V636" s="35"/>
      <c r="W636" s="35"/>
      <c r="X636" s="35"/>
      <c r="Y636" s="35"/>
      <c r="Z636" s="35"/>
      <c r="AA636" s="35"/>
      <c r="AB636" s="35"/>
      <c r="AC636" s="35"/>
      <c r="AD636" s="35"/>
      <c r="AE636" s="35"/>
      <c r="AT636" s="19" t="s">
        <v>143</v>
      </c>
      <c r="AU636" s="19" t="s">
        <v>159</v>
      </c>
    </row>
    <row r="637" spans="1:65" s="2" customFormat="1" ht="14.45" customHeight="1">
      <c r="A637" s="35"/>
      <c r="B637" s="36"/>
      <c r="C637" s="218" t="s">
        <v>2486</v>
      </c>
      <c r="D637" s="218" t="s">
        <v>192</v>
      </c>
      <c r="E637" s="219" t="s">
        <v>2487</v>
      </c>
      <c r="F637" s="220" t="s">
        <v>2488</v>
      </c>
      <c r="G637" s="221" t="s">
        <v>957</v>
      </c>
      <c r="H637" s="222">
        <v>9</v>
      </c>
      <c r="I637" s="427"/>
      <c r="J637" s="428">
        <f>ROUND(I637*H637,2)</f>
        <v>0</v>
      </c>
      <c r="K637" s="220" t="s">
        <v>19</v>
      </c>
      <c r="L637" s="223"/>
      <c r="M637" s="224" t="s">
        <v>19</v>
      </c>
      <c r="N637" s="225" t="s">
        <v>47</v>
      </c>
      <c r="O637" s="64"/>
      <c r="P637" s="179">
        <f>O637*H637</f>
        <v>0</v>
      </c>
      <c r="Q637" s="179">
        <v>0</v>
      </c>
      <c r="R637" s="179">
        <f>Q637*H637</f>
        <v>0</v>
      </c>
      <c r="S637" s="179">
        <v>0</v>
      </c>
      <c r="T637" s="180">
        <f>S637*H637</f>
        <v>0</v>
      </c>
      <c r="U637" s="35"/>
      <c r="V637" s="35"/>
      <c r="W637" s="35"/>
      <c r="X637" s="35"/>
      <c r="Y637" s="35"/>
      <c r="Z637" s="35"/>
      <c r="AA637" s="35"/>
      <c r="AB637" s="35"/>
      <c r="AC637" s="35"/>
      <c r="AD637" s="35"/>
      <c r="AE637" s="35"/>
      <c r="AR637" s="181" t="s">
        <v>1178</v>
      </c>
      <c r="AT637" s="181" t="s">
        <v>192</v>
      </c>
      <c r="AU637" s="181" t="s">
        <v>159</v>
      </c>
      <c r="AY637" s="19" t="s">
        <v>134</v>
      </c>
      <c r="BE637" s="182">
        <f>IF(N637="základní",J637,0)</f>
        <v>0</v>
      </c>
      <c r="BF637" s="182">
        <f>IF(N637="snížená",J637,0)</f>
        <v>0</v>
      </c>
      <c r="BG637" s="182">
        <f>IF(N637="zákl. přenesená",J637,0)</f>
        <v>0</v>
      </c>
      <c r="BH637" s="182">
        <f>IF(N637="sníž. přenesená",J637,0)</f>
        <v>0</v>
      </c>
      <c r="BI637" s="182">
        <f>IF(N637="nulová",J637,0)</f>
        <v>0</v>
      </c>
      <c r="BJ637" s="19" t="s">
        <v>84</v>
      </c>
      <c r="BK637" s="182">
        <f>ROUND(I637*H637,2)</f>
        <v>0</v>
      </c>
      <c r="BL637" s="19" t="s">
        <v>619</v>
      </c>
      <c r="BM637" s="181" t="s">
        <v>2489</v>
      </c>
    </row>
    <row r="638" spans="1:65" s="2" customFormat="1">
      <c r="A638" s="35"/>
      <c r="B638" s="36"/>
      <c r="C638" s="37"/>
      <c r="D638" s="183" t="s">
        <v>143</v>
      </c>
      <c r="E638" s="37"/>
      <c r="F638" s="184" t="s">
        <v>2488</v>
      </c>
      <c r="G638" s="37"/>
      <c r="H638" s="37"/>
      <c r="I638" s="426"/>
      <c r="J638" s="408"/>
      <c r="K638" s="37"/>
      <c r="L638" s="40"/>
      <c r="M638" s="186"/>
      <c r="N638" s="187"/>
      <c r="O638" s="64"/>
      <c r="P638" s="64"/>
      <c r="Q638" s="64"/>
      <c r="R638" s="64"/>
      <c r="S638" s="64"/>
      <c r="T638" s="65"/>
      <c r="U638" s="35"/>
      <c r="V638" s="35"/>
      <c r="W638" s="35"/>
      <c r="X638" s="35"/>
      <c r="Y638" s="35"/>
      <c r="Z638" s="35"/>
      <c r="AA638" s="35"/>
      <c r="AB638" s="35"/>
      <c r="AC638" s="35"/>
      <c r="AD638" s="35"/>
      <c r="AE638" s="35"/>
      <c r="AT638" s="19" t="s">
        <v>143</v>
      </c>
      <c r="AU638" s="19" t="s">
        <v>159</v>
      </c>
    </row>
    <row r="639" spans="1:65" s="2" customFormat="1" ht="14.45" customHeight="1">
      <c r="A639" s="35"/>
      <c r="B639" s="36"/>
      <c r="C639" s="218" t="s">
        <v>2490</v>
      </c>
      <c r="D639" s="218" t="s">
        <v>192</v>
      </c>
      <c r="E639" s="219" t="s">
        <v>2491</v>
      </c>
      <c r="F639" s="220" t="s">
        <v>2492</v>
      </c>
      <c r="G639" s="221" t="s">
        <v>957</v>
      </c>
      <c r="H639" s="222">
        <v>9</v>
      </c>
      <c r="I639" s="427"/>
      <c r="J639" s="428">
        <f>ROUND(I639*H639,2)</f>
        <v>0</v>
      </c>
      <c r="K639" s="220" t="s">
        <v>19</v>
      </c>
      <c r="L639" s="223"/>
      <c r="M639" s="224" t="s">
        <v>19</v>
      </c>
      <c r="N639" s="225" t="s">
        <v>47</v>
      </c>
      <c r="O639" s="64"/>
      <c r="P639" s="179">
        <f>O639*H639</f>
        <v>0</v>
      </c>
      <c r="Q639" s="179">
        <v>0</v>
      </c>
      <c r="R639" s="179">
        <f>Q639*H639</f>
        <v>0</v>
      </c>
      <c r="S639" s="179">
        <v>0</v>
      </c>
      <c r="T639" s="180">
        <f>S639*H639</f>
        <v>0</v>
      </c>
      <c r="U639" s="35"/>
      <c r="V639" s="35"/>
      <c r="W639" s="35"/>
      <c r="X639" s="35"/>
      <c r="Y639" s="35"/>
      <c r="Z639" s="35"/>
      <c r="AA639" s="35"/>
      <c r="AB639" s="35"/>
      <c r="AC639" s="35"/>
      <c r="AD639" s="35"/>
      <c r="AE639" s="35"/>
      <c r="AR639" s="181" t="s">
        <v>1178</v>
      </c>
      <c r="AT639" s="181" t="s">
        <v>192</v>
      </c>
      <c r="AU639" s="181" t="s">
        <v>159</v>
      </c>
      <c r="AY639" s="19" t="s">
        <v>134</v>
      </c>
      <c r="BE639" s="182">
        <f>IF(N639="základní",J639,0)</f>
        <v>0</v>
      </c>
      <c r="BF639" s="182">
        <f>IF(N639="snížená",J639,0)</f>
        <v>0</v>
      </c>
      <c r="BG639" s="182">
        <f>IF(N639="zákl. přenesená",J639,0)</f>
        <v>0</v>
      </c>
      <c r="BH639" s="182">
        <f>IF(N639="sníž. přenesená",J639,0)</f>
        <v>0</v>
      </c>
      <c r="BI639" s="182">
        <f>IF(N639="nulová",J639,0)</f>
        <v>0</v>
      </c>
      <c r="BJ639" s="19" t="s">
        <v>84</v>
      </c>
      <c r="BK639" s="182">
        <f>ROUND(I639*H639,2)</f>
        <v>0</v>
      </c>
      <c r="BL639" s="19" t="s">
        <v>619</v>
      </c>
      <c r="BM639" s="181" t="s">
        <v>2493</v>
      </c>
    </row>
    <row r="640" spans="1:65" s="2" customFormat="1">
      <c r="A640" s="35"/>
      <c r="B640" s="36"/>
      <c r="C640" s="37"/>
      <c r="D640" s="183" t="s">
        <v>143</v>
      </c>
      <c r="E640" s="37"/>
      <c r="F640" s="184" t="s">
        <v>2492</v>
      </c>
      <c r="G640" s="37"/>
      <c r="H640" s="37"/>
      <c r="I640" s="426"/>
      <c r="J640" s="408"/>
      <c r="K640" s="37"/>
      <c r="L640" s="40"/>
      <c r="M640" s="186"/>
      <c r="N640" s="187"/>
      <c r="O640" s="64"/>
      <c r="P640" s="64"/>
      <c r="Q640" s="64"/>
      <c r="R640" s="64"/>
      <c r="S640" s="64"/>
      <c r="T640" s="65"/>
      <c r="U640" s="35"/>
      <c r="V640" s="35"/>
      <c r="W640" s="35"/>
      <c r="X640" s="35"/>
      <c r="Y640" s="35"/>
      <c r="Z640" s="35"/>
      <c r="AA640" s="35"/>
      <c r="AB640" s="35"/>
      <c r="AC640" s="35"/>
      <c r="AD640" s="35"/>
      <c r="AE640" s="35"/>
      <c r="AT640" s="19" t="s">
        <v>143</v>
      </c>
      <c r="AU640" s="19" t="s">
        <v>159</v>
      </c>
    </row>
    <row r="641" spans="1:65" s="2" customFormat="1" ht="14.45" customHeight="1">
      <c r="A641" s="35"/>
      <c r="B641" s="36"/>
      <c r="C641" s="218" t="s">
        <v>2494</v>
      </c>
      <c r="D641" s="218" t="s">
        <v>192</v>
      </c>
      <c r="E641" s="219" t="s">
        <v>2495</v>
      </c>
      <c r="F641" s="220" t="s">
        <v>2496</v>
      </c>
      <c r="G641" s="221" t="s">
        <v>957</v>
      </c>
      <c r="H641" s="222">
        <v>9</v>
      </c>
      <c r="I641" s="427"/>
      <c r="J641" s="428">
        <f>ROUND(I641*H641,2)</f>
        <v>0</v>
      </c>
      <c r="K641" s="220" t="s">
        <v>19</v>
      </c>
      <c r="L641" s="223"/>
      <c r="M641" s="224" t="s">
        <v>19</v>
      </c>
      <c r="N641" s="225" t="s">
        <v>47</v>
      </c>
      <c r="O641" s="64"/>
      <c r="P641" s="179">
        <f>O641*H641</f>
        <v>0</v>
      </c>
      <c r="Q641" s="179">
        <v>0</v>
      </c>
      <c r="R641" s="179">
        <f>Q641*H641</f>
        <v>0</v>
      </c>
      <c r="S641" s="179">
        <v>0</v>
      </c>
      <c r="T641" s="180">
        <f>S641*H641</f>
        <v>0</v>
      </c>
      <c r="U641" s="35"/>
      <c r="V641" s="35"/>
      <c r="W641" s="35"/>
      <c r="X641" s="35"/>
      <c r="Y641" s="35"/>
      <c r="Z641" s="35"/>
      <c r="AA641" s="35"/>
      <c r="AB641" s="35"/>
      <c r="AC641" s="35"/>
      <c r="AD641" s="35"/>
      <c r="AE641" s="35"/>
      <c r="AR641" s="181" t="s">
        <v>1178</v>
      </c>
      <c r="AT641" s="181" t="s">
        <v>192</v>
      </c>
      <c r="AU641" s="181" t="s">
        <v>159</v>
      </c>
      <c r="AY641" s="19" t="s">
        <v>134</v>
      </c>
      <c r="BE641" s="182">
        <f>IF(N641="základní",J641,0)</f>
        <v>0</v>
      </c>
      <c r="BF641" s="182">
        <f>IF(N641="snížená",J641,0)</f>
        <v>0</v>
      </c>
      <c r="BG641" s="182">
        <f>IF(N641="zákl. přenesená",J641,0)</f>
        <v>0</v>
      </c>
      <c r="BH641" s="182">
        <f>IF(N641="sníž. přenesená",J641,0)</f>
        <v>0</v>
      </c>
      <c r="BI641" s="182">
        <f>IF(N641="nulová",J641,0)</f>
        <v>0</v>
      </c>
      <c r="BJ641" s="19" t="s">
        <v>84</v>
      </c>
      <c r="BK641" s="182">
        <f>ROUND(I641*H641,2)</f>
        <v>0</v>
      </c>
      <c r="BL641" s="19" t="s">
        <v>619</v>
      </c>
      <c r="BM641" s="181" t="s">
        <v>2497</v>
      </c>
    </row>
    <row r="642" spans="1:65" s="2" customFormat="1">
      <c r="A642" s="35"/>
      <c r="B642" s="36"/>
      <c r="C642" s="37"/>
      <c r="D642" s="183" t="s">
        <v>143</v>
      </c>
      <c r="E642" s="37"/>
      <c r="F642" s="184" t="s">
        <v>2496</v>
      </c>
      <c r="G642" s="37"/>
      <c r="H642" s="37"/>
      <c r="I642" s="426"/>
      <c r="J642" s="408"/>
      <c r="K642" s="37"/>
      <c r="L642" s="40"/>
      <c r="M642" s="186"/>
      <c r="N642" s="187"/>
      <c r="O642" s="64"/>
      <c r="P642" s="64"/>
      <c r="Q642" s="64"/>
      <c r="R642" s="64"/>
      <c r="S642" s="64"/>
      <c r="T642" s="65"/>
      <c r="U642" s="35"/>
      <c r="V642" s="35"/>
      <c r="W642" s="35"/>
      <c r="X642" s="35"/>
      <c r="Y642" s="35"/>
      <c r="Z642" s="35"/>
      <c r="AA642" s="35"/>
      <c r="AB642" s="35"/>
      <c r="AC642" s="35"/>
      <c r="AD642" s="35"/>
      <c r="AE642" s="35"/>
      <c r="AT642" s="19" t="s">
        <v>143</v>
      </c>
      <c r="AU642" s="19" t="s">
        <v>159</v>
      </c>
    </row>
    <row r="643" spans="1:65" s="2" customFormat="1" ht="14.45" customHeight="1">
      <c r="A643" s="35"/>
      <c r="B643" s="36"/>
      <c r="C643" s="218" t="s">
        <v>1178</v>
      </c>
      <c r="D643" s="218" t="s">
        <v>192</v>
      </c>
      <c r="E643" s="219" t="s">
        <v>2454</v>
      </c>
      <c r="F643" s="220" t="s">
        <v>2455</v>
      </c>
      <c r="G643" s="221" t="s">
        <v>957</v>
      </c>
      <c r="H643" s="222">
        <v>9</v>
      </c>
      <c r="I643" s="427"/>
      <c r="J643" s="428">
        <f>ROUND(I643*H643,2)</f>
        <v>0</v>
      </c>
      <c r="K643" s="220" t="s">
        <v>19</v>
      </c>
      <c r="L643" s="223"/>
      <c r="M643" s="224" t="s">
        <v>19</v>
      </c>
      <c r="N643" s="225" t="s">
        <v>47</v>
      </c>
      <c r="O643" s="64"/>
      <c r="P643" s="179">
        <f>O643*H643</f>
        <v>0</v>
      </c>
      <c r="Q643" s="179">
        <v>0</v>
      </c>
      <c r="R643" s="179">
        <f>Q643*H643</f>
        <v>0</v>
      </c>
      <c r="S643" s="179">
        <v>0</v>
      </c>
      <c r="T643" s="180">
        <f>S643*H643</f>
        <v>0</v>
      </c>
      <c r="U643" s="35"/>
      <c r="V643" s="35"/>
      <c r="W643" s="35"/>
      <c r="X643" s="35"/>
      <c r="Y643" s="35"/>
      <c r="Z643" s="35"/>
      <c r="AA643" s="35"/>
      <c r="AB643" s="35"/>
      <c r="AC643" s="35"/>
      <c r="AD643" s="35"/>
      <c r="AE643" s="35"/>
      <c r="AR643" s="181" t="s">
        <v>1178</v>
      </c>
      <c r="AT643" s="181" t="s">
        <v>192</v>
      </c>
      <c r="AU643" s="181" t="s">
        <v>159</v>
      </c>
      <c r="AY643" s="19" t="s">
        <v>134</v>
      </c>
      <c r="BE643" s="182">
        <f>IF(N643="základní",J643,0)</f>
        <v>0</v>
      </c>
      <c r="BF643" s="182">
        <f>IF(N643="snížená",J643,0)</f>
        <v>0</v>
      </c>
      <c r="BG643" s="182">
        <f>IF(N643="zákl. přenesená",J643,0)</f>
        <v>0</v>
      </c>
      <c r="BH643" s="182">
        <f>IF(N643="sníž. přenesená",J643,0)</f>
        <v>0</v>
      </c>
      <c r="BI643" s="182">
        <f>IF(N643="nulová",J643,0)</f>
        <v>0</v>
      </c>
      <c r="BJ643" s="19" t="s">
        <v>84</v>
      </c>
      <c r="BK643" s="182">
        <f>ROUND(I643*H643,2)</f>
        <v>0</v>
      </c>
      <c r="BL643" s="19" t="s">
        <v>619</v>
      </c>
      <c r="BM643" s="181" t="s">
        <v>2498</v>
      </c>
    </row>
    <row r="644" spans="1:65" s="2" customFormat="1">
      <c r="A644" s="35"/>
      <c r="B644" s="36"/>
      <c r="C644" s="37"/>
      <c r="D644" s="183" t="s">
        <v>143</v>
      </c>
      <c r="E644" s="37"/>
      <c r="F644" s="184" t="s">
        <v>2455</v>
      </c>
      <c r="G644" s="37"/>
      <c r="H644" s="37"/>
      <c r="I644" s="426"/>
      <c r="J644" s="408"/>
      <c r="K644" s="37"/>
      <c r="L644" s="40"/>
      <c r="M644" s="186"/>
      <c r="N644" s="187"/>
      <c r="O644" s="64"/>
      <c r="P644" s="64"/>
      <c r="Q644" s="64"/>
      <c r="R644" s="64"/>
      <c r="S644" s="64"/>
      <c r="T644" s="65"/>
      <c r="U644" s="35"/>
      <c r="V644" s="35"/>
      <c r="W644" s="35"/>
      <c r="X644" s="35"/>
      <c r="Y644" s="35"/>
      <c r="Z644" s="35"/>
      <c r="AA644" s="35"/>
      <c r="AB644" s="35"/>
      <c r="AC644" s="35"/>
      <c r="AD644" s="35"/>
      <c r="AE644" s="35"/>
      <c r="AT644" s="19" t="s">
        <v>143</v>
      </c>
      <c r="AU644" s="19" t="s">
        <v>159</v>
      </c>
    </row>
    <row r="645" spans="1:65" s="2" customFormat="1" ht="14.45" customHeight="1">
      <c r="A645" s="35"/>
      <c r="B645" s="36"/>
      <c r="C645" s="218" t="s">
        <v>2499</v>
      </c>
      <c r="D645" s="218" t="s">
        <v>192</v>
      </c>
      <c r="E645" s="219" t="s">
        <v>2500</v>
      </c>
      <c r="F645" s="220" t="s">
        <v>2501</v>
      </c>
      <c r="G645" s="221" t="s">
        <v>957</v>
      </c>
      <c r="H645" s="222">
        <v>18</v>
      </c>
      <c r="I645" s="427"/>
      <c r="J645" s="428">
        <f>ROUND(I645*H645,2)</f>
        <v>0</v>
      </c>
      <c r="K645" s="220" t="s">
        <v>19</v>
      </c>
      <c r="L645" s="223"/>
      <c r="M645" s="224" t="s">
        <v>19</v>
      </c>
      <c r="N645" s="225" t="s">
        <v>47</v>
      </c>
      <c r="O645" s="64"/>
      <c r="P645" s="179">
        <f>O645*H645</f>
        <v>0</v>
      </c>
      <c r="Q645" s="179">
        <v>0</v>
      </c>
      <c r="R645" s="179">
        <f>Q645*H645</f>
        <v>0</v>
      </c>
      <c r="S645" s="179">
        <v>0</v>
      </c>
      <c r="T645" s="180">
        <f>S645*H645</f>
        <v>0</v>
      </c>
      <c r="U645" s="35"/>
      <c r="V645" s="35"/>
      <c r="W645" s="35"/>
      <c r="X645" s="35"/>
      <c r="Y645" s="35"/>
      <c r="Z645" s="35"/>
      <c r="AA645" s="35"/>
      <c r="AB645" s="35"/>
      <c r="AC645" s="35"/>
      <c r="AD645" s="35"/>
      <c r="AE645" s="35"/>
      <c r="AR645" s="181" t="s">
        <v>1178</v>
      </c>
      <c r="AT645" s="181" t="s">
        <v>192</v>
      </c>
      <c r="AU645" s="181" t="s">
        <v>159</v>
      </c>
      <c r="AY645" s="19" t="s">
        <v>134</v>
      </c>
      <c r="BE645" s="182">
        <f>IF(N645="základní",J645,0)</f>
        <v>0</v>
      </c>
      <c r="BF645" s="182">
        <f>IF(N645="snížená",J645,0)</f>
        <v>0</v>
      </c>
      <c r="BG645" s="182">
        <f>IF(N645="zákl. přenesená",J645,0)</f>
        <v>0</v>
      </c>
      <c r="BH645" s="182">
        <f>IF(N645="sníž. přenesená",J645,0)</f>
        <v>0</v>
      </c>
      <c r="BI645" s="182">
        <f>IF(N645="nulová",J645,0)</f>
        <v>0</v>
      </c>
      <c r="BJ645" s="19" t="s">
        <v>84</v>
      </c>
      <c r="BK645" s="182">
        <f>ROUND(I645*H645,2)</f>
        <v>0</v>
      </c>
      <c r="BL645" s="19" t="s">
        <v>619</v>
      </c>
      <c r="BM645" s="181" t="s">
        <v>2502</v>
      </c>
    </row>
    <row r="646" spans="1:65" s="2" customFormat="1">
      <c r="A646" s="35"/>
      <c r="B646" s="36"/>
      <c r="C646" s="37"/>
      <c r="D646" s="183" t="s">
        <v>143</v>
      </c>
      <c r="E646" s="37"/>
      <c r="F646" s="184" t="s">
        <v>2501</v>
      </c>
      <c r="G646" s="37"/>
      <c r="H646" s="37"/>
      <c r="I646" s="426"/>
      <c r="J646" s="408"/>
      <c r="K646" s="37"/>
      <c r="L646" s="40"/>
      <c r="M646" s="186"/>
      <c r="N646" s="187"/>
      <c r="O646" s="64"/>
      <c r="P646" s="64"/>
      <c r="Q646" s="64"/>
      <c r="R646" s="64"/>
      <c r="S646" s="64"/>
      <c r="T646" s="65"/>
      <c r="U646" s="35"/>
      <c r="V646" s="35"/>
      <c r="W646" s="35"/>
      <c r="X646" s="35"/>
      <c r="Y646" s="35"/>
      <c r="Z646" s="35"/>
      <c r="AA646" s="35"/>
      <c r="AB646" s="35"/>
      <c r="AC646" s="35"/>
      <c r="AD646" s="35"/>
      <c r="AE646" s="35"/>
      <c r="AT646" s="19" t="s">
        <v>143</v>
      </c>
      <c r="AU646" s="19" t="s">
        <v>159</v>
      </c>
    </row>
    <row r="647" spans="1:65" s="2" customFormat="1" ht="14.45" customHeight="1">
      <c r="A647" s="35"/>
      <c r="B647" s="36"/>
      <c r="C647" s="218" t="s">
        <v>2503</v>
      </c>
      <c r="D647" s="218" t="s">
        <v>192</v>
      </c>
      <c r="E647" s="219" t="s">
        <v>2398</v>
      </c>
      <c r="F647" s="220" t="s">
        <v>2399</v>
      </c>
      <c r="G647" s="221" t="s">
        <v>957</v>
      </c>
      <c r="H647" s="222">
        <v>18</v>
      </c>
      <c r="I647" s="427"/>
      <c r="J647" s="428">
        <f>ROUND(I647*H647,2)</f>
        <v>0</v>
      </c>
      <c r="K647" s="220" t="s">
        <v>19</v>
      </c>
      <c r="L647" s="223"/>
      <c r="M647" s="224" t="s">
        <v>19</v>
      </c>
      <c r="N647" s="225" t="s">
        <v>47</v>
      </c>
      <c r="O647" s="64"/>
      <c r="P647" s="179">
        <f>O647*H647</f>
        <v>0</v>
      </c>
      <c r="Q647" s="179">
        <v>0</v>
      </c>
      <c r="R647" s="179">
        <f>Q647*H647</f>
        <v>0</v>
      </c>
      <c r="S647" s="179">
        <v>0</v>
      </c>
      <c r="T647" s="180">
        <f>S647*H647</f>
        <v>0</v>
      </c>
      <c r="U647" s="35"/>
      <c r="V647" s="35"/>
      <c r="W647" s="35"/>
      <c r="X647" s="35"/>
      <c r="Y647" s="35"/>
      <c r="Z647" s="35"/>
      <c r="AA647" s="35"/>
      <c r="AB647" s="35"/>
      <c r="AC647" s="35"/>
      <c r="AD647" s="35"/>
      <c r="AE647" s="35"/>
      <c r="AR647" s="181" t="s">
        <v>1178</v>
      </c>
      <c r="AT647" s="181" t="s">
        <v>192</v>
      </c>
      <c r="AU647" s="181" t="s">
        <v>159</v>
      </c>
      <c r="AY647" s="19" t="s">
        <v>134</v>
      </c>
      <c r="BE647" s="182">
        <f>IF(N647="základní",J647,0)</f>
        <v>0</v>
      </c>
      <c r="BF647" s="182">
        <f>IF(N647="snížená",J647,0)</f>
        <v>0</v>
      </c>
      <c r="BG647" s="182">
        <f>IF(N647="zákl. přenesená",J647,0)</f>
        <v>0</v>
      </c>
      <c r="BH647" s="182">
        <f>IF(N647="sníž. přenesená",J647,0)</f>
        <v>0</v>
      </c>
      <c r="BI647" s="182">
        <f>IF(N647="nulová",J647,0)</f>
        <v>0</v>
      </c>
      <c r="BJ647" s="19" t="s">
        <v>84</v>
      </c>
      <c r="BK647" s="182">
        <f>ROUND(I647*H647,2)</f>
        <v>0</v>
      </c>
      <c r="BL647" s="19" t="s">
        <v>619</v>
      </c>
      <c r="BM647" s="181" t="s">
        <v>2504</v>
      </c>
    </row>
    <row r="648" spans="1:65" s="2" customFormat="1">
      <c r="A648" s="35"/>
      <c r="B648" s="36"/>
      <c r="C648" s="37"/>
      <c r="D648" s="183" t="s">
        <v>143</v>
      </c>
      <c r="E648" s="37"/>
      <c r="F648" s="184" t="s">
        <v>2399</v>
      </c>
      <c r="G648" s="37"/>
      <c r="H648" s="37"/>
      <c r="I648" s="426"/>
      <c r="J648" s="408"/>
      <c r="K648" s="37"/>
      <c r="L648" s="40"/>
      <c r="M648" s="186"/>
      <c r="N648" s="187"/>
      <c r="O648" s="64"/>
      <c r="P648" s="64"/>
      <c r="Q648" s="64"/>
      <c r="R648" s="64"/>
      <c r="S648" s="64"/>
      <c r="T648" s="65"/>
      <c r="U648" s="35"/>
      <c r="V648" s="35"/>
      <c r="W648" s="35"/>
      <c r="X648" s="35"/>
      <c r="Y648" s="35"/>
      <c r="Z648" s="35"/>
      <c r="AA648" s="35"/>
      <c r="AB648" s="35"/>
      <c r="AC648" s="35"/>
      <c r="AD648" s="35"/>
      <c r="AE648" s="35"/>
      <c r="AT648" s="19" t="s">
        <v>143</v>
      </c>
      <c r="AU648" s="19" t="s">
        <v>159</v>
      </c>
    </row>
    <row r="649" spans="1:65" s="2" customFormat="1" ht="14.45" customHeight="1">
      <c r="A649" s="35"/>
      <c r="B649" s="36"/>
      <c r="C649" s="218" t="s">
        <v>2505</v>
      </c>
      <c r="D649" s="218" t="s">
        <v>192</v>
      </c>
      <c r="E649" s="219" t="s">
        <v>2402</v>
      </c>
      <c r="F649" s="220" t="s">
        <v>2403</v>
      </c>
      <c r="G649" s="221" t="s">
        <v>957</v>
      </c>
      <c r="H649" s="222">
        <v>9</v>
      </c>
      <c r="I649" s="427"/>
      <c r="J649" s="428">
        <f>ROUND(I649*H649,2)</f>
        <v>0</v>
      </c>
      <c r="K649" s="220" t="s">
        <v>19</v>
      </c>
      <c r="L649" s="223"/>
      <c r="M649" s="224" t="s">
        <v>19</v>
      </c>
      <c r="N649" s="225" t="s">
        <v>47</v>
      </c>
      <c r="O649" s="64"/>
      <c r="P649" s="179">
        <f>O649*H649</f>
        <v>0</v>
      </c>
      <c r="Q649" s="179">
        <v>0</v>
      </c>
      <c r="R649" s="179">
        <f>Q649*H649</f>
        <v>0</v>
      </c>
      <c r="S649" s="179">
        <v>0</v>
      </c>
      <c r="T649" s="180">
        <f>S649*H649</f>
        <v>0</v>
      </c>
      <c r="U649" s="35"/>
      <c r="V649" s="35"/>
      <c r="W649" s="35"/>
      <c r="X649" s="35"/>
      <c r="Y649" s="35"/>
      <c r="Z649" s="35"/>
      <c r="AA649" s="35"/>
      <c r="AB649" s="35"/>
      <c r="AC649" s="35"/>
      <c r="AD649" s="35"/>
      <c r="AE649" s="35"/>
      <c r="AR649" s="181" t="s">
        <v>1178</v>
      </c>
      <c r="AT649" s="181" t="s">
        <v>192</v>
      </c>
      <c r="AU649" s="181" t="s">
        <v>159</v>
      </c>
      <c r="AY649" s="19" t="s">
        <v>134</v>
      </c>
      <c r="BE649" s="182">
        <f>IF(N649="základní",J649,0)</f>
        <v>0</v>
      </c>
      <c r="BF649" s="182">
        <f>IF(N649="snížená",J649,0)</f>
        <v>0</v>
      </c>
      <c r="BG649" s="182">
        <f>IF(N649="zákl. přenesená",J649,0)</f>
        <v>0</v>
      </c>
      <c r="BH649" s="182">
        <f>IF(N649="sníž. přenesená",J649,0)</f>
        <v>0</v>
      </c>
      <c r="BI649" s="182">
        <f>IF(N649="nulová",J649,0)</f>
        <v>0</v>
      </c>
      <c r="BJ649" s="19" t="s">
        <v>84</v>
      </c>
      <c r="BK649" s="182">
        <f>ROUND(I649*H649,2)</f>
        <v>0</v>
      </c>
      <c r="BL649" s="19" t="s">
        <v>619</v>
      </c>
      <c r="BM649" s="181" t="s">
        <v>2506</v>
      </c>
    </row>
    <row r="650" spans="1:65" s="2" customFormat="1">
      <c r="A650" s="35"/>
      <c r="B650" s="36"/>
      <c r="C650" s="37"/>
      <c r="D650" s="183" t="s">
        <v>143</v>
      </c>
      <c r="E650" s="37"/>
      <c r="F650" s="184" t="s">
        <v>2403</v>
      </c>
      <c r="G650" s="37"/>
      <c r="H650" s="37"/>
      <c r="I650" s="426"/>
      <c r="J650" s="408"/>
      <c r="K650" s="37"/>
      <c r="L650" s="40"/>
      <c r="M650" s="186"/>
      <c r="N650" s="187"/>
      <c r="O650" s="64"/>
      <c r="P650" s="64"/>
      <c r="Q650" s="64"/>
      <c r="R650" s="64"/>
      <c r="S650" s="64"/>
      <c r="T650" s="65"/>
      <c r="U650" s="35"/>
      <c r="V650" s="35"/>
      <c r="W650" s="35"/>
      <c r="X650" s="35"/>
      <c r="Y650" s="35"/>
      <c r="Z650" s="35"/>
      <c r="AA650" s="35"/>
      <c r="AB650" s="35"/>
      <c r="AC650" s="35"/>
      <c r="AD650" s="35"/>
      <c r="AE650" s="35"/>
      <c r="AT650" s="19" t="s">
        <v>143</v>
      </c>
      <c r="AU650" s="19" t="s">
        <v>159</v>
      </c>
    </row>
    <row r="651" spans="1:65" s="2" customFormat="1" ht="14.45" customHeight="1">
      <c r="A651" s="35"/>
      <c r="B651" s="36"/>
      <c r="C651" s="218" t="s">
        <v>2507</v>
      </c>
      <c r="D651" s="218" t="s">
        <v>192</v>
      </c>
      <c r="E651" s="219" t="s">
        <v>1890</v>
      </c>
      <c r="F651" s="220" t="s">
        <v>1891</v>
      </c>
      <c r="G651" s="221" t="s">
        <v>1058</v>
      </c>
      <c r="H651" s="392">
        <v>1</v>
      </c>
      <c r="I651" s="427"/>
      <c r="J651" s="428">
        <f>ROUND(I651*H651,2)</f>
        <v>0</v>
      </c>
      <c r="K651" s="220" t="s">
        <v>19</v>
      </c>
      <c r="L651" s="223"/>
      <c r="M651" s="224" t="s">
        <v>19</v>
      </c>
      <c r="N651" s="225" t="s">
        <v>47</v>
      </c>
      <c r="O651" s="64"/>
      <c r="P651" s="179">
        <f>O651*H651</f>
        <v>0</v>
      </c>
      <c r="Q651" s="179">
        <v>0</v>
      </c>
      <c r="R651" s="179">
        <f>Q651*H651</f>
        <v>0</v>
      </c>
      <c r="S651" s="179">
        <v>0</v>
      </c>
      <c r="T651" s="180">
        <f>S651*H651</f>
        <v>0</v>
      </c>
      <c r="U651" s="35"/>
      <c r="V651" s="35"/>
      <c r="W651" s="35"/>
      <c r="X651" s="35"/>
      <c r="Y651" s="35"/>
      <c r="Z651" s="35"/>
      <c r="AA651" s="35"/>
      <c r="AB651" s="35"/>
      <c r="AC651" s="35"/>
      <c r="AD651" s="35"/>
      <c r="AE651" s="35"/>
      <c r="AR651" s="181" t="s">
        <v>1178</v>
      </c>
      <c r="AT651" s="181" t="s">
        <v>192</v>
      </c>
      <c r="AU651" s="181" t="s">
        <v>159</v>
      </c>
      <c r="AY651" s="19" t="s">
        <v>134</v>
      </c>
      <c r="BE651" s="182">
        <f>IF(N651="základní",J651,0)</f>
        <v>0</v>
      </c>
      <c r="BF651" s="182">
        <f>IF(N651="snížená",J651,0)</f>
        <v>0</v>
      </c>
      <c r="BG651" s="182">
        <f>IF(N651="zákl. přenesená",J651,0)</f>
        <v>0</v>
      </c>
      <c r="BH651" s="182">
        <f>IF(N651="sníž. přenesená",J651,0)</f>
        <v>0</v>
      </c>
      <c r="BI651" s="182">
        <f>IF(N651="nulová",J651,0)</f>
        <v>0</v>
      </c>
      <c r="BJ651" s="19" t="s">
        <v>84</v>
      </c>
      <c r="BK651" s="182">
        <f>ROUND(I651*H651,2)</f>
        <v>0</v>
      </c>
      <c r="BL651" s="19" t="s">
        <v>619</v>
      </c>
      <c r="BM651" s="181" t="s">
        <v>2508</v>
      </c>
    </row>
    <row r="652" spans="1:65" s="2" customFormat="1">
      <c r="A652" s="35"/>
      <c r="B652" s="36"/>
      <c r="C652" s="37"/>
      <c r="D652" s="183" t="s">
        <v>143</v>
      </c>
      <c r="E652" s="37"/>
      <c r="F652" s="184" t="s">
        <v>1891</v>
      </c>
      <c r="G652" s="37"/>
      <c r="H652" s="37"/>
      <c r="I652" s="426"/>
      <c r="J652" s="408"/>
      <c r="K652" s="37"/>
      <c r="L652" s="40"/>
      <c r="M652" s="186"/>
      <c r="N652" s="187"/>
      <c r="O652" s="64"/>
      <c r="P652" s="64"/>
      <c r="Q652" s="64"/>
      <c r="R652" s="64"/>
      <c r="S652" s="64"/>
      <c r="T652" s="65"/>
      <c r="U652" s="35"/>
      <c r="V652" s="35"/>
      <c r="W652" s="35"/>
      <c r="X652" s="35"/>
      <c r="Y652" s="35"/>
      <c r="Z652" s="35"/>
      <c r="AA652" s="35"/>
      <c r="AB652" s="35"/>
      <c r="AC652" s="35"/>
      <c r="AD652" s="35"/>
      <c r="AE652" s="35"/>
      <c r="AT652" s="19" t="s">
        <v>143</v>
      </c>
      <c r="AU652" s="19" t="s">
        <v>159</v>
      </c>
    </row>
    <row r="653" spans="1:65" s="12" customFormat="1" ht="22.9" customHeight="1">
      <c r="B653" s="155"/>
      <c r="C653" s="156"/>
      <c r="D653" s="157" t="s">
        <v>75</v>
      </c>
      <c r="E653" s="169" t="s">
        <v>2509</v>
      </c>
      <c r="F653" s="169" t="s">
        <v>2510</v>
      </c>
      <c r="G653" s="156"/>
      <c r="H653" s="156"/>
      <c r="I653" s="421"/>
      <c r="J653" s="423">
        <f>BK653</f>
        <v>0</v>
      </c>
      <c r="K653" s="156"/>
      <c r="L653" s="161"/>
      <c r="M653" s="162"/>
      <c r="N653" s="163"/>
      <c r="O653" s="163"/>
      <c r="P653" s="164">
        <f>SUM(P654:P665)</f>
        <v>0</v>
      </c>
      <c r="Q653" s="163"/>
      <c r="R653" s="164">
        <f>SUM(R654:R665)</f>
        <v>0</v>
      </c>
      <c r="S653" s="163"/>
      <c r="T653" s="165">
        <f>SUM(T654:T665)</f>
        <v>0</v>
      </c>
      <c r="AR653" s="166" t="s">
        <v>159</v>
      </c>
      <c r="AT653" s="167" t="s">
        <v>75</v>
      </c>
      <c r="AU653" s="167" t="s">
        <v>84</v>
      </c>
      <c r="AY653" s="166" t="s">
        <v>134</v>
      </c>
      <c r="BK653" s="168">
        <f>SUM(BK654:BK665)</f>
        <v>0</v>
      </c>
    </row>
    <row r="654" spans="1:65" s="2" customFormat="1" ht="14.45" customHeight="1">
      <c r="A654" s="35"/>
      <c r="B654" s="36"/>
      <c r="C654" s="170" t="s">
        <v>2511</v>
      </c>
      <c r="D654" s="170" t="s">
        <v>136</v>
      </c>
      <c r="E654" s="171" t="s">
        <v>2512</v>
      </c>
      <c r="F654" s="172" t="s">
        <v>2513</v>
      </c>
      <c r="G654" s="173" t="s">
        <v>169</v>
      </c>
      <c r="H654" s="174">
        <v>16</v>
      </c>
      <c r="I654" s="424"/>
      <c r="J654" s="425">
        <f>ROUND(I654*H654,2)</f>
        <v>0</v>
      </c>
      <c r="K654" s="172" t="s">
        <v>19</v>
      </c>
      <c r="L654" s="40"/>
      <c r="M654" s="177" t="s">
        <v>19</v>
      </c>
      <c r="N654" s="178" t="s">
        <v>47</v>
      </c>
      <c r="O654" s="64"/>
      <c r="P654" s="179">
        <f>O654*H654</f>
        <v>0</v>
      </c>
      <c r="Q654" s="179">
        <v>0</v>
      </c>
      <c r="R654" s="179">
        <f>Q654*H654</f>
        <v>0</v>
      </c>
      <c r="S654" s="179">
        <v>0</v>
      </c>
      <c r="T654" s="180">
        <f>S654*H654</f>
        <v>0</v>
      </c>
      <c r="U654" s="35"/>
      <c r="V654" s="35"/>
      <c r="W654" s="35"/>
      <c r="X654" s="35"/>
      <c r="Y654" s="35"/>
      <c r="Z654" s="35"/>
      <c r="AA654" s="35"/>
      <c r="AB654" s="35"/>
      <c r="AC654" s="35"/>
      <c r="AD654" s="35"/>
      <c r="AE654" s="35"/>
      <c r="AR654" s="181" t="s">
        <v>619</v>
      </c>
      <c r="AT654" s="181" t="s">
        <v>136</v>
      </c>
      <c r="AU654" s="181" t="s">
        <v>86</v>
      </c>
      <c r="AY654" s="19" t="s">
        <v>134</v>
      </c>
      <c r="BE654" s="182">
        <f>IF(N654="základní",J654,0)</f>
        <v>0</v>
      </c>
      <c r="BF654" s="182">
        <f>IF(N654="snížená",J654,0)</f>
        <v>0</v>
      </c>
      <c r="BG654" s="182">
        <f>IF(N654="zákl. přenesená",J654,0)</f>
        <v>0</v>
      </c>
      <c r="BH654" s="182">
        <f>IF(N654="sníž. přenesená",J654,0)</f>
        <v>0</v>
      </c>
      <c r="BI654" s="182">
        <f>IF(N654="nulová",J654,0)</f>
        <v>0</v>
      </c>
      <c r="BJ654" s="19" t="s">
        <v>84</v>
      </c>
      <c r="BK654" s="182">
        <f>ROUND(I654*H654,2)</f>
        <v>0</v>
      </c>
      <c r="BL654" s="19" t="s">
        <v>619</v>
      </c>
      <c r="BM654" s="181" t="s">
        <v>2514</v>
      </c>
    </row>
    <row r="655" spans="1:65" s="2" customFormat="1">
      <c r="A655" s="35"/>
      <c r="B655" s="36"/>
      <c r="C655" s="37"/>
      <c r="D655" s="183" t="s">
        <v>143</v>
      </c>
      <c r="E655" s="37"/>
      <c r="F655" s="184" t="s">
        <v>2513</v>
      </c>
      <c r="G655" s="37"/>
      <c r="H655" s="37"/>
      <c r="I655" s="426"/>
      <c r="J655" s="408"/>
      <c r="K655" s="37"/>
      <c r="L655" s="40"/>
      <c r="M655" s="186"/>
      <c r="N655" s="187"/>
      <c r="O655" s="64"/>
      <c r="P655" s="64"/>
      <c r="Q655" s="64"/>
      <c r="R655" s="64"/>
      <c r="S655" s="64"/>
      <c r="T655" s="65"/>
      <c r="U655" s="35"/>
      <c r="V655" s="35"/>
      <c r="W655" s="35"/>
      <c r="X655" s="35"/>
      <c r="Y655" s="35"/>
      <c r="Z655" s="35"/>
      <c r="AA655" s="35"/>
      <c r="AB655" s="35"/>
      <c r="AC655" s="35"/>
      <c r="AD655" s="35"/>
      <c r="AE655" s="35"/>
      <c r="AT655" s="19" t="s">
        <v>143</v>
      </c>
      <c r="AU655" s="19" t="s">
        <v>86</v>
      </c>
    </row>
    <row r="656" spans="1:65" s="2" customFormat="1" ht="14.45" customHeight="1">
      <c r="A656" s="35"/>
      <c r="B656" s="36"/>
      <c r="C656" s="170" t="s">
        <v>2515</v>
      </c>
      <c r="D656" s="170" t="s">
        <v>136</v>
      </c>
      <c r="E656" s="171" t="s">
        <v>2516</v>
      </c>
      <c r="F656" s="172" t="s">
        <v>2517</v>
      </c>
      <c r="G656" s="173" t="s">
        <v>169</v>
      </c>
      <c r="H656" s="174">
        <v>96</v>
      </c>
      <c r="I656" s="424"/>
      <c r="J656" s="425">
        <f>ROUND(I656*H656,2)</f>
        <v>0</v>
      </c>
      <c r="K656" s="172" t="s">
        <v>19</v>
      </c>
      <c r="L656" s="40"/>
      <c r="M656" s="177" t="s">
        <v>19</v>
      </c>
      <c r="N656" s="178" t="s">
        <v>47</v>
      </c>
      <c r="O656" s="64"/>
      <c r="P656" s="179">
        <f>O656*H656</f>
        <v>0</v>
      </c>
      <c r="Q656" s="179">
        <v>0</v>
      </c>
      <c r="R656" s="179">
        <f>Q656*H656</f>
        <v>0</v>
      </c>
      <c r="S656" s="179">
        <v>0</v>
      </c>
      <c r="T656" s="180">
        <f>S656*H656</f>
        <v>0</v>
      </c>
      <c r="U656" s="35"/>
      <c r="V656" s="35"/>
      <c r="W656" s="35"/>
      <c r="X656" s="35"/>
      <c r="Y656" s="35"/>
      <c r="Z656" s="35"/>
      <c r="AA656" s="35"/>
      <c r="AB656" s="35"/>
      <c r="AC656" s="35"/>
      <c r="AD656" s="35"/>
      <c r="AE656" s="35"/>
      <c r="AR656" s="181" t="s">
        <v>619</v>
      </c>
      <c r="AT656" s="181" t="s">
        <v>136</v>
      </c>
      <c r="AU656" s="181" t="s">
        <v>86</v>
      </c>
      <c r="AY656" s="19" t="s">
        <v>134</v>
      </c>
      <c r="BE656" s="182">
        <f>IF(N656="základní",J656,0)</f>
        <v>0</v>
      </c>
      <c r="BF656" s="182">
        <f>IF(N656="snížená",J656,0)</f>
        <v>0</v>
      </c>
      <c r="BG656" s="182">
        <f>IF(N656="zákl. přenesená",J656,0)</f>
        <v>0</v>
      </c>
      <c r="BH656" s="182">
        <f>IF(N656="sníž. přenesená",J656,0)</f>
        <v>0</v>
      </c>
      <c r="BI656" s="182">
        <f>IF(N656="nulová",J656,0)</f>
        <v>0</v>
      </c>
      <c r="BJ656" s="19" t="s">
        <v>84</v>
      </c>
      <c r="BK656" s="182">
        <f>ROUND(I656*H656,2)</f>
        <v>0</v>
      </c>
      <c r="BL656" s="19" t="s">
        <v>619</v>
      </c>
      <c r="BM656" s="181" t="s">
        <v>2518</v>
      </c>
    </row>
    <row r="657" spans="1:65" s="2" customFormat="1">
      <c r="A657" s="35"/>
      <c r="B657" s="36"/>
      <c r="C657" s="37"/>
      <c r="D657" s="183" t="s">
        <v>143</v>
      </c>
      <c r="E657" s="37"/>
      <c r="F657" s="184" t="s">
        <v>2517</v>
      </c>
      <c r="G657" s="37"/>
      <c r="H657" s="37"/>
      <c r="I657" s="426"/>
      <c r="J657" s="408"/>
      <c r="K657" s="37"/>
      <c r="L657" s="40"/>
      <c r="M657" s="186"/>
      <c r="N657" s="187"/>
      <c r="O657" s="64"/>
      <c r="P657" s="64"/>
      <c r="Q657" s="64"/>
      <c r="R657" s="64"/>
      <c r="S657" s="64"/>
      <c r="T657" s="65"/>
      <c r="U657" s="35"/>
      <c r="V657" s="35"/>
      <c r="W657" s="35"/>
      <c r="X657" s="35"/>
      <c r="Y657" s="35"/>
      <c r="Z657" s="35"/>
      <c r="AA657" s="35"/>
      <c r="AB657" s="35"/>
      <c r="AC657" s="35"/>
      <c r="AD657" s="35"/>
      <c r="AE657" s="35"/>
      <c r="AT657" s="19" t="s">
        <v>143</v>
      </c>
      <c r="AU657" s="19" t="s">
        <v>86</v>
      </c>
    </row>
    <row r="658" spans="1:65" s="2" customFormat="1" ht="14.45" customHeight="1">
      <c r="A658" s="35"/>
      <c r="B658" s="36"/>
      <c r="C658" s="170" t="s">
        <v>2519</v>
      </c>
      <c r="D658" s="170" t="s">
        <v>136</v>
      </c>
      <c r="E658" s="171" t="s">
        <v>2520</v>
      </c>
      <c r="F658" s="172" t="s">
        <v>2521</v>
      </c>
      <c r="G658" s="173" t="s">
        <v>169</v>
      </c>
      <c r="H658" s="174">
        <v>24</v>
      </c>
      <c r="I658" s="424"/>
      <c r="J658" s="425">
        <f>ROUND(I658*H658,2)</f>
        <v>0</v>
      </c>
      <c r="K658" s="172" t="s">
        <v>19</v>
      </c>
      <c r="L658" s="40"/>
      <c r="M658" s="177" t="s">
        <v>19</v>
      </c>
      <c r="N658" s="178" t="s">
        <v>47</v>
      </c>
      <c r="O658" s="64"/>
      <c r="P658" s="179">
        <f>O658*H658</f>
        <v>0</v>
      </c>
      <c r="Q658" s="179">
        <v>0</v>
      </c>
      <c r="R658" s="179">
        <f>Q658*H658</f>
        <v>0</v>
      </c>
      <c r="S658" s="179">
        <v>0</v>
      </c>
      <c r="T658" s="180">
        <f>S658*H658</f>
        <v>0</v>
      </c>
      <c r="U658" s="35"/>
      <c r="V658" s="35"/>
      <c r="W658" s="35"/>
      <c r="X658" s="35"/>
      <c r="Y658" s="35"/>
      <c r="Z658" s="35"/>
      <c r="AA658" s="35"/>
      <c r="AB658" s="35"/>
      <c r="AC658" s="35"/>
      <c r="AD658" s="35"/>
      <c r="AE658" s="35"/>
      <c r="AR658" s="181" t="s">
        <v>619</v>
      </c>
      <c r="AT658" s="181" t="s">
        <v>136</v>
      </c>
      <c r="AU658" s="181" t="s">
        <v>86</v>
      </c>
      <c r="AY658" s="19" t="s">
        <v>134</v>
      </c>
      <c r="BE658" s="182">
        <f>IF(N658="základní",J658,0)</f>
        <v>0</v>
      </c>
      <c r="BF658" s="182">
        <f>IF(N658="snížená",J658,0)</f>
        <v>0</v>
      </c>
      <c r="BG658" s="182">
        <f>IF(N658="zákl. přenesená",J658,0)</f>
        <v>0</v>
      </c>
      <c r="BH658" s="182">
        <f>IF(N658="sníž. přenesená",J658,0)</f>
        <v>0</v>
      </c>
      <c r="BI658" s="182">
        <f>IF(N658="nulová",J658,0)</f>
        <v>0</v>
      </c>
      <c r="BJ658" s="19" t="s">
        <v>84</v>
      </c>
      <c r="BK658" s="182">
        <f>ROUND(I658*H658,2)</f>
        <v>0</v>
      </c>
      <c r="BL658" s="19" t="s">
        <v>619</v>
      </c>
      <c r="BM658" s="181" t="s">
        <v>2522</v>
      </c>
    </row>
    <row r="659" spans="1:65" s="2" customFormat="1">
      <c r="A659" s="35"/>
      <c r="B659" s="36"/>
      <c r="C659" s="37"/>
      <c r="D659" s="183" t="s">
        <v>143</v>
      </c>
      <c r="E659" s="37"/>
      <c r="F659" s="184" t="s">
        <v>2521</v>
      </c>
      <c r="G659" s="37"/>
      <c r="H659" s="37"/>
      <c r="I659" s="426"/>
      <c r="J659" s="408"/>
      <c r="K659" s="37"/>
      <c r="L659" s="40"/>
      <c r="M659" s="186"/>
      <c r="N659" s="187"/>
      <c r="O659" s="64"/>
      <c r="P659" s="64"/>
      <c r="Q659" s="64"/>
      <c r="R659" s="64"/>
      <c r="S659" s="64"/>
      <c r="T659" s="65"/>
      <c r="U659" s="35"/>
      <c r="V659" s="35"/>
      <c r="W659" s="35"/>
      <c r="X659" s="35"/>
      <c r="Y659" s="35"/>
      <c r="Z659" s="35"/>
      <c r="AA659" s="35"/>
      <c r="AB659" s="35"/>
      <c r="AC659" s="35"/>
      <c r="AD659" s="35"/>
      <c r="AE659" s="35"/>
      <c r="AT659" s="19" t="s">
        <v>143</v>
      </c>
      <c r="AU659" s="19" t="s">
        <v>86</v>
      </c>
    </row>
    <row r="660" spans="1:65" s="2" customFormat="1" ht="14.45" customHeight="1">
      <c r="A660" s="35"/>
      <c r="B660" s="36"/>
      <c r="C660" s="170" t="s">
        <v>2523</v>
      </c>
      <c r="D660" s="170" t="s">
        <v>136</v>
      </c>
      <c r="E660" s="171" t="s">
        <v>2524</v>
      </c>
      <c r="F660" s="172" t="s">
        <v>2525</v>
      </c>
      <c r="G660" s="173" t="s">
        <v>169</v>
      </c>
      <c r="H660" s="174">
        <v>16</v>
      </c>
      <c r="I660" s="424"/>
      <c r="J660" s="425">
        <f>ROUND(I660*H660,2)</f>
        <v>0</v>
      </c>
      <c r="K660" s="172" t="s">
        <v>19</v>
      </c>
      <c r="L660" s="40"/>
      <c r="M660" s="177" t="s">
        <v>19</v>
      </c>
      <c r="N660" s="178" t="s">
        <v>47</v>
      </c>
      <c r="O660" s="64"/>
      <c r="P660" s="179">
        <f>O660*H660</f>
        <v>0</v>
      </c>
      <c r="Q660" s="179">
        <v>0</v>
      </c>
      <c r="R660" s="179">
        <f>Q660*H660</f>
        <v>0</v>
      </c>
      <c r="S660" s="179">
        <v>0</v>
      </c>
      <c r="T660" s="180">
        <f>S660*H660</f>
        <v>0</v>
      </c>
      <c r="U660" s="35"/>
      <c r="V660" s="35"/>
      <c r="W660" s="35"/>
      <c r="X660" s="35"/>
      <c r="Y660" s="35"/>
      <c r="Z660" s="35"/>
      <c r="AA660" s="35"/>
      <c r="AB660" s="35"/>
      <c r="AC660" s="35"/>
      <c r="AD660" s="35"/>
      <c r="AE660" s="35"/>
      <c r="AR660" s="181" t="s">
        <v>619</v>
      </c>
      <c r="AT660" s="181" t="s">
        <v>136</v>
      </c>
      <c r="AU660" s="181" t="s">
        <v>86</v>
      </c>
      <c r="AY660" s="19" t="s">
        <v>134</v>
      </c>
      <c r="BE660" s="182">
        <f>IF(N660="základní",J660,0)</f>
        <v>0</v>
      </c>
      <c r="BF660" s="182">
        <f>IF(N660="snížená",J660,0)</f>
        <v>0</v>
      </c>
      <c r="BG660" s="182">
        <f>IF(N660="zákl. přenesená",J660,0)</f>
        <v>0</v>
      </c>
      <c r="BH660" s="182">
        <f>IF(N660="sníž. přenesená",J660,0)</f>
        <v>0</v>
      </c>
      <c r="BI660" s="182">
        <f>IF(N660="nulová",J660,0)</f>
        <v>0</v>
      </c>
      <c r="BJ660" s="19" t="s">
        <v>84</v>
      </c>
      <c r="BK660" s="182">
        <f>ROUND(I660*H660,2)</f>
        <v>0</v>
      </c>
      <c r="BL660" s="19" t="s">
        <v>619</v>
      </c>
      <c r="BM660" s="181" t="s">
        <v>2526</v>
      </c>
    </row>
    <row r="661" spans="1:65" s="2" customFormat="1">
      <c r="A661" s="35"/>
      <c r="B661" s="36"/>
      <c r="C661" s="37"/>
      <c r="D661" s="183" t="s">
        <v>143</v>
      </c>
      <c r="E661" s="37"/>
      <c r="F661" s="184" t="s">
        <v>2525</v>
      </c>
      <c r="G661" s="37"/>
      <c r="H661" s="37"/>
      <c r="I661" s="426"/>
      <c r="J661" s="408"/>
      <c r="K661" s="37"/>
      <c r="L661" s="40"/>
      <c r="M661" s="186"/>
      <c r="N661" s="187"/>
      <c r="O661" s="64"/>
      <c r="P661" s="64"/>
      <c r="Q661" s="64"/>
      <c r="R661" s="64"/>
      <c r="S661" s="64"/>
      <c r="T661" s="65"/>
      <c r="U661" s="35"/>
      <c r="V661" s="35"/>
      <c r="W661" s="35"/>
      <c r="X661" s="35"/>
      <c r="Y661" s="35"/>
      <c r="Z661" s="35"/>
      <c r="AA661" s="35"/>
      <c r="AB661" s="35"/>
      <c r="AC661" s="35"/>
      <c r="AD661" s="35"/>
      <c r="AE661" s="35"/>
      <c r="AT661" s="19" t="s">
        <v>143</v>
      </c>
      <c r="AU661" s="19" t="s">
        <v>86</v>
      </c>
    </row>
    <row r="662" spans="1:65" s="2" customFormat="1" ht="14.45" customHeight="1">
      <c r="A662" s="35"/>
      <c r="B662" s="36"/>
      <c r="C662" s="170" t="s">
        <v>2527</v>
      </c>
      <c r="D662" s="170" t="s">
        <v>136</v>
      </c>
      <c r="E662" s="171" t="s">
        <v>2528</v>
      </c>
      <c r="F662" s="172" t="s">
        <v>2529</v>
      </c>
      <c r="G662" s="173" t="s">
        <v>169</v>
      </c>
      <c r="H662" s="174">
        <v>72</v>
      </c>
      <c r="I662" s="424"/>
      <c r="J662" s="425">
        <f>ROUND(I662*H662,2)</f>
        <v>0</v>
      </c>
      <c r="K662" s="172" t="s">
        <v>19</v>
      </c>
      <c r="L662" s="40"/>
      <c r="M662" s="177" t="s">
        <v>19</v>
      </c>
      <c r="N662" s="178" t="s">
        <v>47</v>
      </c>
      <c r="O662" s="64"/>
      <c r="P662" s="179">
        <f>O662*H662</f>
        <v>0</v>
      </c>
      <c r="Q662" s="179">
        <v>0</v>
      </c>
      <c r="R662" s="179">
        <f>Q662*H662</f>
        <v>0</v>
      </c>
      <c r="S662" s="179">
        <v>0</v>
      </c>
      <c r="T662" s="180">
        <f>S662*H662</f>
        <v>0</v>
      </c>
      <c r="U662" s="35"/>
      <c r="V662" s="35"/>
      <c r="W662" s="35"/>
      <c r="X662" s="35"/>
      <c r="Y662" s="35"/>
      <c r="Z662" s="35"/>
      <c r="AA662" s="35"/>
      <c r="AB662" s="35"/>
      <c r="AC662" s="35"/>
      <c r="AD662" s="35"/>
      <c r="AE662" s="35"/>
      <c r="AR662" s="181" t="s">
        <v>619</v>
      </c>
      <c r="AT662" s="181" t="s">
        <v>136</v>
      </c>
      <c r="AU662" s="181" t="s">
        <v>86</v>
      </c>
      <c r="AY662" s="19" t="s">
        <v>134</v>
      </c>
      <c r="BE662" s="182">
        <f>IF(N662="základní",J662,0)</f>
        <v>0</v>
      </c>
      <c r="BF662" s="182">
        <f>IF(N662="snížená",J662,0)</f>
        <v>0</v>
      </c>
      <c r="BG662" s="182">
        <f>IF(N662="zákl. přenesená",J662,0)</f>
        <v>0</v>
      </c>
      <c r="BH662" s="182">
        <f>IF(N662="sníž. přenesená",J662,0)</f>
        <v>0</v>
      </c>
      <c r="BI662" s="182">
        <f>IF(N662="nulová",J662,0)</f>
        <v>0</v>
      </c>
      <c r="BJ662" s="19" t="s">
        <v>84</v>
      </c>
      <c r="BK662" s="182">
        <f>ROUND(I662*H662,2)</f>
        <v>0</v>
      </c>
      <c r="BL662" s="19" t="s">
        <v>619</v>
      </c>
      <c r="BM662" s="181" t="s">
        <v>2530</v>
      </c>
    </row>
    <row r="663" spans="1:65" s="2" customFormat="1">
      <c r="A663" s="35"/>
      <c r="B663" s="36"/>
      <c r="C663" s="37"/>
      <c r="D663" s="183" t="s">
        <v>143</v>
      </c>
      <c r="E663" s="37"/>
      <c r="F663" s="184" t="s">
        <v>2529</v>
      </c>
      <c r="G663" s="37"/>
      <c r="H663" s="37"/>
      <c r="I663" s="426"/>
      <c r="J663" s="408"/>
      <c r="K663" s="37"/>
      <c r="L663" s="40"/>
      <c r="M663" s="186"/>
      <c r="N663" s="187"/>
      <c r="O663" s="64"/>
      <c r="P663" s="64"/>
      <c r="Q663" s="64"/>
      <c r="R663" s="64"/>
      <c r="S663" s="64"/>
      <c r="T663" s="65"/>
      <c r="U663" s="35"/>
      <c r="V663" s="35"/>
      <c r="W663" s="35"/>
      <c r="X663" s="35"/>
      <c r="Y663" s="35"/>
      <c r="Z663" s="35"/>
      <c r="AA663" s="35"/>
      <c r="AB663" s="35"/>
      <c r="AC663" s="35"/>
      <c r="AD663" s="35"/>
      <c r="AE663" s="35"/>
      <c r="AT663" s="19" t="s">
        <v>143</v>
      </c>
      <c r="AU663" s="19" t="s">
        <v>86</v>
      </c>
    </row>
    <row r="664" spans="1:65" s="2" customFormat="1" ht="14.45" customHeight="1">
      <c r="A664" s="35"/>
      <c r="B664" s="36"/>
      <c r="C664" s="170" t="s">
        <v>2531</v>
      </c>
      <c r="D664" s="170" t="s">
        <v>136</v>
      </c>
      <c r="E664" s="171" t="s">
        <v>2532</v>
      </c>
      <c r="F664" s="172" t="s">
        <v>2533</v>
      </c>
      <c r="G664" s="173" t="s">
        <v>957</v>
      </c>
      <c r="H664" s="174">
        <v>1</v>
      </c>
      <c r="I664" s="424"/>
      <c r="J664" s="425">
        <f>ROUND(I664*H664,2)</f>
        <v>0</v>
      </c>
      <c r="K664" s="172" t="s">
        <v>19</v>
      </c>
      <c r="L664" s="40"/>
      <c r="M664" s="177" t="s">
        <v>19</v>
      </c>
      <c r="N664" s="178" t="s">
        <v>47</v>
      </c>
      <c r="O664" s="64"/>
      <c r="P664" s="179">
        <f>O664*H664</f>
        <v>0</v>
      </c>
      <c r="Q664" s="179">
        <v>0</v>
      </c>
      <c r="R664" s="179">
        <f>Q664*H664</f>
        <v>0</v>
      </c>
      <c r="S664" s="179">
        <v>0</v>
      </c>
      <c r="T664" s="180">
        <f>S664*H664</f>
        <v>0</v>
      </c>
      <c r="U664" s="35"/>
      <c r="V664" s="35"/>
      <c r="W664" s="35"/>
      <c r="X664" s="35"/>
      <c r="Y664" s="35"/>
      <c r="Z664" s="35"/>
      <c r="AA664" s="35"/>
      <c r="AB664" s="35"/>
      <c r="AC664" s="35"/>
      <c r="AD664" s="35"/>
      <c r="AE664" s="35"/>
      <c r="AR664" s="181" t="s">
        <v>619</v>
      </c>
      <c r="AT664" s="181" t="s">
        <v>136</v>
      </c>
      <c r="AU664" s="181" t="s">
        <v>86</v>
      </c>
      <c r="AY664" s="19" t="s">
        <v>134</v>
      </c>
      <c r="BE664" s="182">
        <f>IF(N664="základní",J664,0)</f>
        <v>0</v>
      </c>
      <c r="BF664" s="182">
        <f>IF(N664="snížená",J664,0)</f>
        <v>0</v>
      </c>
      <c r="BG664" s="182">
        <f>IF(N664="zákl. přenesená",J664,0)</f>
        <v>0</v>
      </c>
      <c r="BH664" s="182">
        <f>IF(N664="sníž. přenesená",J664,0)</f>
        <v>0</v>
      </c>
      <c r="BI664" s="182">
        <f>IF(N664="nulová",J664,0)</f>
        <v>0</v>
      </c>
      <c r="BJ664" s="19" t="s">
        <v>84</v>
      </c>
      <c r="BK664" s="182">
        <f>ROUND(I664*H664,2)</f>
        <v>0</v>
      </c>
      <c r="BL664" s="19" t="s">
        <v>619</v>
      </c>
      <c r="BM664" s="181" t="s">
        <v>2534</v>
      </c>
    </row>
    <row r="665" spans="1:65" s="2" customFormat="1">
      <c r="A665" s="35"/>
      <c r="B665" s="36"/>
      <c r="C665" s="37"/>
      <c r="D665" s="183" t="s">
        <v>143</v>
      </c>
      <c r="E665" s="37"/>
      <c r="F665" s="184" t="s">
        <v>2533</v>
      </c>
      <c r="G665" s="37"/>
      <c r="H665" s="37"/>
      <c r="I665" s="426"/>
      <c r="J665" s="408"/>
      <c r="K665" s="37"/>
      <c r="L665" s="40"/>
      <c r="M665" s="186"/>
      <c r="N665" s="187"/>
      <c r="O665" s="64"/>
      <c r="P665" s="64"/>
      <c r="Q665" s="64"/>
      <c r="R665" s="64"/>
      <c r="S665" s="64"/>
      <c r="T665" s="65"/>
      <c r="U665" s="35"/>
      <c r="V665" s="35"/>
      <c r="W665" s="35"/>
      <c r="X665" s="35"/>
      <c r="Y665" s="35"/>
      <c r="Z665" s="35"/>
      <c r="AA665" s="35"/>
      <c r="AB665" s="35"/>
      <c r="AC665" s="35"/>
      <c r="AD665" s="35"/>
      <c r="AE665" s="35"/>
      <c r="AT665" s="19" t="s">
        <v>143</v>
      </c>
      <c r="AU665" s="19" t="s">
        <v>86</v>
      </c>
    </row>
    <row r="666" spans="1:65" s="12" customFormat="1" ht="22.9" customHeight="1">
      <c r="B666" s="155"/>
      <c r="C666" s="156"/>
      <c r="D666" s="157" t="s">
        <v>75</v>
      </c>
      <c r="E666" s="169" t="s">
        <v>2535</v>
      </c>
      <c r="F666" s="169" t="s">
        <v>2536</v>
      </c>
      <c r="G666" s="156"/>
      <c r="H666" s="156"/>
      <c r="I666" s="421"/>
      <c r="J666" s="423">
        <f>BK666</f>
        <v>0</v>
      </c>
      <c r="K666" s="156"/>
      <c r="L666" s="161"/>
      <c r="M666" s="162"/>
      <c r="N666" s="163"/>
      <c r="O666" s="163"/>
      <c r="P666" s="164">
        <f>SUM(P667:P702)</f>
        <v>0</v>
      </c>
      <c r="Q666" s="163"/>
      <c r="R666" s="164">
        <f>SUM(R667:R702)</f>
        <v>13.131209200000001</v>
      </c>
      <c r="S666" s="163"/>
      <c r="T666" s="165">
        <f>SUM(T667:T702)</f>
        <v>0</v>
      </c>
      <c r="AR666" s="166" t="s">
        <v>159</v>
      </c>
      <c r="AT666" s="167" t="s">
        <v>75</v>
      </c>
      <c r="AU666" s="167" t="s">
        <v>84</v>
      </c>
      <c r="AY666" s="166" t="s">
        <v>134</v>
      </c>
      <c r="BK666" s="168">
        <f>SUM(BK667:BK702)</f>
        <v>0</v>
      </c>
    </row>
    <row r="667" spans="1:65" s="2" customFormat="1" ht="14.45" customHeight="1">
      <c r="A667" s="35"/>
      <c r="B667" s="36"/>
      <c r="C667" s="170" t="s">
        <v>2537</v>
      </c>
      <c r="D667" s="170" t="s">
        <v>136</v>
      </c>
      <c r="E667" s="171" t="s">
        <v>2538</v>
      </c>
      <c r="F667" s="172" t="s">
        <v>2539</v>
      </c>
      <c r="G667" s="173" t="s">
        <v>2540</v>
      </c>
      <c r="H667" s="174">
        <v>5.8999999999999997E-2</v>
      </c>
      <c r="I667" s="424"/>
      <c r="J667" s="425">
        <f>ROUND(I667*H667,2)</f>
        <v>0</v>
      </c>
      <c r="K667" s="172" t="s">
        <v>140</v>
      </c>
      <c r="L667" s="40"/>
      <c r="M667" s="177" t="s">
        <v>19</v>
      </c>
      <c r="N667" s="178" t="s">
        <v>47</v>
      </c>
      <c r="O667" s="64"/>
      <c r="P667" s="179">
        <f>O667*H667</f>
        <v>0</v>
      </c>
      <c r="Q667" s="179">
        <v>8.8000000000000005E-3</v>
      </c>
      <c r="R667" s="179">
        <f>Q667*H667</f>
        <v>5.1920000000000004E-4</v>
      </c>
      <c r="S667" s="179">
        <v>0</v>
      </c>
      <c r="T667" s="180">
        <f>S667*H667</f>
        <v>0</v>
      </c>
      <c r="U667" s="35"/>
      <c r="V667" s="35"/>
      <c r="W667" s="35"/>
      <c r="X667" s="35"/>
      <c r="Y667" s="35"/>
      <c r="Z667" s="35"/>
      <c r="AA667" s="35"/>
      <c r="AB667" s="35"/>
      <c r="AC667" s="35"/>
      <c r="AD667" s="35"/>
      <c r="AE667" s="35"/>
      <c r="AR667" s="181" t="s">
        <v>84</v>
      </c>
      <c r="AT667" s="181" t="s">
        <v>136</v>
      </c>
      <c r="AU667" s="181" t="s">
        <v>86</v>
      </c>
      <c r="AY667" s="19" t="s">
        <v>134</v>
      </c>
      <c r="BE667" s="182">
        <f>IF(N667="základní",J667,0)</f>
        <v>0</v>
      </c>
      <c r="BF667" s="182">
        <f>IF(N667="snížená",J667,0)</f>
        <v>0</v>
      </c>
      <c r="BG667" s="182">
        <f>IF(N667="zákl. přenesená",J667,0)</f>
        <v>0</v>
      </c>
      <c r="BH667" s="182">
        <f>IF(N667="sníž. přenesená",J667,0)</f>
        <v>0</v>
      </c>
      <c r="BI667" s="182">
        <f>IF(N667="nulová",J667,0)</f>
        <v>0</v>
      </c>
      <c r="BJ667" s="19" t="s">
        <v>84</v>
      </c>
      <c r="BK667" s="182">
        <f>ROUND(I667*H667,2)</f>
        <v>0</v>
      </c>
      <c r="BL667" s="19" t="s">
        <v>84</v>
      </c>
      <c r="BM667" s="181" t="s">
        <v>2541</v>
      </c>
    </row>
    <row r="668" spans="1:65" s="2" customFormat="1">
      <c r="A668" s="35"/>
      <c r="B668" s="36"/>
      <c r="C668" s="37"/>
      <c r="D668" s="183" t="s">
        <v>143</v>
      </c>
      <c r="E668" s="37"/>
      <c r="F668" s="184" t="s">
        <v>2542</v>
      </c>
      <c r="G668" s="37"/>
      <c r="H668" s="37"/>
      <c r="I668" s="426"/>
      <c r="J668" s="408"/>
      <c r="K668" s="37"/>
      <c r="L668" s="40"/>
      <c r="M668" s="186"/>
      <c r="N668" s="187"/>
      <c r="O668" s="64"/>
      <c r="P668" s="64"/>
      <c r="Q668" s="64"/>
      <c r="R668" s="64"/>
      <c r="S668" s="64"/>
      <c r="T668" s="65"/>
      <c r="U668" s="35"/>
      <c r="V668" s="35"/>
      <c r="W668" s="35"/>
      <c r="X668" s="35"/>
      <c r="Y668" s="35"/>
      <c r="Z668" s="35"/>
      <c r="AA668" s="35"/>
      <c r="AB668" s="35"/>
      <c r="AC668" s="35"/>
      <c r="AD668" s="35"/>
      <c r="AE668" s="35"/>
      <c r="AT668" s="19" t="s">
        <v>143</v>
      </c>
      <c r="AU668" s="19" t="s">
        <v>86</v>
      </c>
    </row>
    <row r="669" spans="1:65" s="2" customFormat="1" ht="68.25">
      <c r="A669" s="35"/>
      <c r="B669" s="36"/>
      <c r="C669" s="37"/>
      <c r="D669" s="183" t="s">
        <v>145</v>
      </c>
      <c r="E669" s="37"/>
      <c r="F669" s="188" t="s">
        <v>2543</v>
      </c>
      <c r="G669" s="37"/>
      <c r="H669" s="37"/>
      <c r="I669" s="426"/>
      <c r="J669" s="408"/>
      <c r="K669" s="37"/>
      <c r="L669" s="40"/>
      <c r="M669" s="186"/>
      <c r="N669" s="187"/>
      <c r="O669" s="64"/>
      <c r="P669" s="64"/>
      <c r="Q669" s="64"/>
      <c r="R669" s="64"/>
      <c r="S669" s="64"/>
      <c r="T669" s="65"/>
      <c r="U669" s="35"/>
      <c r="V669" s="35"/>
      <c r="W669" s="35"/>
      <c r="X669" s="35"/>
      <c r="Y669" s="35"/>
      <c r="Z669" s="35"/>
      <c r="AA669" s="35"/>
      <c r="AB669" s="35"/>
      <c r="AC669" s="35"/>
      <c r="AD669" s="35"/>
      <c r="AE669" s="35"/>
      <c r="AT669" s="19" t="s">
        <v>145</v>
      </c>
      <c r="AU669" s="19" t="s">
        <v>86</v>
      </c>
    </row>
    <row r="670" spans="1:65" s="2" customFormat="1" ht="14.45" customHeight="1">
      <c r="A670" s="35"/>
      <c r="B670" s="36"/>
      <c r="C670" s="170" t="s">
        <v>2544</v>
      </c>
      <c r="D670" s="170" t="s">
        <v>136</v>
      </c>
      <c r="E670" s="171" t="s">
        <v>2545</v>
      </c>
      <c r="F670" s="172" t="s">
        <v>2546</v>
      </c>
      <c r="G670" s="173" t="s">
        <v>181</v>
      </c>
      <c r="H670" s="174">
        <v>51</v>
      </c>
      <c r="I670" s="424"/>
      <c r="J670" s="425">
        <f>ROUND(I670*H670,2)</f>
        <v>0</v>
      </c>
      <c r="K670" s="172" t="s">
        <v>140</v>
      </c>
      <c r="L670" s="40"/>
      <c r="M670" s="177" t="s">
        <v>19</v>
      </c>
      <c r="N670" s="178" t="s">
        <v>47</v>
      </c>
      <c r="O670" s="64"/>
      <c r="P670" s="179">
        <f>O670*H670</f>
        <v>0</v>
      </c>
      <c r="Q670" s="179">
        <v>0</v>
      </c>
      <c r="R670" s="179">
        <f>Q670*H670</f>
        <v>0</v>
      </c>
      <c r="S670" s="179">
        <v>0</v>
      </c>
      <c r="T670" s="180">
        <f>S670*H670</f>
        <v>0</v>
      </c>
      <c r="U670" s="35"/>
      <c r="V670" s="35"/>
      <c r="W670" s="35"/>
      <c r="X670" s="35"/>
      <c r="Y670" s="35"/>
      <c r="Z670" s="35"/>
      <c r="AA670" s="35"/>
      <c r="AB670" s="35"/>
      <c r="AC670" s="35"/>
      <c r="AD670" s="35"/>
      <c r="AE670" s="35"/>
      <c r="AR670" s="181" t="s">
        <v>84</v>
      </c>
      <c r="AT670" s="181" t="s">
        <v>136</v>
      </c>
      <c r="AU670" s="181" t="s">
        <v>86</v>
      </c>
      <c r="AY670" s="19" t="s">
        <v>134</v>
      </c>
      <c r="BE670" s="182">
        <f>IF(N670="základní",J670,0)</f>
        <v>0</v>
      </c>
      <c r="BF670" s="182">
        <f>IF(N670="snížená",J670,0)</f>
        <v>0</v>
      </c>
      <c r="BG670" s="182">
        <f>IF(N670="zákl. přenesená",J670,0)</f>
        <v>0</v>
      </c>
      <c r="BH670" s="182">
        <f>IF(N670="sníž. přenesená",J670,0)</f>
        <v>0</v>
      </c>
      <c r="BI670" s="182">
        <f>IF(N670="nulová",J670,0)</f>
        <v>0</v>
      </c>
      <c r="BJ670" s="19" t="s">
        <v>84</v>
      </c>
      <c r="BK670" s="182">
        <f>ROUND(I670*H670,2)</f>
        <v>0</v>
      </c>
      <c r="BL670" s="19" t="s">
        <v>84</v>
      </c>
      <c r="BM670" s="181" t="s">
        <v>2547</v>
      </c>
    </row>
    <row r="671" spans="1:65" s="2" customFormat="1" ht="19.5">
      <c r="A671" s="35"/>
      <c r="B671" s="36"/>
      <c r="C671" s="37"/>
      <c r="D671" s="183" t="s">
        <v>143</v>
      </c>
      <c r="E671" s="37"/>
      <c r="F671" s="184" t="s">
        <v>2548</v>
      </c>
      <c r="G671" s="37"/>
      <c r="H671" s="37"/>
      <c r="I671" s="426"/>
      <c r="J671" s="408"/>
      <c r="K671" s="37"/>
      <c r="L671" s="40"/>
      <c r="M671" s="186"/>
      <c r="N671" s="187"/>
      <c r="O671" s="64"/>
      <c r="P671" s="64"/>
      <c r="Q671" s="64"/>
      <c r="R671" s="64"/>
      <c r="S671" s="64"/>
      <c r="T671" s="65"/>
      <c r="U671" s="35"/>
      <c r="V671" s="35"/>
      <c r="W671" s="35"/>
      <c r="X671" s="35"/>
      <c r="Y671" s="35"/>
      <c r="Z671" s="35"/>
      <c r="AA671" s="35"/>
      <c r="AB671" s="35"/>
      <c r="AC671" s="35"/>
      <c r="AD671" s="35"/>
      <c r="AE671" s="35"/>
      <c r="AT671" s="19" t="s">
        <v>143</v>
      </c>
      <c r="AU671" s="19" t="s">
        <v>86</v>
      </c>
    </row>
    <row r="672" spans="1:65" s="2" customFormat="1" ht="29.25">
      <c r="A672" s="35"/>
      <c r="B672" s="36"/>
      <c r="C672" s="37"/>
      <c r="D672" s="183" t="s">
        <v>145</v>
      </c>
      <c r="E672" s="37"/>
      <c r="F672" s="188" t="s">
        <v>2549</v>
      </c>
      <c r="G672" s="37"/>
      <c r="H672" s="37"/>
      <c r="I672" s="426"/>
      <c r="J672" s="408"/>
      <c r="K672" s="37"/>
      <c r="L672" s="40"/>
      <c r="M672" s="186"/>
      <c r="N672" s="187"/>
      <c r="O672" s="64"/>
      <c r="P672" s="64"/>
      <c r="Q672" s="64"/>
      <c r="R672" s="64"/>
      <c r="S672" s="64"/>
      <c r="T672" s="65"/>
      <c r="U672" s="35"/>
      <c r="V672" s="35"/>
      <c r="W672" s="35"/>
      <c r="X672" s="35"/>
      <c r="Y672" s="35"/>
      <c r="Z672" s="35"/>
      <c r="AA672" s="35"/>
      <c r="AB672" s="35"/>
      <c r="AC672" s="35"/>
      <c r="AD672" s="35"/>
      <c r="AE672" s="35"/>
      <c r="AT672" s="19" t="s">
        <v>145</v>
      </c>
      <c r="AU672" s="19" t="s">
        <v>86</v>
      </c>
    </row>
    <row r="673" spans="1:65" s="2" customFormat="1" ht="14.45" customHeight="1">
      <c r="A673" s="35"/>
      <c r="B673" s="36"/>
      <c r="C673" s="170" t="s">
        <v>2550</v>
      </c>
      <c r="D673" s="170" t="s">
        <v>136</v>
      </c>
      <c r="E673" s="171" t="s">
        <v>2551</v>
      </c>
      <c r="F673" s="172" t="s">
        <v>2552</v>
      </c>
      <c r="G673" s="173" t="s">
        <v>181</v>
      </c>
      <c r="H673" s="174">
        <v>8</v>
      </c>
      <c r="I673" s="424"/>
      <c r="J673" s="425">
        <f>ROUND(I673*H673,2)</f>
        <v>0</v>
      </c>
      <c r="K673" s="172" t="s">
        <v>140</v>
      </c>
      <c r="L673" s="40"/>
      <c r="M673" s="177" t="s">
        <v>19</v>
      </c>
      <c r="N673" s="178" t="s">
        <v>47</v>
      </c>
      <c r="O673" s="64"/>
      <c r="P673" s="179">
        <f>O673*H673</f>
        <v>0</v>
      </c>
      <c r="Q673" s="179">
        <v>0</v>
      </c>
      <c r="R673" s="179">
        <f>Q673*H673</f>
        <v>0</v>
      </c>
      <c r="S673" s="179">
        <v>0</v>
      </c>
      <c r="T673" s="180">
        <f>S673*H673</f>
        <v>0</v>
      </c>
      <c r="U673" s="35"/>
      <c r="V673" s="35"/>
      <c r="W673" s="35"/>
      <c r="X673" s="35"/>
      <c r="Y673" s="35"/>
      <c r="Z673" s="35"/>
      <c r="AA673" s="35"/>
      <c r="AB673" s="35"/>
      <c r="AC673" s="35"/>
      <c r="AD673" s="35"/>
      <c r="AE673" s="35"/>
      <c r="AR673" s="181" t="s">
        <v>84</v>
      </c>
      <c r="AT673" s="181" t="s">
        <v>136</v>
      </c>
      <c r="AU673" s="181" t="s">
        <v>86</v>
      </c>
      <c r="AY673" s="19" t="s">
        <v>134</v>
      </c>
      <c r="BE673" s="182">
        <f>IF(N673="základní",J673,0)</f>
        <v>0</v>
      </c>
      <c r="BF673" s="182">
        <f>IF(N673="snížená",J673,0)</f>
        <v>0</v>
      </c>
      <c r="BG673" s="182">
        <f>IF(N673="zákl. přenesená",J673,0)</f>
        <v>0</v>
      </c>
      <c r="BH673" s="182">
        <f>IF(N673="sníž. přenesená",J673,0)</f>
        <v>0</v>
      </c>
      <c r="BI673" s="182">
        <f>IF(N673="nulová",J673,0)</f>
        <v>0</v>
      </c>
      <c r="BJ673" s="19" t="s">
        <v>84</v>
      </c>
      <c r="BK673" s="182">
        <f>ROUND(I673*H673,2)</f>
        <v>0</v>
      </c>
      <c r="BL673" s="19" t="s">
        <v>84</v>
      </c>
      <c r="BM673" s="181" t="s">
        <v>2553</v>
      </c>
    </row>
    <row r="674" spans="1:65" s="2" customFormat="1" ht="19.5">
      <c r="A674" s="35"/>
      <c r="B674" s="36"/>
      <c r="C674" s="37"/>
      <c r="D674" s="183" t="s">
        <v>143</v>
      </c>
      <c r="E674" s="37"/>
      <c r="F674" s="184" t="s">
        <v>2554</v>
      </c>
      <c r="G674" s="37"/>
      <c r="H674" s="37"/>
      <c r="I674" s="426"/>
      <c r="J674" s="408"/>
      <c r="K674" s="37"/>
      <c r="L674" s="40"/>
      <c r="M674" s="186"/>
      <c r="N674" s="187"/>
      <c r="O674" s="64"/>
      <c r="P674" s="64"/>
      <c r="Q674" s="64"/>
      <c r="R674" s="64"/>
      <c r="S674" s="64"/>
      <c r="T674" s="65"/>
      <c r="U674" s="35"/>
      <c r="V674" s="35"/>
      <c r="W674" s="35"/>
      <c r="X674" s="35"/>
      <c r="Y674" s="35"/>
      <c r="Z674" s="35"/>
      <c r="AA674" s="35"/>
      <c r="AB674" s="35"/>
      <c r="AC674" s="35"/>
      <c r="AD674" s="35"/>
      <c r="AE674" s="35"/>
      <c r="AT674" s="19" t="s">
        <v>143</v>
      </c>
      <c r="AU674" s="19" t="s">
        <v>86</v>
      </c>
    </row>
    <row r="675" spans="1:65" s="2" customFormat="1" ht="29.25">
      <c r="A675" s="35"/>
      <c r="B675" s="36"/>
      <c r="C675" s="37"/>
      <c r="D675" s="183" t="s">
        <v>145</v>
      </c>
      <c r="E675" s="37"/>
      <c r="F675" s="188" t="s">
        <v>2549</v>
      </c>
      <c r="G675" s="37"/>
      <c r="H675" s="37"/>
      <c r="I675" s="426"/>
      <c r="J675" s="408"/>
      <c r="K675" s="37"/>
      <c r="L675" s="40"/>
      <c r="M675" s="186"/>
      <c r="N675" s="187"/>
      <c r="O675" s="64"/>
      <c r="P675" s="64"/>
      <c r="Q675" s="64"/>
      <c r="R675" s="64"/>
      <c r="S675" s="64"/>
      <c r="T675" s="65"/>
      <c r="U675" s="35"/>
      <c r="V675" s="35"/>
      <c r="W675" s="35"/>
      <c r="X675" s="35"/>
      <c r="Y675" s="35"/>
      <c r="Z675" s="35"/>
      <c r="AA675" s="35"/>
      <c r="AB675" s="35"/>
      <c r="AC675" s="35"/>
      <c r="AD675" s="35"/>
      <c r="AE675" s="35"/>
      <c r="AT675" s="19" t="s">
        <v>145</v>
      </c>
      <c r="AU675" s="19" t="s">
        <v>86</v>
      </c>
    </row>
    <row r="676" spans="1:65" s="2" customFormat="1" ht="14.45" customHeight="1">
      <c r="A676" s="35"/>
      <c r="B676" s="36"/>
      <c r="C676" s="170" t="s">
        <v>2555</v>
      </c>
      <c r="D676" s="170" t="s">
        <v>136</v>
      </c>
      <c r="E676" s="171" t="s">
        <v>2556</v>
      </c>
      <c r="F676" s="172" t="s">
        <v>2557</v>
      </c>
      <c r="G676" s="173" t="s">
        <v>181</v>
      </c>
      <c r="H676" s="174">
        <v>59</v>
      </c>
      <c r="I676" s="424"/>
      <c r="J676" s="425">
        <f>ROUND(I676*H676,2)</f>
        <v>0</v>
      </c>
      <c r="K676" s="172" t="s">
        <v>140</v>
      </c>
      <c r="L676" s="40"/>
      <c r="M676" s="177" t="s">
        <v>19</v>
      </c>
      <c r="N676" s="178" t="s">
        <v>47</v>
      </c>
      <c r="O676" s="64"/>
      <c r="P676" s="179">
        <f>O676*H676</f>
        <v>0</v>
      </c>
      <c r="Q676" s="179">
        <v>0.20300000000000001</v>
      </c>
      <c r="R676" s="179">
        <f>Q676*H676</f>
        <v>11.977</v>
      </c>
      <c r="S676" s="179">
        <v>0</v>
      </c>
      <c r="T676" s="180">
        <f>S676*H676</f>
        <v>0</v>
      </c>
      <c r="U676" s="35"/>
      <c r="V676" s="35"/>
      <c r="W676" s="35"/>
      <c r="X676" s="35"/>
      <c r="Y676" s="35"/>
      <c r="Z676" s="35"/>
      <c r="AA676" s="35"/>
      <c r="AB676" s="35"/>
      <c r="AC676" s="35"/>
      <c r="AD676" s="35"/>
      <c r="AE676" s="35"/>
      <c r="AR676" s="181" t="s">
        <v>84</v>
      </c>
      <c r="AT676" s="181" t="s">
        <v>136</v>
      </c>
      <c r="AU676" s="181" t="s">
        <v>86</v>
      </c>
      <c r="AY676" s="19" t="s">
        <v>134</v>
      </c>
      <c r="BE676" s="182">
        <f>IF(N676="základní",J676,0)</f>
        <v>0</v>
      </c>
      <c r="BF676" s="182">
        <f>IF(N676="snížená",J676,0)</f>
        <v>0</v>
      </c>
      <c r="BG676" s="182">
        <f>IF(N676="zákl. přenesená",J676,0)</f>
        <v>0</v>
      </c>
      <c r="BH676" s="182">
        <f>IF(N676="sníž. přenesená",J676,0)</f>
        <v>0</v>
      </c>
      <c r="BI676" s="182">
        <f>IF(N676="nulová",J676,0)</f>
        <v>0</v>
      </c>
      <c r="BJ676" s="19" t="s">
        <v>84</v>
      </c>
      <c r="BK676" s="182">
        <f>ROUND(I676*H676,2)</f>
        <v>0</v>
      </c>
      <c r="BL676" s="19" t="s">
        <v>84</v>
      </c>
      <c r="BM676" s="181" t="s">
        <v>2558</v>
      </c>
    </row>
    <row r="677" spans="1:65" s="2" customFormat="1" ht="19.5">
      <c r="A677" s="35"/>
      <c r="B677" s="36"/>
      <c r="C677" s="37"/>
      <c r="D677" s="183" t="s">
        <v>143</v>
      </c>
      <c r="E677" s="37"/>
      <c r="F677" s="184" t="s">
        <v>2559</v>
      </c>
      <c r="G677" s="37"/>
      <c r="H677" s="37"/>
      <c r="I677" s="426"/>
      <c r="J677" s="408"/>
      <c r="K677" s="37"/>
      <c r="L677" s="40"/>
      <c r="M677" s="186"/>
      <c r="N677" s="187"/>
      <c r="O677" s="64"/>
      <c r="P677" s="64"/>
      <c r="Q677" s="64"/>
      <c r="R677" s="64"/>
      <c r="S677" s="64"/>
      <c r="T677" s="65"/>
      <c r="U677" s="35"/>
      <c r="V677" s="35"/>
      <c r="W677" s="35"/>
      <c r="X677" s="35"/>
      <c r="Y677" s="35"/>
      <c r="Z677" s="35"/>
      <c r="AA677" s="35"/>
      <c r="AB677" s="35"/>
      <c r="AC677" s="35"/>
      <c r="AD677" s="35"/>
      <c r="AE677" s="35"/>
      <c r="AT677" s="19" t="s">
        <v>143</v>
      </c>
      <c r="AU677" s="19" t="s">
        <v>86</v>
      </c>
    </row>
    <row r="678" spans="1:65" s="2" customFormat="1" ht="39">
      <c r="A678" s="35"/>
      <c r="B678" s="36"/>
      <c r="C678" s="37"/>
      <c r="D678" s="183" t="s">
        <v>145</v>
      </c>
      <c r="E678" s="37"/>
      <c r="F678" s="188" t="s">
        <v>2560</v>
      </c>
      <c r="G678" s="37"/>
      <c r="H678" s="37"/>
      <c r="I678" s="426"/>
      <c r="J678" s="408"/>
      <c r="K678" s="37"/>
      <c r="L678" s="40"/>
      <c r="M678" s="186"/>
      <c r="N678" s="187"/>
      <c r="O678" s="64"/>
      <c r="P678" s="64"/>
      <c r="Q678" s="64"/>
      <c r="R678" s="64"/>
      <c r="S678" s="64"/>
      <c r="T678" s="65"/>
      <c r="U678" s="35"/>
      <c r="V678" s="35"/>
      <c r="W678" s="35"/>
      <c r="X678" s="35"/>
      <c r="Y678" s="35"/>
      <c r="Z678" s="35"/>
      <c r="AA678" s="35"/>
      <c r="AB678" s="35"/>
      <c r="AC678" s="35"/>
      <c r="AD678" s="35"/>
      <c r="AE678" s="35"/>
      <c r="AT678" s="19" t="s">
        <v>145</v>
      </c>
      <c r="AU678" s="19" t="s">
        <v>86</v>
      </c>
    </row>
    <row r="679" spans="1:65" s="2" customFormat="1" ht="14.45" customHeight="1">
      <c r="A679" s="35"/>
      <c r="B679" s="36"/>
      <c r="C679" s="170" t="s">
        <v>2561</v>
      </c>
      <c r="D679" s="170" t="s">
        <v>136</v>
      </c>
      <c r="E679" s="171" t="s">
        <v>2562</v>
      </c>
      <c r="F679" s="172" t="s">
        <v>2563</v>
      </c>
      <c r="G679" s="173" t="s">
        <v>181</v>
      </c>
      <c r="H679" s="174">
        <v>51</v>
      </c>
      <c r="I679" s="424"/>
      <c r="J679" s="425">
        <f>ROUND(I679*H679,2)</f>
        <v>0</v>
      </c>
      <c r="K679" s="172" t="s">
        <v>140</v>
      </c>
      <c r="L679" s="40"/>
      <c r="M679" s="177" t="s">
        <v>19</v>
      </c>
      <c r="N679" s="178" t="s">
        <v>47</v>
      </c>
      <c r="O679" s="64"/>
      <c r="P679" s="179">
        <f>O679*H679</f>
        <v>0</v>
      </c>
      <c r="Q679" s="179">
        <v>9.0000000000000006E-5</v>
      </c>
      <c r="R679" s="179">
        <f>Q679*H679</f>
        <v>4.5900000000000003E-3</v>
      </c>
      <c r="S679" s="179">
        <v>0</v>
      </c>
      <c r="T679" s="180">
        <f>S679*H679</f>
        <v>0</v>
      </c>
      <c r="U679" s="35"/>
      <c r="V679" s="35"/>
      <c r="W679" s="35"/>
      <c r="X679" s="35"/>
      <c r="Y679" s="35"/>
      <c r="Z679" s="35"/>
      <c r="AA679" s="35"/>
      <c r="AB679" s="35"/>
      <c r="AC679" s="35"/>
      <c r="AD679" s="35"/>
      <c r="AE679" s="35"/>
      <c r="AR679" s="181" t="s">
        <v>84</v>
      </c>
      <c r="AT679" s="181" t="s">
        <v>136</v>
      </c>
      <c r="AU679" s="181" t="s">
        <v>86</v>
      </c>
      <c r="AY679" s="19" t="s">
        <v>134</v>
      </c>
      <c r="BE679" s="182">
        <f>IF(N679="základní",J679,0)</f>
        <v>0</v>
      </c>
      <c r="BF679" s="182">
        <f>IF(N679="snížená",J679,0)</f>
        <v>0</v>
      </c>
      <c r="BG679" s="182">
        <f>IF(N679="zákl. přenesená",J679,0)</f>
        <v>0</v>
      </c>
      <c r="BH679" s="182">
        <f>IF(N679="sníž. přenesená",J679,0)</f>
        <v>0</v>
      </c>
      <c r="BI679" s="182">
        <f>IF(N679="nulová",J679,0)</f>
        <v>0</v>
      </c>
      <c r="BJ679" s="19" t="s">
        <v>84</v>
      </c>
      <c r="BK679" s="182">
        <f>ROUND(I679*H679,2)</f>
        <v>0</v>
      </c>
      <c r="BL679" s="19" t="s">
        <v>84</v>
      </c>
      <c r="BM679" s="181" t="s">
        <v>2564</v>
      </c>
    </row>
    <row r="680" spans="1:65" s="2" customFormat="1" ht="19.5">
      <c r="A680" s="35"/>
      <c r="B680" s="36"/>
      <c r="C680" s="37"/>
      <c r="D680" s="183" t="s">
        <v>143</v>
      </c>
      <c r="E680" s="37"/>
      <c r="F680" s="184" t="s">
        <v>2565</v>
      </c>
      <c r="G680" s="37"/>
      <c r="H680" s="37"/>
      <c r="I680" s="426"/>
      <c r="J680" s="408"/>
      <c r="K680" s="37"/>
      <c r="L680" s="40"/>
      <c r="M680" s="186"/>
      <c r="N680" s="187"/>
      <c r="O680" s="64"/>
      <c r="P680" s="64"/>
      <c r="Q680" s="64"/>
      <c r="R680" s="64"/>
      <c r="S680" s="64"/>
      <c r="T680" s="65"/>
      <c r="U680" s="35"/>
      <c r="V680" s="35"/>
      <c r="W680" s="35"/>
      <c r="X680" s="35"/>
      <c r="Y680" s="35"/>
      <c r="Z680" s="35"/>
      <c r="AA680" s="35"/>
      <c r="AB680" s="35"/>
      <c r="AC680" s="35"/>
      <c r="AD680" s="35"/>
      <c r="AE680" s="35"/>
      <c r="AT680" s="19" t="s">
        <v>143</v>
      </c>
      <c r="AU680" s="19" t="s">
        <v>86</v>
      </c>
    </row>
    <row r="681" spans="1:65" s="2" customFormat="1" ht="14.45" customHeight="1">
      <c r="A681" s="35"/>
      <c r="B681" s="36"/>
      <c r="C681" s="170" t="s">
        <v>2566</v>
      </c>
      <c r="D681" s="170" t="s">
        <v>136</v>
      </c>
      <c r="E681" s="171" t="s">
        <v>2567</v>
      </c>
      <c r="F681" s="172" t="s">
        <v>2568</v>
      </c>
      <c r="G681" s="173" t="s">
        <v>181</v>
      </c>
      <c r="H681" s="174">
        <v>8</v>
      </c>
      <c r="I681" s="424"/>
      <c r="J681" s="425">
        <f>ROUND(I681*H681,2)</f>
        <v>0</v>
      </c>
      <c r="K681" s="172" t="s">
        <v>140</v>
      </c>
      <c r="L681" s="40"/>
      <c r="M681" s="177" t="s">
        <v>19</v>
      </c>
      <c r="N681" s="178" t="s">
        <v>47</v>
      </c>
      <c r="O681" s="64"/>
      <c r="P681" s="179">
        <f>O681*H681</f>
        <v>0</v>
      </c>
      <c r="Q681" s="179">
        <v>0</v>
      </c>
      <c r="R681" s="179">
        <f>Q681*H681</f>
        <v>0</v>
      </c>
      <c r="S681" s="179">
        <v>0</v>
      </c>
      <c r="T681" s="180">
        <f>S681*H681</f>
        <v>0</v>
      </c>
      <c r="U681" s="35"/>
      <c r="V681" s="35"/>
      <c r="W681" s="35"/>
      <c r="X681" s="35"/>
      <c r="Y681" s="35"/>
      <c r="Z681" s="35"/>
      <c r="AA681" s="35"/>
      <c r="AB681" s="35"/>
      <c r="AC681" s="35"/>
      <c r="AD681" s="35"/>
      <c r="AE681" s="35"/>
      <c r="AR681" s="181" t="s">
        <v>84</v>
      </c>
      <c r="AT681" s="181" t="s">
        <v>136</v>
      </c>
      <c r="AU681" s="181" t="s">
        <v>86</v>
      </c>
      <c r="AY681" s="19" t="s">
        <v>134</v>
      </c>
      <c r="BE681" s="182">
        <f>IF(N681="základní",J681,0)</f>
        <v>0</v>
      </c>
      <c r="BF681" s="182">
        <f>IF(N681="snížená",J681,0)</f>
        <v>0</v>
      </c>
      <c r="BG681" s="182">
        <f>IF(N681="zákl. přenesená",J681,0)</f>
        <v>0</v>
      </c>
      <c r="BH681" s="182">
        <f>IF(N681="sníž. přenesená",J681,0)</f>
        <v>0</v>
      </c>
      <c r="BI681" s="182">
        <f>IF(N681="nulová",J681,0)</f>
        <v>0</v>
      </c>
      <c r="BJ681" s="19" t="s">
        <v>84</v>
      </c>
      <c r="BK681" s="182">
        <f>ROUND(I681*H681,2)</f>
        <v>0</v>
      </c>
      <c r="BL681" s="19" t="s">
        <v>84</v>
      </c>
      <c r="BM681" s="181" t="s">
        <v>2569</v>
      </c>
    </row>
    <row r="682" spans="1:65" s="2" customFormat="1" ht="19.5">
      <c r="A682" s="35"/>
      <c r="B682" s="36"/>
      <c r="C682" s="37"/>
      <c r="D682" s="183" t="s">
        <v>143</v>
      </c>
      <c r="E682" s="37"/>
      <c r="F682" s="184" t="s">
        <v>2570</v>
      </c>
      <c r="G682" s="37"/>
      <c r="H682" s="37"/>
      <c r="I682" s="426"/>
      <c r="J682" s="408"/>
      <c r="K682" s="37"/>
      <c r="L682" s="40"/>
      <c r="M682" s="186"/>
      <c r="N682" s="187"/>
      <c r="O682" s="64"/>
      <c r="P682" s="64"/>
      <c r="Q682" s="64"/>
      <c r="R682" s="64"/>
      <c r="S682" s="64"/>
      <c r="T682" s="65"/>
      <c r="U682" s="35"/>
      <c r="V682" s="35"/>
      <c r="W682" s="35"/>
      <c r="X682" s="35"/>
      <c r="Y682" s="35"/>
      <c r="Z682" s="35"/>
      <c r="AA682" s="35"/>
      <c r="AB682" s="35"/>
      <c r="AC682" s="35"/>
      <c r="AD682" s="35"/>
      <c r="AE682" s="35"/>
      <c r="AT682" s="19" t="s">
        <v>143</v>
      </c>
      <c r="AU682" s="19" t="s">
        <v>86</v>
      </c>
    </row>
    <row r="683" spans="1:65" s="2" customFormat="1" ht="48.75">
      <c r="A683" s="35"/>
      <c r="B683" s="36"/>
      <c r="C683" s="37"/>
      <c r="D683" s="183" t="s">
        <v>145</v>
      </c>
      <c r="E683" s="37"/>
      <c r="F683" s="188" t="s">
        <v>2571</v>
      </c>
      <c r="G683" s="37"/>
      <c r="H683" s="37"/>
      <c r="I683" s="426"/>
      <c r="J683" s="408"/>
      <c r="K683" s="37"/>
      <c r="L683" s="40"/>
      <c r="M683" s="186"/>
      <c r="N683" s="187"/>
      <c r="O683" s="64"/>
      <c r="P683" s="64"/>
      <c r="Q683" s="64"/>
      <c r="R683" s="64"/>
      <c r="S683" s="64"/>
      <c r="T683" s="65"/>
      <c r="U683" s="35"/>
      <c r="V683" s="35"/>
      <c r="W683" s="35"/>
      <c r="X683" s="35"/>
      <c r="Y683" s="35"/>
      <c r="Z683" s="35"/>
      <c r="AA683" s="35"/>
      <c r="AB683" s="35"/>
      <c r="AC683" s="35"/>
      <c r="AD683" s="35"/>
      <c r="AE683" s="35"/>
      <c r="AT683" s="19" t="s">
        <v>145</v>
      </c>
      <c r="AU683" s="19" t="s">
        <v>86</v>
      </c>
    </row>
    <row r="684" spans="1:65" s="2" customFormat="1" ht="14.45" customHeight="1">
      <c r="A684" s="35"/>
      <c r="B684" s="36"/>
      <c r="C684" s="170" t="s">
        <v>2572</v>
      </c>
      <c r="D684" s="170" t="s">
        <v>136</v>
      </c>
      <c r="E684" s="171" t="s">
        <v>2573</v>
      </c>
      <c r="F684" s="172" t="s">
        <v>2574</v>
      </c>
      <c r="G684" s="173" t="s">
        <v>181</v>
      </c>
      <c r="H684" s="174">
        <v>51</v>
      </c>
      <c r="I684" s="424"/>
      <c r="J684" s="425">
        <f>ROUND(I684*H684,2)</f>
        <v>0</v>
      </c>
      <c r="K684" s="172" t="s">
        <v>140</v>
      </c>
      <c r="L684" s="40"/>
      <c r="M684" s="177" t="s">
        <v>19</v>
      </c>
      <c r="N684" s="178" t="s">
        <v>47</v>
      </c>
      <c r="O684" s="64"/>
      <c r="P684" s="179">
        <f>O684*H684</f>
        <v>0</v>
      </c>
      <c r="Q684" s="179">
        <v>0</v>
      </c>
      <c r="R684" s="179">
        <f>Q684*H684</f>
        <v>0</v>
      </c>
      <c r="S684" s="179">
        <v>0</v>
      </c>
      <c r="T684" s="180">
        <f>S684*H684</f>
        <v>0</v>
      </c>
      <c r="U684" s="35"/>
      <c r="V684" s="35"/>
      <c r="W684" s="35"/>
      <c r="X684" s="35"/>
      <c r="Y684" s="35"/>
      <c r="Z684" s="35"/>
      <c r="AA684" s="35"/>
      <c r="AB684" s="35"/>
      <c r="AC684" s="35"/>
      <c r="AD684" s="35"/>
      <c r="AE684" s="35"/>
      <c r="AR684" s="181" t="s">
        <v>84</v>
      </c>
      <c r="AT684" s="181" t="s">
        <v>136</v>
      </c>
      <c r="AU684" s="181" t="s">
        <v>86</v>
      </c>
      <c r="AY684" s="19" t="s">
        <v>134</v>
      </c>
      <c r="BE684" s="182">
        <f>IF(N684="základní",J684,0)</f>
        <v>0</v>
      </c>
      <c r="BF684" s="182">
        <f>IF(N684="snížená",J684,0)</f>
        <v>0</v>
      </c>
      <c r="BG684" s="182">
        <f>IF(N684="zákl. přenesená",J684,0)</f>
        <v>0</v>
      </c>
      <c r="BH684" s="182">
        <f>IF(N684="sníž. přenesená",J684,0)</f>
        <v>0</v>
      </c>
      <c r="BI684" s="182">
        <f>IF(N684="nulová",J684,0)</f>
        <v>0</v>
      </c>
      <c r="BJ684" s="19" t="s">
        <v>84</v>
      </c>
      <c r="BK684" s="182">
        <f>ROUND(I684*H684,2)</f>
        <v>0</v>
      </c>
      <c r="BL684" s="19" t="s">
        <v>84</v>
      </c>
      <c r="BM684" s="181" t="s">
        <v>2575</v>
      </c>
    </row>
    <row r="685" spans="1:65" s="2" customFormat="1" ht="19.5">
      <c r="A685" s="35"/>
      <c r="B685" s="36"/>
      <c r="C685" s="37"/>
      <c r="D685" s="183" t="s">
        <v>143</v>
      </c>
      <c r="E685" s="37"/>
      <c r="F685" s="184" t="s">
        <v>2576</v>
      </c>
      <c r="G685" s="37"/>
      <c r="H685" s="37"/>
      <c r="I685" s="426"/>
      <c r="J685" s="408"/>
      <c r="K685" s="37"/>
      <c r="L685" s="40"/>
      <c r="M685" s="186"/>
      <c r="N685" s="187"/>
      <c r="O685" s="64"/>
      <c r="P685" s="64"/>
      <c r="Q685" s="64"/>
      <c r="R685" s="64"/>
      <c r="S685" s="64"/>
      <c r="T685" s="65"/>
      <c r="U685" s="35"/>
      <c r="V685" s="35"/>
      <c r="W685" s="35"/>
      <c r="X685" s="35"/>
      <c r="Y685" s="35"/>
      <c r="Z685" s="35"/>
      <c r="AA685" s="35"/>
      <c r="AB685" s="35"/>
      <c r="AC685" s="35"/>
      <c r="AD685" s="35"/>
      <c r="AE685" s="35"/>
      <c r="AT685" s="19" t="s">
        <v>143</v>
      </c>
      <c r="AU685" s="19" t="s">
        <v>86</v>
      </c>
    </row>
    <row r="686" spans="1:65" s="2" customFormat="1" ht="14.45" customHeight="1">
      <c r="A686" s="35"/>
      <c r="B686" s="36"/>
      <c r="C686" s="170" t="s">
        <v>2577</v>
      </c>
      <c r="D686" s="170" t="s">
        <v>136</v>
      </c>
      <c r="E686" s="171" t="s">
        <v>2578</v>
      </c>
      <c r="F686" s="172" t="s">
        <v>2579</v>
      </c>
      <c r="G686" s="173" t="s">
        <v>181</v>
      </c>
      <c r="H686" s="174">
        <v>8</v>
      </c>
      <c r="I686" s="424"/>
      <c r="J686" s="425">
        <f>ROUND(I686*H686,2)</f>
        <v>0</v>
      </c>
      <c r="K686" s="172" t="s">
        <v>140</v>
      </c>
      <c r="L686" s="40"/>
      <c r="M686" s="177" t="s">
        <v>19</v>
      </c>
      <c r="N686" s="178" t="s">
        <v>47</v>
      </c>
      <c r="O686" s="64"/>
      <c r="P686" s="179">
        <f>O686*H686</f>
        <v>0</v>
      </c>
      <c r="Q686" s="179">
        <v>0</v>
      </c>
      <c r="R686" s="179">
        <f>Q686*H686</f>
        <v>0</v>
      </c>
      <c r="S686" s="179">
        <v>0</v>
      </c>
      <c r="T686" s="180">
        <f>S686*H686</f>
        <v>0</v>
      </c>
      <c r="U686" s="35"/>
      <c r="V686" s="35"/>
      <c r="W686" s="35"/>
      <c r="X686" s="35"/>
      <c r="Y686" s="35"/>
      <c r="Z686" s="35"/>
      <c r="AA686" s="35"/>
      <c r="AB686" s="35"/>
      <c r="AC686" s="35"/>
      <c r="AD686" s="35"/>
      <c r="AE686" s="35"/>
      <c r="AR686" s="181" t="s">
        <v>84</v>
      </c>
      <c r="AT686" s="181" t="s">
        <v>136</v>
      </c>
      <c r="AU686" s="181" t="s">
        <v>86</v>
      </c>
      <c r="AY686" s="19" t="s">
        <v>134</v>
      </c>
      <c r="BE686" s="182">
        <f>IF(N686="základní",J686,0)</f>
        <v>0</v>
      </c>
      <c r="BF686" s="182">
        <f>IF(N686="snížená",J686,0)</f>
        <v>0</v>
      </c>
      <c r="BG686" s="182">
        <f>IF(N686="zákl. přenesená",J686,0)</f>
        <v>0</v>
      </c>
      <c r="BH686" s="182">
        <f>IF(N686="sníž. přenesená",J686,0)</f>
        <v>0</v>
      </c>
      <c r="BI686" s="182">
        <f>IF(N686="nulová",J686,0)</f>
        <v>0</v>
      </c>
      <c r="BJ686" s="19" t="s">
        <v>84</v>
      </c>
      <c r="BK686" s="182">
        <f>ROUND(I686*H686,2)</f>
        <v>0</v>
      </c>
      <c r="BL686" s="19" t="s">
        <v>84</v>
      </c>
      <c r="BM686" s="181" t="s">
        <v>2580</v>
      </c>
    </row>
    <row r="687" spans="1:65" s="2" customFormat="1" ht="19.5">
      <c r="A687" s="35"/>
      <c r="B687" s="36"/>
      <c r="C687" s="37"/>
      <c r="D687" s="183" t="s">
        <v>143</v>
      </c>
      <c r="E687" s="37"/>
      <c r="F687" s="184" t="s">
        <v>2581</v>
      </c>
      <c r="G687" s="37"/>
      <c r="H687" s="37"/>
      <c r="I687" s="426"/>
      <c r="J687" s="408"/>
      <c r="K687" s="37"/>
      <c r="L687" s="40"/>
      <c r="M687" s="186"/>
      <c r="N687" s="187"/>
      <c r="O687" s="64"/>
      <c r="P687" s="64"/>
      <c r="Q687" s="64"/>
      <c r="R687" s="64"/>
      <c r="S687" s="64"/>
      <c r="T687" s="65"/>
      <c r="U687" s="35"/>
      <c r="V687" s="35"/>
      <c r="W687" s="35"/>
      <c r="X687" s="35"/>
      <c r="Y687" s="35"/>
      <c r="Z687" s="35"/>
      <c r="AA687" s="35"/>
      <c r="AB687" s="35"/>
      <c r="AC687" s="35"/>
      <c r="AD687" s="35"/>
      <c r="AE687" s="35"/>
      <c r="AT687" s="19" t="s">
        <v>143</v>
      </c>
      <c r="AU687" s="19" t="s">
        <v>86</v>
      </c>
    </row>
    <row r="688" spans="1:65" s="2" customFormat="1" ht="14.45" customHeight="1">
      <c r="A688" s="35"/>
      <c r="B688" s="36"/>
      <c r="C688" s="170" t="s">
        <v>2582</v>
      </c>
      <c r="D688" s="170" t="s">
        <v>136</v>
      </c>
      <c r="E688" s="171" t="s">
        <v>2583</v>
      </c>
      <c r="F688" s="172" t="s">
        <v>2584</v>
      </c>
      <c r="G688" s="173" t="s">
        <v>139</v>
      </c>
      <c r="H688" s="174">
        <v>26</v>
      </c>
      <c r="I688" s="424"/>
      <c r="J688" s="425">
        <f>ROUND(I688*H688,2)</f>
        <v>0</v>
      </c>
      <c r="K688" s="172" t="s">
        <v>140</v>
      </c>
      <c r="L688" s="40"/>
      <c r="M688" s="177" t="s">
        <v>19</v>
      </c>
      <c r="N688" s="178" t="s">
        <v>47</v>
      </c>
      <c r="O688" s="64"/>
      <c r="P688" s="179">
        <f>O688*H688</f>
        <v>0</v>
      </c>
      <c r="Q688" s="179">
        <v>3.0000000000000001E-5</v>
      </c>
      <c r="R688" s="179">
        <f>Q688*H688</f>
        <v>7.7999999999999999E-4</v>
      </c>
      <c r="S688" s="179">
        <v>0</v>
      </c>
      <c r="T688" s="180">
        <f>S688*H688</f>
        <v>0</v>
      </c>
      <c r="U688" s="35"/>
      <c r="V688" s="35"/>
      <c r="W688" s="35"/>
      <c r="X688" s="35"/>
      <c r="Y688" s="35"/>
      <c r="Z688" s="35"/>
      <c r="AA688" s="35"/>
      <c r="AB688" s="35"/>
      <c r="AC688" s="35"/>
      <c r="AD688" s="35"/>
      <c r="AE688" s="35"/>
      <c r="AR688" s="181" t="s">
        <v>84</v>
      </c>
      <c r="AT688" s="181" t="s">
        <v>136</v>
      </c>
      <c r="AU688" s="181" t="s">
        <v>86</v>
      </c>
      <c r="AY688" s="19" t="s">
        <v>134</v>
      </c>
      <c r="BE688" s="182">
        <f>IF(N688="základní",J688,0)</f>
        <v>0</v>
      </c>
      <c r="BF688" s="182">
        <f>IF(N688="snížená",J688,0)</f>
        <v>0</v>
      </c>
      <c r="BG688" s="182">
        <f>IF(N688="zákl. přenesená",J688,0)</f>
        <v>0</v>
      </c>
      <c r="BH688" s="182">
        <f>IF(N688="sníž. přenesená",J688,0)</f>
        <v>0</v>
      </c>
      <c r="BI688" s="182">
        <f>IF(N688="nulová",J688,0)</f>
        <v>0</v>
      </c>
      <c r="BJ688" s="19" t="s">
        <v>84</v>
      </c>
      <c r="BK688" s="182">
        <f>ROUND(I688*H688,2)</f>
        <v>0</v>
      </c>
      <c r="BL688" s="19" t="s">
        <v>84</v>
      </c>
      <c r="BM688" s="181" t="s">
        <v>2585</v>
      </c>
    </row>
    <row r="689" spans="1:65" s="2" customFormat="1">
      <c r="A689" s="35"/>
      <c r="B689" s="36"/>
      <c r="C689" s="37"/>
      <c r="D689" s="183" t="s">
        <v>143</v>
      </c>
      <c r="E689" s="37"/>
      <c r="F689" s="184" t="s">
        <v>2586</v>
      </c>
      <c r="G689" s="37"/>
      <c r="H689" s="37"/>
      <c r="I689" s="426"/>
      <c r="J689" s="408"/>
      <c r="K689" s="37"/>
      <c r="L689" s="40"/>
      <c r="M689" s="186"/>
      <c r="N689" s="187"/>
      <c r="O689" s="64"/>
      <c r="P689" s="64"/>
      <c r="Q689" s="64"/>
      <c r="R689" s="64"/>
      <c r="S689" s="64"/>
      <c r="T689" s="65"/>
      <c r="U689" s="35"/>
      <c r="V689" s="35"/>
      <c r="W689" s="35"/>
      <c r="X689" s="35"/>
      <c r="Y689" s="35"/>
      <c r="Z689" s="35"/>
      <c r="AA689" s="35"/>
      <c r="AB689" s="35"/>
      <c r="AC689" s="35"/>
      <c r="AD689" s="35"/>
      <c r="AE689" s="35"/>
      <c r="AT689" s="19" t="s">
        <v>143</v>
      </c>
      <c r="AU689" s="19" t="s">
        <v>86</v>
      </c>
    </row>
    <row r="690" spans="1:65" s="2" customFormat="1" ht="39">
      <c r="A690" s="35"/>
      <c r="B690" s="36"/>
      <c r="C690" s="37"/>
      <c r="D690" s="183" t="s">
        <v>145</v>
      </c>
      <c r="E690" s="37"/>
      <c r="F690" s="188" t="s">
        <v>2587</v>
      </c>
      <c r="G690" s="37"/>
      <c r="H690" s="37"/>
      <c r="I690" s="426"/>
      <c r="J690" s="408"/>
      <c r="K690" s="37"/>
      <c r="L690" s="40"/>
      <c r="M690" s="186"/>
      <c r="N690" s="187"/>
      <c r="O690" s="64"/>
      <c r="P690" s="64"/>
      <c r="Q690" s="64"/>
      <c r="R690" s="64"/>
      <c r="S690" s="64"/>
      <c r="T690" s="65"/>
      <c r="U690" s="35"/>
      <c r="V690" s="35"/>
      <c r="W690" s="35"/>
      <c r="X690" s="35"/>
      <c r="Y690" s="35"/>
      <c r="Z690" s="35"/>
      <c r="AA690" s="35"/>
      <c r="AB690" s="35"/>
      <c r="AC690" s="35"/>
      <c r="AD690" s="35"/>
      <c r="AE690" s="35"/>
      <c r="AT690" s="19" t="s">
        <v>145</v>
      </c>
      <c r="AU690" s="19" t="s">
        <v>86</v>
      </c>
    </row>
    <row r="691" spans="1:65" s="2" customFormat="1" ht="14.45" customHeight="1">
      <c r="A691" s="35"/>
      <c r="B691" s="36"/>
      <c r="C691" s="170" t="s">
        <v>2588</v>
      </c>
      <c r="D691" s="170" t="s">
        <v>136</v>
      </c>
      <c r="E691" s="171" t="s">
        <v>2589</v>
      </c>
      <c r="F691" s="172" t="s">
        <v>2590</v>
      </c>
      <c r="G691" s="173" t="s">
        <v>139</v>
      </c>
      <c r="H691" s="174">
        <v>26</v>
      </c>
      <c r="I691" s="424"/>
      <c r="J691" s="425">
        <f>ROUND(I691*H691,2)</f>
        <v>0</v>
      </c>
      <c r="K691" s="172" t="s">
        <v>140</v>
      </c>
      <c r="L691" s="40"/>
      <c r="M691" s="177" t="s">
        <v>19</v>
      </c>
      <c r="N691" s="178" t="s">
        <v>47</v>
      </c>
      <c r="O691" s="64"/>
      <c r="P691" s="179">
        <f>O691*H691</f>
        <v>0</v>
      </c>
      <c r="Q691" s="179">
        <v>0</v>
      </c>
      <c r="R691" s="179">
        <f>Q691*H691</f>
        <v>0</v>
      </c>
      <c r="S691" s="179">
        <v>0</v>
      </c>
      <c r="T691" s="180">
        <f>S691*H691</f>
        <v>0</v>
      </c>
      <c r="U691" s="35"/>
      <c r="V691" s="35"/>
      <c r="W691" s="35"/>
      <c r="X691" s="35"/>
      <c r="Y691" s="35"/>
      <c r="Z691" s="35"/>
      <c r="AA691" s="35"/>
      <c r="AB691" s="35"/>
      <c r="AC691" s="35"/>
      <c r="AD691" s="35"/>
      <c r="AE691" s="35"/>
      <c r="AR691" s="181" t="s">
        <v>84</v>
      </c>
      <c r="AT691" s="181" t="s">
        <v>136</v>
      </c>
      <c r="AU691" s="181" t="s">
        <v>86</v>
      </c>
      <c r="AY691" s="19" t="s">
        <v>134</v>
      </c>
      <c r="BE691" s="182">
        <f>IF(N691="základní",J691,0)</f>
        <v>0</v>
      </c>
      <c r="BF691" s="182">
        <f>IF(N691="snížená",J691,0)</f>
        <v>0</v>
      </c>
      <c r="BG691" s="182">
        <f>IF(N691="zákl. přenesená",J691,0)</f>
        <v>0</v>
      </c>
      <c r="BH691" s="182">
        <f>IF(N691="sníž. přenesená",J691,0)</f>
        <v>0</v>
      </c>
      <c r="BI691" s="182">
        <f>IF(N691="nulová",J691,0)</f>
        <v>0</v>
      </c>
      <c r="BJ691" s="19" t="s">
        <v>84</v>
      </c>
      <c r="BK691" s="182">
        <f>ROUND(I691*H691,2)</f>
        <v>0</v>
      </c>
      <c r="BL691" s="19" t="s">
        <v>84</v>
      </c>
      <c r="BM691" s="181" t="s">
        <v>2591</v>
      </c>
    </row>
    <row r="692" spans="1:65" s="2" customFormat="1">
      <c r="A692" s="35"/>
      <c r="B692" s="36"/>
      <c r="C692" s="37"/>
      <c r="D692" s="183" t="s">
        <v>143</v>
      </c>
      <c r="E692" s="37"/>
      <c r="F692" s="184" t="s">
        <v>2592</v>
      </c>
      <c r="G692" s="37"/>
      <c r="H692" s="37"/>
      <c r="I692" s="426"/>
      <c r="J692" s="408"/>
      <c r="K692" s="37"/>
      <c r="L692" s="40"/>
      <c r="M692" s="186"/>
      <c r="N692" s="187"/>
      <c r="O692" s="64"/>
      <c r="P692" s="64"/>
      <c r="Q692" s="64"/>
      <c r="R692" s="64"/>
      <c r="S692" s="64"/>
      <c r="T692" s="65"/>
      <c r="U692" s="35"/>
      <c r="V692" s="35"/>
      <c r="W692" s="35"/>
      <c r="X692" s="35"/>
      <c r="Y692" s="35"/>
      <c r="Z692" s="35"/>
      <c r="AA692" s="35"/>
      <c r="AB692" s="35"/>
      <c r="AC692" s="35"/>
      <c r="AD692" s="35"/>
      <c r="AE692" s="35"/>
      <c r="AT692" s="19" t="s">
        <v>143</v>
      </c>
      <c r="AU692" s="19" t="s">
        <v>86</v>
      </c>
    </row>
    <row r="693" spans="1:65" s="2" customFormat="1" ht="39">
      <c r="A693" s="35"/>
      <c r="B693" s="36"/>
      <c r="C693" s="37"/>
      <c r="D693" s="183" t="s">
        <v>145</v>
      </c>
      <c r="E693" s="37"/>
      <c r="F693" s="188" t="s">
        <v>2587</v>
      </c>
      <c r="G693" s="37"/>
      <c r="H693" s="37"/>
      <c r="I693" s="426"/>
      <c r="J693" s="408"/>
      <c r="K693" s="37"/>
      <c r="L693" s="40"/>
      <c r="M693" s="186"/>
      <c r="N693" s="187"/>
      <c r="O693" s="64"/>
      <c r="P693" s="64"/>
      <c r="Q693" s="64"/>
      <c r="R693" s="64"/>
      <c r="S693" s="64"/>
      <c r="T693" s="65"/>
      <c r="U693" s="35"/>
      <c r="V693" s="35"/>
      <c r="W693" s="35"/>
      <c r="X693" s="35"/>
      <c r="Y693" s="35"/>
      <c r="Z693" s="35"/>
      <c r="AA693" s="35"/>
      <c r="AB693" s="35"/>
      <c r="AC693" s="35"/>
      <c r="AD693" s="35"/>
      <c r="AE693" s="35"/>
      <c r="AT693" s="19" t="s">
        <v>145</v>
      </c>
      <c r="AU693" s="19" t="s">
        <v>86</v>
      </c>
    </row>
    <row r="694" spans="1:65" s="2" customFormat="1" ht="14.45" customHeight="1">
      <c r="A694" s="35"/>
      <c r="B694" s="36"/>
      <c r="C694" s="170" t="s">
        <v>2593</v>
      </c>
      <c r="D694" s="170" t="s">
        <v>136</v>
      </c>
      <c r="E694" s="171" t="s">
        <v>2594</v>
      </c>
      <c r="F694" s="172" t="s">
        <v>2595</v>
      </c>
      <c r="G694" s="173" t="s">
        <v>139</v>
      </c>
      <c r="H694" s="174">
        <v>4</v>
      </c>
      <c r="I694" s="424"/>
      <c r="J694" s="425">
        <f>ROUND(I694*H694,2)</f>
        <v>0</v>
      </c>
      <c r="K694" s="172" t="s">
        <v>140</v>
      </c>
      <c r="L694" s="40"/>
      <c r="M694" s="177" t="s">
        <v>19</v>
      </c>
      <c r="N694" s="178" t="s">
        <v>47</v>
      </c>
      <c r="O694" s="64"/>
      <c r="P694" s="179">
        <f>O694*H694</f>
        <v>0</v>
      </c>
      <c r="Q694" s="179">
        <v>0.19694999999999999</v>
      </c>
      <c r="R694" s="179">
        <f>Q694*H694</f>
        <v>0.78779999999999994</v>
      </c>
      <c r="S694" s="179">
        <v>0</v>
      </c>
      <c r="T694" s="180">
        <f>S694*H694</f>
        <v>0</v>
      </c>
      <c r="U694" s="35"/>
      <c r="V694" s="35"/>
      <c r="W694" s="35"/>
      <c r="X694" s="35"/>
      <c r="Y694" s="35"/>
      <c r="Z694" s="35"/>
      <c r="AA694" s="35"/>
      <c r="AB694" s="35"/>
      <c r="AC694" s="35"/>
      <c r="AD694" s="35"/>
      <c r="AE694" s="35"/>
      <c r="AR694" s="181" t="s">
        <v>84</v>
      </c>
      <c r="AT694" s="181" t="s">
        <v>136</v>
      </c>
      <c r="AU694" s="181" t="s">
        <v>86</v>
      </c>
      <c r="AY694" s="19" t="s">
        <v>134</v>
      </c>
      <c r="BE694" s="182">
        <f>IF(N694="základní",J694,0)</f>
        <v>0</v>
      </c>
      <c r="BF694" s="182">
        <f>IF(N694="snížená",J694,0)</f>
        <v>0</v>
      </c>
      <c r="BG694" s="182">
        <f>IF(N694="zákl. přenesená",J694,0)</f>
        <v>0</v>
      </c>
      <c r="BH694" s="182">
        <f>IF(N694="sníž. přenesená",J694,0)</f>
        <v>0</v>
      </c>
      <c r="BI694" s="182">
        <f>IF(N694="nulová",J694,0)</f>
        <v>0</v>
      </c>
      <c r="BJ694" s="19" t="s">
        <v>84</v>
      </c>
      <c r="BK694" s="182">
        <f>ROUND(I694*H694,2)</f>
        <v>0</v>
      </c>
      <c r="BL694" s="19" t="s">
        <v>84</v>
      </c>
      <c r="BM694" s="181" t="s">
        <v>2596</v>
      </c>
    </row>
    <row r="695" spans="1:65" s="2" customFormat="1" ht="19.5">
      <c r="A695" s="35"/>
      <c r="B695" s="36"/>
      <c r="C695" s="37"/>
      <c r="D695" s="183" t="s">
        <v>143</v>
      </c>
      <c r="E695" s="37"/>
      <c r="F695" s="184" t="s">
        <v>2597</v>
      </c>
      <c r="G695" s="37"/>
      <c r="H695" s="37"/>
      <c r="I695" s="426"/>
      <c r="J695" s="408"/>
      <c r="K695" s="37"/>
      <c r="L695" s="40"/>
      <c r="M695" s="186"/>
      <c r="N695" s="187"/>
      <c r="O695" s="64"/>
      <c r="P695" s="64"/>
      <c r="Q695" s="64"/>
      <c r="R695" s="64"/>
      <c r="S695" s="64"/>
      <c r="T695" s="65"/>
      <c r="U695" s="35"/>
      <c r="V695" s="35"/>
      <c r="W695" s="35"/>
      <c r="X695" s="35"/>
      <c r="Y695" s="35"/>
      <c r="Z695" s="35"/>
      <c r="AA695" s="35"/>
      <c r="AB695" s="35"/>
      <c r="AC695" s="35"/>
      <c r="AD695" s="35"/>
      <c r="AE695" s="35"/>
      <c r="AT695" s="19" t="s">
        <v>143</v>
      </c>
      <c r="AU695" s="19" t="s">
        <v>86</v>
      </c>
    </row>
    <row r="696" spans="1:65" s="2" customFormat="1" ht="68.25">
      <c r="A696" s="35"/>
      <c r="B696" s="36"/>
      <c r="C696" s="37"/>
      <c r="D696" s="183" t="s">
        <v>145</v>
      </c>
      <c r="E696" s="37"/>
      <c r="F696" s="188" t="s">
        <v>2598</v>
      </c>
      <c r="G696" s="37"/>
      <c r="H696" s="37"/>
      <c r="I696" s="426"/>
      <c r="J696" s="408"/>
      <c r="K696" s="37"/>
      <c r="L696" s="40"/>
      <c r="M696" s="186"/>
      <c r="N696" s="187"/>
      <c r="O696" s="64"/>
      <c r="P696" s="64"/>
      <c r="Q696" s="64"/>
      <c r="R696" s="64"/>
      <c r="S696" s="64"/>
      <c r="T696" s="65"/>
      <c r="U696" s="35"/>
      <c r="V696" s="35"/>
      <c r="W696" s="35"/>
      <c r="X696" s="35"/>
      <c r="Y696" s="35"/>
      <c r="Z696" s="35"/>
      <c r="AA696" s="35"/>
      <c r="AB696" s="35"/>
      <c r="AC696" s="35"/>
      <c r="AD696" s="35"/>
      <c r="AE696" s="35"/>
      <c r="AT696" s="19" t="s">
        <v>145</v>
      </c>
      <c r="AU696" s="19" t="s">
        <v>86</v>
      </c>
    </row>
    <row r="697" spans="1:65" s="2" customFormat="1" ht="14.45" customHeight="1">
      <c r="A697" s="35"/>
      <c r="B697" s="36"/>
      <c r="C697" s="170" t="s">
        <v>2599</v>
      </c>
      <c r="D697" s="170" t="s">
        <v>136</v>
      </c>
      <c r="E697" s="171" t="s">
        <v>2600</v>
      </c>
      <c r="F697" s="172" t="s">
        <v>2601</v>
      </c>
      <c r="G697" s="173" t="s">
        <v>139</v>
      </c>
      <c r="H697" s="174">
        <v>4</v>
      </c>
      <c r="I697" s="424"/>
      <c r="J697" s="425">
        <f>ROUND(I697*H697,2)</f>
        <v>0</v>
      </c>
      <c r="K697" s="172" t="s">
        <v>140</v>
      </c>
      <c r="L697" s="40"/>
      <c r="M697" s="177" t="s">
        <v>19</v>
      </c>
      <c r="N697" s="178" t="s">
        <v>47</v>
      </c>
      <c r="O697" s="64"/>
      <c r="P697" s="179">
        <f>O697*H697</f>
        <v>0</v>
      </c>
      <c r="Q697" s="179">
        <v>9.0130000000000002E-2</v>
      </c>
      <c r="R697" s="179">
        <f>Q697*H697</f>
        <v>0.36052000000000001</v>
      </c>
      <c r="S697" s="179">
        <v>0</v>
      </c>
      <c r="T697" s="180">
        <f>S697*H697</f>
        <v>0</v>
      </c>
      <c r="U697" s="35"/>
      <c r="V697" s="35"/>
      <c r="W697" s="35"/>
      <c r="X697" s="35"/>
      <c r="Y697" s="35"/>
      <c r="Z697" s="35"/>
      <c r="AA697" s="35"/>
      <c r="AB697" s="35"/>
      <c r="AC697" s="35"/>
      <c r="AD697" s="35"/>
      <c r="AE697" s="35"/>
      <c r="AR697" s="181" t="s">
        <v>84</v>
      </c>
      <c r="AT697" s="181" t="s">
        <v>136</v>
      </c>
      <c r="AU697" s="181" t="s">
        <v>86</v>
      </c>
      <c r="AY697" s="19" t="s">
        <v>134</v>
      </c>
      <c r="BE697" s="182">
        <f>IF(N697="základní",J697,0)</f>
        <v>0</v>
      </c>
      <c r="BF697" s="182">
        <f>IF(N697="snížená",J697,0)</f>
        <v>0</v>
      </c>
      <c r="BG697" s="182">
        <f>IF(N697="zákl. přenesená",J697,0)</f>
        <v>0</v>
      </c>
      <c r="BH697" s="182">
        <f>IF(N697="sníž. přenesená",J697,0)</f>
        <v>0</v>
      </c>
      <c r="BI697" s="182">
        <f>IF(N697="nulová",J697,0)</f>
        <v>0</v>
      </c>
      <c r="BJ697" s="19" t="s">
        <v>84</v>
      </c>
      <c r="BK697" s="182">
        <f>ROUND(I697*H697,2)</f>
        <v>0</v>
      </c>
      <c r="BL697" s="19" t="s">
        <v>84</v>
      </c>
      <c r="BM697" s="181" t="s">
        <v>2602</v>
      </c>
    </row>
    <row r="698" spans="1:65" s="2" customFormat="1">
      <c r="A698" s="35"/>
      <c r="B698" s="36"/>
      <c r="C698" s="37"/>
      <c r="D698" s="183" t="s">
        <v>143</v>
      </c>
      <c r="E698" s="37"/>
      <c r="F698" s="184" t="s">
        <v>2603</v>
      </c>
      <c r="G698" s="37"/>
      <c r="H698" s="37"/>
      <c r="I698" s="426"/>
      <c r="J698" s="408"/>
      <c r="K698" s="37"/>
      <c r="L698" s="40"/>
      <c r="M698" s="186"/>
      <c r="N698" s="187"/>
      <c r="O698" s="64"/>
      <c r="P698" s="64"/>
      <c r="Q698" s="64"/>
      <c r="R698" s="64"/>
      <c r="S698" s="64"/>
      <c r="T698" s="65"/>
      <c r="U698" s="35"/>
      <c r="V698" s="35"/>
      <c r="W698" s="35"/>
      <c r="X698" s="35"/>
      <c r="Y698" s="35"/>
      <c r="Z698" s="35"/>
      <c r="AA698" s="35"/>
      <c r="AB698" s="35"/>
      <c r="AC698" s="35"/>
      <c r="AD698" s="35"/>
      <c r="AE698" s="35"/>
      <c r="AT698" s="19" t="s">
        <v>143</v>
      </c>
      <c r="AU698" s="19" t="s">
        <v>86</v>
      </c>
    </row>
    <row r="699" spans="1:65" s="2" customFormat="1" ht="68.25">
      <c r="A699" s="35"/>
      <c r="B699" s="36"/>
      <c r="C699" s="37"/>
      <c r="D699" s="183" t="s">
        <v>145</v>
      </c>
      <c r="E699" s="37"/>
      <c r="F699" s="188" t="s">
        <v>2598</v>
      </c>
      <c r="G699" s="37"/>
      <c r="H699" s="37"/>
      <c r="I699" s="426"/>
      <c r="J699" s="408"/>
      <c r="K699" s="37"/>
      <c r="L699" s="40"/>
      <c r="M699" s="186"/>
      <c r="N699" s="187"/>
      <c r="O699" s="64"/>
      <c r="P699" s="64"/>
      <c r="Q699" s="64"/>
      <c r="R699" s="64"/>
      <c r="S699" s="64"/>
      <c r="T699" s="65"/>
      <c r="U699" s="35"/>
      <c r="V699" s="35"/>
      <c r="W699" s="35"/>
      <c r="X699" s="35"/>
      <c r="Y699" s="35"/>
      <c r="Z699" s="35"/>
      <c r="AA699" s="35"/>
      <c r="AB699" s="35"/>
      <c r="AC699" s="35"/>
      <c r="AD699" s="35"/>
      <c r="AE699" s="35"/>
      <c r="AT699" s="19" t="s">
        <v>145</v>
      </c>
      <c r="AU699" s="19" t="s">
        <v>86</v>
      </c>
    </row>
    <row r="700" spans="1:65" s="2" customFormat="1" ht="14.45" customHeight="1">
      <c r="A700" s="35"/>
      <c r="B700" s="36"/>
      <c r="C700" s="170" t="s">
        <v>2604</v>
      </c>
      <c r="D700" s="170" t="s">
        <v>136</v>
      </c>
      <c r="E700" s="171" t="s">
        <v>2605</v>
      </c>
      <c r="F700" s="172" t="s">
        <v>2606</v>
      </c>
      <c r="G700" s="173" t="s">
        <v>187</v>
      </c>
      <c r="H700" s="174">
        <v>4</v>
      </c>
      <c r="I700" s="424"/>
      <c r="J700" s="425">
        <f>ROUND(I700*H700,2)</f>
        <v>0</v>
      </c>
      <c r="K700" s="172" t="s">
        <v>140</v>
      </c>
      <c r="L700" s="40"/>
      <c r="M700" s="177" t="s">
        <v>19</v>
      </c>
      <c r="N700" s="178" t="s">
        <v>47</v>
      </c>
      <c r="O700" s="64"/>
      <c r="P700" s="179">
        <f>O700*H700</f>
        <v>0</v>
      </c>
      <c r="Q700" s="179">
        <v>0</v>
      </c>
      <c r="R700" s="179">
        <f>Q700*H700</f>
        <v>0</v>
      </c>
      <c r="S700" s="179">
        <v>0</v>
      </c>
      <c r="T700" s="180">
        <f>S700*H700</f>
        <v>0</v>
      </c>
      <c r="U700" s="35"/>
      <c r="V700" s="35"/>
      <c r="W700" s="35"/>
      <c r="X700" s="35"/>
      <c r="Y700" s="35"/>
      <c r="Z700" s="35"/>
      <c r="AA700" s="35"/>
      <c r="AB700" s="35"/>
      <c r="AC700" s="35"/>
      <c r="AD700" s="35"/>
      <c r="AE700" s="35"/>
      <c r="AR700" s="181" t="s">
        <v>84</v>
      </c>
      <c r="AT700" s="181" t="s">
        <v>136</v>
      </c>
      <c r="AU700" s="181" t="s">
        <v>86</v>
      </c>
      <c r="AY700" s="19" t="s">
        <v>134</v>
      </c>
      <c r="BE700" s="182">
        <f>IF(N700="základní",J700,0)</f>
        <v>0</v>
      </c>
      <c r="BF700" s="182">
        <f>IF(N700="snížená",J700,0)</f>
        <v>0</v>
      </c>
      <c r="BG700" s="182">
        <f>IF(N700="zákl. přenesená",J700,0)</f>
        <v>0</v>
      </c>
      <c r="BH700" s="182">
        <f>IF(N700="sníž. přenesená",J700,0)</f>
        <v>0</v>
      </c>
      <c r="BI700" s="182">
        <f>IF(N700="nulová",J700,0)</f>
        <v>0</v>
      </c>
      <c r="BJ700" s="19" t="s">
        <v>84</v>
      </c>
      <c r="BK700" s="182">
        <f>ROUND(I700*H700,2)</f>
        <v>0</v>
      </c>
      <c r="BL700" s="19" t="s">
        <v>84</v>
      </c>
      <c r="BM700" s="181" t="s">
        <v>2607</v>
      </c>
    </row>
    <row r="701" spans="1:65" s="2" customFormat="1">
      <c r="A701" s="35"/>
      <c r="B701" s="36"/>
      <c r="C701" s="37"/>
      <c r="D701" s="183" t="s">
        <v>143</v>
      </c>
      <c r="E701" s="37"/>
      <c r="F701" s="184" t="s">
        <v>2608</v>
      </c>
      <c r="G701" s="37"/>
      <c r="H701" s="37"/>
      <c r="I701" s="426"/>
      <c r="J701" s="408"/>
      <c r="K701" s="37"/>
      <c r="L701" s="40"/>
      <c r="M701" s="186"/>
      <c r="N701" s="187"/>
      <c r="O701" s="64"/>
      <c r="P701" s="64"/>
      <c r="Q701" s="64"/>
      <c r="R701" s="64"/>
      <c r="S701" s="64"/>
      <c r="T701" s="65"/>
      <c r="U701" s="35"/>
      <c r="V701" s="35"/>
      <c r="W701" s="35"/>
      <c r="X701" s="35"/>
      <c r="Y701" s="35"/>
      <c r="Z701" s="35"/>
      <c r="AA701" s="35"/>
      <c r="AB701" s="35"/>
      <c r="AC701" s="35"/>
      <c r="AD701" s="35"/>
      <c r="AE701" s="35"/>
      <c r="AT701" s="19" t="s">
        <v>143</v>
      </c>
      <c r="AU701" s="19" t="s">
        <v>86</v>
      </c>
    </row>
    <row r="702" spans="1:65" s="2" customFormat="1" ht="29.25">
      <c r="A702" s="35"/>
      <c r="B702" s="36"/>
      <c r="C702" s="37"/>
      <c r="D702" s="183" t="s">
        <v>145</v>
      </c>
      <c r="E702" s="37"/>
      <c r="F702" s="188" t="s">
        <v>2609</v>
      </c>
      <c r="G702" s="37"/>
      <c r="H702" s="37"/>
      <c r="I702" s="426"/>
      <c r="J702" s="408"/>
      <c r="K702" s="37"/>
      <c r="L702" s="40"/>
      <c r="M702" s="236"/>
      <c r="N702" s="237"/>
      <c r="O702" s="238"/>
      <c r="P702" s="238"/>
      <c r="Q702" s="238"/>
      <c r="R702" s="238"/>
      <c r="S702" s="238"/>
      <c r="T702" s="239"/>
      <c r="U702" s="35"/>
      <c r="V702" s="35"/>
      <c r="W702" s="35"/>
      <c r="X702" s="35"/>
      <c r="Y702" s="35"/>
      <c r="Z702" s="35"/>
      <c r="AA702" s="35"/>
      <c r="AB702" s="35"/>
      <c r="AC702" s="35"/>
      <c r="AD702" s="35"/>
      <c r="AE702" s="35"/>
      <c r="AT702" s="19" t="s">
        <v>145</v>
      </c>
      <c r="AU702" s="19" t="s">
        <v>86</v>
      </c>
    </row>
    <row r="703" spans="1:65" s="2" customFormat="1" ht="6.95" customHeight="1">
      <c r="A703" s="35"/>
      <c r="B703" s="48"/>
      <c r="C703" s="49"/>
      <c r="D703" s="49"/>
      <c r="E703" s="49"/>
      <c r="F703" s="49"/>
      <c r="G703" s="49"/>
      <c r="H703" s="49"/>
      <c r="I703" s="417"/>
      <c r="J703" s="417"/>
      <c r="K703" s="49"/>
      <c r="L703" s="40"/>
      <c r="M703" s="35"/>
      <c r="O703" s="35"/>
      <c r="P703" s="35"/>
      <c r="Q703" s="35"/>
      <c r="R703" s="35"/>
      <c r="S703" s="35"/>
      <c r="T703" s="35"/>
      <c r="U703" s="35"/>
      <c r="V703" s="35"/>
      <c r="W703" s="35"/>
      <c r="X703" s="35"/>
      <c r="Y703" s="35"/>
      <c r="Z703" s="35"/>
      <c r="AA703" s="35"/>
      <c r="AB703" s="35"/>
      <c r="AC703" s="35"/>
      <c r="AD703" s="35"/>
      <c r="AE703" s="35"/>
    </row>
  </sheetData>
  <mergeCells count="9">
    <mergeCell ref="E50:H50"/>
    <mergeCell ref="E97:H97"/>
    <mergeCell ref="E99:H9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04"/>
  <sheetViews>
    <sheetView topLeftCell="D98" workbookViewId="0">
      <selection activeCell="J105" sqref="J105"/>
    </sheetView>
  </sheetViews>
  <sheetFormatPr defaultRowHeight="11.25"/>
  <cols>
    <col min="1" max="4" width="5.83203125" customWidth="1"/>
    <col min="5" max="5" width="15.83203125" customWidth="1"/>
    <col min="6" max="6" width="97" customWidth="1"/>
    <col min="9" max="9" width="15.83203125" customWidth="1"/>
    <col min="10" max="10" width="22.83203125" customWidth="1"/>
  </cols>
  <sheetData>
    <row r="1" spans="1:46" s="325" customFormat="1"/>
    <row r="2" spans="1:46" s="325" customFormat="1" ht="36.950000000000003" customHeight="1">
      <c r="L2" s="332"/>
      <c r="M2" s="332"/>
      <c r="N2" s="332"/>
      <c r="O2" s="332"/>
      <c r="P2" s="332"/>
      <c r="Q2" s="332"/>
      <c r="R2" s="332"/>
      <c r="S2" s="332"/>
      <c r="T2" s="332"/>
      <c r="U2" s="332"/>
      <c r="V2" s="332"/>
      <c r="AT2" s="19" t="s">
        <v>97</v>
      </c>
    </row>
    <row r="3" spans="1:46" s="325" customFormat="1" ht="6.95" customHeight="1">
      <c r="B3" s="100"/>
      <c r="C3" s="101"/>
      <c r="D3" s="101"/>
      <c r="E3" s="101"/>
      <c r="F3" s="101"/>
      <c r="G3" s="101"/>
      <c r="H3" s="101"/>
      <c r="I3" s="101"/>
      <c r="J3" s="101"/>
      <c r="K3" s="101"/>
      <c r="L3" s="22"/>
      <c r="AT3" s="19" t="s">
        <v>86</v>
      </c>
    </row>
    <row r="4" spans="1:46" s="325" customFormat="1" ht="24.95" customHeight="1">
      <c r="B4" s="22"/>
      <c r="D4" s="102" t="s">
        <v>98</v>
      </c>
      <c r="L4" s="22"/>
      <c r="M4" s="103" t="s">
        <v>10</v>
      </c>
      <c r="AT4" s="19" t="s">
        <v>4</v>
      </c>
    </row>
    <row r="5" spans="1:46" s="325" customFormat="1" ht="6.95" customHeight="1">
      <c r="B5" s="22"/>
      <c r="L5" s="22"/>
    </row>
    <row r="6" spans="1:46" s="325" customFormat="1" ht="12" customHeight="1">
      <c r="B6" s="22"/>
      <c r="D6" s="326" t="s">
        <v>16</v>
      </c>
      <c r="L6" s="22"/>
    </row>
    <row r="7" spans="1:46" s="325" customFormat="1" ht="16.5" customHeight="1">
      <c r="B7" s="22"/>
      <c r="E7" s="375" t="str">
        <f>'Rekapitulace stavby'!K6</f>
        <v>PD Intenzifikace ČOV Český Brod</v>
      </c>
      <c r="F7" s="376"/>
      <c r="G7" s="376"/>
      <c r="H7" s="376"/>
      <c r="L7" s="22"/>
    </row>
    <row r="8" spans="1:46" s="2" customFormat="1" ht="12" customHeight="1">
      <c r="A8" s="327"/>
      <c r="B8" s="40"/>
      <c r="C8" s="327"/>
      <c r="D8" s="326" t="s">
        <v>99</v>
      </c>
      <c r="E8" s="327"/>
      <c r="F8" s="327"/>
      <c r="G8" s="327"/>
      <c r="H8" s="327"/>
      <c r="I8" s="327"/>
      <c r="J8" s="327"/>
      <c r="K8" s="327"/>
      <c r="L8" s="105"/>
      <c r="S8" s="327"/>
      <c r="T8" s="327"/>
      <c r="U8" s="327"/>
      <c r="V8" s="327"/>
      <c r="W8" s="327"/>
      <c r="X8" s="327"/>
      <c r="Y8" s="327"/>
      <c r="Z8" s="327"/>
      <c r="AA8" s="327"/>
      <c r="AB8" s="327"/>
      <c r="AC8" s="327"/>
      <c r="AD8" s="327"/>
      <c r="AE8" s="327"/>
    </row>
    <row r="9" spans="1:46" s="2" customFormat="1" ht="16.5" customHeight="1">
      <c r="A9" s="327"/>
      <c r="B9" s="40"/>
      <c r="C9" s="327"/>
      <c r="D9" s="327"/>
      <c r="E9" s="377" t="s">
        <v>2610</v>
      </c>
      <c r="F9" s="378"/>
      <c r="G9" s="378"/>
      <c r="H9" s="378"/>
      <c r="I9" s="327"/>
      <c r="J9" s="327"/>
      <c r="K9" s="327"/>
      <c r="L9" s="105"/>
      <c r="S9" s="327"/>
      <c r="T9" s="327"/>
      <c r="U9" s="327"/>
      <c r="V9" s="327"/>
      <c r="W9" s="327"/>
      <c r="X9" s="327"/>
      <c r="Y9" s="327"/>
      <c r="Z9" s="327"/>
      <c r="AA9" s="327"/>
      <c r="AB9" s="327"/>
      <c r="AC9" s="327"/>
      <c r="AD9" s="327"/>
      <c r="AE9" s="327"/>
    </row>
    <row r="10" spans="1:46" s="2" customFormat="1">
      <c r="A10" s="327"/>
      <c r="B10" s="40"/>
      <c r="C10" s="327"/>
      <c r="D10" s="327"/>
      <c r="E10" s="327"/>
      <c r="F10" s="327"/>
      <c r="G10" s="327"/>
      <c r="H10" s="327"/>
      <c r="I10" s="327"/>
      <c r="J10" s="327"/>
      <c r="K10" s="327"/>
      <c r="L10" s="105"/>
      <c r="S10" s="327"/>
      <c r="T10" s="327"/>
      <c r="U10" s="327"/>
      <c r="V10" s="327"/>
      <c r="W10" s="327"/>
      <c r="X10" s="327"/>
      <c r="Y10" s="327"/>
      <c r="Z10" s="327"/>
      <c r="AA10" s="327"/>
      <c r="AB10" s="327"/>
      <c r="AC10" s="327"/>
      <c r="AD10" s="327"/>
      <c r="AE10" s="327"/>
    </row>
    <row r="11" spans="1:46" s="2" customFormat="1" ht="12" customHeight="1">
      <c r="A11" s="327"/>
      <c r="B11" s="40"/>
      <c r="C11" s="327"/>
      <c r="D11" s="326" t="s">
        <v>18</v>
      </c>
      <c r="E11" s="327"/>
      <c r="F11" s="329" t="s">
        <v>19</v>
      </c>
      <c r="G11" s="327"/>
      <c r="H11" s="327"/>
      <c r="I11" s="326" t="s">
        <v>20</v>
      </c>
      <c r="J11" s="329" t="s">
        <v>19</v>
      </c>
      <c r="K11" s="327"/>
      <c r="L11" s="105"/>
      <c r="S11" s="327"/>
      <c r="T11" s="327"/>
      <c r="U11" s="327"/>
      <c r="V11" s="327"/>
      <c r="W11" s="327"/>
      <c r="X11" s="327"/>
      <c r="Y11" s="327"/>
      <c r="Z11" s="327"/>
      <c r="AA11" s="327"/>
      <c r="AB11" s="327"/>
      <c r="AC11" s="327"/>
      <c r="AD11" s="327"/>
      <c r="AE11" s="327"/>
    </row>
    <row r="12" spans="1:46" s="2" customFormat="1" ht="12" customHeight="1">
      <c r="A12" s="327"/>
      <c r="B12" s="40"/>
      <c r="C12" s="327"/>
      <c r="D12" s="326" t="s">
        <v>21</v>
      </c>
      <c r="E12" s="327"/>
      <c r="F12" s="329" t="s">
        <v>22</v>
      </c>
      <c r="G12" s="327"/>
      <c r="H12" s="327"/>
      <c r="I12" s="326" t="s">
        <v>23</v>
      </c>
      <c r="J12" s="107" t="str">
        <f>'Rekapitulace stavby'!AN8</f>
        <v>28. 11. 2019</v>
      </c>
      <c r="K12" s="327"/>
      <c r="L12" s="105"/>
      <c r="S12" s="327"/>
      <c r="T12" s="327"/>
      <c r="U12" s="327"/>
      <c r="V12" s="327"/>
      <c r="W12" s="327"/>
      <c r="X12" s="327"/>
      <c r="Y12" s="327"/>
      <c r="Z12" s="327"/>
      <c r="AA12" s="327"/>
      <c r="AB12" s="327"/>
      <c r="AC12" s="327"/>
      <c r="AD12" s="327"/>
      <c r="AE12" s="327"/>
    </row>
    <row r="13" spans="1:46" s="2" customFormat="1" ht="10.9" customHeight="1">
      <c r="A13" s="327"/>
      <c r="B13" s="40"/>
      <c r="C13" s="327"/>
      <c r="D13" s="327"/>
      <c r="E13" s="327"/>
      <c r="F13" s="327"/>
      <c r="G13" s="327"/>
      <c r="H13" s="327"/>
      <c r="I13" s="327"/>
      <c r="J13" s="327"/>
      <c r="K13" s="327"/>
      <c r="L13" s="105"/>
      <c r="S13" s="327"/>
      <c r="T13" s="327"/>
      <c r="U13" s="327"/>
      <c r="V13" s="327"/>
      <c r="W13" s="327"/>
      <c r="X13" s="327"/>
      <c r="Y13" s="327"/>
      <c r="Z13" s="327"/>
      <c r="AA13" s="327"/>
      <c r="AB13" s="327"/>
      <c r="AC13" s="327"/>
      <c r="AD13" s="327"/>
      <c r="AE13" s="327"/>
    </row>
    <row r="14" spans="1:46" s="2" customFormat="1" ht="12" customHeight="1">
      <c r="A14" s="327"/>
      <c r="B14" s="40"/>
      <c r="C14" s="327"/>
      <c r="D14" s="326" t="s">
        <v>25</v>
      </c>
      <c r="E14" s="327"/>
      <c r="F14" s="327"/>
      <c r="G14" s="327"/>
      <c r="H14" s="327"/>
      <c r="I14" s="326" t="s">
        <v>26</v>
      </c>
      <c r="J14" s="329" t="s">
        <v>27</v>
      </c>
      <c r="K14" s="327"/>
      <c r="L14" s="105"/>
      <c r="S14" s="327"/>
      <c r="T14" s="327"/>
      <c r="U14" s="327"/>
      <c r="V14" s="327"/>
      <c r="W14" s="327"/>
      <c r="X14" s="327"/>
      <c r="Y14" s="327"/>
      <c r="Z14" s="327"/>
      <c r="AA14" s="327"/>
      <c r="AB14" s="327"/>
      <c r="AC14" s="327"/>
      <c r="AD14" s="327"/>
      <c r="AE14" s="327"/>
    </row>
    <row r="15" spans="1:46" s="2" customFormat="1" ht="18" customHeight="1">
      <c r="A15" s="327"/>
      <c r="B15" s="40"/>
      <c r="C15" s="327"/>
      <c r="D15" s="327"/>
      <c r="E15" s="329" t="s">
        <v>28</v>
      </c>
      <c r="F15" s="327"/>
      <c r="G15" s="327"/>
      <c r="H15" s="327"/>
      <c r="I15" s="326" t="s">
        <v>29</v>
      </c>
      <c r="J15" s="329" t="s">
        <v>19</v>
      </c>
      <c r="K15" s="327"/>
      <c r="L15" s="105"/>
      <c r="S15" s="327"/>
      <c r="T15" s="327"/>
      <c r="U15" s="327"/>
      <c r="V15" s="327"/>
      <c r="W15" s="327"/>
      <c r="X15" s="327"/>
      <c r="Y15" s="327"/>
      <c r="Z15" s="327"/>
      <c r="AA15" s="327"/>
      <c r="AB15" s="327"/>
      <c r="AC15" s="327"/>
      <c r="AD15" s="327"/>
      <c r="AE15" s="327"/>
    </row>
    <row r="16" spans="1:46" s="2" customFormat="1" ht="6.95" customHeight="1">
      <c r="A16" s="327"/>
      <c r="B16" s="40"/>
      <c r="C16" s="327"/>
      <c r="D16" s="327"/>
      <c r="E16" s="327"/>
      <c r="F16" s="327"/>
      <c r="G16" s="327"/>
      <c r="H16" s="327"/>
      <c r="I16" s="327"/>
      <c r="J16" s="327"/>
      <c r="K16" s="327"/>
      <c r="L16" s="105"/>
      <c r="S16" s="327"/>
      <c r="T16" s="327"/>
      <c r="U16" s="327"/>
      <c r="V16" s="327"/>
      <c r="W16" s="327"/>
      <c r="X16" s="327"/>
      <c r="Y16" s="327"/>
      <c r="Z16" s="327"/>
      <c r="AA16" s="327"/>
      <c r="AB16" s="327"/>
      <c r="AC16" s="327"/>
      <c r="AD16" s="327"/>
      <c r="AE16" s="327"/>
    </row>
    <row r="17" spans="1:31" s="2" customFormat="1" ht="12" customHeight="1">
      <c r="A17" s="327"/>
      <c r="B17" s="40"/>
      <c r="C17" s="327"/>
      <c r="D17" s="326" t="s">
        <v>30</v>
      </c>
      <c r="E17" s="327"/>
      <c r="F17" s="327"/>
      <c r="G17" s="327"/>
      <c r="H17" s="327"/>
      <c r="I17" s="326" t="s">
        <v>26</v>
      </c>
      <c r="J17" s="328" t="str">
        <f>'Rekapitulace stavby'!AN13</f>
        <v>Vyplň údaj</v>
      </c>
      <c r="K17" s="327"/>
      <c r="L17" s="105"/>
      <c r="S17" s="327"/>
      <c r="T17" s="327"/>
      <c r="U17" s="327"/>
      <c r="V17" s="327"/>
      <c r="W17" s="327"/>
      <c r="X17" s="327"/>
      <c r="Y17" s="327"/>
      <c r="Z17" s="327"/>
      <c r="AA17" s="327"/>
      <c r="AB17" s="327"/>
      <c r="AC17" s="327"/>
      <c r="AD17" s="327"/>
      <c r="AE17" s="327"/>
    </row>
    <row r="18" spans="1:31" s="2" customFormat="1" ht="18" customHeight="1">
      <c r="A18" s="327"/>
      <c r="B18" s="40"/>
      <c r="C18" s="327"/>
      <c r="D18" s="327"/>
      <c r="E18" s="379" t="str">
        <f>'Rekapitulace stavby'!E14</f>
        <v>Vyplň údaj</v>
      </c>
      <c r="F18" s="380"/>
      <c r="G18" s="380"/>
      <c r="H18" s="380"/>
      <c r="I18" s="326" t="s">
        <v>29</v>
      </c>
      <c r="J18" s="328" t="str">
        <f>'Rekapitulace stavby'!AN14</f>
        <v>Vyplň údaj</v>
      </c>
      <c r="K18" s="327"/>
      <c r="L18" s="105"/>
      <c r="S18" s="327"/>
      <c r="T18" s="327"/>
      <c r="U18" s="327"/>
      <c r="V18" s="327"/>
      <c r="W18" s="327"/>
      <c r="X18" s="327"/>
      <c r="Y18" s="327"/>
      <c r="Z18" s="327"/>
      <c r="AA18" s="327"/>
      <c r="AB18" s="327"/>
      <c r="AC18" s="327"/>
      <c r="AD18" s="327"/>
      <c r="AE18" s="327"/>
    </row>
    <row r="19" spans="1:31" s="2" customFormat="1" ht="6.95" customHeight="1">
      <c r="A19" s="327"/>
      <c r="B19" s="40"/>
      <c r="C19" s="327"/>
      <c r="D19" s="327"/>
      <c r="E19" s="327"/>
      <c r="F19" s="327"/>
      <c r="G19" s="327"/>
      <c r="H19" s="327"/>
      <c r="I19" s="327"/>
      <c r="J19" s="327"/>
      <c r="K19" s="327"/>
      <c r="L19" s="105"/>
      <c r="S19" s="327"/>
      <c r="T19" s="327"/>
      <c r="U19" s="327"/>
      <c r="V19" s="327"/>
      <c r="W19" s="327"/>
      <c r="X19" s="327"/>
      <c r="Y19" s="327"/>
      <c r="Z19" s="327"/>
      <c r="AA19" s="327"/>
      <c r="AB19" s="327"/>
      <c r="AC19" s="327"/>
      <c r="AD19" s="327"/>
      <c r="AE19" s="327"/>
    </row>
    <row r="20" spans="1:31" s="2" customFormat="1" ht="12" customHeight="1">
      <c r="A20" s="327"/>
      <c r="B20" s="40"/>
      <c r="C20" s="327"/>
      <c r="D20" s="326" t="s">
        <v>32</v>
      </c>
      <c r="E20" s="327"/>
      <c r="F20" s="327"/>
      <c r="G20" s="327"/>
      <c r="H20" s="327"/>
      <c r="I20" s="326" t="s">
        <v>26</v>
      </c>
      <c r="J20" s="329" t="s">
        <v>33</v>
      </c>
      <c r="K20" s="327"/>
      <c r="L20" s="105"/>
      <c r="S20" s="327"/>
      <c r="T20" s="327"/>
      <c r="U20" s="327"/>
      <c r="V20" s="327"/>
      <c r="W20" s="327"/>
      <c r="X20" s="327"/>
      <c r="Y20" s="327"/>
      <c r="Z20" s="327"/>
      <c r="AA20" s="327"/>
      <c r="AB20" s="327"/>
      <c r="AC20" s="327"/>
      <c r="AD20" s="327"/>
      <c r="AE20" s="327"/>
    </row>
    <row r="21" spans="1:31" s="2" customFormat="1" ht="18" customHeight="1">
      <c r="A21" s="327"/>
      <c r="B21" s="40"/>
      <c r="C21" s="327"/>
      <c r="D21" s="327"/>
      <c r="E21" s="329" t="s">
        <v>34</v>
      </c>
      <c r="F21" s="327"/>
      <c r="G21" s="327"/>
      <c r="H21" s="327"/>
      <c r="I21" s="326" t="s">
        <v>29</v>
      </c>
      <c r="J21" s="329" t="s">
        <v>19</v>
      </c>
      <c r="K21" s="327"/>
      <c r="L21" s="105"/>
      <c r="S21" s="327"/>
      <c r="T21" s="327"/>
      <c r="U21" s="327"/>
      <c r="V21" s="327"/>
      <c r="W21" s="327"/>
      <c r="X21" s="327"/>
      <c r="Y21" s="327"/>
      <c r="Z21" s="327"/>
      <c r="AA21" s="327"/>
      <c r="AB21" s="327"/>
      <c r="AC21" s="327"/>
      <c r="AD21" s="327"/>
      <c r="AE21" s="327"/>
    </row>
    <row r="22" spans="1:31" s="2" customFormat="1" ht="6.95" customHeight="1">
      <c r="A22" s="327"/>
      <c r="B22" s="40"/>
      <c r="C22" s="327"/>
      <c r="D22" s="327"/>
      <c r="E22" s="327"/>
      <c r="F22" s="327"/>
      <c r="G22" s="327"/>
      <c r="H22" s="327"/>
      <c r="I22" s="327"/>
      <c r="J22" s="327"/>
      <c r="K22" s="327"/>
      <c r="L22" s="105"/>
      <c r="S22" s="327"/>
      <c r="T22" s="327"/>
      <c r="U22" s="327"/>
      <c r="V22" s="327"/>
      <c r="W22" s="327"/>
      <c r="X22" s="327"/>
      <c r="Y22" s="327"/>
      <c r="Z22" s="327"/>
      <c r="AA22" s="327"/>
      <c r="AB22" s="327"/>
      <c r="AC22" s="327"/>
      <c r="AD22" s="327"/>
      <c r="AE22" s="327"/>
    </row>
    <row r="23" spans="1:31" s="2" customFormat="1" ht="12" customHeight="1">
      <c r="A23" s="327"/>
      <c r="B23" s="40"/>
      <c r="C23" s="327"/>
      <c r="D23" s="326" t="s">
        <v>36</v>
      </c>
      <c r="E23" s="327"/>
      <c r="F23" s="327"/>
      <c r="G23" s="327"/>
      <c r="H23" s="327"/>
      <c r="I23" s="326" t="s">
        <v>26</v>
      </c>
      <c r="J23" s="329" t="s">
        <v>37</v>
      </c>
      <c r="K23" s="327"/>
      <c r="L23" s="105"/>
      <c r="S23" s="327"/>
      <c r="T23" s="327"/>
      <c r="U23" s="327"/>
      <c r="V23" s="327"/>
      <c r="W23" s="327"/>
      <c r="X23" s="327"/>
      <c r="Y23" s="327"/>
      <c r="Z23" s="327"/>
      <c r="AA23" s="327"/>
      <c r="AB23" s="327"/>
      <c r="AC23" s="327"/>
      <c r="AD23" s="327"/>
      <c r="AE23" s="327"/>
    </row>
    <row r="24" spans="1:31" s="2" customFormat="1" ht="18" customHeight="1">
      <c r="A24" s="327"/>
      <c r="B24" s="40"/>
      <c r="C24" s="327"/>
      <c r="D24" s="327"/>
      <c r="E24" s="329" t="s">
        <v>38</v>
      </c>
      <c r="F24" s="327"/>
      <c r="G24" s="327"/>
      <c r="H24" s="327"/>
      <c r="I24" s="326" t="s">
        <v>29</v>
      </c>
      <c r="J24" s="329" t="s">
        <v>39</v>
      </c>
      <c r="K24" s="327"/>
      <c r="L24" s="105"/>
      <c r="S24" s="327"/>
      <c r="T24" s="327"/>
      <c r="U24" s="327"/>
      <c r="V24" s="327"/>
      <c r="W24" s="327"/>
      <c r="X24" s="327"/>
      <c r="Y24" s="327"/>
      <c r="Z24" s="327"/>
      <c r="AA24" s="327"/>
      <c r="AB24" s="327"/>
      <c r="AC24" s="327"/>
      <c r="AD24" s="327"/>
      <c r="AE24" s="327"/>
    </row>
    <row r="25" spans="1:31" s="2" customFormat="1" ht="6.95" customHeight="1">
      <c r="A25" s="327"/>
      <c r="B25" s="40"/>
      <c r="C25" s="327"/>
      <c r="D25" s="327"/>
      <c r="E25" s="327"/>
      <c r="F25" s="327"/>
      <c r="G25" s="327"/>
      <c r="H25" s="327"/>
      <c r="I25" s="327"/>
      <c r="J25" s="327"/>
      <c r="K25" s="327"/>
      <c r="L25" s="105"/>
      <c r="S25" s="327"/>
      <c r="T25" s="327"/>
      <c r="U25" s="327"/>
      <c r="V25" s="327"/>
      <c r="W25" s="327"/>
      <c r="X25" s="327"/>
      <c r="Y25" s="327"/>
      <c r="Z25" s="327"/>
      <c r="AA25" s="327"/>
      <c r="AB25" s="327"/>
      <c r="AC25" s="327"/>
      <c r="AD25" s="327"/>
      <c r="AE25" s="327"/>
    </row>
    <row r="26" spans="1:31" s="2" customFormat="1" ht="12" customHeight="1">
      <c r="A26" s="327"/>
      <c r="B26" s="40"/>
      <c r="C26" s="327"/>
      <c r="D26" s="326" t="s">
        <v>40</v>
      </c>
      <c r="E26" s="327"/>
      <c r="F26" s="327"/>
      <c r="G26" s="327"/>
      <c r="H26" s="327"/>
      <c r="I26" s="327"/>
      <c r="J26" s="327"/>
      <c r="K26" s="327"/>
      <c r="L26" s="105"/>
      <c r="S26" s="327"/>
      <c r="T26" s="327"/>
      <c r="U26" s="327"/>
      <c r="V26" s="327"/>
      <c r="W26" s="327"/>
      <c r="X26" s="327"/>
      <c r="Y26" s="327"/>
      <c r="Z26" s="327"/>
      <c r="AA26" s="327"/>
      <c r="AB26" s="327"/>
      <c r="AC26" s="327"/>
      <c r="AD26" s="327"/>
      <c r="AE26" s="327"/>
    </row>
    <row r="27" spans="1:31" s="8" customFormat="1" ht="47.25" customHeight="1">
      <c r="A27" s="108"/>
      <c r="B27" s="109"/>
      <c r="C27" s="108"/>
      <c r="D27" s="108"/>
      <c r="E27" s="381" t="s">
        <v>41</v>
      </c>
      <c r="F27" s="381"/>
      <c r="G27" s="381"/>
      <c r="H27" s="381"/>
      <c r="I27" s="108"/>
      <c r="J27" s="108"/>
      <c r="K27" s="108"/>
      <c r="L27" s="110"/>
      <c r="S27" s="108"/>
      <c r="T27" s="108"/>
      <c r="U27" s="108"/>
      <c r="V27" s="108"/>
      <c r="W27" s="108"/>
      <c r="X27" s="108"/>
      <c r="Y27" s="108"/>
      <c r="Z27" s="108"/>
      <c r="AA27" s="108"/>
      <c r="AB27" s="108"/>
      <c r="AC27" s="108"/>
      <c r="AD27" s="108"/>
      <c r="AE27" s="108"/>
    </row>
    <row r="28" spans="1:31" s="2" customFormat="1" ht="6.95" customHeight="1">
      <c r="A28" s="327"/>
      <c r="B28" s="40"/>
      <c r="C28" s="327"/>
      <c r="D28" s="327"/>
      <c r="E28" s="327"/>
      <c r="F28" s="327"/>
      <c r="G28" s="327"/>
      <c r="H28" s="327"/>
      <c r="I28" s="327"/>
      <c r="J28" s="327"/>
      <c r="K28" s="327"/>
      <c r="L28" s="105"/>
      <c r="S28" s="327"/>
      <c r="T28" s="327"/>
      <c r="U28" s="327"/>
      <c r="V28" s="327"/>
      <c r="W28" s="327"/>
      <c r="X28" s="327"/>
      <c r="Y28" s="327"/>
      <c r="Z28" s="327"/>
      <c r="AA28" s="327"/>
      <c r="AB28" s="327"/>
      <c r="AC28" s="327"/>
      <c r="AD28" s="327"/>
      <c r="AE28" s="327"/>
    </row>
    <row r="29" spans="1:31" s="2" customFormat="1" ht="6.95" customHeight="1">
      <c r="A29" s="327"/>
      <c r="B29" s="40"/>
      <c r="C29" s="327"/>
      <c r="D29" s="111"/>
      <c r="E29" s="111"/>
      <c r="F29" s="111"/>
      <c r="G29" s="111"/>
      <c r="H29" s="111"/>
      <c r="I29" s="111"/>
      <c r="J29" s="111"/>
      <c r="K29" s="111"/>
      <c r="L29" s="105"/>
      <c r="S29" s="327"/>
      <c r="T29" s="327"/>
      <c r="U29" s="327"/>
      <c r="V29" s="327"/>
      <c r="W29" s="327"/>
      <c r="X29" s="327"/>
      <c r="Y29" s="327"/>
      <c r="Z29" s="327"/>
      <c r="AA29" s="327"/>
      <c r="AB29" s="327"/>
      <c r="AC29" s="327"/>
      <c r="AD29" s="327"/>
      <c r="AE29" s="327"/>
    </row>
    <row r="30" spans="1:31" s="2" customFormat="1" ht="25.35" customHeight="1">
      <c r="A30" s="327"/>
      <c r="B30" s="40"/>
      <c r="C30" s="327"/>
      <c r="D30" s="112" t="s">
        <v>42</v>
      </c>
      <c r="E30" s="327"/>
      <c r="F30" s="327"/>
      <c r="G30" s="327"/>
      <c r="H30" s="327"/>
      <c r="I30" s="327"/>
      <c r="J30" s="113">
        <f>ROUND(J80, 2)</f>
        <v>0</v>
      </c>
      <c r="K30" s="327"/>
      <c r="L30" s="105"/>
      <c r="S30" s="327"/>
      <c r="T30" s="327"/>
      <c r="U30" s="327"/>
      <c r="V30" s="327"/>
      <c r="W30" s="327"/>
      <c r="X30" s="327"/>
      <c r="Y30" s="327"/>
      <c r="Z30" s="327"/>
      <c r="AA30" s="327"/>
      <c r="AB30" s="327"/>
      <c r="AC30" s="327"/>
      <c r="AD30" s="327"/>
      <c r="AE30" s="327"/>
    </row>
    <row r="31" spans="1:31" s="2" customFormat="1" ht="6.95" customHeight="1">
      <c r="A31" s="327"/>
      <c r="B31" s="40"/>
      <c r="C31" s="327"/>
      <c r="D31" s="111"/>
      <c r="E31" s="111"/>
      <c r="F31" s="111"/>
      <c r="G31" s="111"/>
      <c r="H31" s="111"/>
      <c r="I31" s="111"/>
      <c r="J31" s="111"/>
      <c r="K31" s="111"/>
      <c r="L31" s="105"/>
      <c r="S31" s="327"/>
      <c r="T31" s="327"/>
      <c r="U31" s="327"/>
      <c r="V31" s="327"/>
      <c r="W31" s="327"/>
      <c r="X31" s="327"/>
      <c r="Y31" s="327"/>
      <c r="Z31" s="327"/>
      <c r="AA31" s="327"/>
      <c r="AB31" s="327"/>
      <c r="AC31" s="327"/>
      <c r="AD31" s="327"/>
      <c r="AE31" s="327"/>
    </row>
    <row r="32" spans="1:31" s="2" customFormat="1" ht="14.45" customHeight="1">
      <c r="A32" s="327"/>
      <c r="B32" s="40"/>
      <c r="C32" s="327"/>
      <c r="D32" s="327"/>
      <c r="E32" s="327"/>
      <c r="F32" s="114" t="s">
        <v>44</v>
      </c>
      <c r="G32" s="327"/>
      <c r="H32" s="327"/>
      <c r="I32" s="114" t="s">
        <v>43</v>
      </c>
      <c r="J32" s="114" t="s">
        <v>45</v>
      </c>
      <c r="K32" s="327"/>
      <c r="L32" s="105"/>
      <c r="S32" s="327"/>
      <c r="T32" s="327"/>
      <c r="U32" s="327"/>
      <c r="V32" s="327"/>
      <c r="W32" s="327"/>
      <c r="X32" s="327"/>
      <c r="Y32" s="327"/>
      <c r="Z32" s="327"/>
      <c r="AA32" s="327"/>
      <c r="AB32" s="327"/>
      <c r="AC32" s="327"/>
      <c r="AD32" s="327"/>
      <c r="AE32" s="327"/>
    </row>
    <row r="33" spans="1:31" s="2" customFormat="1" ht="14.45" customHeight="1">
      <c r="A33" s="327"/>
      <c r="B33" s="40"/>
      <c r="C33" s="327"/>
      <c r="D33" s="115" t="s">
        <v>46</v>
      </c>
      <c r="E33" s="326" t="s">
        <v>47</v>
      </c>
      <c r="F33" s="116">
        <f>ROUND((SUM(BE80:BE101)),  2)</f>
        <v>0</v>
      </c>
      <c r="G33" s="327"/>
      <c r="H33" s="327"/>
      <c r="I33" s="117">
        <v>0.21</v>
      </c>
      <c r="J33" s="116">
        <f>ROUND(((SUM(BE80:BE101))*I33),  2)</f>
        <v>0</v>
      </c>
      <c r="K33" s="327"/>
      <c r="L33" s="105"/>
      <c r="S33" s="327"/>
      <c r="T33" s="327"/>
      <c r="U33" s="327"/>
      <c r="V33" s="327"/>
      <c r="W33" s="327"/>
      <c r="X33" s="327"/>
      <c r="Y33" s="327"/>
      <c r="Z33" s="327"/>
      <c r="AA33" s="327"/>
      <c r="AB33" s="327"/>
      <c r="AC33" s="327"/>
      <c r="AD33" s="327"/>
      <c r="AE33" s="327"/>
    </row>
    <row r="34" spans="1:31" s="2" customFormat="1" ht="14.45" customHeight="1">
      <c r="A34" s="327"/>
      <c r="B34" s="40"/>
      <c r="C34" s="327"/>
      <c r="D34" s="327"/>
      <c r="E34" s="326" t="s">
        <v>48</v>
      </c>
      <c r="F34" s="116">
        <f>ROUND((SUM(BF80:BF101)),  2)</f>
        <v>0</v>
      </c>
      <c r="G34" s="327"/>
      <c r="H34" s="327"/>
      <c r="I34" s="117">
        <v>0.15</v>
      </c>
      <c r="J34" s="116">
        <f>ROUND(((SUM(BF80:BF101))*I34),  2)</f>
        <v>0</v>
      </c>
      <c r="K34" s="327"/>
      <c r="L34" s="105"/>
      <c r="S34" s="327"/>
      <c r="T34" s="327"/>
      <c r="U34" s="327"/>
      <c r="V34" s="327"/>
      <c r="W34" s="327"/>
      <c r="X34" s="327"/>
      <c r="Y34" s="327"/>
      <c r="Z34" s="327"/>
      <c r="AA34" s="327"/>
      <c r="AB34" s="327"/>
      <c r="AC34" s="327"/>
      <c r="AD34" s="327"/>
      <c r="AE34" s="327"/>
    </row>
    <row r="35" spans="1:31" s="2" customFormat="1" ht="14.45" hidden="1" customHeight="1">
      <c r="A35" s="327"/>
      <c r="B35" s="40"/>
      <c r="C35" s="327"/>
      <c r="D35" s="327"/>
      <c r="E35" s="326" t="s">
        <v>49</v>
      </c>
      <c r="F35" s="116">
        <f>ROUND((SUM(BG80:BG101)),  2)</f>
        <v>0</v>
      </c>
      <c r="G35" s="327"/>
      <c r="H35" s="327"/>
      <c r="I35" s="117">
        <v>0.21</v>
      </c>
      <c r="J35" s="116">
        <f>0</f>
        <v>0</v>
      </c>
      <c r="K35" s="327"/>
      <c r="L35" s="105"/>
      <c r="S35" s="327"/>
      <c r="T35" s="327"/>
      <c r="U35" s="327"/>
      <c r="V35" s="327"/>
      <c r="W35" s="327"/>
      <c r="X35" s="327"/>
      <c r="Y35" s="327"/>
      <c r="Z35" s="327"/>
      <c r="AA35" s="327"/>
      <c r="AB35" s="327"/>
      <c r="AC35" s="327"/>
      <c r="AD35" s="327"/>
      <c r="AE35" s="327"/>
    </row>
    <row r="36" spans="1:31" s="2" customFormat="1" ht="14.45" hidden="1" customHeight="1">
      <c r="A36" s="327"/>
      <c r="B36" s="40"/>
      <c r="C36" s="327"/>
      <c r="D36" s="327"/>
      <c r="E36" s="326" t="s">
        <v>50</v>
      </c>
      <c r="F36" s="116">
        <f>ROUND((SUM(BH80:BH101)),  2)</f>
        <v>0</v>
      </c>
      <c r="G36" s="327"/>
      <c r="H36" s="327"/>
      <c r="I36" s="117">
        <v>0.15</v>
      </c>
      <c r="J36" s="116">
        <f>0</f>
        <v>0</v>
      </c>
      <c r="K36" s="327"/>
      <c r="L36" s="105"/>
      <c r="S36" s="327"/>
      <c r="T36" s="327"/>
      <c r="U36" s="327"/>
      <c r="V36" s="327"/>
      <c r="W36" s="327"/>
      <c r="X36" s="327"/>
      <c r="Y36" s="327"/>
      <c r="Z36" s="327"/>
      <c r="AA36" s="327"/>
      <c r="AB36" s="327"/>
      <c r="AC36" s="327"/>
      <c r="AD36" s="327"/>
      <c r="AE36" s="327"/>
    </row>
    <row r="37" spans="1:31" s="2" customFormat="1" ht="14.45" hidden="1" customHeight="1">
      <c r="A37" s="327"/>
      <c r="B37" s="40"/>
      <c r="C37" s="327"/>
      <c r="D37" s="327"/>
      <c r="E37" s="326" t="s">
        <v>51</v>
      </c>
      <c r="F37" s="116">
        <f>ROUND((SUM(BI80:BI101)),  2)</f>
        <v>0</v>
      </c>
      <c r="G37" s="327"/>
      <c r="H37" s="327"/>
      <c r="I37" s="117">
        <v>0</v>
      </c>
      <c r="J37" s="116">
        <f>0</f>
        <v>0</v>
      </c>
      <c r="K37" s="327"/>
      <c r="L37" s="105"/>
      <c r="S37" s="327"/>
      <c r="T37" s="327"/>
      <c r="U37" s="327"/>
      <c r="V37" s="327"/>
      <c r="W37" s="327"/>
      <c r="X37" s="327"/>
      <c r="Y37" s="327"/>
      <c r="Z37" s="327"/>
      <c r="AA37" s="327"/>
      <c r="AB37" s="327"/>
      <c r="AC37" s="327"/>
      <c r="AD37" s="327"/>
      <c r="AE37" s="327"/>
    </row>
    <row r="38" spans="1:31" s="2" customFormat="1" ht="6.95" customHeight="1">
      <c r="A38" s="327"/>
      <c r="B38" s="40"/>
      <c r="C38" s="327"/>
      <c r="D38" s="327"/>
      <c r="E38" s="327"/>
      <c r="F38" s="327"/>
      <c r="G38" s="327"/>
      <c r="H38" s="327"/>
      <c r="I38" s="327"/>
      <c r="J38" s="327"/>
      <c r="K38" s="327"/>
      <c r="L38" s="105"/>
      <c r="S38" s="327"/>
      <c r="T38" s="327"/>
      <c r="U38" s="327"/>
      <c r="V38" s="327"/>
      <c r="W38" s="327"/>
      <c r="X38" s="327"/>
      <c r="Y38" s="327"/>
      <c r="Z38" s="327"/>
      <c r="AA38" s="327"/>
      <c r="AB38" s="327"/>
      <c r="AC38" s="327"/>
      <c r="AD38" s="327"/>
      <c r="AE38" s="327"/>
    </row>
    <row r="39" spans="1:31" s="2" customFormat="1" ht="25.35" customHeight="1">
      <c r="A39" s="327"/>
      <c r="B39" s="40"/>
      <c r="C39" s="118"/>
      <c r="D39" s="119" t="s">
        <v>52</v>
      </c>
      <c r="E39" s="120"/>
      <c r="F39" s="120"/>
      <c r="G39" s="121" t="s">
        <v>53</v>
      </c>
      <c r="H39" s="122" t="s">
        <v>54</v>
      </c>
      <c r="I39" s="120"/>
      <c r="J39" s="123">
        <f>SUM(J30:J37)</f>
        <v>0</v>
      </c>
      <c r="K39" s="124"/>
      <c r="L39" s="105"/>
      <c r="S39" s="327"/>
      <c r="T39" s="327"/>
      <c r="U39" s="327"/>
      <c r="V39" s="327"/>
      <c r="W39" s="327"/>
      <c r="X39" s="327"/>
      <c r="Y39" s="327"/>
      <c r="Z39" s="327"/>
      <c r="AA39" s="327"/>
      <c r="AB39" s="327"/>
      <c r="AC39" s="327"/>
      <c r="AD39" s="327"/>
      <c r="AE39" s="327"/>
    </row>
    <row r="40" spans="1:31" s="2" customFormat="1" ht="14.45" customHeight="1">
      <c r="A40" s="327"/>
      <c r="B40" s="125"/>
      <c r="C40" s="126"/>
      <c r="D40" s="126"/>
      <c r="E40" s="126"/>
      <c r="F40" s="126"/>
      <c r="G40" s="126"/>
      <c r="H40" s="126"/>
      <c r="I40" s="126"/>
      <c r="J40" s="126"/>
      <c r="K40" s="126"/>
      <c r="L40" s="105"/>
      <c r="S40" s="327"/>
      <c r="T40" s="327"/>
      <c r="U40" s="327"/>
      <c r="V40" s="327"/>
      <c r="W40" s="327"/>
      <c r="X40" s="327"/>
      <c r="Y40" s="327"/>
      <c r="Z40" s="327"/>
      <c r="AA40" s="327"/>
      <c r="AB40" s="327"/>
      <c r="AC40" s="327"/>
      <c r="AD40" s="327"/>
      <c r="AE40" s="327"/>
    </row>
    <row r="41" spans="1:31" s="325" customFormat="1"/>
    <row r="42" spans="1:31" s="325" customFormat="1"/>
    <row r="43" spans="1:31" s="325" customFormat="1"/>
    <row r="44" spans="1:31" s="2" customFormat="1" ht="6.95" customHeight="1">
      <c r="A44" s="327"/>
      <c r="B44" s="127"/>
      <c r="C44" s="128"/>
      <c r="D44" s="128"/>
      <c r="E44" s="128"/>
      <c r="F44" s="128"/>
      <c r="G44" s="128"/>
      <c r="H44" s="128"/>
      <c r="I44" s="128"/>
      <c r="J44" s="128"/>
      <c r="K44" s="128"/>
      <c r="L44" s="105"/>
      <c r="S44" s="327"/>
      <c r="T44" s="327"/>
      <c r="U44" s="327"/>
      <c r="V44" s="327"/>
      <c r="W44" s="327"/>
      <c r="X44" s="327"/>
      <c r="Y44" s="327"/>
      <c r="Z44" s="327"/>
      <c r="AA44" s="327"/>
      <c r="AB44" s="327"/>
      <c r="AC44" s="327"/>
      <c r="AD44" s="327"/>
      <c r="AE44" s="327"/>
    </row>
    <row r="45" spans="1:31" s="2" customFormat="1" ht="24.95" customHeight="1">
      <c r="A45" s="327"/>
      <c r="B45" s="36"/>
      <c r="C45" s="25" t="s">
        <v>101</v>
      </c>
      <c r="D45" s="331"/>
      <c r="E45" s="331"/>
      <c r="F45" s="331"/>
      <c r="G45" s="331"/>
      <c r="H45" s="331"/>
      <c r="I45" s="331"/>
      <c r="J45" s="331"/>
      <c r="K45" s="331"/>
      <c r="L45" s="105"/>
      <c r="S45" s="327"/>
      <c r="T45" s="327"/>
      <c r="U45" s="327"/>
      <c r="V45" s="327"/>
      <c r="W45" s="327"/>
      <c r="X45" s="327"/>
      <c r="Y45" s="327"/>
      <c r="Z45" s="327"/>
      <c r="AA45" s="327"/>
      <c r="AB45" s="327"/>
      <c r="AC45" s="327"/>
      <c r="AD45" s="327"/>
      <c r="AE45" s="327"/>
    </row>
    <row r="46" spans="1:31" s="2" customFormat="1" ht="6.95" customHeight="1">
      <c r="A46" s="327"/>
      <c r="B46" s="36"/>
      <c r="C46" s="331"/>
      <c r="D46" s="331"/>
      <c r="E46" s="331"/>
      <c r="F46" s="331"/>
      <c r="G46" s="331"/>
      <c r="H46" s="331"/>
      <c r="I46" s="331"/>
      <c r="J46" s="331"/>
      <c r="K46" s="331"/>
      <c r="L46" s="105"/>
      <c r="S46" s="327"/>
      <c r="T46" s="327"/>
      <c r="U46" s="327"/>
      <c r="V46" s="327"/>
      <c r="W46" s="327"/>
      <c r="X46" s="327"/>
      <c r="Y46" s="327"/>
      <c r="Z46" s="327"/>
      <c r="AA46" s="327"/>
      <c r="AB46" s="327"/>
      <c r="AC46" s="327"/>
      <c r="AD46" s="327"/>
      <c r="AE46" s="327"/>
    </row>
    <row r="47" spans="1:31" s="2" customFormat="1" ht="12" customHeight="1">
      <c r="A47" s="327"/>
      <c r="B47" s="36"/>
      <c r="C47" s="330" t="s">
        <v>16</v>
      </c>
      <c r="D47" s="331"/>
      <c r="E47" s="331"/>
      <c r="F47" s="331"/>
      <c r="G47" s="331"/>
      <c r="H47" s="331"/>
      <c r="I47" s="331"/>
      <c r="J47" s="331"/>
      <c r="K47" s="331"/>
      <c r="L47" s="105"/>
      <c r="S47" s="327"/>
      <c r="T47" s="327"/>
      <c r="U47" s="327"/>
      <c r="V47" s="327"/>
      <c r="W47" s="327"/>
      <c r="X47" s="327"/>
      <c r="Y47" s="327"/>
      <c r="Z47" s="327"/>
      <c r="AA47" s="327"/>
      <c r="AB47" s="327"/>
      <c r="AC47" s="327"/>
      <c r="AD47" s="327"/>
      <c r="AE47" s="327"/>
    </row>
    <row r="48" spans="1:31" s="2" customFormat="1" ht="16.5" customHeight="1">
      <c r="A48" s="327"/>
      <c r="B48" s="36"/>
      <c r="C48" s="331"/>
      <c r="D48" s="331"/>
      <c r="E48" s="373" t="str">
        <f>E7</f>
        <v>PD Intenzifikace ČOV Český Brod</v>
      </c>
      <c r="F48" s="374"/>
      <c r="G48" s="374"/>
      <c r="H48" s="374"/>
      <c r="I48" s="331"/>
      <c r="J48" s="331"/>
      <c r="K48" s="331"/>
      <c r="L48" s="105"/>
      <c r="S48" s="327"/>
      <c r="T48" s="327"/>
      <c r="U48" s="327"/>
      <c r="V48" s="327"/>
      <c r="W48" s="327"/>
      <c r="X48" s="327"/>
      <c r="Y48" s="327"/>
      <c r="Z48" s="327"/>
      <c r="AA48" s="327"/>
      <c r="AB48" s="327"/>
      <c r="AC48" s="327"/>
      <c r="AD48" s="327"/>
      <c r="AE48" s="327"/>
    </row>
    <row r="49" spans="1:47" s="2" customFormat="1" ht="12" customHeight="1">
      <c r="A49" s="327"/>
      <c r="B49" s="36"/>
      <c r="C49" s="330" t="s">
        <v>99</v>
      </c>
      <c r="D49" s="331"/>
      <c r="E49" s="331"/>
      <c r="F49" s="331"/>
      <c r="G49" s="331"/>
      <c r="H49" s="331"/>
      <c r="I49" s="331"/>
      <c r="J49" s="331"/>
      <c r="K49" s="331"/>
      <c r="L49" s="105"/>
      <c r="S49" s="327"/>
      <c r="T49" s="327"/>
      <c r="U49" s="327"/>
      <c r="V49" s="327"/>
      <c r="W49" s="327"/>
      <c r="X49" s="327"/>
      <c r="Y49" s="327"/>
      <c r="Z49" s="327"/>
      <c r="AA49" s="327"/>
      <c r="AB49" s="327"/>
      <c r="AC49" s="327"/>
      <c r="AD49" s="327"/>
      <c r="AE49" s="327"/>
    </row>
    <row r="50" spans="1:47" s="2" customFormat="1" ht="16.5" customHeight="1">
      <c r="A50" s="327"/>
      <c r="B50" s="36"/>
      <c r="C50" s="331"/>
      <c r="D50" s="331"/>
      <c r="E50" s="361" t="str">
        <f>E9</f>
        <v>04 - Ostatní a vedlejší náklady</v>
      </c>
      <c r="F50" s="372"/>
      <c r="G50" s="372"/>
      <c r="H50" s="372"/>
      <c r="I50" s="331"/>
      <c r="J50" s="331"/>
      <c r="K50" s="331"/>
      <c r="L50" s="105"/>
      <c r="S50" s="327"/>
      <c r="T50" s="327"/>
      <c r="U50" s="327"/>
      <c r="V50" s="327"/>
      <c r="W50" s="327"/>
      <c r="X50" s="327"/>
      <c r="Y50" s="327"/>
      <c r="Z50" s="327"/>
      <c r="AA50" s="327"/>
      <c r="AB50" s="327"/>
      <c r="AC50" s="327"/>
      <c r="AD50" s="327"/>
      <c r="AE50" s="327"/>
    </row>
    <row r="51" spans="1:47" s="2" customFormat="1" ht="6.95" customHeight="1">
      <c r="A51" s="327"/>
      <c r="B51" s="36"/>
      <c r="C51" s="331"/>
      <c r="D51" s="331"/>
      <c r="E51" s="331"/>
      <c r="F51" s="331"/>
      <c r="G51" s="331"/>
      <c r="H51" s="331"/>
      <c r="I51" s="331"/>
      <c r="J51" s="331"/>
      <c r="K51" s="331"/>
      <c r="L51" s="105"/>
      <c r="S51" s="327"/>
      <c r="T51" s="327"/>
      <c r="U51" s="327"/>
      <c r="V51" s="327"/>
      <c r="W51" s="327"/>
      <c r="X51" s="327"/>
      <c r="Y51" s="327"/>
      <c r="Z51" s="327"/>
      <c r="AA51" s="327"/>
      <c r="AB51" s="327"/>
      <c r="AC51" s="327"/>
      <c r="AD51" s="327"/>
      <c r="AE51" s="327"/>
    </row>
    <row r="52" spans="1:47" s="2" customFormat="1" ht="12" customHeight="1">
      <c r="A52" s="327"/>
      <c r="B52" s="36"/>
      <c r="C52" s="330" t="s">
        <v>21</v>
      </c>
      <c r="D52" s="331"/>
      <c r="E52" s="331"/>
      <c r="F52" s="323" t="str">
        <f>F12</f>
        <v>Český Brod</v>
      </c>
      <c r="G52" s="331"/>
      <c r="H52" s="331"/>
      <c r="I52" s="330" t="s">
        <v>23</v>
      </c>
      <c r="J52" s="321" t="str">
        <f>IF(J12="","",J12)</f>
        <v>28. 11. 2019</v>
      </c>
      <c r="K52" s="331"/>
      <c r="L52" s="105"/>
      <c r="S52" s="327"/>
      <c r="T52" s="327"/>
      <c r="U52" s="327"/>
      <c r="V52" s="327"/>
      <c r="W52" s="327"/>
      <c r="X52" s="327"/>
      <c r="Y52" s="327"/>
      <c r="Z52" s="327"/>
      <c r="AA52" s="327"/>
      <c r="AB52" s="327"/>
      <c r="AC52" s="327"/>
      <c r="AD52" s="327"/>
      <c r="AE52" s="327"/>
    </row>
    <row r="53" spans="1:47" s="2" customFormat="1" ht="6.95" customHeight="1">
      <c r="A53" s="327"/>
      <c r="B53" s="36"/>
      <c r="C53" s="331"/>
      <c r="D53" s="331"/>
      <c r="E53" s="331"/>
      <c r="F53" s="331"/>
      <c r="G53" s="331"/>
      <c r="H53" s="331"/>
      <c r="I53" s="331"/>
      <c r="J53" s="331"/>
      <c r="K53" s="331"/>
      <c r="L53" s="105"/>
      <c r="S53" s="327"/>
      <c r="T53" s="327"/>
      <c r="U53" s="327"/>
      <c r="V53" s="327"/>
      <c r="W53" s="327"/>
      <c r="X53" s="327"/>
      <c r="Y53" s="327"/>
      <c r="Z53" s="327"/>
      <c r="AA53" s="327"/>
      <c r="AB53" s="327"/>
      <c r="AC53" s="327"/>
      <c r="AD53" s="327"/>
      <c r="AE53" s="327"/>
    </row>
    <row r="54" spans="1:47" s="2" customFormat="1" ht="40.15" customHeight="1">
      <c r="A54" s="327"/>
      <c r="B54" s="36"/>
      <c r="C54" s="330" t="s">
        <v>25</v>
      </c>
      <c r="D54" s="331"/>
      <c r="E54" s="331"/>
      <c r="F54" s="323" t="str">
        <f>E15</f>
        <v xml:space="preserve">Město Český Brod, náměstí Husovo 70, 282 01 Český </v>
      </c>
      <c r="G54" s="331"/>
      <c r="H54" s="331"/>
      <c r="I54" s="330" t="s">
        <v>32</v>
      </c>
      <c r="J54" s="324" t="str">
        <f>E21</f>
        <v>Ing. Jan Šinták – I.P.R.E.Kolová.362 14</v>
      </c>
      <c r="K54" s="331"/>
      <c r="L54" s="105"/>
      <c r="S54" s="327"/>
      <c r="T54" s="327"/>
      <c r="U54" s="327"/>
      <c r="V54" s="327"/>
      <c r="W54" s="327"/>
      <c r="X54" s="327"/>
      <c r="Y54" s="327"/>
      <c r="Z54" s="327"/>
      <c r="AA54" s="327"/>
      <c r="AB54" s="327"/>
      <c r="AC54" s="327"/>
      <c r="AD54" s="327"/>
      <c r="AE54" s="327"/>
    </row>
    <row r="55" spans="1:47" s="2" customFormat="1" ht="40.15" customHeight="1">
      <c r="A55" s="327"/>
      <c r="B55" s="36"/>
      <c r="C55" s="330" t="s">
        <v>30</v>
      </c>
      <c r="D55" s="331"/>
      <c r="E55" s="331"/>
      <c r="F55" s="323" t="str">
        <f>IF(E18="","",E18)</f>
        <v>Vyplň údaj</v>
      </c>
      <c r="G55" s="331"/>
      <c r="H55" s="331"/>
      <c r="I55" s="330" t="s">
        <v>36</v>
      </c>
      <c r="J55" s="324" t="str">
        <f>E24</f>
        <v>Ing.Jana Handšuhová Smutná</v>
      </c>
      <c r="K55" s="331"/>
      <c r="L55" s="105"/>
      <c r="S55" s="327"/>
      <c r="T55" s="327"/>
      <c r="U55" s="327"/>
      <c r="V55" s="327"/>
      <c r="W55" s="327"/>
      <c r="X55" s="327"/>
      <c r="Y55" s="327"/>
      <c r="Z55" s="327"/>
      <c r="AA55" s="327"/>
      <c r="AB55" s="327"/>
      <c r="AC55" s="327"/>
      <c r="AD55" s="327"/>
      <c r="AE55" s="327"/>
    </row>
    <row r="56" spans="1:47" s="2" customFormat="1" ht="10.35" customHeight="1">
      <c r="A56" s="327"/>
      <c r="B56" s="36"/>
      <c r="C56" s="331"/>
      <c r="D56" s="331"/>
      <c r="E56" s="331"/>
      <c r="F56" s="331"/>
      <c r="G56" s="331"/>
      <c r="H56" s="331"/>
      <c r="I56" s="331"/>
      <c r="J56" s="331"/>
      <c r="K56" s="331"/>
      <c r="L56" s="105"/>
      <c r="S56" s="327"/>
      <c r="T56" s="327"/>
      <c r="U56" s="327"/>
      <c r="V56" s="327"/>
      <c r="W56" s="327"/>
      <c r="X56" s="327"/>
      <c r="Y56" s="327"/>
      <c r="Z56" s="327"/>
      <c r="AA56" s="327"/>
      <c r="AB56" s="327"/>
      <c r="AC56" s="327"/>
      <c r="AD56" s="327"/>
      <c r="AE56" s="327"/>
    </row>
    <row r="57" spans="1:47" s="2" customFormat="1" ht="29.25" customHeight="1">
      <c r="A57" s="327"/>
      <c r="B57" s="36"/>
      <c r="C57" s="129" t="s">
        <v>102</v>
      </c>
      <c r="D57" s="130"/>
      <c r="E57" s="130"/>
      <c r="F57" s="130"/>
      <c r="G57" s="130"/>
      <c r="H57" s="130"/>
      <c r="I57" s="130"/>
      <c r="J57" s="131" t="s">
        <v>103</v>
      </c>
      <c r="K57" s="130"/>
      <c r="L57" s="105"/>
      <c r="S57" s="327"/>
      <c r="T57" s="327"/>
      <c r="U57" s="327"/>
      <c r="V57" s="327"/>
      <c r="W57" s="327"/>
      <c r="X57" s="327"/>
      <c r="Y57" s="327"/>
      <c r="Z57" s="327"/>
      <c r="AA57" s="327"/>
      <c r="AB57" s="327"/>
      <c r="AC57" s="327"/>
      <c r="AD57" s="327"/>
      <c r="AE57" s="327"/>
    </row>
    <row r="58" spans="1:47" s="2" customFormat="1" ht="10.35" customHeight="1">
      <c r="A58" s="327"/>
      <c r="B58" s="36"/>
      <c r="C58" s="331"/>
      <c r="D58" s="331"/>
      <c r="E58" s="331"/>
      <c r="F58" s="331"/>
      <c r="G58" s="331"/>
      <c r="H58" s="331"/>
      <c r="I58" s="331"/>
      <c r="J58" s="331"/>
      <c r="K58" s="331"/>
      <c r="L58" s="105"/>
      <c r="S58" s="327"/>
      <c r="T58" s="327"/>
      <c r="U58" s="327"/>
      <c r="V58" s="327"/>
      <c r="W58" s="327"/>
      <c r="X58" s="327"/>
      <c r="Y58" s="327"/>
      <c r="Z58" s="327"/>
      <c r="AA58" s="327"/>
      <c r="AB58" s="327"/>
      <c r="AC58" s="327"/>
      <c r="AD58" s="327"/>
      <c r="AE58" s="327"/>
    </row>
    <row r="59" spans="1:47" s="2" customFormat="1" ht="22.9" customHeight="1">
      <c r="A59" s="327"/>
      <c r="B59" s="36"/>
      <c r="C59" s="132" t="s">
        <v>74</v>
      </c>
      <c r="D59" s="331"/>
      <c r="E59" s="331"/>
      <c r="F59" s="331"/>
      <c r="G59" s="331"/>
      <c r="H59" s="331"/>
      <c r="I59" s="331"/>
      <c r="J59" s="322">
        <f>J80</f>
        <v>0</v>
      </c>
      <c r="K59" s="331"/>
      <c r="L59" s="105"/>
      <c r="S59" s="327"/>
      <c r="T59" s="327"/>
      <c r="U59" s="327"/>
      <c r="V59" s="327"/>
      <c r="W59" s="327"/>
      <c r="X59" s="327"/>
      <c r="Y59" s="327"/>
      <c r="Z59" s="327"/>
      <c r="AA59" s="327"/>
      <c r="AB59" s="327"/>
      <c r="AC59" s="327"/>
      <c r="AD59" s="327"/>
      <c r="AE59" s="327"/>
      <c r="AU59" s="19" t="s">
        <v>104</v>
      </c>
    </row>
    <row r="60" spans="1:47" s="9" customFormat="1" ht="24.95" customHeight="1">
      <c r="B60" s="133"/>
      <c r="C60" s="134"/>
      <c r="D60" s="135" t="s">
        <v>2611</v>
      </c>
      <c r="E60" s="136"/>
      <c r="F60" s="136"/>
      <c r="G60" s="136"/>
      <c r="H60" s="136"/>
      <c r="I60" s="136"/>
      <c r="J60" s="137">
        <f>J81</f>
        <v>0</v>
      </c>
      <c r="K60" s="134"/>
      <c r="L60" s="138"/>
    </row>
    <row r="61" spans="1:47" s="2" customFormat="1" ht="21.75" customHeight="1">
      <c r="A61" s="327"/>
      <c r="B61" s="36"/>
      <c r="C61" s="331"/>
      <c r="D61" s="331"/>
      <c r="E61" s="331"/>
      <c r="F61" s="331"/>
      <c r="G61" s="331"/>
      <c r="H61" s="331"/>
      <c r="I61" s="331"/>
      <c r="J61" s="331"/>
      <c r="K61" s="331"/>
      <c r="L61" s="105"/>
      <c r="S61" s="327"/>
      <c r="T61" s="327"/>
      <c r="U61" s="327"/>
      <c r="V61" s="327"/>
      <c r="W61" s="327"/>
      <c r="X61" s="327"/>
      <c r="Y61" s="327"/>
      <c r="Z61" s="327"/>
      <c r="AA61" s="327"/>
      <c r="AB61" s="327"/>
      <c r="AC61" s="327"/>
      <c r="AD61" s="327"/>
      <c r="AE61" s="327"/>
    </row>
    <row r="62" spans="1:47" s="2" customFormat="1" ht="6.95" customHeight="1">
      <c r="A62" s="327"/>
      <c r="B62" s="48"/>
      <c r="C62" s="49"/>
      <c r="D62" s="49"/>
      <c r="E62" s="49"/>
      <c r="F62" s="49"/>
      <c r="G62" s="49"/>
      <c r="H62" s="49"/>
      <c r="I62" s="49"/>
      <c r="J62" s="49"/>
      <c r="K62" s="49"/>
      <c r="L62" s="105"/>
      <c r="S62" s="327"/>
      <c r="T62" s="327"/>
      <c r="U62" s="327"/>
      <c r="V62" s="327"/>
      <c r="W62" s="327"/>
      <c r="X62" s="327"/>
      <c r="Y62" s="327"/>
      <c r="Z62" s="327"/>
      <c r="AA62" s="327"/>
      <c r="AB62" s="327"/>
      <c r="AC62" s="327"/>
      <c r="AD62" s="327"/>
      <c r="AE62" s="327"/>
    </row>
    <row r="63" spans="1:47" s="325" customFormat="1"/>
    <row r="64" spans="1:47" s="325" customFormat="1"/>
    <row r="65" spans="1:63" s="325" customFormat="1"/>
    <row r="66" spans="1:63" s="2" customFormat="1" ht="6.95" customHeight="1">
      <c r="A66" s="327"/>
      <c r="B66" s="50"/>
      <c r="C66" s="51"/>
      <c r="D66" s="51"/>
      <c r="E66" s="51"/>
      <c r="F66" s="51"/>
      <c r="G66" s="51"/>
      <c r="H66" s="51"/>
      <c r="I66" s="51"/>
      <c r="J66" s="51"/>
      <c r="K66" s="51"/>
      <c r="L66" s="105"/>
      <c r="S66" s="327"/>
      <c r="T66" s="327"/>
      <c r="U66" s="327"/>
      <c r="V66" s="327"/>
      <c r="W66" s="327"/>
      <c r="X66" s="327"/>
      <c r="Y66" s="327"/>
      <c r="Z66" s="327"/>
      <c r="AA66" s="327"/>
      <c r="AB66" s="327"/>
      <c r="AC66" s="327"/>
      <c r="AD66" s="327"/>
      <c r="AE66" s="327"/>
    </row>
    <row r="67" spans="1:63" s="2" customFormat="1" ht="24.95" customHeight="1">
      <c r="A67" s="327"/>
      <c r="B67" s="36"/>
      <c r="C67" s="25" t="s">
        <v>119</v>
      </c>
      <c r="D67" s="331"/>
      <c r="E67" s="331"/>
      <c r="F67" s="331"/>
      <c r="G67" s="331"/>
      <c r="H67" s="331"/>
      <c r="I67" s="331"/>
      <c r="J67" s="331"/>
      <c r="K67" s="331"/>
      <c r="L67" s="105"/>
      <c r="S67" s="327"/>
      <c r="T67" s="327"/>
      <c r="U67" s="327"/>
      <c r="V67" s="327"/>
      <c r="W67" s="327"/>
      <c r="X67" s="327"/>
      <c r="Y67" s="327"/>
      <c r="Z67" s="327"/>
      <c r="AA67" s="327"/>
      <c r="AB67" s="327"/>
      <c r="AC67" s="327"/>
      <c r="AD67" s="327"/>
      <c r="AE67" s="327"/>
    </row>
    <row r="68" spans="1:63" s="2" customFormat="1" ht="6.95" customHeight="1">
      <c r="A68" s="327"/>
      <c r="B68" s="36"/>
      <c r="C68" s="331"/>
      <c r="D68" s="331"/>
      <c r="E68" s="331"/>
      <c r="F68" s="331"/>
      <c r="G68" s="331"/>
      <c r="H68" s="331"/>
      <c r="I68" s="331"/>
      <c r="J68" s="331"/>
      <c r="K68" s="331"/>
      <c r="L68" s="105"/>
      <c r="S68" s="327"/>
      <c r="T68" s="327"/>
      <c r="U68" s="327"/>
      <c r="V68" s="327"/>
      <c r="W68" s="327"/>
      <c r="X68" s="327"/>
      <c r="Y68" s="327"/>
      <c r="Z68" s="327"/>
      <c r="AA68" s="327"/>
      <c r="AB68" s="327"/>
      <c r="AC68" s="327"/>
      <c r="AD68" s="327"/>
      <c r="AE68" s="327"/>
    </row>
    <row r="69" spans="1:63" s="2" customFormat="1" ht="12" customHeight="1">
      <c r="A69" s="327"/>
      <c r="B69" s="36"/>
      <c r="C69" s="330" t="s">
        <v>16</v>
      </c>
      <c r="D69" s="331"/>
      <c r="E69" s="331"/>
      <c r="F69" s="331"/>
      <c r="G69" s="331"/>
      <c r="H69" s="331"/>
      <c r="I69" s="331"/>
      <c r="J69" s="331"/>
      <c r="K69" s="331"/>
      <c r="L69" s="105"/>
      <c r="S69" s="327"/>
      <c r="T69" s="327"/>
      <c r="U69" s="327"/>
      <c r="V69" s="327"/>
      <c r="W69" s="327"/>
      <c r="X69" s="327"/>
      <c r="Y69" s="327"/>
      <c r="Z69" s="327"/>
      <c r="AA69" s="327"/>
      <c r="AB69" s="327"/>
      <c r="AC69" s="327"/>
      <c r="AD69" s="327"/>
      <c r="AE69" s="327"/>
    </row>
    <row r="70" spans="1:63" s="2" customFormat="1" ht="16.5" customHeight="1">
      <c r="A70" s="327"/>
      <c r="B70" s="36"/>
      <c r="C70" s="331"/>
      <c r="D70" s="331"/>
      <c r="E70" s="373" t="str">
        <f>E7</f>
        <v>PD Intenzifikace ČOV Český Brod</v>
      </c>
      <c r="F70" s="374"/>
      <c r="G70" s="374"/>
      <c r="H70" s="374"/>
      <c r="I70" s="331"/>
      <c r="J70" s="331"/>
      <c r="K70" s="331"/>
      <c r="L70" s="105"/>
      <c r="S70" s="327"/>
      <c r="T70" s="327"/>
      <c r="U70" s="327"/>
      <c r="V70" s="327"/>
      <c r="W70" s="327"/>
      <c r="X70" s="327"/>
      <c r="Y70" s="327"/>
      <c r="Z70" s="327"/>
      <c r="AA70" s="327"/>
      <c r="AB70" s="327"/>
      <c r="AC70" s="327"/>
      <c r="AD70" s="327"/>
      <c r="AE70" s="327"/>
    </row>
    <row r="71" spans="1:63" s="2" customFormat="1" ht="12" customHeight="1">
      <c r="A71" s="327"/>
      <c r="B71" s="36"/>
      <c r="C71" s="330" t="s">
        <v>99</v>
      </c>
      <c r="D71" s="331"/>
      <c r="E71" s="331"/>
      <c r="F71" s="331"/>
      <c r="G71" s="331"/>
      <c r="H71" s="331"/>
      <c r="I71" s="331"/>
      <c r="J71" s="331"/>
      <c r="K71" s="331"/>
      <c r="L71" s="105"/>
      <c r="S71" s="327"/>
      <c r="T71" s="327"/>
      <c r="U71" s="327"/>
      <c r="V71" s="327"/>
      <c r="W71" s="327"/>
      <c r="X71" s="327"/>
      <c r="Y71" s="327"/>
      <c r="Z71" s="327"/>
      <c r="AA71" s="327"/>
      <c r="AB71" s="327"/>
      <c r="AC71" s="327"/>
      <c r="AD71" s="327"/>
      <c r="AE71" s="327"/>
    </row>
    <row r="72" spans="1:63" s="2" customFormat="1" ht="16.5" customHeight="1">
      <c r="A72" s="327"/>
      <c r="B72" s="36"/>
      <c r="C72" s="331"/>
      <c r="D72" s="331"/>
      <c r="E72" s="361" t="str">
        <f>E9</f>
        <v>04 - Ostatní a vedlejší náklady</v>
      </c>
      <c r="F72" s="372"/>
      <c r="G72" s="372"/>
      <c r="H72" s="372"/>
      <c r="I72" s="331"/>
      <c r="J72" s="331"/>
      <c r="K72" s="331"/>
      <c r="L72" s="105"/>
      <c r="S72" s="327"/>
      <c r="T72" s="327"/>
      <c r="U72" s="327"/>
      <c r="V72" s="327"/>
      <c r="W72" s="327"/>
      <c r="X72" s="327"/>
      <c r="Y72" s="327"/>
      <c r="Z72" s="327"/>
      <c r="AA72" s="327"/>
      <c r="AB72" s="327"/>
      <c r="AC72" s="327"/>
      <c r="AD72" s="327"/>
      <c r="AE72" s="327"/>
    </row>
    <row r="73" spans="1:63" s="2" customFormat="1" ht="6.95" customHeight="1">
      <c r="A73" s="327"/>
      <c r="B73" s="36"/>
      <c r="C73" s="331"/>
      <c r="D73" s="331"/>
      <c r="E73" s="331"/>
      <c r="F73" s="331"/>
      <c r="G73" s="331"/>
      <c r="H73" s="331"/>
      <c r="I73" s="331"/>
      <c r="J73" s="331"/>
      <c r="K73" s="331"/>
      <c r="L73" s="105"/>
      <c r="S73" s="327"/>
      <c r="T73" s="327"/>
      <c r="U73" s="327"/>
      <c r="V73" s="327"/>
      <c r="W73" s="327"/>
      <c r="X73" s="327"/>
      <c r="Y73" s="327"/>
      <c r="Z73" s="327"/>
      <c r="AA73" s="327"/>
      <c r="AB73" s="327"/>
      <c r="AC73" s="327"/>
      <c r="AD73" s="327"/>
      <c r="AE73" s="327"/>
    </row>
    <row r="74" spans="1:63" s="2" customFormat="1" ht="12" customHeight="1">
      <c r="A74" s="327"/>
      <c r="B74" s="36"/>
      <c r="C74" s="330" t="s">
        <v>21</v>
      </c>
      <c r="D74" s="331"/>
      <c r="E74" s="331"/>
      <c r="F74" s="323" t="str">
        <f>F12</f>
        <v>Český Brod</v>
      </c>
      <c r="G74" s="331"/>
      <c r="H74" s="331"/>
      <c r="I74" s="330" t="s">
        <v>23</v>
      </c>
      <c r="J74" s="321" t="str">
        <f>IF(J12="","",J12)</f>
        <v>28. 11. 2019</v>
      </c>
      <c r="K74" s="331"/>
      <c r="L74" s="105"/>
      <c r="S74" s="327"/>
      <c r="T74" s="327"/>
      <c r="U74" s="327"/>
      <c r="V74" s="327"/>
      <c r="W74" s="327"/>
      <c r="X74" s="327"/>
      <c r="Y74" s="327"/>
      <c r="Z74" s="327"/>
      <c r="AA74" s="327"/>
      <c r="AB74" s="327"/>
      <c r="AC74" s="327"/>
      <c r="AD74" s="327"/>
      <c r="AE74" s="327"/>
    </row>
    <row r="75" spans="1:63" s="2" customFormat="1" ht="6.95" customHeight="1">
      <c r="A75" s="327"/>
      <c r="B75" s="36"/>
      <c r="C75" s="331"/>
      <c r="D75" s="331"/>
      <c r="E75" s="331"/>
      <c r="F75" s="331"/>
      <c r="G75" s="331"/>
      <c r="H75" s="331"/>
      <c r="I75" s="331"/>
      <c r="J75" s="331"/>
      <c r="K75" s="331"/>
      <c r="L75" s="105"/>
      <c r="S75" s="327"/>
      <c r="T75" s="327"/>
      <c r="U75" s="327"/>
      <c r="V75" s="327"/>
      <c r="W75" s="327"/>
      <c r="X75" s="327"/>
      <c r="Y75" s="327"/>
      <c r="Z75" s="327"/>
      <c r="AA75" s="327"/>
      <c r="AB75" s="327"/>
      <c r="AC75" s="327"/>
      <c r="AD75" s="327"/>
      <c r="AE75" s="327"/>
    </row>
    <row r="76" spans="1:63" s="2" customFormat="1" ht="40.15" customHeight="1">
      <c r="A76" s="327"/>
      <c r="B76" s="36"/>
      <c r="C76" s="330" t="s">
        <v>25</v>
      </c>
      <c r="D76" s="331"/>
      <c r="E76" s="331"/>
      <c r="F76" s="323" t="str">
        <f>E15</f>
        <v xml:space="preserve">Město Český Brod, náměstí Husovo 70, 282 01 Český </v>
      </c>
      <c r="G76" s="331"/>
      <c r="H76" s="331"/>
      <c r="I76" s="330" t="s">
        <v>32</v>
      </c>
      <c r="J76" s="324" t="str">
        <f>E21</f>
        <v>Ing. Jan Šinták – I.P.R.E.Kolová.362 14</v>
      </c>
      <c r="K76" s="331"/>
      <c r="L76" s="105"/>
      <c r="S76" s="327"/>
      <c r="T76" s="327"/>
      <c r="U76" s="327"/>
      <c r="V76" s="327"/>
      <c r="W76" s="327"/>
      <c r="X76" s="327"/>
      <c r="Y76" s="327"/>
      <c r="Z76" s="327"/>
      <c r="AA76" s="327"/>
      <c r="AB76" s="327"/>
      <c r="AC76" s="327"/>
      <c r="AD76" s="327"/>
      <c r="AE76" s="327"/>
    </row>
    <row r="77" spans="1:63" s="2" customFormat="1" ht="40.15" customHeight="1">
      <c r="A77" s="327"/>
      <c r="B77" s="36"/>
      <c r="C77" s="330" t="s">
        <v>30</v>
      </c>
      <c r="D77" s="331"/>
      <c r="E77" s="331"/>
      <c r="F77" s="323" t="str">
        <f>IF(E18="","",E18)</f>
        <v>Vyplň údaj</v>
      </c>
      <c r="G77" s="331"/>
      <c r="H77" s="331"/>
      <c r="I77" s="330" t="s">
        <v>36</v>
      </c>
      <c r="J77" s="324" t="str">
        <f>E24</f>
        <v>Ing.Jana Handšuhová Smutná</v>
      </c>
      <c r="K77" s="331"/>
      <c r="L77" s="105"/>
      <c r="S77" s="327"/>
      <c r="T77" s="327"/>
      <c r="U77" s="327"/>
      <c r="V77" s="327"/>
      <c r="W77" s="327"/>
      <c r="X77" s="327"/>
      <c r="Y77" s="327"/>
      <c r="Z77" s="327"/>
      <c r="AA77" s="327"/>
      <c r="AB77" s="327"/>
      <c r="AC77" s="327"/>
      <c r="AD77" s="327"/>
      <c r="AE77" s="327"/>
    </row>
    <row r="78" spans="1:63" s="2" customFormat="1" ht="10.35" customHeight="1">
      <c r="A78" s="327"/>
      <c r="B78" s="36"/>
      <c r="C78" s="331"/>
      <c r="D78" s="331"/>
      <c r="E78" s="331"/>
      <c r="F78" s="331"/>
      <c r="G78" s="331"/>
      <c r="H78" s="331"/>
      <c r="I78" s="331"/>
      <c r="J78" s="331"/>
      <c r="K78" s="331"/>
      <c r="L78" s="105"/>
      <c r="S78" s="327"/>
      <c r="T78" s="327"/>
      <c r="U78" s="327"/>
      <c r="V78" s="327"/>
      <c r="W78" s="327"/>
      <c r="X78" s="327"/>
      <c r="Y78" s="327"/>
      <c r="Z78" s="327"/>
      <c r="AA78" s="327"/>
      <c r="AB78" s="327"/>
      <c r="AC78" s="327"/>
      <c r="AD78" s="327"/>
      <c r="AE78" s="327"/>
    </row>
    <row r="79" spans="1:63" s="11" customFormat="1" ht="29.25" customHeight="1">
      <c r="A79" s="144"/>
      <c r="B79" s="145"/>
      <c r="C79" s="146" t="s">
        <v>120</v>
      </c>
      <c r="D79" s="147" t="s">
        <v>61</v>
      </c>
      <c r="E79" s="147" t="s">
        <v>57</v>
      </c>
      <c r="F79" s="147" t="s">
        <v>58</v>
      </c>
      <c r="G79" s="147" t="s">
        <v>121</v>
      </c>
      <c r="H79" s="147" t="s">
        <v>122</v>
      </c>
      <c r="I79" s="147" t="s">
        <v>123</v>
      </c>
      <c r="J79" s="147" t="s">
        <v>103</v>
      </c>
      <c r="K79" s="148" t="s">
        <v>124</v>
      </c>
      <c r="L79" s="149"/>
      <c r="M79" s="68" t="s">
        <v>19</v>
      </c>
      <c r="N79" s="69" t="s">
        <v>46</v>
      </c>
      <c r="O79" s="69" t="s">
        <v>125</v>
      </c>
      <c r="P79" s="69" t="s">
        <v>126</v>
      </c>
      <c r="Q79" s="69" t="s">
        <v>127</v>
      </c>
      <c r="R79" s="69" t="s">
        <v>128</v>
      </c>
      <c r="S79" s="69" t="s">
        <v>129</v>
      </c>
      <c r="T79" s="70" t="s">
        <v>130</v>
      </c>
      <c r="U79" s="144"/>
      <c r="V79" s="144"/>
      <c r="W79" s="144"/>
      <c r="X79" s="144"/>
      <c r="Y79" s="144"/>
      <c r="Z79" s="144"/>
      <c r="AA79" s="144"/>
      <c r="AB79" s="144"/>
      <c r="AC79" s="144"/>
      <c r="AD79" s="144"/>
      <c r="AE79" s="144"/>
    </row>
    <row r="80" spans="1:63" s="2" customFormat="1" ht="22.9" customHeight="1">
      <c r="A80" s="327"/>
      <c r="B80" s="36"/>
      <c r="C80" s="75" t="s">
        <v>131</v>
      </c>
      <c r="D80" s="331"/>
      <c r="E80" s="331"/>
      <c r="F80" s="331"/>
      <c r="G80" s="331"/>
      <c r="H80" s="331"/>
      <c r="I80" s="331"/>
      <c r="J80" s="150">
        <f>BK80</f>
        <v>0</v>
      </c>
      <c r="K80" s="331"/>
      <c r="L80" s="40"/>
      <c r="M80" s="71"/>
      <c r="N80" s="151"/>
      <c r="O80" s="72"/>
      <c r="P80" s="152">
        <f>P81</f>
        <v>0</v>
      </c>
      <c r="Q80" s="72"/>
      <c r="R80" s="152">
        <f>R81</f>
        <v>0</v>
      </c>
      <c r="S80" s="72"/>
      <c r="T80" s="153">
        <f>T81</f>
        <v>0</v>
      </c>
      <c r="U80" s="327"/>
      <c r="V80" s="327"/>
      <c r="W80" s="327"/>
      <c r="X80" s="327"/>
      <c r="Y80" s="327"/>
      <c r="Z80" s="327"/>
      <c r="AA80" s="327"/>
      <c r="AB80" s="327"/>
      <c r="AC80" s="327"/>
      <c r="AD80" s="327"/>
      <c r="AE80" s="327"/>
      <c r="AT80" s="19" t="s">
        <v>75</v>
      </c>
      <c r="AU80" s="19" t="s">
        <v>104</v>
      </c>
      <c r="BK80" s="154">
        <f>BK81</f>
        <v>0</v>
      </c>
    </row>
    <row r="81" spans="1:65" s="12" customFormat="1" ht="25.9" customHeight="1">
      <c r="B81" s="155"/>
      <c r="C81" s="156"/>
      <c r="D81" s="157" t="s">
        <v>75</v>
      </c>
      <c r="E81" s="158" t="s">
        <v>2612</v>
      </c>
      <c r="F81" s="158" t="s">
        <v>2613</v>
      </c>
      <c r="G81" s="156"/>
      <c r="H81" s="156"/>
      <c r="I81" s="159"/>
      <c r="J81" s="160">
        <f>BK81</f>
        <v>0</v>
      </c>
      <c r="K81" s="156"/>
      <c r="L81" s="161"/>
      <c r="M81" s="162"/>
      <c r="N81" s="163"/>
      <c r="O81" s="163"/>
      <c r="P81" s="164">
        <f>SUM(P82:P101)</f>
        <v>0</v>
      </c>
      <c r="Q81" s="163"/>
      <c r="R81" s="164">
        <f>SUM(R82:R101)</f>
        <v>0</v>
      </c>
      <c r="S81" s="163"/>
      <c r="T81" s="165">
        <f>SUM(T82:T101)</f>
        <v>0</v>
      </c>
      <c r="AR81" s="166" t="s">
        <v>175</v>
      </c>
      <c r="AT81" s="167" t="s">
        <v>75</v>
      </c>
      <c r="AU81" s="167" t="s">
        <v>76</v>
      </c>
      <c r="AY81" s="166" t="s">
        <v>134</v>
      </c>
      <c r="BK81" s="168">
        <f>SUM(BK82:BK101)</f>
        <v>0</v>
      </c>
    </row>
    <row r="82" spans="1:65" s="2" customFormat="1" ht="14.45" customHeight="1">
      <c r="A82" s="327"/>
      <c r="B82" s="36"/>
      <c r="C82" s="170" t="s">
        <v>84</v>
      </c>
      <c r="D82" s="170" t="s">
        <v>136</v>
      </c>
      <c r="E82" s="171" t="s">
        <v>2614</v>
      </c>
      <c r="F82" s="172" t="s">
        <v>2615</v>
      </c>
      <c r="G82" s="173" t="s">
        <v>2616</v>
      </c>
      <c r="H82" s="174">
        <v>1</v>
      </c>
      <c r="I82" s="175"/>
      <c r="J82" s="176">
        <f t="shared" ref="J82:J90" si="0">ROUND(I82*H82,2)</f>
        <v>0</v>
      </c>
      <c r="K82" s="172" t="s">
        <v>19</v>
      </c>
      <c r="L82" s="40"/>
      <c r="M82" s="177" t="s">
        <v>19</v>
      </c>
      <c r="N82" s="178" t="s">
        <v>47</v>
      </c>
      <c r="O82" s="64"/>
      <c r="P82" s="179">
        <f t="shared" ref="P82:P90" si="1">O82*H82</f>
        <v>0</v>
      </c>
      <c r="Q82" s="179">
        <v>0</v>
      </c>
      <c r="R82" s="179">
        <f t="shared" ref="R82:R90" si="2">Q82*H82</f>
        <v>0</v>
      </c>
      <c r="S82" s="179">
        <v>0</v>
      </c>
      <c r="T82" s="180">
        <f t="shared" ref="T82:T90" si="3">S82*H82</f>
        <v>0</v>
      </c>
      <c r="U82" s="327"/>
      <c r="V82" s="327"/>
      <c r="W82" s="327"/>
      <c r="X82" s="327"/>
      <c r="Y82" s="327"/>
      <c r="Z82" s="327"/>
      <c r="AA82" s="327"/>
      <c r="AB82" s="327"/>
      <c r="AC82" s="327"/>
      <c r="AD82" s="327"/>
      <c r="AE82" s="327"/>
      <c r="AR82" s="181" t="s">
        <v>2617</v>
      </c>
      <c r="AT82" s="181" t="s">
        <v>136</v>
      </c>
      <c r="AU82" s="181" t="s">
        <v>84</v>
      </c>
      <c r="AY82" s="19" t="s">
        <v>134</v>
      </c>
      <c r="BE82" s="182">
        <f t="shared" ref="BE82:BE90" si="4">IF(N82="základní",J82,0)</f>
        <v>0</v>
      </c>
      <c r="BF82" s="182">
        <f t="shared" ref="BF82:BF90" si="5">IF(N82="snížená",J82,0)</f>
        <v>0</v>
      </c>
      <c r="BG82" s="182">
        <f t="shared" ref="BG82:BG90" si="6">IF(N82="zákl. přenesená",J82,0)</f>
        <v>0</v>
      </c>
      <c r="BH82" s="182">
        <f t="shared" ref="BH82:BH90" si="7">IF(N82="sníž. přenesená",J82,0)</f>
        <v>0</v>
      </c>
      <c r="BI82" s="182">
        <f t="shared" ref="BI82:BI90" si="8">IF(N82="nulová",J82,0)</f>
        <v>0</v>
      </c>
      <c r="BJ82" s="19" t="s">
        <v>84</v>
      </c>
      <c r="BK82" s="182">
        <f t="shared" ref="BK82:BK90" si="9">ROUND(I82*H82,2)</f>
        <v>0</v>
      </c>
      <c r="BL82" s="19" t="s">
        <v>2617</v>
      </c>
      <c r="BM82" s="181" t="s">
        <v>2618</v>
      </c>
    </row>
    <row r="83" spans="1:65" s="2" customFormat="1" ht="14.45" customHeight="1">
      <c r="A83" s="327"/>
      <c r="B83" s="36"/>
      <c r="C83" s="170" t="s">
        <v>86</v>
      </c>
      <c r="D83" s="170" t="s">
        <v>136</v>
      </c>
      <c r="E83" s="171" t="s">
        <v>2619</v>
      </c>
      <c r="F83" s="172" t="s">
        <v>2620</v>
      </c>
      <c r="G83" s="173" t="s">
        <v>2616</v>
      </c>
      <c r="H83" s="174">
        <v>1</v>
      </c>
      <c r="I83" s="175"/>
      <c r="J83" s="176">
        <f t="shared" si="0"/>
        <v>0</v>
      </c>
      <c r="K83" s="172" t="s">
        <v>19</v>
      </c>
      <c r="L83" s="40"/>
      <c r="M83" s="177" t="s">
        <v>19</v>
      </c>
      <c r="N83" s="178" t="s">
        <v>47</v>
      </c>
      <c r="O83" s="64"/>
      <c r="P83" s="179">
        <f t="shared" si="1"/>
        <v>0</v>
      </c>
      <c r="Q83" s="179">
        <v>0</v>
      </c>
      <c r="R83" s="179">
        <f t="shared" si="2"/>
        <v>0</v>
      </c>
      <c r="S83" s="179">
        <v>0</v>
      </c>
      <c r="T83" s="180">
        <f t="shared" si="3"/>
        <v>0</v>
      </c>
      <c r="U83" s="327"/>
      <c r="V83" s="327"/>
      <c r="W83" s="327"/>
      <c r="X83" s="327"/>
      <c r="Y83" s="327"/>
      <c r="Z83" s="327"/>
      <c r="AA83" s="327"/>
      <c r="AB83" s="327"/>
      <c r="AC83" s="327"/>
      <c r="AD83" s="327"/>
      <c r="AE83" s="327"/>
      <c r="AR83" s="181" t="s">
        <v>2617</v>
      </c>
      <c r="AT83" s="181" t="s">
        <v>136</v>
      </c>
      <c r="AU83" s="181" t="s">
        <v>84</v>
      </c>
      <c r="AY83" s="19" t="s">
        <v>134</v>
      </c>
      <c r="BE83" s="182">
        <f t="shared" si="4"/>
        <v>0</v>
      </c>
      <c r="BF83" s="182">
        <f t="shared" si="5"/>
        <v>0</v>
      </c>
      <c r="BG83" s="182">
        <f t="shared" si="6"/>
        <v>0</v>
      </c>
      <c r="BH83" s="182">
        <f t="shared" si="7"/>
        <v>0</v>
      </c>
      <c r="BI83" s="182">
        <f t="shared" si="8"/>
        <v>0</v>
      </c>
      <c r="BJ83" s="19" t="s">
        <v>84</v>
      </c>
      <c r="BK83" s="182">
        <f t="shared" si="9"/>
        <v>0</v>
      </c>
      <c r="BL83" s="19" t="s">
        <v>2617</v>
      </c>
      <c r="BM83" s="181" t="s">
        <v>2621</v>
      </c>
    </row>
    <row r="84" spans="1:65" s="2" customFormat="1" ht="14.45" customHeight="1">
      <c r="A84" s="327"/>
      <c r="B84" s="36"/>
      <c r="C84" s="170" t="s">
        <v>159</v>
      </c>
      <c r="D84" s="170" t="s">
        <v>136</v>
      </c>
      <c r="E84" s="171" t="s">
        <v>2622</v>
      </c>
      <c r="F84" s="172" t="s">
        <v>2623</v>
      </c>
      <c r="G84" s="173" t="s">
        <v>2616</v>
      </c>
      <c r="H84" s="174">
        <v>1</v>
      </c>
      <c r="I84" s="175"/>
      <c r="J84" s="176">
        <f t="shared" si="0"/>
        <v>0</v>
      </c>
      <c r="K84" s="172" t="s">
        <v>19</v>
      </c>
      <c r="L84" s="40"/>
      <c r="M84" s="177" t="s">
        <v>19</v>
      </c>
      <c r="N84" s="178" t="s">
        <v>47</v>
      </c>
      <c r="O84" s="64"/>
      <c r="P84" s="179">
        <f t="shared" si="1"/>
        <v>0</v>
      </c>
      <c r="Q84" s="179">
        <v>0</v>
      </c>
      <c r="R84" s="179">
        <f t="shared" si="2"/>
        <v>0</v>
      </c>
      <c r="S84" s="179">
        <v>0</v>
      </c>
      <c r="T84" s="180">
        <f t="shared" si="3"/>
        <v>0</v>
      </c>
      <c r="U84" s="327"/>
      <c r="V84" s="327"/>
      <c r="W84" s="327"/>
      <c r="X84" s="327"/>
      <c r="Y84" s="327"/>
      <c r="Z84" s="327"/>
      <c r="AA84" s="327"/>
      <c r="AB84" s="327"/>
      <c r="AC84" s="327"/>
      <c r="AD84" s="327"/>
      <c r="AE84" s="327"/>
      <c r="AR84" s="181" t="s">
        <v>2617</v>
      </c>
      <c r="AT84" s="181" t="s">
        <v>136</v>
      </c>
      <c r="AU84" s="181" t="s">
        <v>84</v>
      </c>
      <c r="AY84" s="19" t="s">
        <v>134</v>
      </c>
      <c r="BE84" s="182">
        <f t="shared" si="4"/>
        <v>0</v>
      </c>
      <c r="BF84" s="182">
        <f t="shared" si="5"/>
        <v>0</v>
      </c>
      <c r="BG84" s="182">
        <f t="shared" si="6"/>
        <v>0</v>
      </c>
      <c r="BH84" s="182">
        <f t="shared" si="7"/>
        <v>0</v>
      </c>
      <c r="BI84" s="182">
        <f t="shared" si="8"/>
        <v>0</v>
      </c>
      <c r="BJ84" s="19" t="s">
        <v>84</v>
      </c>
      <c r="BK84" s="182">
        <f t="shared" si="9"/>
        <v>0</v>
      </c>
      <c r="BL84" s="19" t="s">
        <v>2617</v>
      </c>
      <c r="BM84" s="181" t="s">
        <v>2624</v>
      </c>
    </row>
    <row r="85" spans="1:65" s="2" customFormat="1" ht="24.2" customHeight="1">
      <c r="A85" s="327"/>
      <c r="B85" s="36"/>
      <c r="C85" s="170" t="s">
        <v>141</v>
      </c>
      <c r="D85" s="170" t="s">
        <v>136</v>
      </c>
      <c r="E85" s="171" t="s">
        <v>2625</v>
      </c>
      <c r="F85" s="172" t="s">
        <v>2626</v>
      </c>
      <c r="G85" s="173" t="s">
        <v>2616</v>
      </c>
      <c r="H85" s="174">
        <v>1</v>
      </c>
      <c r="I85" s="175"/>
      <c r="J85" s="176">
        <f t="shared" si="0"/>
        <v>0</v>
      </c>
      <c r="K85" s="172" t="s">
        <v>19</v>
      </c>
      <c r="L85" s="40"/>
      <c r="M85" s="177" t="s">
        <v>19</v>
      </c>
      <c r="N85" s="178" t="s">
        <v>47</v>
      </c>
      <c r="O85" s="64"/>
      <c r="P85" s="179">
        <f t="shared" si="1"/>
        <v>0</v>
      </c>
      <c r="Q85" s="179">
        <v>0</v>
      </c>
      <c r="R85" s="179">
        <f t="shared" si="2"/>
        <v>0</v>
      </c>
      <c r="S85" s="179">
        <v>0</v>
      </c>
      <c r="T85" s="180">
        <f t="shared" si="3"/>
        <v>0</v>
      </c>
      <c r="U85" s="327"/>
      <c r="V85" s="327"/>
      <c r="W85" s="327"/>
      <c r="X85" s="327"/>
      <c r="Y85" s="327"/>
      <c r="Z85" s="327"/>
      <c r="AA85" s="327"/>
      <c r="AB85" s="327"/>
      <c r="AC85" s="327"/>
      <c r="AD85" s="327"/>
      <c r="AE85" s="327"/>
      <c r="AR85" s="181" t="s">
        <v>2617</v>
      </c>
      <c r="AT85" s="181" t="s">
        <v>136</v>
      </c>
      <c r="AU85" s="181" t="s">
        <v>84</v>
      </c>
      <c r="AY85" s="19" t="s">
        <v>134</v>
      </c>
      <c r="BE85" s="182">
        <f t="shared" si="4"/>
        <v>0</v>
      </c>
      <c r="BF85" s="182">
        <f t="shared" si="5"/>
        <v>0</v>
      </c>
      <c r="BG85" s="182">
        <f t="shared" si="6"/>
        <v>0</v>
      </c>
      <c r="BH85" s="182">
        <f t="shared" si="7"/>
        <v>0</v>
      </c>
      <c r="BI85" s="182">
        <f t="shared" si="8"/>
        <v>0</v>
      </c>
      <c r="BJ85" s="19" t="s">
        <v>84</v>
      </c>
      <c r="BK85" s="182">
        <f t="shared" si="9"/>
        <v>0</v>
      </c>
      <c r="BL85" s="19" t="s">
        <v>2617</v>
      </c>
      <c r="BM85" s="181" t="s">
        <v>2627</v>
      </c>
    </row>
    <row r="86" spans="1:65" s="2" customFormat="1" ht="14.45" customHeight="1">
      <c r="A86" s="327"/>
      <c r="B86" s="36"/>
      <c r="C86" s="170" t="s">
        <v>175</v>
      </c>
      <c r="D86" s="170" t="s">
        <v>136</v>
      </c>
      <c r="E86" s="171" t="s">
        <v>2628</v>
      </c>
      <c r="F86" s="172" t="s">
        <v>2629</v>
      </c>
      <c r="G86" s="173" t="s">
        <v>2616</v>
      </c>
      <c r="H86" s="174">
        <v>1</v>
      </c>
      <c r="I86" s="175"/>
      <c r="J86" s="176">
        <f t="shared" si="0"/>
        <v>0</v>
      </c>
      <c r="K86" s="172" t="s">
        <v>19</v>
      </c>
      <c r="L86" s="40"/>
      <c r="M86" s="177" t="s">
        <v>19</v>
      </c>
      <c r="N86" s="178" t="s">
        <v>47</v>
      </c>
      <c r="O86" s="64"/>
      <c r="P86" s="179">
        <f t="shared" si="1"/>
        <v>0</v>
      </c>
      <c r="Q86" s="179">
        <v>0</v>
      </c>
      <c r="R86" s="179">
        <f t="shared" si="2"/>
        <v>0</v>
      </c>
      <c r="S86" s="179">
        <v>0</v>
      </c>
      <c r="T86" s="180">
        <f t="shared" si="3"/>
        <v>0</v>
      </c>
      <c r="U86" s="327"/>
      <c r="V86" s="327"/>
      <c r="W86" s="327"/>
      <c r="X86" s="327"/>
      <c r="Y86" s="327"/>
      <c r="Z86" s="327"/>
      <c r="AA86" s="327"/>
      <c r="AB86" s="327"/>
      <c r="AC86" s="327"/>
      <c r="AD86" s="327"/>
      <c r="AE86" s="327"/>
      <c r="AR86" s="181" t="s">
        <v>2617</v>
      </c>
      <c r="AT86" s="181" t="s">
        <v>136</v>
      </c>
      <c r="AU86" s="181" t="s">
        <v>84</v>
      </c>
      <c r="AY86" s="19" t="s">
        <v>134</v>
      </c>
      <c r="BE86" s="182">
        <f t="shared" si="4"/>
        <v>0</v>
      </c>
      <c r="BF86" s="182">
        <f t="shared" si="5"/>
        <v>0</v>
      </c>
      <c r="BG86" s="182">
        <f t="shared" si="6"/>
        <v>0</v>
      </c>
      <c r="BH86" s="182">
        <f t="shared" si="7"/>
        <v>0</v>
      </c>
      <c r="BI86" s="182">
        <f t="shared" si="8"/>
        <v>0</v>
      </c>
      <c r="BJ86" s="19" t="s">
        <v>84</v>
      </c>
      <c r="BK86" s="182">
        <f t="shared" si="9"/>
        <v>0</v>
      </c>
      <c r="BL86" s="19" t="s">
        <v>2617</v>
      </c>
      <c r="BM86" s="181" t="s">
        <v>2630</v>
      </c>
    </row>
    <row r="87" spans="1:65" s="2" customFormat="1" ht="14.45" customHeight="1">
      <c r="A87" s="327"/>
      <c r="B87" s="36"/>
      <c r="C87" s="170" t="s">
        <v>178</v>
      </c>
      <c r="D87" s="170" t="s">
        <v>136</v>
      </c>
      <c r="E87" s="171" t="s">
        <v>2631</v>
      </c>
      <c r="F87" s="172" t="s">
        <v>2632</v>
      </c>
      <c r="G87" s="173" t="s">
        <v>2616</v>
      </c>
      <c r="H87" s="174">
        <v>1</v>
      </c>
      <c r="I87" s="175"/>
      <c r="J87" s="176">
        <f t="shared" si="0"/>
        <v>0</v>
      </c>
      <c r="K87" s="172" t="s">
        <v>19</v>
      </c>
      <c r="L87" s="40"/>
      <c r="M87" s="177" t="s">
        <v>19</v>
      </c>
      <c r="N87" s="178" t="s">
        <v>47</v>
      </c>
      <c r="O87" s="64"/>
      <c r="P87" s="179">
        <f t="shared" si="1"/>
        <v>0</v>
      </c>
      <c r="Q87" s="179">
        <v>0</v>
      </c>
      <c r="R87" s="179">
        <f t="shared" si="2"/>
        <v>0</v>
      </c>
      <c r="S87" s="179">
        <v>0</v>
      </c>
      <c r="T87" s="180">
        <f t="shared" si="3"/>
        <v>0</v>
      </c>
      <c r="U87" s="327"/>
      <c r="V87" s="327"/>
      <c r="W87" s="327"/>
      <c r="X87" s="327"/>
      <c r="Y87" s="327"/>
      <c r="Z87" s="327"/>
      <c r="AA87" s="327"/>
      <c r="AB87" s="327"/>
      <c r="AC87" s="327"/>
      <c r="AD87" s="327"/>
      <c r="AE87" s="327"/>
      <c r="AR87" s="181" t="s">
        <v>2617</v>
      </c>
      <c r="AT87" s="181" t="s">
        <v>136</v>
      </c>
      <c r="AU87" s="181" t="s">
        <v>84</v>
      </c>
      <c r="AY87" s="19" t="s">
        <v>134</v>
      </c>
      <c r="BE87" s="182">
        <f t="shared" si="4"/>
        <v>0</v>
      </c>
      <c r="BF87" s="182">
        <f t="shared" si="5"/>
        <v>0</v>
      </c>
      <c r="BG87" s="182">
        <f t="shared" si="6"/>
        <v>0</v>
      </c>
      <c r="BH87" s="182">
        <f t="shared" si="7"/>
        <v>0</v>
      </c>
      <c r="BI87" s="182">
        <f t="shared" si="8"/>
        <v>0</v>
      </c>
      <c r="BJ87" s="19" t="s">
        <v>84</v>
      </c>
      <c r="BK87" s="182">
        <f t="shared" si="9"/>
        <v>0</v>
      </c>
      <c r="BL87" s="19" t="s">
        <v>2617</v>
      </c>
      <c r="BM87" s="181" t="s">
        <v>2633</v>
      </c>
    </row>
    <row r="88" spans="1:65" s="2" customFormat="1" ht="14.45" customHeight="1">
      <c r="A88" s="327"/>
      <c r="B88" s="36"/>
      <c r="C88" s="170" t="s">
        <v>184</v>
      </c>
      <c r="D88" s="170" t="s">
        <v>136</v>
      </c>
      <c r="E88" s="171" t="s">
        <v>2634</v>
      </c>
      <c r="F88" s="172" t="s">
        <v>2635</v>
      </c>
      <c r="G88" s="173" t="s">
        <v>2616</v>
      </c>
      <c r="H88" s="174">
        <v>1</v>
      </c>
      <c r="I88" s="175"/>
      <c r="J88" s="176">
        <f t="shared" si="0"/>
        <v>0</v>
      </c>
      <c r="K88" s="172" t="s">
        <v>19</v>
      </c>
      <c r="L88" s="40"/>
      <c r="M88" s="177" t="s">
        <v>19</v>
      </c>
      <c r="N88" s="178" t="s">
        <v>47</v>
      </c>
      <c r="O88" s="64"/>
      <c r="P88" s="179">
        <f t="shared" si="1"/>
        <v>0</v>
      </c>
      <c r="Q88" s="179">
        <v>0</v>
      </c>
      <c r="R88" s="179">
        <f t="shared" si="2"/>
        <v>0</v>
      </c>
      <c r="S88" s="179">
        <v>0</v>
      </c>
      <c r="T88" s="180">
        <f t="shared" si="3"/>
        <v>0</v>
      </c>
      <c r="U88" s="327"/>
      <c r="V88" s="327"/>
      <c r="W88" s="327"/>
      <c r="X88" s="327"/>
      <c r="Y88" s="327"/>
      <c r="Z88" s="327"/>
      <c r="AA88" s="327"/>
      <c r="AB88" s="327"/>
      <c r="AC88" s="327"/>
      <c r="AD88" s="327"/>
      <c r="AE88" s="327"/>
      <c r="AR88" s="181" t="s">
        <v>2617</v>
      </c>
      <c r="AT88" s="181" t="s">
        <v>136</v>
      </c>
      <c r="AU88" s="181" t="s">
        <v>84</v>
      </c>
      <c r="AY88" s="19" t="s">
        <v>134</v>
      </c>
      <c r="BE88" s="182">
        <f t="shared" si="4"/>
        <v>0</v>
      </c>
      <c r="BF88" s="182">
        <f t="shared" si="5"/>
        <v>0</v>
      </c>
      <c r="BG88" s="182">
        <f t="shared" si="6"/>
        <v>0</v>
      </c>
      <c r="BH88" s="182">
        <f t="shared" si="7"/>
        <v>0</v>
      </c>
      <c r="BI88" s="182">
        <f t="shared" si="8"/>
        <v>0</v>
      </c>
      <c r="BJ88" s="19" t="s">
        <v>84</v>
      </c>
      <c r="BK88" s="182">
        <f t="shared" si="9"/>
        <v>0</v>
      </c>
      <c r="BL88" s="19" t="s">
        <v>2617</v>
      </c>
      <c r="BM88" s="181" t="s">
        <v>2636</v>
      </c>
    </row>
    <row r="89" spans="1:65" s="2" customFormat="1" ht="14.45" customHeight="1">
      <c r="A89" s="327"/>
      <c r="B89" s="36"/>
      <c r="C89" s="170" t="s">
        <v>191</v>
      </c>
      <c r="D89" s="170" t="s">
        <v>136</v>
      </c>
      <c r="E89" s="171" t="s">
        <v>2637</v>
      </c>
      <c r="F89" s="172" t="s">
        <v>2638</v>
      </c>
      <c r="G89" s="173" t="s">
        <v>2616</v>
      </c>
      <c r="H89" s="174">
        <v>1</v>
      </c>
      <c r="I89" s="175"/>
      <c r="J89" s="176">
        <f t="shared" si="0"/>
        <v>0</v>
      </c>
      <c r="K89" s="172" t="s">
        <v>19</v>
      </c>
      <c r="L89" s="40"/>
      <c r="M89" s="177" t="s">
        <v>19</v>
      </c>
      <c r="N89" s="178" t="s">
        <v>47</v>
      </c>
      <c r="O89" s="64"/>
      <c r="P89" s="179">
        <f t="shared" si="1"/>
        <v>0</v>
      </c>
      <c r="Q89" s="179">
        <v>0</v>
      </c>
      <c r="R89" s="179">
        <f t="shared" si="2"/>
        <v>0</v>
      </c>
      <c r="S89" s="179">
        <v>0</v>
      </c>
      <c r="T89" s="180">
        <f t="shared" si="3"/>
        <v>0</v>
      </c>
      <c r="U89" s="327"/>
      <c r="V89" s="327"/>
      <c r="W89" s="327"/>
      <c r="X89" s="327"/>
      <c r="Y89" s="327"/>
      <c r="Z89" s="327"/>
      <c r="AA89" s="327"/>
      <c r="AB89" s="327"/>
      <c r="AC89" s="327"/>
      <c r="AD89" s="327"/>
      <c r="AE89" s="327"/>
      <c r="AR89" s="181" t="s">
        <v>2617</v>
      </c>
      <c r="AT89" s="181" t="s">
        <v>136</v>
      </c>
      <c r="AU89" s="181" t="s">
        <v>84</v>
      </c>
      <c r="AY89" s="19" t="s">
        <v>134</v>
      </c>
      <c r="BE89" s="182">
        <f t="shared" si="4"/>
        <v>0</v>
      </c>
      <c r="BF89" s="182">
        <f t="shared" si="5"/>
        <v>0</v>
      </c>
      <c r="BG89" s="182">
        <f t="shared" si="6"/>
        <v>0</v>
      </c>
      <c r="BH89" s="182">
        <f t="shared" si="7"/>
        <v>0</v>
      </c>
      <c r="BI89" s="182">
        <f t="shared" si="8"/>
        <v>0</v>
      </c>
      <c r="BJ89" s="19" t="s">
        <v>84</v>
      </c>
      <c r="BK89" s="182">
        <f t="shared" si="9"/>
        <v>0</v>
      </c>
      <c r="BL89" s="19" t="s">
        <v>2617</v>
      </c>
      <c r="BM89" s="181" t="s">
        <v>2639</v>
      </c>
    </row>
    <row r="90" spans="1:65" s="2" customFormat="1" ht="14.45" customHeight="1">
      <c r="A90" s="327"/>
      <c r="B90" s="36"/>
      <c r="C90" s="170" t="s">
        <v>197</v>
      </c>
      <c r="D90" s="170" t="s">
        <v>136</v>
      </c>
      <c r="E90" s="171" t="s">
        <v>2640</v>
      </c>
      <c r="F90" s="172" t="s">
        <v>2641</v>
      </c>
      <c r="G90" s="173" t="s">
        <v>2616</v>
      </c>
      <c r="H90" s="174">
        <v>1</v>
      </c>
      <c r="I90" s="175"/>
      <c r="J90" s="176">
        <f t="shared" si="0"/>
        <v>0</v>
      </c>
      <c r="K90" s="172" t="s">
        <v>19</v>
      </c>
      <c r="L90" s="40"/>
      <c r="M90" s="177" t="s">
        <v>19</v>
      </c>
      <c r="N90" s="178" t="s">
        <v>47</v>
      </c>
      <c r="O90" s="64"/>
      <c r="P90" s="179">
        <f t="shared" si="1"/>
        <v>0</v>
      </c>
      <c r="Q90" s="179">
        <v>0</v>
      </c>
      <c r="R90" s="179">
        <f t="shared" si="2"/>
        <v>0</v>
      </c>
      <c r="S90" s="179">
        <v>0</v>
      </c>
      <c r="T90" s="180">
        <f t="shared" si="3"/>
        <v>0</v>
      </c>
      <c r="U90" s="327"/>
      <c r="V90" s="327"/>
      <c r="W90" s="327"/>
      <c r="X90" s="327"/>
      <c r="Y90" s="327"/>
      <c r="Z90" s="327"/>
      <c r="AA90" s="327"/>
      <c r="AB90" s="327"/>
      <c r="AC90" s="327"/>
      <c r="AD90" s="327"/>
      <c r="AE90" s="327"/>
      <c r="AR90" s="181" t="s">
        <v>2617</v>
      </c>
      <c r="AT90" s="181" t="s">
        <v>136</v>
      </c>
      <c r="AU90" s="181" t="s">
        <v>84</v>
      </c>
      <c r="AY90" s="19" t="s">
        <v>134</v>
      </c>
      <c r="BE90" s="182">
        <f t="shared" si="4"/>
        <v>0</v>
      </c>
      <c r="BF90" s="182">
        <f t="shared" si="5"/>
        <v>0</v>
      </c>
      <c r="BG90" s="182">
        <f t="shared" si="6"/>
        <v>0</v>
      </c>
      <c r="BH90" s="182">
        <f t="shared" si="7"/>
        <v>0</v>
      </c>
      <c r="BI90" s="182">
        <f t="shared" si="8"/>
        <v>0</v>
      </c>
      <c r="BJ90" s="19" t="s">
        <v>84</v>
      </c>
      <c r="BK90" s="182">
        <f t="shared" si="9"/>
        <v>0</v>
      </c>
      <c r="BL90" s="19" t="s">
        <v>2617</v>
      </c>
      <c r="BM90" s="181" t="s">
        <v>2642</v>
      </c>
    </row>
    <row r="91" spans="1:65" s="2" customFormat="1" ht="19.5">
      <c r="A91" s="327"/>
      <c r="B91" s="36"/>
      <c r="C91" s="331"/>
      <c r="D91" s="183" t="s">
        <v>143</v>
      </c>
      <c r="E91" s="331"/>
      <c r="F91" s="184" t="s">
        <v>2641</v>
      </c>
      <c r="G91" s="331"/>
      <c r="H91" s="331"/>
      <c r="I91" s="185"/>
      <c r="J91" s="331"/>
      <c r="K91" s="331"/>
      <c r="L91" s="40"/>
      <c r="M91" s="186"/>
      <c r="N91" s="187"/>
      <c r="O91" s="64"/>
      <c r="P91" s="64"/>
      <c r="Q91" s="64"/>
      <c r="R91" s="64"/>
      <c r="S91" s="64"/>
      <c r="T91" s="65"/>
      <c r="U91" s="327"/>
      <c r="V91" s="327"/>
      <c r="W91" s="327"/>
      <c r="X91" s="327"/>
      <c r="Y91" s="327"/>
      <c r="Z91" s="327"/>
      <c r="AA91" s="327"/>
      <c r="AB91" s="327"/>
      <c r="AC91" s="327"/>
      <c r="AD91" s="327"/>
      <c r="AE91" s="327"/>
      <c r="AT91" s="19" t="s">
        <v>143</v>
      </c>
      <c r="AU91" s="19" t="s">
        <v>84</v>
      </c>
    </row>
    <row r="92" spans="1:65" s="2" customFormat="1" ht="14.45" customHeight="1">
      <c r="A92" s="327"/>
      <c r="B92" s="36"/>
      <c r="C92" s="170" t="s">
        <v>201</v>
      </c>
      <c r="D92" s="170" t="s">
        <v>136</v>
      </c>
      <c r="E92" s="171" t="s">
        <v>2643</v>
      </c>
      <c r="F92" s="172" t="s">
        <v>2644</v>
      </c>
      <c r="G92" s="173" t="s">
        <v>2616</v>
      </c>
      <c r="H92" s="174">
        <v>1</v>
      </c>
      <c r="I92" s="175"/>
      <c r="J92" s="176">
        <f>ROUND(I92*H92,2)</f>
        <v>0</v>
      </c>
      <c r="K92" s="172" t="s">
        <v>19</v>
      </c>
      <c r="L92" s="40"/>
      <c r="M92" s="177" t="s">
        <v>19</v>
      </c>
      <c r="N92" s="178" t="s">
        <v>47</v>
      </c>
      <c r="O92" s="64"/>
      <c r="P92" s="179">
        <f>O92*H92</f>
        <v>0</v>
      </c>
      <c r="Q92" s="179">
        <v>0</v>
      </c>
      <c r="R92" s="179">
        <f>Q92*H92</f>
        <v>0</v>
      </c>
      <c r="S92" s="179">
        <v>0</v>
      </c>
      <c r="T92" s="180">
        <f>S92*H92</f>
        <v>0</v>
      </c>
      <c r="U92" s="327"/>
      <c r="V92" s="327"/>
      <c r="W92" s="327"/>
      <c r="X92" s="327"/>
      <c r="Y92" s="327"/>
      <c r="Z92" s="327"/>
      <c r="AA92" s="327"/>
      <c r="AB92" s="327"/>
      <c r="AC92" s="327"/>
      <c r="AD92" s="327"/>
      <c r="AE92" s="327"/>
      <c r="AR92" s="181" t="s">
        <v>2617</v>
      </c>
      <c r="AT92" s="181" t="s">
        <v>136</v>
      </c>
      <c r="AU92" s="181" t="s">
        <v>84</v>
      </c>
      <c r="AY92" s="19" t="s">
        <v>134</v>
      </c>
      <c r="BE92" s="182">
        <f>IF(N92="základní",J92,0)</f>
        <v>0</v>
      </c>
      <c r="BF92" s="182">
        <f>IF(N92="snížená",J92,0)</f>
        <v>0</v>
      </c>
      <c r="BG92" s="182">
        <f>IF(N92="zákl. přenesená",J92,0)</f>
        <v>0</v>
      </c>
      <c r="BH92" s="182">
        <f>IF(N92="sníž. přenesená",J92,0)</f>
        <v>0</v>
      </c>
      <c r="BI92" s="182">
        <f>IF(N92="nulová",J92,0)</f>
        <v>0</v>
      </c>
      <c r="BJ92" s="19" t="s">
        <v>84</v>
      </c>
      <c r="BK92" s="182">
        <f>ROUND(I92*H92,2)</f>
        <v>0</v>
      </c>
      <c r="BL92" s="19" t="s">
        <v>2617</v>
      </c>
      <c r="BM92" s="181" t="s">
        <v>2645</v>
      </c>
    </row>
    <row r="93" spans="1:65" s="2" customFormat="1" ht="14.45" customHeight="1">
      <c r="A93" s="327"/>
      <c r="B93" s="36"/>
      <c r="C93" s="170" t="s">
        <v>205</v>
      </c>
      <c r="D93" s="170" t="s">
        <v>136</v>
      </c>
      <c r="E93" s="171" t="s">
        <v>2646</v>
      </c>
      <c r="F93" s="172" t="s">
        <v>2647</v>
      </c>
      <c r="G93" s="173" t="s">
        <v>2616</v>
      </c>
      <c r="H93" s="174">
        <v>1</v>
      </c>
      <c r="I93" s="175"/>
      <c r="J93" s="176">
        <f>ROUND(I93*H93,2)</f>
        <v>0</v>
      </c>
      <c r="K93" s="172" t="s">
        <v>19</v>
      </c>
      <c r="L93" s="40"/>
      <c r="M93" s="177" t="s">
        <v>19</v>
      </c>
      <c r="N93" s="178" t="s">
        <v>47</v>
      </c>
      <c r="O93" s="64"/>
      <c r="P93" s="179">
        <f>O93*H93</f>
        <v>0</v>
      </c>
      <c r="Q93" s="179">
        <v>0</v>
      </c>
      <c r="R93" s="179">
        <f>Q93*H93</f>
        <v>0</v>
      </c>
      <c r="S93" s="179">
        <v>0</v>
      </c>
      <c r="T93" s="180">
        <f>S93*H93</f>
        <v>0</v>
      </c>
      <c r="U93" s="327"/>
      <c r="V93" s="327"/>
      <c r="W93" s="327"/>
      <c r="X93" s="327"/>
      <c r="Y93" s="327"/>
      <c r="Z93" s="327"/>
      <c r="AA93" s="327"/>
      <c r="AB93" s="327"/>
      <c r="AC93" s="327"/>
      <c r="AD93" s="327"/>
      <c r="AE93" s="327"/>
      <c r="AR93" s="181" t="s">
        <v>2617</v>
      </c>
      <c r="AT93" s="181" t="s">
        <v>136</v>
      </c>
      <c r="AU93" s="181" t="s">
        <v>84</v>
      </c>
      <c r="AY93" s="19" t="s">
        <v>134</v>
      </c>
      <c r="BE93" s="182">
        <f>IF(N93="základní",J93,0)</f>
        <v>0</v>
      </c>
      <c r="BF93" s="182">
        <f>IF(N93="snížená",J93,0)</f>
        <v>0</v>
      </c>
      <c r="BG93" s="182">
        <f>IF(N93="zákl. přenesená",J93,0)</f>
        <v>0</v>
      </c>
      <c r="BH93" s="182">
        <f>IF(N93="sníž. přenesená",J93,0)</f>
        <v>0</v>
      </c>
      <c r="BI93" s="182">
        <f>IF(N93="nulová",J93,0)</f>
        <v>0</v>
      </c>
      <c r="BJ93" s="19" t="s">
        <v>84</v>
      </c>
      <c r="BK93" s="182">
        <f>ROUND(I93*H93,2)</f>
        <v>0</v>
      </c>
      <c r="BL93" s="19" t="s">
        <v>2617</v>
      </c>
      <c r="BM93" s="181" t="s">
        <v>2648</v>
      </c>
    </row>
    <row r="94" spans="1:65" s="2" customFormat="1" ht="14.45" customHeight="1">
      <c r="A94" s="327"/>
      <c r="B94" s="36"/>
      <c r="C94" s="170" t="s">
        <v>214</v>
      </c>
      <c r="D94" s="170" t="s">
        <v>136</v>
      </c>
      <c r="E94" s="171" t="s">
        <v>2649</v>
      </c>
      <c r="F94" s="172" t="s">
        <v>2650</v>
      </c>
      <c r="G94" s="173" t="s">
        <v>2616</v>
      </c>
      <c r="H94" s="174">
        <v>1</v>
      </c>
      <c r="I94" s="175"/>
      <c r="J94" s="176">
        <f>ROUND(I94*H94,2)</f>
        <v>0</v>
      </c>
      <c r="K94" s="172" t="s">
        <v>19</v>
      </c>
      <c r="L94" s="40"/>
      <c r="M94" s="177" t="s">
        <v>19</v>
      </c>
      <c r="N94" s="178" t="s">
        <v>47</v>
      </c>
      <c r="O94" s="64"/>
      <c r="P94" s="179">
        <f>O94*H94</f>
        <v>0</v>
      </c>
      <c r="Q94" s="179">
        <v>0</v>
      </c>
      <c r="R94" s="179">
        <f>Q94*H94</f>
        <v>0</v>
      </c>
      <c r="S94" s="179">
        <v>0</v>
      </c>
      <c r="T94" s="180">
        <f>S94*H94</f>
        <v>0</v>
      </c>
      <c r="U94" s="327"/>
      <c r="V94" s="327"/>
      <c r="W94" s="327"/>
      <c r="X94" s="327"/>
      <c r="Y94" s="327"/>
      <c r="Z94" s="327"/>
      <c r="AA94" s="327"/>
      <c r="AB94" s="327"/>
      <c r="AC94" s="327"/>
      <c r="AD94" s="327"/>
      <c r="AE94" s="327"/>
      <c r="AR94" s="181" t="s">
        <v>2617</v>
      </c>
      <c r="AT94" s="181" t="s">
        <v>136</v>
      </c>
      <c r="AU94" s="181" t="s">
        <v>84</v>
      </c>
      <c r="AY94" s="19" t="s">
        <v>134</v>
      </c>
      <c r="BE94" s="182">
        <f>IF(N94="základní",J94,0)</f>
        <v>0</v>
      </c>
      <c r="BF94" s="182">
        <f>IF(N94="snížená",J94,0)</f>
        <v>0</v>
      </c>
      <c r="BG94" s="182">
        <f>IF(N94="zákl. přenesená",J94,0)</f>
        <v>0</v>
      </c>
      <c r="BH94" s="182">
        <f>IF(N94="sníž. přenesená",J94,0)</f>
        <v>0</v>
      </c>
      <c r="BI94" s="182">
        <f>IF(N94="nulová",J94,0)</f>
        <v>0</v>
      </c>
      <c r="BJ94" s="19" t="s">
        <v>84</v>
      </c>
      <c r="BK94" s="182">
        <f>ROUND(I94*H94,2)</f>
        <v>0</v>
      </c>
      <c r="BL94" s="19" t="s">
        <v>2617</v>
      </c>
      <c r="BM94" s="181" t="s">
        <v>2651</v>
      </c>
    </row>
    <row r="95" spans="1:65" s="2" customFormat="1" ht="14.45" customHeight="1">
      <c r="A95" s="327"/>
      <c r="B95" s="36"/>
      <c r="C95" s="170" t="s">
        <v>221</v>
      </c>
      <c r="D95" s="170" t="s">
        <v>136</v>
      </c>
      <c r="E95" s="171" t="s">
        <v>2652</v>
      </c>
      <c r="F95" s="172" t="s">
        <v>2653</v>
      </c>
      <c r="G95" s="173" t="s">
        <v>2616</v>
      </c>
      <c r="H95" s="174">
        <v>1</v>
      </c>
      <c r="I95" s="175"/>
      <c r="J95" s="176">
        <f>ROUND(I95*H95,2)</f>
        <v>0</v>
      </c>
      <c r="K95" s="172" t="s">
        <v>19</v>
      </c>
      <c r="L95" s="40"/>
      <c r="M95" s="177" t="s">
        <v>19</v>
      </c>
      <c r="N95" s="178" t="s">
        <v>47</v>
      </c>
      <c r="O95" s="64"/>
      <c r="P95" s="179">
        <f>O95*H95</f>
        <v>0</v>
      </c>
      <c r="Q95" s="179">
        <v>0</v>
      </c>
      <c r="R95" s="179">
        <f>Q95*H95</f>
        <v>0</v>
      </c>
      <c r="S95" s="179">
        <v>0</v>
      </c>
      <c r="T95" s="180">
        <f>S95*H95</f>
        <v>0</v>
      </c>
      <c r="U95" s="327"/>
      <c r="V95" s="327"/>
      <c r="W95" s="327"/>
      <c r="X95" s="327"/>
      <c r="Y95" s="327"/>
      <c r="Z95" s="327"/>
      <c r="AA95" s="327"/>
      <c r="AB95" s="327"/>
      <c r="AC95" s="327"/>
      <c r="AD95" s="327"/>
      <c r="AE95" s="327"/>
      <c r="AR95" s="181" t="s">
        <v>2617</v>
      </c>
      <c r="AT95" s="181" t="s">
        <v>136</v>
      </c>
      <c r="AU95" s="181" t="s">
        <v>84</v>
      </c>
      <c r="AY95" s="19" t="s">
        <v>134</v>
      </c>
      <c r="BE95" s="182">
        <f>IF(N95="základní",J95,0)</f>
        <v>0</v>
      </c>
      <c r="BF95" s="182">
        <f>IF(N95="snížená",J95,0)</f>
        <v>0</v>
      </c>
      <c r="BG95" s="182">
        <f>IF(N95="zákl. přenesená",J95,0)</f>
        <v>0</v>
      </c>
      <c r="BH95" s="182">
        <f>IF(N95="sníž. přenesená",J95,0)</f>
        <v>0</v>
      </c>
      <c r="BI95" s="182">
        <f>IF(N95="nulová",J95,0)</f>
        <v>0</v>
      </c>
      <c r="BJ95" s="19" t="s">
        <v>84</v>
      </c>
      <c r="BK95" s="182">
        <f>ROUND(I95*H95,2)</f>
        <v>0</v>
      </c>
      <c r="BL95" s="19" t="s">
        <v>2617</v>
      </c>
      <c r="BM95" s="181" t="s">
        <v>2654</v>
      </c>
    </row>
    <row r="96" spans="1:65" s="2" customFormat="1" ht="39">
      <c r="A96" s="327"/>
      <c r="B96" s="36"/>
      <c r="C96" s="331"/>
      <c r="D96" s="183" t="s">
        <v>143</v>
      </c>
      <c r="E96" s="331"/>
      <c r="F96" s="184" t="s">
        <v>2653</v>
      </c>
      <c r="G96" s="331"/>
      <c r="H96" s="331"/>
      <c r="I96" s="185"/>
      <c r="J96" s="331"/>
      <c r="K96" s="331"/>
      <c r="L96" s="40"/>
      <c r="M96" s="186"/>
      <c r="N96" s="187"/>
      <c r="O96" s="64"/>
      <c r="P96" s="64"/>
      <c r="Q96" s="64"/>
      <c r="R96" s="64"/>
      <c r="S96" s="64"/>
      <c r="T96" s="65"/>
      <c r="U96" s="327"/>
      <c r="V96" s="327"/>
      <c r="W96" s="327"/>
      <c r="X96" s="327"/>
      <c r="Y96" s="327"/>
      <c r="Z96" s="327"/>
      <c r="AA96" s="327"/>
      <c r="AB96" s="327"/>
      <c r="AC96" s="327"/>
      <c r="AD96" s="327"/>
      <c r="AE96" s="327"/>
      <c r="AT96" s="19" t="s">
        <v>143</v>
      </c>
      <c r="AU96" s="19" t="s">
        <v>84</v>
      </c>
    </row>
    <row r="97" spans="1:65" s="2" customFormat="1" ht="14.45" customHeight="1">
      <c r="A97" s="327"/>
      <c r="B97" s="36"/>
      <c r="C97" s="170" t="s">
        <v>227</v>
      </c>
      <c r="D97" s="170" t="s">
        <v>136</v>
      </c>
      <c r="E97" s="171" t="s">
        <v>2655</v>
      </c>
      <c r="F97" s="172" t="s">
        <v>2656</v>
      </c>
      <c r="G97" s="173" t="s">
        <v>2616</v>
      </c>
      <c r="H97" s="174">
        <v>1</v>
      </c>
      <c r="I97" s="175"/>
      <c r="J97" s="176">
        <f>ROUND(I97*H97,2)</f>
        <v>0</v>
      </c>
      <c r="K97" s="172" t="s">
        <v>19</v>
      </c>
      <c r="L97" s="40"/>
      <c r="M97" s="177" t="s">
        <v>19</v>
      </c>
      <c r="N97" s="178" t="s">
        <v>47</v>
      </c>
      <c r="O97" s="64"/>
      <c r="P97" s="179">
        <f>O97*H97</f>
        <v>0</v>
      </c>
      <c r="Q97" s="179">
        <v>0</v>
      </c>
      <c r="R97" s="179">
        <f>Q97*H97</f>
        <v>0</v>
      </c>
      <c r="S97" s="179">
        <v>0</v>
      </c>
      <c r="T97" s="180">
        <f>S97*H97</f>
        <v>0</v>
      </c>
      <c r="U97" s="327"/>
      <c r="V97" s="327"/>
      <c r="W97" s="327"/>
      <c r="X97" s="327"/>
      <c r="Y97" s="327"/>
      <c r="Z97" s="327"/>
      <c r="AA97" s="327"/>
      <c r="AB97" s="327"/>
      <c r="AC97" s="327"/>
      <c r="AD97" s="327"/>
      <c r="AE97" s="327"/>
      <c r="AR97" s="181" t="s">
        <v>2617</v>
      </c>
      <c r="AT97" s="181" t="s">
        <v>136</v>
      </c>
      <c r="AU97" s="181" t="s">
        <v>84</v>
      </c>
      <c r="AY97" s="19" t="s">
        <v>134</v>
      </c>
      <c r="BE97" s="182">
        <f>IF(N97="základní",J97,0)</f>
        <v>0</v>
      </c>
      <c r="BF97" s="182">
        <f>IF(N97="snížená",J97,0)</f>
        <v>0</v>
      </c>
      <c r="BG97" s="182">
        <f>IF(N97="zákl. přenesená",J97,0)</f>
        <v>0</v>
      </c>
      <c r="BH97" s="182">
        <f>IF(N97="sníž. přenesená",J97,0)</f>
        <v>0</v>
      </c>
      <c r="BI97" s="182">
        <f>IF(N97="nulová",J97,0)</f>
        <v>0</v>
      </c>
      <c r="BJ97" s="19" t="s">
        <v>84</v>
      </c>
      <c r="BK97" s="182">
        <f>ROUND(I97*H97,2)</f>
        <v>0</v>
      </c>
      <c r="BL97" s="19" t="s">
        <v>2617</v>
      </c>
      <c r="BM97" s="181" t="s">
        <v>2657</v>
      </c>
    </row>
    <row r="98" spans="1:65" s="2" customFormat="1" ht="24.2" customHeight="1">
      <c r="A98" s="327"/>
      <c r="B98" s="36"/>
      <c r="C98" s="170" t="s">
        <v>8</v>
      </c>
      <c r="D98" s="170" t="s">
        <v>136</v>
      </c>
      <c r="E98" s="171" t="s">
        <v>2658</v>
      </c>
      <c r="F98" s="172" t="s">
        <v>2659</v>
      </c>
      <c r="G98" s="173" t="s">
        <v>2616</v>
      </c>
      <c r="H98" s="174">
        <v>1</v>
      </c>
      <c r="I98" s="175"/>
      <c r="J98" s="176">
        <f>ROUND(I98*H98,2)</f>
        <v>0</v>
      </c>
      <c r="K98" s="172" t="s">
        <v>19</v>
      </c>
      <c r="L98" s="40"/>
      <c r="M98" s="177" t="s">
        <v>19</v>
      </c>
      <c r="N98" s="178" t="s">
        <v>47</v>
      </c>
      <c r="O98" s="64"/>
      <c r="P98" s="179">
        <f>O98*H98</f>
        <v>0</v>
      </c>
      <c r="Q98" s="179">
        <v>0</v>
      </c>
      <c r="R98" s="179">
        <f>Q98*H98</f>
        <v>0</v>
      </c>
      <c r="S98" s="179">
        <v>0</v>
      </c>
      <c r="T98" s="180">
        <f>S98*H98</f>
        <v>0</v>
      </c>
      <c r="U98" s="327"/>
      <c r="V98" s="327"/>
      <c r="W98" s="327"/>
      <c r="X98" s="327"/>
      <c r="Y98" s="327"/>
      <c r="Z98" s="327"/>
      <c r="AA98" s="327"/>
      <c r="AB98" s="327"/>
      <c r="AC98" s="327"/>
      <c r="AD98" s="327"/>
      <c r="AE98" s="327"/>
      <c r="AR98" s="181" t="s">
        <v>2617</v>
      </c>
      <c r="AT98" s="181" t="s">
        <v>136</v>
      </c>
      <c r="AU98" s="181" t="s">
        <v>84</v>
      </c>
      <c r="AY98" s="19" t="s">
        <v>134</v>
      </c>
      <c r="BE98" s="182">
        <f>IF(N98="základní",J98,0)</f>
        <v>0</v>
      </c>
      <c r="BF98" s="182">
        <f>IF(N98="snížená",J98,0)</f>
        <v>0</v>
      </c>
      <c r="BG98" s="182">
        <f>IF(N98="zákl. přenesená",J98,0)</f>
        <v>0</v>
      </c>
      <c r="BH98" s="182">
        <f>IF(N98="sníž. přenesená",J98,0)</f>
        <v>0</v>
      </c>
      <c r="BI98" s="182">
        <f>IF(N98="nulová",J98,0)</f>
        <v>0</v>
      </c>
      <c r="BJ98" s="19" t="s">
        <v>84</v>
      </c>
      <c r="BK98" s="182">
        <f>ROUND(I98*H98,2)</f>
        <v>0</v>
      </c>
      <c r="BL98" s="19" t="s">
        <v>2617</v>
      </c>
      <c r="BM98" s="181" t="s">
        <v>2660</v>
      </c>
    </row>
    <row r="99" spans="1:65" s="2" customFormat="1" ht="14.45" customHeight="1">
      <c r="A99" s="327"/>
      <c r="B99" s="36"/>
      <c r="C99" s="170" t="s">
        <v>182</v>
      </c>
      <c r="D99" s="170" t="s">
        <v>136</v>
      </c>
      <c r="E99" s="171" t="s">
        <v>2661</v>
      </c>
      <c r="F99" s="172" t="s">
        <v>2662</v>
      </c>
      <c r="G99" s="173" t="s">
        <v>2616</v>
      </c>
      <c r="H99" s="174">
        <v>1</v>
      </c>
      <c r="I99" s="175"/>
      <c r="J99" s="176">
        <f>ROUND(I99*H99,2)</f>
        <v>0</v>
      </c>
      <c r="K99" s="172" t="s">
        <v>19</v>
      </c>
      <c r="L99" s="40"/>
      <c r="M99" s="177" t="s">
        <v>19</v>
      </c>
      <c r="N99" s="178" t="s">
        <v>47</v>
      </c>
      <c r="O99" s="64"/>
      <c r="P99" s="179">
        <f>O99*H99</f>
        <v>0</v>
      </c>
      <c r="Q99" s="179">
        <v>0</v>
      </c>
      <c r="R99" s="179">
        <f>Q99*H99</f>
        <v>0</v>
      </c>
      <c r="S99" s="179">
        <v>0</v>
      </c>
      <c r="T99" s="180">
        <f>S99*H99</f>
        <v>0</v>
      </c>
      <c r="U99" s="327"/>
      <c r="V99" s="327"/>
      <c r="W99" s="327"/>
      <c r="X99" s="327"/>
      <c r="Y99" s="327"/>
      <c r="Z99" s="327"/>
      <c r="AA99" s="327"/>
      <c r="AB99" s="327"/>
      <c r="AC99" s="327"/>
      <c r="AD99" s="327"/>
      <c r="AE99" s="327"/>
      <c r="AR99" s="181" t="s">
        <v>2617</v>
      </c>
      <c r="AT99" s="181" t="s">
        <v>136</v>
      </c>
      <c r="AU99" s="181" t="s">
        <v>84</v>
      </c>
      <c r="AY99" s="19" t="s">
        <v>134</v>
      </c>
      <c r="BE99" s="182">
        <f>IF(N99="základní",J99,0)</f>
        <v>0</v>
      </c>
      <c r="BF99" s="182">
        <f>IF(N99="snížená",J99,0)</f>
        <v>0</v>
      </c>
      <c r="BG99" s="182">
        <f>IF(N99="zákl. přenesená",J99,0)</f>
        <v>0</v>
      </c>
      <c r="BH99" s="182">
        <f>IF(N99="sníž. přenesená",J99,0)</f>
        <v>0</v>
      </c>
      <c r="BI99" s="182">
        <f>IF(N99="nulová",J99,0)</f>
        <v>0</v>
      </c>
      <c r="BJ99" s="19" t="s">
        <v>84</v>
      </c>
      <c r="BK99" s="182">
        <f>ROUND(I99*H99,2)</f>
        <v>0</v>
      </c>
      <c r="BL99" s="19" t="s">
        <v>2617</v>
      </c>
      <c r="BM99" s="181" t="s">
        <v>2663</v>
      </c>
    </row>
    <row r="100" spans="1:65" s="2" customFormat="1" ht="14.45" customHeight="1">
      <c r="A100" s="327"/>
      <c r="B100" s="36"/>
      <c r="C100" s="170" t="s">
        <v>272</v>
      </c>
      <c r="D100" s="170" t="s">
        <v>136</v>
      </c>
      <c r="E100" s="171" t="s">
        <v>2664</v>
      </c>
      <c r="F100" s="172" t="s">
        <v>2665</v>
      </c>
      <c r="G100" s="173" t="s">
        <v>2616</v>
      </c>
      <c r="H100" s="174">
        <v>1</v>
      </c>
      <c r="I100" s="175"/>
      <c r="J100" s="176">
        <f>ROUND(I100*H100,2)</f>
        <v>0</v>
      </c>
      <c r="K100" s="172" t="s">
        <v>19</v>
      </c>
      <c r="L100" s="40"/>
      <c r="M100" s="177" t="s">
        <v>19</v>
      </c>
      <c r="N100" s="178" t="s">
        <v>47</v>
      </c>
      <c r="O100" s="64"/>
      <c r="P100" s="179">
        <f>O100*H100</f>
        <v>0</v>
      </c>
      <c r="Q100" s="179">
        <v>0</v>
      </c>
      <c r="R100" s="179">
        <f>Q100*H100</f>
        <v>0</v>
      </c>
      <c r="S100" s="179">
        <v>0</v>
      </c>
      <c r="T100" s="180">
        <f>S100*H100</f>
        <v>0</v>
      </c>
      <c r="U100" s="327"/>
      <c r="V100" s="327"/>
      <c r="W100" s="327"/>
      <c r="X100" s="327"/>
      <c r="Y100" s="327"/>
      <c r="Z100" s="327"/>
      <c r="AA100" s="327"/>
      <c r="AB100" s="327"/>
      <c r="AC100" s="327"/>
      <c r="AD100" s="327"/>
      <c r="AE100" s="327"/>
      <c r="AR100" s="181" t="s">
        <v>2617</v>
      </c>
      <c r="AT100" s="181" t="s">
        <v>136</v>
      </c>
      <c r="AU100" s="181" t="s">
        <v>84</v>
      </c>
      <c r="AY100" s="19" t="s">
        <v>134</v>
      </c>
      <c r="BE100" s="182">
        <f>IF(N100="základní",J100,0)</f>
        <v>0</v>
      </c>
      <c r="BF100" s="182">
        <f>IF(N100="snížená",J100,0)</f>
        <v>0</v>
      </c>
      <c r="BG100" s="182">
        <f>IF(N100="zákl. přenesená",J100,0)</f>
        <v>0</v>
      </c>
      <c r="BH100" s="182">
        <f>IF(N100="sníž. přenesená",J100,0)</f>
        <v>0</v>
      </c>
      <c r="BI100" s="182">
        <f>IF(N100="nulová",J100,0)</f>
        <v>0</v>
      </c>
      <c r="BJ100" s="19" t="s">
        <v>84</v>
      </c>
      <c r="BK100" s="182">
        <f>ROUND(I100*H100,2)</f>
        <v>0</v>
      </c>
      <c r="BL100" s="19" t="s">
        <v>2617</v>
      </c>
      <c r="BM100" s="181" t="s">
        <v>2666</v>
      </c>
    </row>
    <row r="101" spans="1:65" s="2" customFormat="1" ht="14.45" customHeight="1">
      <c r="A101" s="327"/>
      <c r="B101" s="36"/>
      <c r="C101" s="170" t="s">
        <v>278</v>
      </c>
      <c r="D101" s="170" t="s">
        <v>136</v>
      </c>
      <c r="E101" s="171" t="s">
        <v>2667</v>
      </c>
      <c r="F101" s="172" t="s">
        <v>2853</v>
      </c>
      <c r="G101" s="173" t="s">
        <v>2616</v>
      </c>
      <c r="H101" s="390">
        <v>1</v>
      </c>
      <c r="I101" s="175"/>
      <c r="J101" s="176">
        <f>ROUND(I101*H101,2)</f>
        <v>0</v>
      </c>
      <c r="K101" s="172"/>
      <c r="L101" s="40"/>
      <c r="M101" s="177" t="s">
        <v>19</v>
      </c>
      <c r="N101" s="178" t="s">
        <v>47</v>
      </c>
      <c r="O101" s="64"/>
      <c r="P101" s="179">
        <f>O101*H101</f>
        <v>0</v>
      </c>
      <c r="Q101" s="179">
        <v>0</v>
      </c>
      <c r="R101" s="179">
        <f>Q101*H101</f>
        <v>0</v>
      </c>
      <c r="S101" s="179">
        <v>0</v>
      </c>
      <c r="T101" s="180">
        <f>S101*H101</f>
        <v>0</v>
      </c>
      <c r="U101" s="327"/>
      <c r="V101" s="327"/>
      <c r="W101" s="327"/>
      <c r="X101" s="327"/>
      <c r="Y101" s="327"/>
      <c r="Z101" s="327"/>
      <c r="AA101" s="327"/>
      <c r="AB101" s="327"/>
      <c r="AC101" s="327"/>
      <c r="AD101" s="327"/>
      <c r="AE101" s="327"/>
      <c r="AR101" s="181" t="s">
        <v>2617</v>
      </c>
      <c r="AT101" s="181" t="s">
        <v>136</v>
      </c>
      <c r="AU101" s="181" t="s">
        <v>84</v>
      </c>
      <c r="AY101" s="19" t="s">
        <v>134</v>
      </c>
      <c r="BE101" s="182">
        <f>IF(N101="základní",J101,0)</f>
        <v>0</v>
      </c>
      <c r="BF101" s="182">
        <f>IF(N101="snížená",J101,0)</f>
        <v>0</v>
      </c>
      <c r="BG101" s="182">
        <f>IF(N101="zákl. přenesená",J101,0)</f>
        <v>0</v>
      </c>
      <c r="BH101" s="182">
        <f>IF(N101="sníž. přenesená",J101,0)</f>
        <v>0</v>
      </c>
      <c r="BI101" s="182">
        <f>IF(N101="nulová",J101,0)</f>
        <v>0</v>
      </c>
      <c r="BJ101" s="19" t="s">
        <v>84</v>
      </c>
      <c r="BK101" s="182">
        <f>ROUND(I101*H101,2)</f>
        <v>0</v>
      </c>
      <c r="BL101" s="19" t="s">
        <v>2617</v>
      </c>
      <c r="BM101" s="181" t="s">
        <v>2668</v>
      </c>
    </row>
    <row r="102" spans="1:65" s="2" customFormat="1" ht="6.95" customHeight="1">
      <c r="A102" s="327"/>
      <c r="B102" s="48"/>
      <c r="C102" s="49"/>
      <c r="D102" s="49"/>
      <c r="E102" s="49"/>
      <c r="F102" s="49"/>
      <c r="G102" s="49"/>
      <c r="H102" s="49"/>
      <c r="I102" s="49"/>
      <c r="J102" s="49"/>
      <c r="K102" s="49"/>
      <c r="L102" s="40"/>
      <c r="M102" s="327"/>
      <c r="O102" s="327"/>
      <c r="P102" s="327"/>
      <c r="Q102" s="327"/>
      <c r="R102" s="327"/>
      <c r="S102" s="327"/>
      <c r="T102" s="327"/>
      <c r="U102" s="327"/>
      <c r="V102" s="327"/>
      <c r="W102" s="327"/>
      <c r="X102" s="327"/>
      <c r="Y102" s="327"/>
      <c r="Z102" s="327"/>
      <c r="AA102" s="327"/>
      <c r="AB102" s="327"/>
      <c r="AC102" s="327"/>
      <c r="AD102" s="327"/>
      <c r="AE102" s="327"/>
    </row>
    <row r="103" spans="1:65" s="325" customFormat="1"/>
    <row r="104" spans="1:65" s="325" customFormat="1"/>
  </sheetData>
  <mergeCells count="9">
    <mergeCell ref="E50:H50"/>
    <mergeCell ref="E70:H70"/>
    <mergeCell ref="E72:H72"/>
    <mergeCell ref="L2:V2"/>
    <mergeCell ref="E7:H7"/>
    <mergeCell ref="E9:H9"/>
    <mergeCell ref="E18:H18"/>
    <mergeCell ref="E27:H27"/>
    <mergeCell ref="E48:H4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row r="2" spans="2:11" s="1" customFormat="1" ht="7.5" customHeight="1">
      <c r="B2" s="241"/>
      <c r="C2" s="242"/>
      <c r="D2" s="242"/>
      <c r="E2" s="242"/>
      <c r="F2" s="242"/>
      <c r="G2" s="242"/>
      <c r="H2" s="242"/>
      <c r="I2" s="242"/>
      <c r="J2" s="242"/>
      <c r="K2" s="243"/>
    </row>
    <row r="3" spans="2:11" s="17" customFormat="1" ht="45" customHeight="1">
      <c r="B3" s="244"/>
      <c r="C3" s="383" t="s">
        <v>2669</v>
      </c>
      <c r="D3" s="383"/>
      <c r="E3" s="383"/>
      <c r="F3" s="383"/>
      <c r="G3" s="383"/>
      <c r="H3" s="383"/>
      <c r="I3" s="383"/>
      <c r="J3" s="383"/>
      <c r="K3" s="245"/>
    </row>
    <row r="4" spans="2:11" s="1" customFormat="1" ht="25.5" customHeight="1">
      <c r="B4" s="246"/>
      <c r="C4" s="384" t="s">
        <v>2670</v>
      </c>
      <c r="D4" s="384"/>
      <c r="E4" s="384"/>
      <c r="F4" s="384"/>
      <c r="G4" s="384"/>
      <c r="H4" s="384"/>
      <c r="I4" s="384"/>
      <c r="J4" s="384"/>
      <c r="K4" s="247"/>
    </row>
    <row r="5" spans="2:11" s="1" customFormat="1" ht="5.25" customHeight="1">
      <c r="B5" s="246"/>
      <c r="C5" s="248"/>
      <c r="D5" s="248"/>
      <c r="E5" s="248"/>
      <c r="F5" s="248"/>
      <c r="G5" s="248"/>
      <c r="H5" s="248"/>
      <c r="I5" s="248"/>
      <c r="J5" s="248"/>
      <c r="K5" s="247"/>
    </row>
    <row r="6" spans="2:11" s="1" customFormat="1" ht="15" customHeight="1">
      <c r="B6" s="246"/>
      <c r="C6" s="382" t="s">
        <v>2671</v>
      </c>
      <c r="D6" s="382"/>
      <c r="E6" s="382"/>
      <c r="F6" s="382"/>
      <c r="G6" s="382"/>
      <c r="H6" s="382"/>
      <c r="I6" s="382"/>
      <c r="J6" s="382"/>
      <c r="K6" s="247"/>
    </row>
    <row r="7" spans="2:11" s="1" customFormat="1" ht="15" customHeight="1">
      <c r="B7" s="250"/>
      <c r="C7" s="382" t="s">
        <v>2672</v>
      </c>
      <c r="D7" s="382"/>
      <c r="E7" s="382"/>
      <c r="F7" s="382"/>
      <c r="G7" s="382"/>
      <c r="H7" s="382"/>
      <c r="I7" s="382"/>
      <c r="J7" s="382"/>
      <c r="K7" s="247"/>
    </row>
    <row r="8" spans="2:11" s="1" customFormat="1" ht="12.75" customHeight="1">
      <c r="B8" s="250"/>
      <c r="C8" s="249"/>
      <c r="D8" s="249"/>
      <c r="E8" s="249"/>
      <c r="F8" s="249"/>
      <c r="G8" s="249"/>
      <c r="H8" s="249"/>
      <c r="I8" s="249"/>
      <c r="J8" s="249"/>
      <c r="K8" s="247"/>
    </row>
    <row r="9" spans="2:11" s="1" customFormat="1" ht="15" customHeight="1">
      <c r="B9" s="250"/>
      <c r="C9" s="382" t="s">
        <v>2673</v>
      </c>
      <c r="D9" s="382"/>
      <c r="E9" s="382"/>
      <c r="F9" s="382"/>
      <c r="G9" s="382"/>
      <c r="H9" s="382"/>
      <c r="I9" s="382"/>
      <c r="J9" s="382"/>
      <c r="K9" s="247"/>
    </row>
    <row r="10" spans="2:11" s="1" customFormat="1" ht="15" customHeight="1">
      <c r="B10" s="250"/>
      <c r="C10" s="249"/>
      <c r="D10" s="382" t="s">
        <v>2674</v>
      </c>
      <c r="E10" s="382"/>
      <c r="F10" s="382"/>
      <c r="G10" s="382"/>
      <c r="H10" s="382"/>
      <c r="I10" s="382"/>
      <c r="J10" s="382"/>
      <c r="K10" s="247"/>
    </row>
    <row r="11" spans="2:11" s="1" customFormat="1" ht="15" customHeight="1">
      <c r="B11" s="250"/>
      <c r="C11" s="251"/>
      <c r="D11" s="382" t="s">
        <v>2675</v>
      </c>
      <c r="E11" s="382"/>
      <c r="F11" s="382"/>
      <c r="G11" s="382"/>
      <c r="H11" s="382"/>
      <c r="I11" s="382"/>
      <c r="J11" s="382"/>
      <c r="K11" s="247"/>
    </row>
    <row r="12" spans="2:11" s="1" customFormat="1" ht="15" customHeight="1">
      <c r="B12" s="250"/>
      <c r="C12" s="251"/>
      <c r="D12" s="249"/>
      <c r="E12" s="249"/>
      <c r="F12" s="249"/>
      <c r="G12" s="249"/>
      <c r="H12" s="249"/>
      <c r="I12" s="249"/>
      <c r="J12" s="249"/>
      <c r="K12" s="247"/>
    </row>
    <row r="13" spans="2:11" s="1" customFormat="1" ht="15" customHeight="1">
      <c r="B13" s="250"/>
      <c r="C13" s="251"/>
      <c r="D13" s="252" t="s">
        <v>2676</v>
      </c>
      <c r="E13" s="249"/>
      <c r="F13" s="249"/>
      <c r="G13" s="249"/>
      <c r="H13" s="249"/>
      <c r="I13" s="249"/>
      <c r="J13" s="249"/>
      <c r="K13" s="247"/>
    </row>
    <row r="14" spans="2:11" s="1" customFormat="1" ht="12.75" customHeight="1">
      <c r="B14" s="250"/>
      <c r="C14" s="251"/>
      <c r="D14" s="251"/>
      <c r="E14" s="251"/>
      <c r="F14" s="251"/>
      <c r="G14" s="251"/>
      <c r="H14" s="251"/>
      <c r="I14" s="251"/>
      <c r="J14" s="251"/>
      <c r="K14" s="247"/>
    </row>
    <row r="15" spans="2:11" s="1" customFormat="1" ht="15" customHeight="1">
      <c r="B15" s="250"/>
      <c r="C15" s="251"/>
      <c r="D15" s="382" t="s">
        <v>2677</v>
      </c>
      <c r="E15" s="382"/>
      <c r="F15" s="382"/>
      <c r="G15" s="382"/>
      <c r="H15" s="382"/>
      <c r="I15" s="382"/>
      <c r="J15" s="382"/>
      <c r="K15" s="247"/>
    </row>
    <row r="16" spans="2:11" s="1" customFormat="1" ht="15" customHeight="1">
      <c r="B16" s="250"/>
      <c r="C16" s="251"/>
      <c r="D16" s="382" t="s">
        <v>2678</v>
      </c>
      <c r="E16" s="382"/>
      <c r="F16" s="382"/>
      <c r="G16" s="382"/>
      <c r="H16" s="382"/>
      <c r="I16" s="382"/>
      <c r="J16" s="382"/>
      <c r="K16" s="247"/>
    </row>
    <row r="17" spans="2:11" s="1" customFormat="1" ht="15" customHeight="1">
      <c r="B17" s="250"/>
      <c r="C17" s="251"/>
      <c r="D17" s="382" t="s">
        <v>2679</v>
      </c>
      <c r="E17" s="382"/>
      <c r="F17" s="382"/>
      <c r="G17" s="382"/>
      <c r="H17" s="382"/>
      <c r="I17" s="382"/>
      <c r="J17" s="382"/>
      <c r="K17" s="247"/>
    </row>
    <row r="18" spans="2:11" s="1" customFormat="1" ht="15" customHeight="1">
      <c r="B18" s="250"/>
      <c r="C18" s="251"/>
      <c r="D18" s="251"/>
      <c r="E18" s="253" t="s">
        <v>83</v>
      </c>
      <c r="F18" s="382" t="s">
        <v>2680</v>
      </c>
      <c r="G18" s="382"/>
      <c r="H18" s="382"/>
      <c r="I18" s="382"/>
      <c r="J18" s="382"/>
      <c r="K18" s="247"/>
    </row>
    <row r="19" spans="2:11" s="1" customFormat="1" ht="15" customHeight="1">
      <c r="B19" s="250"/>
      <c r="C19" s="251"/>
      <c r="D19" s="251"/>
      <c r="E19" s="253" t="s">
        <v>2681</v>
      </c>
      <c r="F19" s="382" t="s">
        <v>2682</v>
      </c>
      <c r="G19" s="382"/>
      <c r="H19" s="382"/>
      <c r="I19" s="382"/>
      <c r="J19" s="382"/>
      <c r="K19" s="247"/>
    </row>
    <row r="20" spans="2:11" s="1" customFormat="1" ht="15" customHeight="1">
      <c r="B20" s="250"/>
      <c r="C20" s="251"/>
      <c r="D20" s="251"/>
      <c r="E20" s="253" t="s">
        <v>89</v>
      </c>
      <c r="F20" s="382" t="s">
        <v>2683</v>
      </c>
      <c r="G20" s="382"/>
      <c r="H20" s="382"/>
      <c r="I20" s="382"/>
      <c r="J20" s="382"/>
      <c r="K20" s="247"/>
    </row>
    <row r="21" spans="2:11" s="1" customFormat="1" ht="15" customHeight="1">
      <c r="B21" s="250"/>
      <c r="C21" s="251"/>
      <c r="D21" s="251"/>
      <c r="E21" s="253" t="s">
        <v>96</v>
      </c>
      <c r="F21" s="382" t="s">
        <v>2684</v>
      </c>
      <c r="G21" s="382"/>
      <c r="H21" s="382"/>
      <c r="I21" s="382"/>
      <c r="J21" s="382"/>
      <c r="K21" s="247"/>
    </row>
    <row r="22" spans="2:11" s="1" customFormat="1" ht="15" customHeight="1">
      <c r="B22" s="250"/>
      <c r="C22" s="251"/>
      <c r="D22" s="251"/>
      <c r="E22" s="253" t="s">
        <v>2685</v>
      </c>
      <c r="F22" s="382" t="s">
        <v>2686</v>
      </c>
      <c r="G22" s="382"/>
      <c r="H22" s="382"/>
      <c r="I22" s="382"/>
      <c r="J22" s="382"/>
      <c r="K22" s="247"/>
    </row>
    <row r="23" spans="2:11" s="1" customFormat="1" ht="15" customHeight="1">
      <c r="B23" s="250"/>
      <c r="C23" s="251"/>
      <c r="D23" s="251"/>
      <c r="E23" s="253" t="s">
        <v>2687</v>
      </c>
      <c r="F23" s="382" t="s">
        <v>2688</v>
      </c>
      <c r="G23" s="382"/>
      <c r="H23" s="382"/>
      <c r="I23" s="382"/>
      <c r="J23" s="382"/>
      <c r="K23" s="247"/>
    </row>
    <row r="24" spans="2:11" s="1" customFormat="1" ht="12.75" customHeight="1">
      <c r="B24" s="250"/>
      <c r="C24" s="251"/>
      <c r="D24" s="251"/>
      <c r="E24" s="251"/>
      <c r="F24" s="251"/>
      <c r="G24" s="251"/>
      <c r="H24" s="251"/>
      <c r="I24" s="251"/>
      <c r="J24" s="251"/>
      <c r="K24" s="247"/>
    </row>
    <row r="25" spans="2:11" s="1" customFormat="1" ht="15" customHeight="1">
      <c r="B25" s="250"/>
      <c r="C25" s="382" t="s">
        <v>2689</v>
      </c>
      <c r="D25" s="382"/>
      <c r="E25" s="382"/>
      <c r="F25" s="382"/>
      <c r="G25" s="382"/>
      <c r="H25" s="382"/>
      <c r="I25" s="382"/>
      <c r="J25" s="382"/>
      <c r="K25" s="247"/>
    </row>
    <row r="26" spans="2:11" s="1" customFormat="1" ht="15" customHeight="1">
      <c r="B26" s="250"/>
      <c r="C26" s="382" t="s">
        <v>2690</v>
      </c>
      <c r="D26" s="382"/>
      <c r="E26" s="382"/>
      <c r="F26" s="382"/>
      <c r="G26" s="382"/>
      <c r="H26" s="382"/>
      <c r="I26" s="382"/>
      <c r="J26" s="382"/>
      <c r="K26" s="247"/>
    </row>
    <row r="27" spans="2:11" s="1" customFormat="1" ht="15" customHeight="1">
      <c r="B27" s="250"/>
      <c r="C27" s="249"/>
      <c r="D27" s="382" t="s">
        <v>2691</v>
      </c>
      <c r="E27" s="382"/>
      <c r="F27" s="382"/>
      <c r="G27" s="382"/>
      <c r="H27" s="382"/>
      <c r="I27" s="382"/>
      <c r="J27" s="382"/>
      <c r="K27" s="247"/>
    </row>
    <row r="28" spans="2:11" s="1" customFormat="1" ht="15" customHeight="1">
      <c r="B28" s="250"/>
      <c r="C28" s="251"/>
      <c r="D28" s="382" t="s">
        <v>2692</v>
      </c>
      <c r="E28" s="382"/>
      <c r="F28" s="382"/>
      <c r="G28" s="382"/>
      <c r="H28" s="382"/>
      <c r="I28" s="382"/>
      <c r="J28" s="382"/>
      <c r="K28" s="247"/>
    </row>
    <row r="29" spans="2:11" s="1" customFormat="1" ht="12.75" customHeight="1">
      <c r="B29" s="250"/>
      <c r="C29" s="251"/>
      <c r="D29" s="251"/>
      <c r="E29" s="251"/>
      <c r="F29" s="251"/>
      <c r="G29" s="251"/>
      <c r="H29" s="251"/>
      <c r="I29" s="251"/>
      <c r="J29" s="251"/>
      <c r="K29" s="247"/>
    </row>
    <row r="30" spans="2:11" s="1" customFormat="1" ht="15" customHeight="1">
      <c r="B30" s="250"/>
      <c r="C30" s="251"/>
      <c r="D30" s="382" t="s">
        <v>2693</v>
      </c>
      <c r="E30" s="382"/>
      <c r="F30" s="382"/>
      <c r="G30" s="382"/>
      <c r="H30" s="382"/>
      <c r="I30" s="382"/>
      <c r="J30" s="382"/>
      <c r="K30" s="247"/>
    </row>
    <row r="31" spans="2:11" s="1" customFormat="1" ht="15" customHeight="1">
      <c r="B31" s="250"/>
      <c r="C31" s="251"/>
      <c r="D31" s="382" t="s">
        <v>2694</v>
      </c>
      <c r="E31" s="382"/>
      <c r="F31" s="382"/>
      <c r="G31" s="382"/>
      <c r="H31" s="382"/>
      <c r="I31" s="382"/>
      <c r="J31" s="382"/>
      <c r="K31" s="247"/>
    </row>
    <row r="32" spans="2:11" s="1" customFormat="1" ht="12.75" customHeight="1">
      <c r="B32" s="250"/>
      <c r="C32" s="251"/>
      <c r="D32" s="251"/>
      <c r="E32" s="251"/>
      <c r="F32" s="251"/>
      <c r="G32" s="251"/>
      <c r="H32" s="251"/>
      <c r="I32" s="251"/>
      <c r="J32" s="251"/>
      <c r="K32" s="247"/>
    </row>
    <row r="33" spans="2:11" s="1" customFormat="1" ht="15" customHeight="1">
      <c r="B33" s="250"/>
      <c r="C33" s="251"/>
      <c r="D33" s="382" t="s">
        <v>2695</v>
      </c>
      <c r="E33" s="382"/>
      <c r="F33" s="382"/>
      <c r="G33" s="382"/>
      <c r="H33" s="382"/>
      <c r="I33" s="382"/>
      <c r="J33" s="382"/>
      <c r="K33" s="247"/>
    </row>
    <row r="34" spans="2:11" s="1" customFormat="1" ht="15" customHeight="1">
      <c r="B34" s="250"/>
      <c r="C34" s="251"/>
      <c r="D34" s="382" t="s">
        <v>2696</v>
      </c>
      <c r="E34" s="382"/>
      <c r="F34" s="382"/>
      <c r="G34" s="382"/>
      <c r="H34" s="382"/>
      <c r="I34" s="382"/>
      <c r="J34" s="382"/>
      <c r="K34" s="247"/>
    </row>
    <row r="35" spans="2:11" s="1" customFormat="1" ht="15" customHeight="1">
      <c r="B35" s="250"/>
      <c r="C35" s="251"/>
      <c r="D35" s="382" t="s">
        <v>2697</v>
      </c>
      <c r="E35" s="382"/>
      <c r="F35" s="382"/>
      <c r="G35" s="382"/>
      <c r="H35" s="382"/>
      <c r="I35" s="382"/>
      <c r="J35" s="382"/>
      <c r="K35" s="247"/>
    </row>
    <row r="36" spans="2:11" s="1" customFormat="1" ht="15" customHeight="1">
      <c r="B36" s="250"/>
      <c r="C36" s="251"/>
      <c r="D36" s="249"/>
      <c r="E36" s="252" t="s">
        <v>120</v>
      </c>
      <c r="F36" s="249"/>
      <c r="G36" s="382" t="s">
        <v>2698</v>
      </c>
      <c r="H36" s="382"/>
      <c r="I36" s="382"/>
      <c r="J36" s="382"/>
      <c r="K36" s="247"/>
    </row>
    <row r="37" spans="2:11" s="1" customFormat="1" ht="30.75" customHeight="1">
      <c r="B37" s="250"/>
      <c r="C37" s="251"/>
      <c r="D37" s="249"/>
      <c r="E37" s="252" t="s">
        <v>2699</v>
      </c>
      <c r="F37" s="249"/>
      <c r="G37" s="382" t="s">
        <v>2700</v>
      </c>
      <c r="H37" s="382"/>
      <c r="I37" s="382"/>
      <c r="J37" s="382"/>
      <c r="K37" s="247"/>
    </row>
    <row r="38" spans="2:11" s="1" customFormat="1" ht="15" customHeight="1">
      <c r="B38" s="250"/>
      <c r="C38" s="251"/>
      <c r="D38" s="249"/>
      <c r="E38" s="252" t="s">
        <v>57</v>
      </c>
      <c r="F38" s="249"/>
      <c r="G38" s="382" t="s">
        <v>2701</v>
      </c>
      <c r="H38" s="382"/>
      <c r="I38" s="382"/>
      <c r="J38" s="382"/>
      <c r="K38" s="247"/>
    </row>
    <row r="39" spans="2:11" s="1" customFormat="1" ht="15" customHeight="1">
      <c r="B39" s="250"/>
      <c r="C39" s="251"/>
      <c r="D39" s="249"/>
      <c r="E39" s="252" t="s">
        <v>58</v>
      </c>
      <c r="F39" s="249"/>
      <c r="G39" s="382" t="s">
        <v>2702</v>
      </c>
      <c r="H39" s="382"/>
      <c r="I39" s="382"/>
      <c r="J39" s="382"/>
      <c r="K39" s="247"/>
    </row>
    <row r="40" spans="2:11" s="1" customFormat="1" ht="15" customHeight="1">
      <c r="B40" s="250"/>
      <c r="C40" s="251"/>
      <c r="D40" s="249"/>
      <c r="E40" s="252" t="s">
        <v>121</v>
      </c>
      <c r="F40" s="249"/>
      <c r="G40" s="382" t="s">
        <v>2703</v>
      </c>
      <c r="H40" s="382"/>
      <c r="I40" s="382"/>
      <c r="J40" s="382"/>
      <c r="K40" s="247"/>
    </row>
    <row r="41" spans="2:11" s="1" customFormat="1" ht="15" customHeight="1">
      <c r="B41" s="250"/>
      <c r="C41" s="251"/>
      <c r="D41" s="249"/>
      <c r="E41" s="252" t="s">
        <v>122</v>
      </c>
      <c r="F41" s="249"/>
      <c r="G41" s="382" t="s">
        <v>2704</v>
      </c>
      <c r="H41" s="382"/>
      <c r="I41" s="382"/>
      <c r="J41" s="382"/>
      <c r="K41" s="247"/>
    </row>
    <row r="42" spans="2:11" s="1" customFormat="1" ht="15" customHeight="1">
      <c r="B42" s="250"/>
      <c r="C42" s="251"/>
      <c r="D42" s="249"/>
      <c r="E42" s="252" t="s">
        <v>2705</v>
      </c>
      <c r="F42" s="249"/>
      <c r="G42" s="382" t="s">
        <v>2706</v>
      </c>
      <c r="H42" s="382"/>
      <c r="I42" s="382"/>
      <c r="J42" s="382"/>
      <c r="K42" s="247"/>
    </row>
    <row r="43" spans="2:11" s="1" customFormat="1" ht="15" customHeight="1">
      <c r="B43" s="250"/>
      <c r="C43" s="251"/>
      <c r="D43" s="249"/>
      <c r="E43" s="252"/>
      <c r="F43" s="249"/>
      <c r="G43" s="382" t="s">
        <v>2707</v>
      </c>
      <c r="H43" s="382"/>
      <c r="I43" s="382"/>
      <c r="J43" s="382"/>
      <c r="K43" s="247"/>
    </row>
    <row r="44" spans="2:11" s="1" customFormat="1" ht="15" customHeight="1">
      <c r="B44" s="250"/>
      <c r="C44" s="251"/>
      <c r="D44" s="249"/>
      <c r="E44" s="252" t="s">
        <v>2708</v>
      </c>
      <c r="F44" s="249"/>
      <c r="G44" s="382" t="s">
        <v>2709</v>
      </c>
      <c r="H44" s="382"/>
      <c r="I44" s="382"/>
      <c r="J44" s="382"/>
      <c r="K44" s="247"/>
    </row>
    <row r="45" spans="2:11" s="1" customFormat="1" ht="15" customHeight="1">
      <c r="B45" s="250"/>
      <c r="C45" s="251"/>
      <c r="D45" s="249"/>
      <c r="E45" s="252" t="s">
        <v>124</v>
      </c>
      <c r="F45" s="249"/>
      <c r="G45" s="382" t="s">
        <v>2710</v>
      </c>
      <c r="H45" s="382"/>
      <c r="I45" s="382"/>
      <c r="J45" s="382"/>
      <c r="K45" s="247"/>
    </row>
    <row r="46" spans="2:11" s="1" customFormat="1" ht="12.75" customHeight="1">
      <c r="B46" s="250"/>
      <c r="C46" s="251"/>
      <c r="D46" s="249"/>
      <c r="E46" s="249"/>
      <c r="F46" s="249"/>
      <c r="G46" s="249"/>
      <c r="H46" s="249"/>
      <c r="I46" s="249"/>
      <c r="J46" s="249"/>
      <c r="K46" s="247"/>
    </row>
    <row r="47" spans="2:11" s="1" customFormat="1" ht="15" customHeight="1">
      <c r="B47" s="250"/>
      <c r="C47" s="251"/>
      <c r="D47" s="382" t="s">
        <v>2711</v>
      </c>
      <c r="E47" s="382"/>
      <c r="F47" s="382"/>
      <c r="G47" s="382"/>
      <c r="H47" s="382"/>
      <c r="I47" s="382"/>
      <c r="J47" s="382"/>
      <c r="K47" s="247"/>
    </row>
    <row r="48" spans="2:11" s="1" customFormat="1" ht="15" customHeight="1">
      <c r="B48" s="250"/>
      <c r="C48" s="251"/>
      <c r="D48" s="251"/>
      <c r="E48" s="382" t="s">
        <v>2712</v>
      </c>
      <c r="F48" s="382"/>
      <c r="G48" s="382"/>
      <c r="H48" s="382"/>
      <c r="I48" s="382"/>
      <c r="J48" s="382"/>
      <c r="K48" s="247"/>
    </row>
    <row r="49" spans="2:11" s="1" customFormat="1" ht="15" customHeight="1">
      <c r="B49" s="250"/>
      <c r="C49" s="251"/>
      <c r="D49" s="251"/>
      <c r="E49" s="382" t="s">
        <v>2713</v>
      </c>
      <c r="F49" s="382"/>
      <c r="G49" s="382"/>
      <c r="H49" s="382"/>
      <c r="I49" s="382"/>
      <c r="J49" s="382"/>
      <c r="K49" s="247"/>
    </row>
    <row r="50" spans="2:11" s="1" customFormat="1" ht="15" customHeight="1">
      <c r="B50" s="250"/>
      <c r="C50" s="251"/>
      <c r="D50" s="251"/>
      <c r="E50" s="382" t="s">
        <v>2714</v>
      </c>
      <c r="F50" s="382"/>
      <c r="G50" s="382"/>
      <c r="H50" s="382"/>
      <c r="I50" s="382"/>
      <c r="J50" s="382"/>
      <c r="K50" s="247"/>
    </row>
    <row r="51" spans="2:11" s="1" customFormat="1" ht="15" customHeight="1">
      <c r="B51" s="250"/>
      <c r="C51" s="251"/>
      <c r="D51" s="382" t="s">
        <v>2715</v>
      </c>
      <c r="E51" s="382"/>
      <c r="F51" s="382"/>
      <c r="G51" s="382"/>
      <c r="H51" s="382"/>
      <c r="I51" s="382"/>
      <c r="J51" s="382"/>
      <c r="K51" s="247"/>
    </row>
    <row r="52" spans="2:11" s="1" customFormat="1" ht="25.5" customHeight="1">
      <c r="B52" s="246"/>
      <c r="C52" s="384" t="s">
        <v>2716</v>
      </c>
      <c r="D52" s="384"/>
      <c r="E52" s="384"/>
      <c r="F52" s="384"/>
      <c r="G52" s="384"/>
      <c r="H52" s="384"/>
      <c r="I52" s="384"/>
      <c r="J52" s="384"/>
      <c r="K52" s="247"/>
    </row>
    <row r="53" spans="2:11" s="1" customFormat="1" ht="5.25" customHeight="1">
      <c r="B53" s="246"/>
      <c r="C53" s="248"/>
      <c r="D53" s="248"/>
      <c r="E53" s="248"/>
      <c r="F53" s="248"/>
      <c r="G53" s="248"/>
      <c r="H53" s="248"/>
      <c r="I53" s="248"/>
      <c r="J53" s="248"/>
      <c r="K53" s="247"/>
    </row>
    <row r="54" spans="2:11" s="1" customFormat="1" ht="15" customHeight="1">
      <c r="B54" s="246"/>
      <c r="C54" s="382" t="s">
        <v>2717</v>
      </c>
      <c r="D54" s="382"/>
      <c r="E54" s="382"/>
      <c r="F54" s="382"/>
      <c r="G54" s="382"/>
      <c r="H54" s="382"/>
      <c r="I54" s="382"/>
      <c r="J54" s="382"/>
      <c r="K54" s="247"/>
    </row>
    <row r="55" spans="2:11" s="1" customFormat="1" ht="15" customHeight="1">
      <c r="B55" s="246"/>
      <c r="C55" s="382" t="s">
        <v>2718</v>
      </c>
      <c r="D55" s="382"/>
      <c r="E55" s="382"/>
      <c r="F55" s="382"/>
      <c r="G55" s="382"/>
      <c r="H55" s="382"/>
      <c r="I55" s="382"/>
      <c r="J55" s="382"/>
      <c r="K55" s="247"/>
    </row>
    <row r="56" spans="2:11" s="1" customFormat="1" ht="12.75" customHeight="1">
      <c r="B56" s="246"/>
      <c r="C56" s="249"/>
      <c r="D56" s="249"/>
      <c r="E56" s="249"/>
      <c r="F56" s="249"/>
      <c r="G56" s="249"/>
      <c r="H56" s="249"/>
      <c r="I56" s="249"/>
      <c r="J56" s="249"/>
      <c r="K56" s="247"/>
    </row>
    <row r="57" spans="2:11" s="1" customFormat="1" ht="15" customHeight="1">
      <c r="B57" s="246"/>
      <c r="C57" s="382" t="s">
        <v>2719</v>
      </c>
      <c r="D57" s="382"/>
      <c r="E57" s="382"/>
      <c r="F57" s="382"/>
      <c r="G57" s="382"/>
      <c r="H57" s="382"/>
      <c r="I57" s="382"/>
      <c r="J57" s="382"/>
      <c r="K57" s="247"/>
    </row>
    <row r="58" spans="2:11" s="1" customFormat="1" ht="15" customHeight="1">
      <c r="B58" s="246"/>
      <c r="C58" s="251"/>
      <c r="D58" s="382" t="s">
        <v>2720</v>
      </c>
      <c r="E58" s="382"/>
      <c r="F58" s="382"/>
      <c r="G58" s="382"/>
      <c r="H58" s="382"/>
      <c r="I58" s="382"/>
      <c r="J58" s="382"/>
      <c r="K58" s="247"/>
    </row>
    <row r="59" spans="2:11" s="1" customFormat="1" ht="15" customHeight="1">
      <c r="B59" s="246"/>
      <c r="C59" s="251"/>
      <c r="D59" s="382" t="s">
        <v>2721</v>
      </c>
      <c r="E59" s="382"/>
      <c r="F59" s="382"/>
      <c r="G59" s="382"/>
      <c r="H59" s="382"/>
      <c r="I59" s="382"/>
      <c r="J59" s="382"/>
      <c r="K59" s="247"/>
    </row>
    <row r="60" spans="2:11" s="1" customFormat="1" ht="15" customHeight="1">
      <c r="B60" s="246"/>
      <c r="C60" s="251"/>
      <c r="D60" s="382" t="s">
        <v>2722</v>
      </c>
      <c r="E60" s="382"/>
      <c r="F60" s="382"/>
      <c r="G60" s="382"/>
      <c r="H60" s="382"/>
      <c r="I60" s="382"/>
      <c r="J60" s="382"/>
      <c r="K60" s="247"/>
    </row>
    <row r="61" spans="2:11" s="1" customFormat="1" ht="15" customHeight="1">
      <c r="B61" s="246"/>
      <c r="C61" s="251"/>
      <c r="D61" s="382" t="s">
        <v>2723</v>
      </c>
      <c r="E61" s="382"/>
      <c r="F61" s="382"/>
      <c r="G61" s="382"/>
      <c r="H61" s="382"/>
      <c r="I61" s="382"/>
      <c r="J61" s="382"/>
      <c r="K61" s="247"/>
    </row>
    <row r="62" spans="2:11" s="1" customFormat="1" ht="15" customHeight="1">
      <c r="B62" s="246"/>
      <c r="C62" s="251"/>
      <c r="D62" s="386" t="s">
        <v>2724</v>
      </c>
      <c r="E62" s="386"/>
      <c r="F62" s="386"/>
      <c r="G62" s="386"/>
      <c r="H62" s="386"/>
      <c r="I62" s="386"/>
      <c r="J62" s="386"/>
      <c r="K62" s="247"/>
    </row>
    <row r="63" spans="2:11" s="1" customFormat="1" ht="15" customHeight="1">
      <c r="B63" s="246"/>
      <c r="C63" s="251"/>
      <c r="D63" s="382" t="s">
        <v>2725</v>
      </c>
      <c r="E63" s="382"/>
      <c r="F63" s="382"/>
      <c r="G63" s="382"/>
      <c r="H63" s="382"/>
      <c r="I63" s="382"/>
      <c r="J63" s="382"/>
      <c r="K63" s="247"/>
    </row>
    <row r="64" spans="2:11" s="1" customFormat="1" ht="12.75" customHeight="1">
      <c r="B64" s="246"/>
      <c r="C64" s="251"/>
      <c r="D64" s="251"/>
      <c r="E64" s="254"/>
      <c r="F64" s="251"/>
      <c r="G64" s="251"/>
      <c r="H64" s="251"/>
      <c r="I64" s="251"/>
      <c r="J64" s="251"/>
      <c r="K64" s="247"/>
    </row>
    <row r="65" spans="2:11" s="1" customFormat="1" ht="15" customHeight="1">
      <c r="B65" s="246"/>
      <c r="C65" s="251"/>
      <c r="D65" s="382" t="s">
        <v>2726</v>
      </c>
      <c r="E65" s="382"/>
      <c r="F65" s="382"/>
      <c r="G65" s="382"/>
      <c r="H65" s="382"/>
      <c r="I65" s="382"/>
      <c r="J65" s="382"/>
      <c r="K65" s="247"/>
    </row>
    <row r="66" spans="2:11" s="1" customFormat="1" ht="15" customHeight="1">
      <c r="B66" s="246"/>
      <c r="C66" s="251"/>
      <c r="D66" s="386" t="s">
        <v>2727</v>
      </c>
      <c r="E66" s="386"/>
      <c r="F66" s="386"/>
      <c r="G66" s="386"/>
      <c r="H66" s="386"/>
      <c r="I66" s="386"/>
      <c r="J66" s="386"/>
      <c r="K66" s="247"/>
    </row>
    <row r="67" spans="2:11" s="1" customFormat="1" ht="15" customHeight="1">
      <c r="B67" s="246"/>
      <c r="C67" s="251"/>
      <c r="D67" s="382" t="s">
        <v>2728</v>
      </c>
      <c r="E67" s="382"/>
      <c r="F67" s="382"/>
      <c r="G67" s="382"/>
      <c r="H67" s="382"/>
      <c r="I67" s="382"/>
      <c r="J67" s="382"/>
      <c r="K67" s="247"/>
    </row>
    <row r="68" spans="2:11" s="1" customFormat="1" ht="15" customHeight="1">
      <c r="B68" s="246"/>
      <c r="C68" s="251"/>
      <c r="D68" s="382" t="s">
        <v>2729</v>
      </c>
      <c r="E68" s="382"/>
      <c r="F68" s="382"/>
      <c r="G68" s="382"/>
      <c r="H68" s="382"/>
      <c r="I68" s="382"/>
      <c r="J68" s="382"/>
      <c r="K68" s="247"/>
    </row>
    <row r="69" spans="2:11" s="1" customFormat="1" ht="15" customHeight="1">
      <c r="B69" s="246"/>
      <c r="C69" s="251"/>
      <c r="D69" s="382" t="s">
        <v>2730</v>
      </c>
      <c r="E69" s="382"/>
      <c r="F69" s="382"/>
      <c r="G69" s="382"/>
      <c r="H69" s="382"/>
      <c r="I69" s="382"/>
      <c r="J69" s="382"/>
      <c r="K69" s="247"/>
    </row>
    <row r="70" spans="2:11" s="1" customFormat="1" ht="15" customHeight="1">
      <c r="B70" s="246"/>
      <c r="C70" s="251"/>
      <c r="D70" s="382" t="s">
        <v>2731</v>
      </c>
      <c r="E70" s="382"/>
      <c r="F70" s="382"/>
      <c r="G70" s="382"/>
      <c r="H70" s="382"/>
      <c r="I70" s="382"/>
      <c r="J70" s="382"/>
      <c r="K70" s="247"/>
    </row>
    <row r="71" spans="2:11" s="1" customFormat="1" ht="12.75" customHeight="1">
      <c r="B71" s="255"/>
      <c r="C71" s="256"/>
      <c r="D71" s="256"/>
      <c r="E71" s="256"/>
      <c r="F71" s="256"/>
      <c r="G71" s="256"/>
      <c r="H71" s="256"/>
      <c r="I71" s="256"/>
      <c r="J71" s="256"/>
      <c r="K71" s="257"/>
    </row>
    <row r="72" spans="2:11" s="1" customFormat="1" ht="18.75" customHeight="1">
      <c r="B72" s="258"/>
      <c r="C72" s="258"/>
      <c r="D72" s="258"/>
      <c r="E72" s="258"/>
      <c r="F72" s="258"/>
      <c r="G72" s="258"/>
      <c r="H72" s="258"/>
      <c r="I72" s="258"/>
      <c r="J72" s="258"/>
      <c r="K72" s="259"/>
    </row>
    <row r="73" spans="2:11" s="1" customFormat="1" ht="18.75" customHeight="1">
      <c r="B73" s="259"/>
      <c r="C73" s="259"/>
      <c r="D73" s="259"/>
      <c r="E73" s="259"/>
      <c r="F73" s="259"/>
      <c r="G73" s="259"/>
      <c r="H73" s="259"/>
      <c r="I73" s="259"/>
      <c r="J73" s="259"/>
      <c r="K73" s="259"/>
    </row>
    <row r="74" spans="2:11" s="1" customFormat="1" ht="7.5" customHeight="1">
      <c r="B74" s="260"/>
      <c r="C74" s="261"/>
      <c r="D74" s="261"/>
      <c r="E74" s="261"/>
      <c r="F74" s="261"/>
      <c r="G74" s="261"/>
      <c r="H74" s="261"/>
      <c r="I74" s="261"/>
      <c r="J74" s="261"/>
      <c r="K74" s="262"/>
    </row>
    <row r="75" spans="2:11" s="1" customFormat="1" ht="45" customHeight="1">
      <c r="B75" s="263"/>
      <c r="C75" s="385" t="s">
        <v>2732</v>
      </c>
      <c r="D75" s="385"/>
      <c r="E75" s="385"/>
      <c r="F75" s="385"/>
      <c r="G75" s="385"/>
      <c r="H75" s="385"/>
      <c r="I75" s="385"/>
      <c r="J75" s="385"/>
      <c r="K75" s="264"/>
    </row>
    <row r="76" spans="2:11" s="1" customFormat="1" ht="17.25" customHeight="1">
      <c r="B76" s="263"/>
      <c r="C76" s="265" t="s">
        <v>2733</v>
      </c>
      <c r="D76" s="265"/>
      <c r="E76" s="265"/>
      <c r="F76" s="265" t="s">
        <v>2734</v>
      </c>
      <c r="G76" s="266"/>
      <c r="H76" s="265" t="s">
        <v>58</v>
      </c>
      <c r="I76" s="265" t="s">
        <v>61</v>
      </c>
      <c r="J76" s="265" t="s">
        <v>2735</v>
      </c>
      <c r="K76" s="264"/>
    </row>
    <row r="77" spans="2:11" s="1" customFormat="1" ht="17.25" customHeight="1">
      <c r="B77" s="263"/>
      <c r="C77" s="267" t="s">
        <v>2736</v>
      </c>
      <c r="D77" s="267"/>
      <c r="E77" s="267"/>
      <c r="F77" s="268" t="s">
        <v>2737</v>
      </c>
      <c r="G77" s="269"/>
      <c r="H77" s="267"/>
      <c r="I77" s="267"/>
      <c r="J77" s="267" t="s">
        <v>2738</v>
      </c>
      <c r="K77" s="264"/>
    </row>
    <row r="78" spans="2:11" s="1" customFormat="1" ht="5.25" customHeight="1">
      <c r="B78" s="263"/>
      <c r="C78" s="270"/>
      <c r="D78" s="270"/>
      <c r="E78" s="270"/>
      <c r="F78" s="270"/>
      <c r="G78" s="271"/>
      <c r="H78" s="270"/>
      <c r="I78" s="270"/>
      <c r="J78" s="270"/>
      <c r="K78" s="264"/>
    </row>
    <row r="79" spans="2:11" s="1" customFormat="1" ht="15" customHeight="1">
      <c r="B79" s="263"/>
      <c r="C79" s="252" t="s">
        <v>57</v>
      </c>
      <c r="D79" s="272"/>
      <c r="E79" s="272"/>
      <c r="F79" s="273" t="s">
        <v>2739</v>
      </c>
      <c r="G79" s="274"/>
      <c r="H79" s="252" t="s">
        <v>2740</v>
      </c>
      <c r="I79" s="252" t="s">
        <v>2741</v>
      </c>
      <c r="J79" s="252">
        <v>20</v>
      </c>
      <c r="K79" s="264"/>
    </row>
    <row r="80" spans="2:11" s="1" customFormat="1" ht="15" customHeight="1">
      <c r="B80" s="263"/>
      <c r="C80" s="252" t="s">
        <v>2742</v>
      </c>
      <c r="D80" s="252"/>
      <c r="E80" s="252"/>
      <c r="F80" s="273" t="s">
        <v>2739</v>
      </c>
      <c r="G80" s="274"/>
      <c r="H80" s="252" t="s">
        <v>2743</v>
      </c>
      <c r="I80" s="252" t="s">
        <v>2741</v>
      </c>
      <c r="J80" s="252">
        <v>120</v>
      </c>
      <c r="K80" s="264"/>
    </row>
    <row r="81" spans="2:11" s="1" customFormat="1" ht="15" customHeight="1">
      <c r="B81" s="275"/>
      <c r="C81" s="252" t="s">
        <v>2744</v>
      </c>
      <c r="D81" s="252"/>
      <c r="E81" s="252"/>
      <c r="F81" s="273" t="s">
        <v>2745</v>
      </c>
      <c r="G81" s="274"/>
      <c r="H81" s="252" t="s">
        <v>2746</v>
      </c>
      <c r="I81" s="252" t="s">
        <v>2741</v>
      </c>
      <c r="J81" s="252">
        <v>50</v>
      </c>
      <c r="K81" s="264"/>
    </row>
    <row r="82" spans="2:11" s="1" customFormat="1" ht="15" customHeight="1">
      <c r="B82" s="275"/>
      <c r="C82" s="252" t="s">
        <v>2747</v>
      </c>
      <c r="D82" s="252"/>
      <c r="E82" s="252"/>
      <c r="F82" s="273" t="s">
        <v>2739</v>
      </c>
      <c r="G82" s="274"/>
      <c r="H82" s="252" t="s">
        <v>2748</v>
      </c>
      <c r="I82" s="252" t="s">
        <v>2749</v>
      </c>
      <c r="J82" s="252"/>
      <c r="K82" s="264"/>
    </row>
    <row r="83" spans="2:11" s="1" customFormat="1" ht="15" customHeight="1">
      <c r="B83" s="275"/>
      <c r="C83" s="276" t="s">
        <v>2750</v>
      </c>
      <c r="D83" s="276"/>
      <c r="E83" s="276"/>
      <c r="F83" s="277" t="s">
        <v>2745</v>
      </c>
      <c r="G83" s="276"/>
      <c r="H83" s="276" t="s">
        <v>2751</v>
      </c>
      <c r="I83" s="276" t="s">
        <v>2741</v>
      </c>
      <c r="J83" s="276">
        <v>15</v>
      </c>
      <c r="K83" s="264"/>
    </row>
    <row r="84" spans="2:11" s="1" customFormat="1" ht="15" customHeight="1">
      <c r="B84" s="275"/>
      <c r="C84" s="276" t="s">
        <v>2752</v>
      </c>
      <c r="D84" s="276"/>
      <c r="E84" s="276"/>
      <c r="F84" s="277" t="s">
        <v>2745</v>
      </c>
      <c r="G84" s="276"/>
      <c r="H84" s="276" t="s">
        <v>2753</v>
      </c>
      <c r="I84" s="276" t="s">
        <v>2741</v>
      </c>
      <c r="J84" s="276">
        <v>15</v>
      </c>
      <c r="K84" s="264"/>
    </row>
    <row r="85" spans="2:11" s="1" customFormat="1" ht="15" customHeight="1">
      <c r="B85" s="275"/>
      <c r="C85" s="276" t="s">
        <v>2754</v>
      </c>
      <c r="D85" s="276"/>
      <c r="E85" s="276"/>
      <c r="F85" s="277" t="s">
        <v>2745</v>
      </c>
      <c r="G85" s="276"/>
      <c r="H85" s="276" t="s">
        <v>2755</v>
      </c>
      <c r="I85" s="276" t="s">
        <v>2741</v>
      </c>
      <c r="J85" s="276">
        <v>20</v>
      </c>
      <c r="K85" s="264"/>
    </row>
    <row r="86" spans="2:11" s="1" customFormat="1" ht="15" customHeight="1">
      <c r="B86" s="275"/>
      <c r="C86" s="276" t="s">
        <v>2756</v>
      </c>
      <c r="D86" s="276"/>
      <c r="E86" s="276"/>
      <c r="F86" s="277" t="s">
        <v>2745</v>
      </c>
      <c r="G86" s="276"/>
      <c r="H86" s="276" t="s">
        <v>2757</v>
      </c>
      <c r="I86" s="276" t="s">
        <v>2741</v>
      </c>
      <c r="J86" s="276">
        <v>20</v>
      </c>
      <c r="K86" s="264"/>
    </row>
    <row r="87" spans="2:11" s="1" customFormat="1" ht="15" customHeight="1">
      <c r="B87" s="275"/>
      <c r="C87" s="252" t="s">
        <v>2758</v>
      </c>
      <c r="D87" s="252"/>
      <c r="E87" s="252"/>
      <c r="F87" s="273" t="s">
        <v>2745</v>
      </c>
      <c r="G87" s="274"/>
      <c r="H87" s="252" t="s">
        <v>2759</v>
      </c>
      <c r="I87" s="252" t="s">
        <v>2741</v>
      </c>
      <c r="J87" s="252">
        <v>50</v>
      </c>
      <c r="K87" s="264"/>
    </row>
    <row r="88" spans="2:11" s="1" customFormat="1" ht="15" customHeight="1">
      <c r="B88" s="275"/>
      <c r="C88" s="252" t="s">
        <v>2760</v>
      </c>
      <c r="D88" s="252"/>
      <c r="E88" s="252"/>
      <c r="F88" s="273" t="s">
        <v>2745</v>
      </c>
      <c r="G88" s="274"/>
      <c r="H88" s="252" t="s">
        <v>2761</v>
      </c>
      <c r="I88" s="252" t="s">
        <v>2741</v>
      </c>
      <c r="J88" s="252">
        <v>20</v>
      </c>
      <c r="K88" s="264"/>
    </row>
    <row r="89" spans="2:11" s="1" customFormat="1" ht="15" customHeight="1">
      <c r="B89" s="275"/>
      <c r="C89" s="252" t="s">
        <v>2762</v>
      </c>
      <c r="D89" s="252"/>
      <c r="E89" s="252"/>
      <c r="F89" s="273" t="s">
        <v>2745</v>
      </c>
      <c r="G89" s="274"/>
      <c r="H89" s="252" t="s">
        <v>2763</v>
      </c>
      <c r="I89" s="252" t="s">
        <v>2741</v>
      </c>
      <c r="J89" s="252">
        <v>20</v>
      </c>
      <c r="K89" s="264"/>
    </row>
    <row r="90" spans="2:11" s="1" customFormat="1" ht="15" customHeight="1">
      <c r="B90" s="275"/>
      <c r="C90" s="252" t="s">
        <v>2764</v>
      </c>
      <c r="D90" s="252"/>
      <c r="E90" s="252"/>
      <c r="F90" s="273" t="s">
        <v>2745</v>
      </c>
      <c r="G90" s="274"/>
      <c r="H90" s="252" t="s">
        <v>2765</v>
      </c>
      <c r="I90" s="252" t="s">
        <v>2741</v>
      </c>
      <c r="J90" s="252">
        <v>50</v>
      </c>
      <c r="K90" s="264"/>
    </row>
    <row r="91" spans="2:11" s="1" customFormat="1" ht="15" customHeight="1">
      <c r="B91" s="275"/>
      <c r="C91" s="252" t="s">
        <v>2766</v>
      </c>
      <c r="D91" s="252"/>
      <c r="E91" s="252"/>
      <c r="F91" s="273" t="s">
        <v>2745</v>
      </c>
      <c r="G91" s="274"/>
      <c r="H91" s="252" t="s">
        <v>2766</v>
      </c>
      <c r="I91" s="252" t="s">
        <v>2741</v>
      </c>
      <c r="J91" s="252">
        <v>50</v>
      </c>
      <c r="K91" s="264"/>
    </row>
    <row r="92" spans="2:11" s="1" customFormat="1" ht="15" customHeight="1">
      <c r="B92" s="275"/>
      <c r="C92" s="252" t="s">
        <v>2767</v>
      </c>
      <c r="D92" s="252"/>
      <c r="E92" s="252"/>
      <c r="F92" s="273" t="s">
        <v>2745</v>
      </c>
      <c r="G92" s="274"/>
      <c r="H92" s="252" t="s">
        <v>2768</v>
      </c>
      <c r="I92" s="252" t="s">
        <v>2741</v>
      </c>
      <c r="J92" s="252">
        <v>255</v>
      </c>
      <c r="K92" s="264"/>
    </row>
    <row r="93" spans="2:11" s="1" customFormat="1" ht="15" customHeight="1">
      <c r="B93" s="275"/>
      <c r="C93" s="252" t="s">
        <v>2769</v>
      </c>
      <c r="D93" s="252"/>
      <c r="E93" s="252"/>
      <c r="F93" s="273" t="s">
        <v>2739</v>
      </c>
      <c r="G93" s="274"/>
      <c r="H93" s="252" t="s">
        <v>2770</v>
      </c>
      <c r="I93" s="252" t="s">
        <v>2771</v>
      </c>
      <c r="J93" s="252"/>
      <c r="K93" s="264"/>
    </row>
    <row r="94" spans="2:11" s="1" customFormat="1" ht="15" customHeight="1">
      <c r="B94" s="275"/>
      <c r="C94" s="252" t="s">
        <v>2772</v>
      </c>
      <c r="D94" s="252"/>
      <c r="E94" s="252"/>
      <c r="F94" s="273" t="s">
        <v>2739</v>
      </c>
      <c r="G94" s="274"/>
      <c r="H94" s="252" t="s">
        <v>2773</v>
      </c>
      <c r="I94" s="252" t="s">
        <v>2774</v>
      </c>
      <c r="J94" s="252"/>
      <c r="K94" s="264"/>
    </row>
    <row r="95" spans="2:11" s="1" customFormat="1" ht="15" customHeight="1">
      <c r="B95" s="275"/>
      <c r="C95" s="252" t="s">
        <v>2775</v>
      </c>
      <c r="D95" s="252"/>
      <c r="E95" s="252"/>
      <c r="F95" s="273" t="s">
        <v>2739</v>
      </c>
      <c r="G95" s="274"/>
      <c r="H95" s="252" t="s">
        <v>2775</v>
      </c>
      <c r="I95" s="252" t="s">
        <v>2774</v>
      </c>
      <c r="J95" s="252"/>
      <c r="K95" s="264"/>
    </row>
    <row r="96" spans="2:11" s="1" customFormat="1" ht="15" customHeight="1">
      <c r="B96" s="275"/>
      <c r="C96" s="252" t="s">
        <v>42</v>
      </c>
      <c r="D96" s="252"/>
      <c r="E96" s="252"/>
      <c r="F96" s="273" t="s">
        <v>2739</v>
      </c>
      <c r="G96" s="274"/>
      <c r="H96" s="252" t="s">
        <v>2776</v>
      </c>
      <c r="I96" s="252" t="s">
        <v>2774</v>
      </c>
      <c r="J96" s="252"/>
      <c r="K96" s="264"/>
    </row>
    <row r="97" spans="2:11" s="1" customFormat="1" ht="15" customHeight="1">
      <c r="B97" s="275"/>
      <c r="C97" s="252" t="s">
        <v>52</v>
      </c>
      <c r="D97" s="252"/>
      <c r="E97" s="252"/>
      <c r="F97" s="273" t="s">
        <v>2739</v>
      </c>
      <c r="G97" s="274"/>
      <c r="H97" s="252" t="s">
        <v>2777</v>
      </c>
      <c r="I97" s="252" t="s">
        <v>2774</v>
      </c>
      <c r="J97" s="252"/>
      <c r="K97" s="264"/>
    </row>
    <row r="98" spans="2:11" s="1" customFormat="1" ht="15" customHeight="1">
      <c r="B98" s="278"/>
      <c r="C98" s="279"/>
      <c r="D98" s="279"/>
      <c r="E98" s="279"/>
      <c r="F98" s="279"/>
      <c r="G98" s="279"/>
      <c r="H98" s="279"/>
      <c r="I98" s="279"/>
      <c r="J98" s="279"/>
      <c r="K98" s="280"/>
    </row>
    <row r="99" spans="2:11" s="1" customFormat="1" ht="18.75" customHeight="1">
      <c r="B99" s="281"/>
      <c r="C99" s="282"/>
      <c r="D99" s="282"/>
      <c r="E99" s="282"/>
      <c r="F99" s="282"/>
      <c r="G99" s="282"/>
      <c r="H99" s="282"/>
      <c r="I99" s="282"/>
      <c r="J99" s="282"/>
      <c r="K99" s="281"/>
    </row>
    <row r="100" spans="2:11" s="1" customFormat="1" ht="18.75" customHeight="1">
      <c r="B100" s="259"/>
      <c r="C100" s="259"/>
      <c r="D100" s="259"/>
      <c r="E100" s="259"/>
      <c r="F100" s="259"/>
      <c r="G100" s="259"/>
      <c r="H100" s="259"/>
      <c r="I100" s="259"/>
      <c r="J100" s="259"/>
      <c r="K100" s="259"/>
    </row>
    <row r="101" spans="2:11" s="1" customFormat="1" ht="7.5" customHeight="1">
      <c r="B101" s="260"/>
      <c r="C101" s="261"/>
      <c r="D101" s="261"/>
      <c r="E101" s="261"/>
      <c r="F101" s="261"/>
      <c r="G101" s="261"/>
      <c r="H101" s="261"/>
      <c r="I101" s="261"/>
      <c r="J101" s="261"/>
      <c r="K101" s="262"/>
    </row>
    <row r="102" spans="2:11" s="1" customFormat="1" ht="45" customHeight="1">
      <c r="B102" s="263"/>
      <c r="C102" s="385" t="s">
        <v>2778</v>
      </c>
      <c r="D102" s="385"/>
      <c r="E102" s="385"/>
      <c r="F102" s="385"/>
      <c r="G102" s="385"/>
      <c r="H102" s="385"/>
      <c r="I102" s="385"/>
      <c r="J102" s="385"/>
      <c r="K102" s="264"/>
    </row>
    <row r="103" spans="2:11" s="1" customFormat="1" ht="17.25" customHeight="1">
      <c r="B103" s="263"/>
      <c r="C103" s="265" t="s">
        <v>2733</v>
      </c>
      <c r="D103" s="265"/>
      <c r="E103" s="265"/>
      <c r="F103" s="265" t="s">
        <v>2734</v>
      </c>
      <c r="G103" s="266"/>
      <c r="H103" s="265" t="s">
        <v>58</v>
      </c>
      <c r="I103" s="265" t="s">
        <v>61</v>
      </c>
      <c r="J103" s="265" t="s">
        <v>2735</v>
      </c>
      <c r="K103" s="264"/>
    </row>
    <row r="104" spans="2:11" s="1" customFormat="1" ht="17.25" customHeight="1">
      <c r="B104" s="263"/>
      <c r="C104" s="267" t="s">
        <v>2736</v>
      </c>
      <c r="D104" s="267"/>
      <c r="E104" s="267"/>
      <c r="F104" s="268" t="s">
        <v>2737</v>
      </c>
      <c r="G104" s="269"/>
      <c r="H104" s="267"/>
      <c r="I104" s="267"/>
      <c r="J104" s="267" t="s">
        <v>2738</v>
      </c>
      <c r="K104" s="264"/>
    </row>
    <row r="105" spans="2:11" s="1" customFormat="1" ht="5.25" customHeight="1">
      <c r="B105" s="263"/>
      <c r="C105" s="265"/>
      <c r="D105" s="265"/>
      <c r="E105" s="265"/>
      <c r="F105" s="265"/>
      <c r="G105" s="283"/>
      <c r="H105" s="265"/>
      <c r="I105" s="265"/>
      <c r="J105" s="265"/>
      <c r="K105" s="264"/>
    </row>
    <row r="106" spans="2:11" s="1" customFormat="1" ht="15" customHeight="1">
      <c r="B106" s="263"/>
      <c r="C106" s="252" t="s">
        <v>57</v>
      </c>
      <c r="D106" s="272"/>
      <c r="E106" s="272"/>
      <c r="F106" s="273" t="s">
        <v>2739</v>
      </c>
      <c r="G106" s="252"/>
      <c r="H106" s="252" t="s">
        <v>2779</v>
      </c>
      <c r="I106" s="252" t="s">
        <v>2741</v>
      </c>
      <c r="J106" s="252">
        <v>20</v>
      </c>
      <c r="K106" s="264"/>
    </row>
    <row r="107" spans="2:11" s="1" customFormat="1" ht="15" customHeight="1">
      <c r="B107" s="263"/>
      <c r="C107" s="252" t="s">
        <v>2742</v>
      </c>
      <c r="D107" s="252"/>
      <c r="E107" s="252"/>
      <c r="F107" s="273" t="s">
        <v>2739</v>
      </c>
      <c r="G107" s="252"/>
      <c r="H107" s="252" t="s">
        <v>2779</v>
      </c>
      <c r="I107" s="252" t="s">
        <v>2741</v>
      </c>
      <c r="J107" s="252">
        <v>120</v>
      </c>
      <c r="K107" s="264"/>
    </row>
    <row r="108" spans="2:11" s="1" customFormat="1" ht="15" customHeight="1">
      <c r="B108" s="275"/>
      <c r="C108" s="252" t="s">
        <v>2744</v>
      </c>
      <c r="D108" s="252"/>
      <c r="E108" s="252"/>
      <c r="F108" s="273" t="s">
        <v>2745</v>
      </c>
      <c r="G108" s="252"/>
      <c r="H108" s="252" t="s">
        <v>2779</v>
      </c>
      <c r="I108" s="252" t="s">
        <v>2741</v>
      </c>
      <c r="J108" s="252">
        <v>50</v>
      </c>
      <c r="K108" s="264"/>
    </row>
    <row r="109" spans="2:11" s="1" customFormat="1" ht="15" customHeight="1">
      <c r="B109" s="275"/>
      <c r="C109" s="252" t="s">
        <v>2747</v>
      </c>
      <c r="D109" s="252"/>
      <c r="E109" s="252"/>
      <c r="F109" s="273" t="s">
        <v>2739</v>
      </c>
      <c r="G109" s="252"/>
      <c r="H109" s="252" t="s">
        <v>2779</v>
      </c>
      <c r="I109" s="252" t="s">
        <v>2749</v>
      </c>
      <c r="J109" s="252"/>
      <c r="K109" s="264"/>
    </row>
    <row r="110" spans="2:11" s="1" customFormat="1" ht="15" customHeight="1">
      <c r="B110" s="275"/>
      <c r="C110" s="252" t="s">
        <v>2758</v>
      </c>
      <c r="D110" s="252"/>
      <c r="E110" s="252"/>
      <c r="F110" s="273" t="s">
        <v>2745</v>
      </c>
      <c r="G110" s="252"/>
      <c r="H110" s="252" t="s">
        <v>2779</v>
      </c>
      <c r="I110" s="252" t="s">
        <v>2741</v>
      </c>
      <c r="J110" s="252">
        <v>50</v>
      </c>
      <c r="K110" s="264"/>
    </row>
    <row r="111" spans="2:11" s="1" customFormat="1" ht="15" customHeight="1">
      <c r="B111" s="275"/>
      <c r="C111" s="252" t="s">
        <v>2766</v>
      </c>
      <c r="D111" s="252"/>
      <c r="E111" s="252"/>
      <c r="F111" s="273" t="s">
        <v>2745</v>
      </c>
      <c r="G111" s="252"/>
      <c r="H111" s="252" t="s">
        <v>2779</v>
      </c>
      <c r="I111" s="252" t="s">
        <v>2741</v>
      </c>
      <c r="J111" s="252">
        <v>50</v>
      </c>
      <c r="K111" s="264"/>
    </row>
    <row r="112" spans="2:11" s="1" customFormat="1" ht="15" customHeight="1">
      <c r="B112" s="275"/>
      <c r="C112" s="252" t="s">
        <v>2764</v>
      </c>
      <c r="D112" s="252"/>
      <c r="E112" s="252"/>
      <c r="F112" s="273" t="s">
        <v>2745</v>
      </c>
      <c r="G112" s="252"/>
      <c r="H112" s="252" t="s">
        <v>2779</v>
      </c>
      <c r="I112" s="252" t="s">
        <v>2741</v>
      </c>
      <c r="J112" s="252">
        <v>50</v>
      </c>
      <c r="K112" s="264"/>
    </row>
    <row r="113" spans="2:11" s="1" customFormat="1" ht="15" customHeight="1">
      <c r="B113" s="275"/>
      <c r="C113" s="252" t="s">
        <v>57</v>
      </c>
      <c r="D113" s="252"/>
      <c r="E113" s="252"/>
      <c r="F113" s="273" t="s">
        <v>2739</v>
      </c>
      <c r="G113" s="252"/>
      <c r="H113" s="252" t="s">
        <v>2780</v>
      </c>
      <c r="I113" s="252" t="s">
        <v>2741</v>
      </c>
      <c r="J113" s="252">
        <v>20</v>
      </c>
      <c r="K113" s="264"/>
    </row>
    <row r="114" spans="2:11" s="1" customFormat="1" ht="15" customHeight="1">
      <c r="B114" s="275"/>
      <c r="C114" s="252" t="s">
        <v>2781</v>
      </c>
      <c r="D114" s="252"/>
      <c r="E114" s="252"/>
      <c r="F114" s="273" t="s">
        <v>2739</v>
      </c>
      <c r="G114" s="252"/>
      <c r="H114" s="252" t="s">
        <v>2782</v>
      </c>
      <c r="I114" s="252" t="s">
        <v>2741</v>
      </c>
      <c r="J114" s="252">
        <v>120</v>
      </c>
      <c r="K114" s="264"/>
    </row>
    <row r="115" spans="2:11" s="1" customFormat="1" ht="15" customHeight="1">
      <c r="B115" s="275"/>
      <c r="C115" s="252" t="s">
        <v>42</v>
      </c>
      <c r="D115" s="252"/>
      <c r="E115" s="252"/>
      <c r="F115" s="273" t="s">
        <v>2739</v>
      </c>
      <c r="G115" s="252"/>
      <c r="H115" s="252" t="s">
        <v>2783</v>
      </c>
      <c r="I115" s="252" t="s">
        <v>2774</v>
      </c>
      <c r="J115" s="252"/>
      <c r="K115" s="264"/>
    </row>
    <row r="116" spans="2:11" s="1" customFormat="1" ht="15" customHeight="1">
      <c r="B116" s="275"/>
      <c r="C116" s="252" t="s">
        <v>52</v>
      </c>
      <c r="D116" s="252"/>
      <c r="E116" s="252"/>
      <c r="F116" s="273" t="s">
        <v>2739</v>
      </c>
      <c r="G116" s="252"/>
      <c r="H116" s="252" t="s">
        <v>2784</v>
      </c>
      <c r="I116" s="252" t="s">
        <v>2774</v>
      </c>
      <c r="J116" s="252"/>
      <c r="K116" s="264"/>
    </row>
    <row r="117" spans="2:11" s="1" customFormat="1" ht="15" customHeight="1">
      <c r="B117" s="275"/>
      <c r="C117" s="252" t="s">
        <v>61</v>
      </c>
      <c r="D117" s="252"/>
      <c r="E117" s="252"/>
      <c r="F117" s="273" t="s">
        <v>2739</v>
      </c>
      <c r="G117" s="252"/>
      <c r="H117" s="252" t="s">
        <v>2785</v>
      </c>
      <c r="I117" s="252" t="s">
        <v>2786</v>
      </c>
      <c r="J117" s="252"/>
      <c r="K117" s="264"/>
    </row>
    <row r="118" spans="2:11" s="1" customFormat="1" ht="15" customHeight="1">
      <c r="B118" s="278"/>
      <c r="C118" s="284"/>
      <c r="D118" s="284"/>
      <c r="E118" s="284"/>
      <c r="F118" s="284"/>
      <c r="G118" s="284"/>
      <c r="H118" s="284"/>
      <c r="I118" s="284"/>
      <c r="J118" s="284"/>
      <c r="K118" s="280"/>
    </row>
    <row r="119" spans="2:11" s="1" customFormat="1" ht="18.75" customHeight="1">
      <c r="B119" s="285"/>
      <c r="C119" s="286"/>
      <c r="D119" s="286"/>
      <c r="E119" s="286"/>
      <c r="F119" s="287"/>
      <c r="G119" s="286"/>
      <c r="H119" s="286"/>
      <c r="I119" s="286"/>
      <c r="J119" s="286"/>
      <c r="K119" s="285"/>
    </row>
    <row r="120" spans="2:11" s="1" customFormat="1" ht="18.75" customHeight="1">
      <c r="B120" s="259"/>
      <c r="C120" s="259"/>
      <c r="D120" s="259"/>
      <c r="E120" s="259"/>
      <c r="F120" s="259"/>
      <c r="G120" s="259"/>
      <c r="H120" s="259"/>
      <c r="I120" s="259"/>
      <c r="J120" s="259"/>
      <c r="K120" s="259"/>
    </row>
    <row r="121" spans="2:11" s="1" customFormat="1" ht="7.5" customHeight="1">
      <c r="B121" s="288"/>
      <c r="C121" s="289"/>
      <c r="D121" s="289"/>
      <c r="E121" s="289"/>
      <c r="F121" s="289"/>
      <c r="G121" s="289"/>
      <c r="H121" s="289"/>
      <c r="I121" s="289"/>
      <c r="J121" s="289"/>
      <c r="K121" s="290"/>
    </row>
    <row r="122" spans="2:11" s="1" customFormat="1" ht="45" customHeight="1">
      <c r="B122" s="291"/>
      <c r="C122" s="383" t="s">
        <v>2787</v>
      </c>
      <c r="D122" s="383"/>
      <c r="E122" s="383"/>
      <c r="F122" s="383"/>
      <c r="G122" s="383"/>
      <c r="H122" s="383"/>
      <c r="I122" s="383"/>
      <c r="J122" s="383"/>
      <c r="K122" s="292"/>
    </row>
    <row r="123" spans="2:11" s="1" customFormat="1" ht="17.25" customHeight="1">
      <c r="B123" s="293"/>
      <c r="C123" s="265" t="s">
        <v>2733</v>
      </c>
      <c r="D123" s="265"/>
      <c r="E123" s="265"/>
      <c r="F123" s="265" t="s">
        <v>2734</v>
      </c>
      <c r="G123" s="266"/>
      <c r="H123" s="265" t="s">
        <v>58</v>
      </c>
      <c r="I123" s="265" t="s">
        <v>61</v>
      </c>
      <c r="J123" s="265" t="s">
        <v>2735</v>
      </c>
      <c r="K123" s="294"/>
    </row>
    <row r="124" spans="2:11" s="1" customFormat="1" ht="17.25" customHeight="1">
      <c r="B124" s="293"/>
      <c r="C124" s="267" t="s">
        <v>2736</v>
      </c>
      <c r="D124" s="267"/>
      <c r="E124" s="267"/>
      <c r="F124" s="268" t="s">
        <v>2737</v>
      </c>
      <c r="G124" s="269"/>
      <c r="H124" s="267"/>
      <c r="I124" s="267"/>
      <c r="J124" s="267" t="s">
        <v>2738</v>
      </c>
      <c r="K124" s="294"/>
    </row>
    <row r="125" spans="2:11" s="1" customFormat="1" ht="5.25" customHeight="1">
      <c r="B125" s="295"/>
      <c r="C125" s="270"/>
      <c r="D125" s="270"/>
      <c r="E125" s="270"/>
      <c r="F125" s="270"/>
      <c r="G125" s="296"/>
      <c r="H125" s="270"/>
      <c r="I125" s="270"/>
      <c r="J125" s="270"/>
      <c r="K125" s="297"/>
    </row>
    <row r="126" spans="2:11" s="1" customFormat="1" ht="15" customHeight="1">
      <c r="B126" s="295"/>
      <c r="C126" s="252" t="s">
        <v>2742</v>
      </c>
      <c r="D126" s="272"/>
      <c r="E126" s="272"/>
      <c r="F126" s="273" t="s">
        <v>2739</v>
      </c>
      <c r="G126" s="252"/>
      <c r="H126" s="252" t="s">
        <v>2779</v>
      </c>
      <c r="I126" s="252" t="s">
        <v>2741</v>
      </c>
      <c r="J126" s="252">
        <v>120</v>
      </c>
      <c r="K126" s="298"/>
    </row>
    <row r="127" spans="2:11" s="1" customFormat="1" ht="15" customHeight="1">
      <c r="B127" s="295"/>
      <c r="C127" s="252" t="s">
        <v>2788</v>
      </c>
      <c r="D127" s="252"/>
      <c r="E127" s="252"/>
      <c r="F127" s="273" t="s">
        <v>2739</v>
      </c>
      <c r="G127" s="252"/>
      <c r="H127" s="252" t="s">
        <v>2789</v>
      </c>
      <c r="I127" s="252" t="s">
        <v>2741</v>
      </c>
      <c r="J127" s="252" t="s">
        <v>2790</v>
      </c>
      <c r="K127" s="298"/>
    </row>
    <row r="128" spans="2:11" s="1" customFormat="1" ht="15" customHeight="1">
      <c r="B128" s="295"/>
      <c r="C128" s="252" t="s">
        <v>2687</v>
      </c>
      <c r="D128" s="252"/>
      <c r="E128" s="252"/>
      <c r="F128" s="273" t="s">
        <v>2739</v>
      </c>
      <c r="G128" s="252"/>
      <c r="H128" s="252" t="s">
        <v>2791</v>
      </c>
      <c r="I128" s="252" t="s">
        <v>2741</v>
      </c>
      <c r="J128" s="252" t="s">
        <v>2790</v>
      </c>
      <c r="K128" s="298"/>
    </row>
    <row r="129" spans="2:11" s="1" customFormat="1" ht="15" customHeight="1">
      <c r="B129" s="295"/>
      <c r="C129" s="252" t="s">
        <v>2750</v>
      </c>
      <c r="D129" s="252"/>
      <c r="E129" s="252"/>
      <c r="F129" s="273" t="s">
        <v>2745</v>
      </c>
      <c r="G129" s="252"/>
      <c r="H129" s="252" t="s">
        <v>2751</v>
      </c>
      <c r="I129" s="252" t="s">
        <v>2741</v>
      </c>
      <c r="J129" s="252">
        <v>15</v>
      </c>
      <c r="K129" s="298"/>
    </row>
    <row r="130" spans="2:11" s="1" customFormat="1" ht="15" customHeight="1">
      <c r="B130" s="295"/>
      <c r="C130" s="276" t="s">
        <v>2752</v>
      </c>
      <c r="D130" s="276"/>
      <c r="E130" s="276"/>
      <c r="F130" s="277" t="s">
        <v>2745</v>
      </c>
      <c r="G130" s="276"/>
      <c r="H130" s="276" t="s">
        <v>2753</v>
      </c>
      <c r="I130" s="276" t="s">
        <v>2741</v>
      </c>
      <c r="J130" s="276">
        <v>15</v>
      </c>
      <c r="K130" s="298"/>
    </row>
    <row r="131" spans="2:11" s="1" customFormat="1" ht="15" customHeight="1">
      <c r="B131" s="295"/>
      <c r="C131" s="276" t="s">
        <v>2754</v>
      </c>
      <c r="D131" s="276"/>
      <c r="E131" s="276"/>
      <c r="F131" s="277" t="s">
        <v>2745</v>
      </c>
      <c r="G131" s="276"/>
      <c r="H131" s="276" t="s">
        <v>2755</v>
      </c>
      <c r="I131" s="276" t="s">
        <v>2741</v>
      </c>
      <c r="J131" s="276">
        <v>20</v>
      </c>
      <c r="K131" s="298"/>
    </row>
    <row r="132" spans="2:11" s="1" customFormat="1" ht="15" customHeight="1">
      <c r="B132" s="295"/>
      <c r="C132" s="276" t="s">
        <v>2756</v>
      </c>
      <c r="D132" s="276"/>
      <c r="E132" s="276"/>
      <c r="F132" s="277" t="s">
        <v>2745</v>
      </c>
      <c r="G132" s="276"/>
      <c r="H132" s="276" t="s">
        <v>2757</v>
      </c>
      <c r="I132" s="276" t="s">
        <v>2741</v>
      </c>
      <c r="J132" s="276">
        <v>20</v>
      </c>
      <c r="K132" s="298"/>
    </row>
    <row r="133" spans="2:11" s="1" customFormat="1" ht="15" customHeight="1">
      <c r="B133" s="295"/>
      <c r="C133" s="252" t="s">
        <v>2744</v>
      </c>
      <c r="D133" s="252"/>
      <c r="E133" s="252"/>
      <c r="F133" s="273" t="s">
        <v>2745</v>
      </c>
      <c r="G133" s="252"/>
      <c r="H133" s="252" t="s">
        <v>2779</v>
      </c>
      <c r="I133" s="252" t="s">
        <v>2741</v>
      </c>
      <c r="J133" s="252">
        <v>50</v>
      </c>
      <c r="K133" s="298"/>
    </row>
    <row r="134" spans="2:11" s="1" customFormat="1" ht="15" customHeight="1">
      <c r="B134" s="295"/>
      <c r="C134" s="252" t="s">
        <v>2758</v>
      </c>
      <c r="D134" s="252"/>
      <c r="E134" s="252"/>
      <c r="F134" s="273" t="s">
        <v>2745</v>
      </c>
      <c r="G134" s="252"/>
      <c r="H134" s="252" t="s">
        <v>2779</v>
      </c>
      <c r="I134" s="252" t="s">
        <v>2741</v>
      </c>
      <c r="J134" s="252">
        <v>50</v>
      </c>
      <c r="K134" s="298"/>
    </row>
    <row r="135" spans="2:11" s="1" customFormat="1" ht="15" customHeight="1">
      <c r="B135" s="295"/>
      <c r="C135" s="252" t="s">
        <v>2764</v>
      </c>
      <c r="D135" s="252"/>
      <c r="E135" s="252"/>
      <c r="F135" s="273" t="s">
        <v>2745</v>
      </c>
      <c r="G135" s="252"/>
      <c r="H135" s="252" t="s">
        <v>2779</v>
      </c>
      <c r="I135" s="252" t="s">
        <v>2741</v>
      </c>
      <c r="J135" s="252">
        <v>50</v>
      </c>
      <c r="K135" s="298"/>
    </row>
    <row r="136" spans="2:11" s="1" customFormat="1" ht="15" customHeight="1">
      <c r="B136" s="295"/>
      <c r="C136" s="252" t="s">
        <v>2766</v>
      </c>
      <c r="D136" s="252"/>
      <c r="E136" s="252"/>
      <c r="F136" s="273" t="s">
        <v>2745</v>
      </c>
      <c r="G136" s="252"/>
      <c r="H136" s="252" t="s">
        <v>2779</v>
      </c>
      <c r="I136" s="252" t="s">
        <v>2741</v>
      </c>
      <c r="J136" s="252">
        <v>50</v>
      </c>
      <c r="K136" s="298"/>
    </row>
    <row r="137" spans="2:11" s="1" customFormat="1" ht="15" customHeight="1">
      <c r="B137" s="295"/>
      <c r="C137" s="252" t="s">
        <v>2767</v>
      </c>
      <c r="D137" s="252"/>
      <c r="E137" s="252"/>
      <c r="F137" s="273" t="s">
        <v>2745</v>
      </c>
      <c r="G137" s="252"/>
      <c r="H137" s="252" t="s">
        <v>2792</v>
      </c>
      <c r="I137" s="252" t="s">
        <v>2741</v>
      </c>
      <c r="J137" s="252">
        <v>255</v>
      </c>
      <c r="K137" s="298"/>
    </row>
    <row r="138" spans="2:11" s="1" customFormat="1" ht="15" customHeight="1">
      <c r="B138" s="295"/>
      <c r="C138" s="252" t="s">
        <v>2769</v>
      </c>
      <c r="D138" s="252"/>
      <c r="E138" s="252"/>
      <c r="F138" s="273" t="s">
        <v>2739</v>
      </c>
      <c r="G138" s="252"/>
      <c r="H138" s="252" t="s">
        <v>2793</v>
      </c>
      <c r="I138" s="252" t="s">
        <v>2771</v>
      </c>
      <c r="J138" s="252"/>
      <c r="K138" s="298"/>
    </row>
    <row r="139" spans="2:11" s="1" customFormat="1" ht="15" customHeight="1">
      <c r="B139" s="295"/>
      <c r="C139" s="252" t="s">
        <v>2772</v>
      </c>
      <c r="D139" s="252"/>
      <c r="E139" s="252"/>
      <c r="F139" s="273" t="s">
        <v>2739</v>
      </c>
      <c r="G139" s="252"/>
      <c r="H139" s="252" t="s">
        <v>2794</v>
      </c>
      <c r="I139" s="252" t="s">
        <v>2774</v>
      </c>
      <c r="J139" s="252"/>
      <c r="K139" s="298"/>
    </row>
    <row r="140" spans="2:11" s="1" customFormat="1" ht="15" customHeight="1">
      <c r="B140" s="295"/>
      <c r="C140" s="252" t="s">
        <v>2775</v>
      </c>
      <c r="D140" s="252"/>
      <c r="E140" s="252"/>
      <c r="F140" s="273" t="s">
        <v>2739</v>
      </c>
      <c r="G140" s="252"/>
      <c r="H140" s="252" t="s">
        <v>2775</v>
      </c>
      <c r="I140" s="252" t="s">
        <v>2774</v>
      </c>
      <c r="J140" s="252"/>
      <c r="K140" s="298"/>
    </row>
    <row r="141" spans="2:11" s="1" customFormat="1" ht="15" customHeight="1">
      <c r="B141" s="295"/>
      <c r="C141" s="252" t="s">
        <v>42</v>
      </c>
      <c r="D141" s="252"/>
      <c r="E141" s="252"/>
      <c r="F141" s="273" t="s">
        <v>2739</v>
      </c>
      <c r="G141" s="252"/>
      <c r="H141" s="252" t="s">
        <v>2795</v>
      </c>
      <c r="I141" s="252" t="s">
        <v>2774</v>
      </c>
      <c r="J141" s="252"/>
      <c r="K141" s="298"/>
    </row>
    <row r="142" spans="2:11" s="1" customFormat="1" ht="15" customHeight="1">
      <c r="B142" s="295"/>
      <c r="C142" s="252" t="s">
        <v>2796</v>
      </c>
      <c r="D142" s="252"/>
      <c r="E142" s="252"/>
      <c r="F142" s="273" t="s">
        <v>2739</v>
      </c>
      <c r="G142" s="252"/>
      <c r="H142" s="252" t="s">
        <v>2797</v>
      </c>
      <c r="I142" s="252" t="s">
        <v>2774</v>
      </c>
      <c r="J142" s="252"/>
      <c r="K142" s="298"/>
    </row>
    <row r="143" spans="2:11" s="1" customFormat="1" ht="15" customHeight="1">
      <c r="B143" s="299"/>
      <c r="C143" s="300"/>
      <c r="D143" s="300"/>
      <c r="E143" s="300"/>
      <c r="F143" s="300"/>
      <c r="G143" s="300"/>
      <c r="H143" s="300"/>
      <c r="I143" s="300"/>
      <c r="J143" s="300"/>
      <c r="K143" s="301"/>
    </row>
    <row r="144" spans="2:11" s="1" customFormat="1" ht="18.75" customHeight="1">
      <c r="B144" s="286"/>
      <c r="C144" s="286"/>
      <c r="D144" s="286"/>
      <c r="E144" s="286"/>
      <c r="F144" s="287"/>
      <c r="G144" s="286"/>
      <c r="H144" s="286"/>
      <c r="I144" s="286"/>
      <c r="J144" s="286"/>
      <c r="K144" s="286"/>
    </row>
    <row r="145" spans="2:11" s="1" customFormat="1" ht="18.75" customHeight="1">
      <c r="B145" s="259"/>
      <c r="C145" s="259"/>
      <c r="D145" s="259"/>
      <c r="E145" s="259"/>
      <c r="F145" s="259"/>
      <c r="G145" s="259"/>
      <c r="H145" s="259"/>
      <c r="I145" s="259"/>
      <c r="J145" s="259"/>
      <c r="K145" s="259"/>
    </row>
    <row r="146" spans="2:11" s="1" customFormat="1" ht="7.5" customHeight="1">
      <c r="B146" s="260"/>
      <c r="C146" s="261"/>
      <c r="D146" s="261"/>
      <c r="E146" s="261"/>
      <c r="F146" s="261"/>
      <c r="G146" s="261"/>
      <c r="H146" s="261"/>
      <c r="I146" s="261"/>
      <c r="J146" s="261"/>
      <c r="K146" s="262"/>
    </row>
    <row r="147" spans="2:11" s="1" customFormat="1" ht="45" customHeight="1">
      <c r="B147" s="263"/>
      <c r="C147" s="385" t="s">
        <v>2798</v>
      </c>
      <c r="D147" s="385"/>
      <c r="E147" s="385"/>
      <c r="F147" s="385"/>
      <c r="G147" s="385"/>
      <c r="H147" s="385"/>
      <c r="I147" s="385"/>
      <c r="J147" s="385"/>
      <c r="K147" s="264"/>
    </row>
    <row r="148" spans="2:11" s="1" customFormat="1" ht="17.25" customHeight="1">
      <c r="B148" s="263"/>
      <c r="C148" s="265" t="s">
        <v>2733</v>
      </c>
      <c r="D148" s="265"/>
      <c r="E148" s="265"/>
      <c r="F148" s="265" t="s">
        <v>2734</v>
      </c>
      <c r="G148" s="266"/>
      <c r="H148" s="265" t="s">
        <v>58</v>
      </c>
      <c r="I148" s="265" t="s">
        <v>61</v>
      </c>
      <c r="J148" s="265" t="s">
        <v>2735</v>
      </c>
      <c r="K148" s="264"/>
    </row>
    <row r="149" spans="2:11" s="1" customFormat="1" ht="17.25" customHeight="1">
      <c r="B149" s="263"/>
      <c r="C149" s="267" t="s">
        <v>2736</v>
      </c>
      <c r="D149" s="267"/>
      <c r="E149" s="267"/>
      <c r="F149" s="268" t="s">
        <v>2737</v>
      </c>
      <c r="G149" s="269"/>
      <c r="H149" s="267"/>
      <c r="I149" s="267"/>
      <c r="J149" s="267" t="s">
        <v>2738</v>
      </c>
      <c r="K149" s="264"/>
    </row>
    <row r="150" spans="2:11" s="1" customFormat="1" ht="5.25" customHeight="1">
      <c r="B150" s="275"/>
      <c r="C150" s="270"/>
      <c r="D150" s="270"/>
      <c r="E150" s="270"/>
      <c r="F150" s="270"/>
      <c r="G150" s="271"/>
      <c r="H150" s="270"/>
      <c r="I150" s="270"/>
      <c r="J150" s="270"/>
      <c r="K150" s="298"/>
    </row>
    <row r="151" spans="2:11" s="1" customFormat="1" ht="15" customHeight="1">
      <c r="B151" s="275"/>
      <c r="C151" s="302" t="s">
        <v>2742</v>
      </c>
      <c r="D151" s="252"/>
      <c r="E151" s="252"/>
      <c r="F151" s="303" t="s">
        <v>2739</v>
      </c>
      <c r="G151" s="252"/>
      <c r="H151" s="302" t="s">
        <v>2779</v>
      </c>
      <c r="I151" s="302" t="s">
        <v>2741</v>
      </c>
      <c r="J151" s="302">
        <v>120</v>
      </c>
      <c r="K151" s="298"/>
    </row>
    <row r="152" spans="2:11" s="1" customFormat="1" ht="15" customHeight="1">
      <c r="B152" s="275"/>
      <c r="C152" s="302" t="s">
        <v>2788</v>
      </c>
      <c r="D152" s="252"/>
      <c r="E152" s="252"/>
      <c r="F152" s="303" t="s">
        <v>2739</v>
      </c>
      <c r="G152" s="252"/>
      <c r="H152" s="302" t="s">
        <v>2799</v>
      </c>
      <c r="I152" s="302" t="s">
        <v>2741</v>
      </c>
      <c r="J152" s="302" t="s">
        <v>2790</v>
      </c>
      <c r="K152" s="298"/>
    </row>
    <row r="153" spans="2:11" s="1" customFormat="1" ht="15" customHeight="1">
      <c r="B153" s="275"/>
      <c r="C153" s="302" t="s">
        <v>2687</v>
      </c>
      <c r="D153" s="252"/>
      <c r="E153" s="252"/>
      <c r="F153" s="303" t="s">
        <v>2739</v>
      </c>
      <c r="G153" s="252"/>
      <c r="H153" s="302" t="s">
        <v>2800</v>
      </c>
      <c r="I153" s="302" t="s">
        <v>2741</v>
      </c>
      <c r="J153" s="302" t="s">
        <v>2790</v>
      </c>
      <c r="K153" s="298"/>
    </row>
    <row r="154" spans="2:11" s="1" customFormat="1" ht="15" customHeight="1">
      <c r="B154" s="275"/>
      <c r="C154" s="302" t="s">
        <v>2744</v>
      </c>
      <c r="D154" s="252"/>
      <c r="E154" s="252"/>
      <c r="F154" s="303" t="s">
        <v>2745</v>
      </c>
      <c r="G154" s="252"/>
      <c r="H154" s="302" t="s">
        <v>2779</v>
      </c>
      <c r="I154" s="302" t="s">
        <v>2741</v>
      </c>
      <c r="J154" s="302">
        <v>50</v>
      </c>
      <c r="K154" s="298"/>
    </row>
    <row r="155" spans="2:11" s="1" customFormat="1" ht="15" customHeight="1">
      <c r="B155" s="275"/>
      <c r="C155" s="302" t="s">
        <v>2747</v>
      </c>
      <c r="D155" s="252"/>
      <c r="E155" s="252"/>
      <c r="F155" s="303" t="s">
        <v>2739</v>
      </c>
      <c r="G155" s="252"/>
      <c r="H155" s="302" t="s">
        <v>2779</v>
      </c>
      <c r="I155" s="302" t="s">
        <v>2749</v>
      </c>
      <c r="J155" s="302"/>
      <c r="K155" s="298"/>
    </row>
    <row r="156" spans="2:11" s="1" customFormat="1" ht="15" customHeight="1">
      <c r="B156" s="275"/>
      <c r="C156" s="302" t="s">
        <v>2758</v>
      </c>
      <c r="D156" s="252"/>
      <c r="E156" s="252"/>
      <c r="F156" s="303" t="s">
        <v>2745</v>
      </c>
      <c r="G156" s="252"/>
      <c r="H156" s="302" t="s">
        <v>2779</v>
      </c>
      <c r="I156" s="302" t="s">
        <v>2741</v>
      </c>
      <c r="J156" s="302">
        <v>50</v>
      </c>
      <c r="K156" s="298"/>
    </row>
    <row r="157" spans="2:11" s="1" customFormat="1" ht="15" customHeight="1">
      <c r="B157" s="275"/>
      <c r="C157" s="302" t="s">
        <v>2766</v>
      </c>
      <c r="D157" s="252"/>
      <c r="E157" s="252"/>
      <c r="F157" s="303" t="s">
        <v>2745</v>
      </c>
      <c r="G157" s="252"/>
      <c r="H157" s="302" t="s">
        <v>2779</v>
      </c>
      <c r="I157" s="302" t="s">
        <v>2741</v>
      </c>
      <c r="J157" s="302">
        <v>50</v>
      </c>
      <c r="K157" s="298"/>
    </row>
    <row r="158" spans="2:11" s="1" customFormat="1" ht="15" customHeight="1">
      <c r="B158" s="275"/>
      <c r="C158" s="302" t="s">
        <v>2764</v>
      </c>
      <c r="D158" s="252"/>
      <c r="E158" s="252"/>
      <c r="F158" s="303" t="s">
        <v>2745</v>
      </c>
      <c r="G158" s="252"/>
      <c r="H158" s="302" t="s">
        <v>2779</v>
      </c>
      <c r="I158" s="302" t="s">
        <v>2741</v>
      </c>
      <c r="J158" s="302">
        <v>50</v>
      </c>
      <c r="K158" s="298"/>
    </row>
    <row r="159" spans="2:11" s="1" customFormat="1" ht="15" customHeight="1">
      <c r="B159" s="275"/>
      <c r="C159" s="302" t="s">
        <v>102</v>
      </c>
      <c r="D159" s="252"/>
      <c r="E159" s="252"/>
      <c r="F159" s="303" t="s">
        <v>2739</v>
      </c>
      <c r="G159" s="252"/>
      <c r="H159" s="302" t="s">
        <v>2801</v>
      </c>
      <c r="I159" s="302" t="s">
        <v>2741</v>
      </c>
      <c r="J159" s="302" t="s">
        <v>2802</v>
      </c>
      <c r="K159" s="298"/>
    </row>
    <row r="160" spans="2:11" s="1" customFormat="1" ht="15" customHeight="1">
      <c r="B160" s="275"/>
      <c r="C160" s="302" t="s">
        <v>2803</v>
      </c>
      <c r="D160" s="252"/>
      <c r="E160" s="252"/>
      <c r="F160" s="303" t="s">
        <v>2739</v>
      </c>
      <c r="G160" s="252"/>
      <c r="H160" s="302" t="s">
        <v>2804</v>
      </c>
      <c r="I160" s="302" t="s">
        <v>2774</v>
      </c>
      <c r="J160" s="302"/>
      <c r="K160" s="298"/>
    </row>
    <row r="161" spans="2:11" s="1" customFormat="1" ht="15" customHeight="1">
      <c r="B161" s="304"/>
      <c r="C161" s="284"/>
      <c r="D161" s="284"/>
      <c r="E161" s="284"/>
      <c r="F161" s="284"/>
      <c r="G161" s="284"/>
      <c r="H161" s="284"/>
      <c r="I161" s="284"/>
      <c r="J161" s="284"/>
      <c r="K161" s="305"/>
    </row>
    <row r="162" spans="2:11" s="1" customFormat="1" ht="18.75" customHeight="1">
      <c r="B162" s="286"/>
      <c r="C162" s="296"/>
      <c r="D162" s="296"/>
      <c r="E162" s="296"/>
      <c r="F162" s="306"/>
      <c r="G162" s="296"/>
      <c r="H162" s="296"/>
      <c r="I162" s="296"/>
      <c r="J162" s="296"/>
      <c r="K162" s="286"/>
    </row>
    <row r="163" spans="2:11" s="1" customFormat="1" ht="18.75" customHeight="1">
      <c r="B163" s="259"/>
      <c r="C163" s="259"/>
      <c r="D163" s="259"/>
      <c r="E163" s="259"/>
      <c r="F163" s="259"/>
      <c r="G163" s="259"/>
      <c r="H163" s="259"/>
      <c r="I163" s="259"/>
      <c r="J163" s="259"/>
      <c r="K163" s="259"/>
    </row>
    <row r="164" spans="2:11" s="1" customFormat="1" ht="7.5" customHeight="1">
      <c r="B164" s="241"/>
      <c r="C164" s="242"/>
      <c r="D164" s="242"/>
      <c r="E164" s="242"/>
      <c r="F164" s="242"/>
      <c r="G164" s="242"/>
      <c r="H164" s="242"/>
      <c r="I164" s="242"/>
      <c r="J164" s="242"/>
      <c r="K164" s="243"/>
    </row>
    <row r="165" spans="2:11" s="1" customFormat="1" ht="45" customHeight="1">
      <c r="B165" s="244"/>
      <c r="C165" s="383" t="s">
        <v>2805</v>
      </c>
      <c r="D165" s="383"/>
      <c r="E165" s="383"/>
      <c r="F165" s="383"/>
      <c r="G165" s="383"/>
      <c r="H165" s="383"/>
      <c r="I165" s="383"/>
      <c r="J165" s="383"/>
      <c r="K165" s="245"/>
    </row>
    <row r="166" spans="2:11" s="1" customFormat="1" ht="17.25" customHeight="1">
      <c r="B166" s="244"/>
      <c r="C166" s="265" t="s">
        <v>2733</v>
      </c>
      <c r="D166" s="265"/>
      <c r="E166" s="265"/>
      <c r="F166" s="265" t="s">
        <v>2734</v>
      </c>
      <c r="G166" s="307"/>
      <c r="H166" s="308" t="s">
        <v>58</v>
      </c>
      <c r="I166" s="308" t="s">
        <v>61</v>
      </c>
      <c r="J166" s="265" t="s">
        <v>2735</v>
      </c>
      <c r="K166" s="245"/>
    </row>
    <row r="167" spans="2:11" s="1" customFormat="1" ht="17.25" customHeight="1">
      <c r="B167" s="246"/>
      <c r="C167" s="267" t="s">
        <v>2736</v>
      </c>
      <c r="D167" s="267"/>
      <c r="E167" s="267"/>
      <c r="F167" s="268" t="s">
        <v>2737</v>
      </c>
      <c r="G167" s="309"/>
      <c r="H167" s="310"/>
      <c r="I167" s="310"/>
      <c r="J167" s="267" t="s">
        <v>2738</v>
      </c>
      <c r="K167" s="247"/>
    </row>
    <row r="168" spans="2:11" s="1" customFormat="1" ht="5.25" customHeight="1">
      <c r="B168" s="275"/>
      <c r="C168" s="270"/>
      <c r="D168" s="270"/>
      <c r="E168" s="270"/>
      <c r="F168" s="270"/>
      <c r="G168" s="271"/>
      <c r="H168" s="270"/>
      <c r="I168" s="270"/>
      <c r="J168" s="270"/>
      <c r="K168" s="298"/>
    </row>
    <row r="169" spans="2:11" s="1" customFormat="1" ht="15" customHeight="1">
      <c r="B169" s="275"/>
      <c r="C169" s="252" t="s">
        <v>2742</v>
      </c>
      <c r="D169" s="252"/>
      <c r="E169" s="252"/>
      <c r="F169" s="273" t="s">
        <v>2739</v>
      </c>
      <c r="G169" s="252"/>
      <c r="H169" s="252" t="s">
        <v>2779</v>
      </c>
      <c r="I169" s="252" t="s">
        <v>2741</v>
      </c>
      <c r="J169" s="252">
        <v>120</v>
      </c>
      <c r="K169" s="298"/>
    </row>
    <row r="170" spans="2:11" s="1" customFormat="1" ht="15" customHeight="1">
      <c r="B170" s="275"/>
      <c r="C170" s="252" t="s">
        <v>2788</v>
      </c>
      <c r="D170" s="252"/>
      <c r="E170" s="252"/>
      <c r="F170" s="273" t="s">
        <v>2739</v>
      </c>
      <c r="G170" s="252"/>
      <c r="H170" s="252" t="s">
        <v>2789</v>
      </c>
      <c r="I170" s="252" t="s">
        <v>2741</v>
      </c>
      <c r="J170" s="252" t="s">
        <v>2790</v>
      </c>
      <c r="K170" s="298"/>
    </row>
    <row r="171" spans="2:11" s="1" customFormat="1" ht="15" customHeight="1">
      <c r="B171" s="275"/>
      <c r="C171" s="252" t="s">
        <v>2687</v>
      </c>
      <c r="D171" s="252"/>
      <c r="E171" s="252"/>
      <c r="F171" s="273" t="s">
        <v>2739</v>
      </c>
      <c r="G171" s="252"/>
      <c r="H171" s="252" t="s">
        <v>2806</v>
      </c>
      <c r="I171" s="252" t="s">
        <v>2741</v>
      </c>
      <c r="J171" s="252" t="s">
        <v>2790</v>
      </c>
      <c r="K171" s="298"/>
    </row>
    <row r="172" spans="2:11" s="1" customFormat="1" ht="15" customHeight="1">
      <c r="B172" s="275"/>
      <c r="C172" s="252" t="s">
        <v>2744</v>
      </c>
      <c r="D172" s="252"/>
      <c r="E172" s="252"/>
      <c r="F172" s="273" t="s">
        <v>2745</v>
      </c>
      <c r="G172" s="252"/>
      <c r="H172" s="252" t="s">
        <v>2806</v>
      </c>
      <c r="I172" s="252" t="s">
        <v>2741</v>
      </c>
      <c r="J172" s="252">
        <v>50</v>
      </c>
      <c r="K172" s="298"/>
    </row>
    <row r="173" spans="2:11" s="1" customFormat="1" ht="15" customHeight="1">
      <c r="B173" s="275"/>
      <c r="C173" s="252" t="s">
        <v>2747</v>
      </c>
      <c r="D173" s="252"/>
      <c r="E173" s="252"/>
      <c r="F173" s="273" t="s">
        <v>2739</v>
      </c>
      <c r="G173" s="252"/>
      <c r="H173" s="252" t="s">
        <v>2806</v>
      </c>
      <c r="I173" s="252" t="s">
        <v>2749</v>
      </c>
      <c r="J173" s="252"/>
      <c r="K173" s="298"/>
    </row>
    <row r="174" spans="2:11" s="1" customFormat="1" ht="15" customHeight="1">
      <c r="B174" s="275"/>
      <c r="C174" s="252" t="s">
        <v>2758</v>
      </c>
      <c r="D174" s="252"/>
      <c r="E174" s="252"/>
      <c r="F174" s="273" t="s">
        <v>2745</v>
      </c>
      <c r="G174" s="252"/>
      <c r="H174" s="252" t="s">
        <v>2806</v>
      </c>
      <c r="I174" s="252" t="s">
        <v>2741</v>
      </c>
      <c r="J174" s="252">
        <v>50</v>
      </c>
      <c r="K174" s="298"/>
    </row>
    <row r="175" spans="2:11" s="1" customFormat="1" ht="15" customHeight="1">
      <c r="B175" s="275"/>
      <c r="C175" s="252" t="s">
        <v>2766</v>
      </c>
      <c r="D175" s="252"/>
      <c r="E175" s="252"/>
      <c r="F175" s="273" t="s">
        <v>2745</v>
      </c>
      <c r="G175" s="252"/>
      <c r="H175" s="252" t="s">
        <v>2806</v>
      </c>
      <c r="I175" s="252" t="s">
        <v>2741</v>
      </c>
      <c r="J175" s="252">
        <v>50</v>
      </c>
      <c r="K175" s="298"/>
    </row>
    <row r="176" spans="2:11" s="1" customFormat="1" ht="15" customHeight="1">
      <c r="B176" s="275"/>
      <c r="C176" s="252" t="s">
        <v>2764</v>
      </c>
      <c r="D176" s="252"/>
      <c r="E176" s="252"/>
      <c r="F176" s="273" t="s">
        <v>2745</v>
      </c>
      <c r="G176" s="252"/>
      <c r="H176" s="252" t="s">
        <v>2806</v>
      </c>
      <c r="I176" s="252" t="s">
        <v>2741</v>
      </c>
      <c r="J176" s="252">
        <v>50</v>
      </c>
      <c r="K176" s="298"/>
    </row>
    <row r="177" spans="2:11" s="1" customFormat="1" ht="15" customHeight="1">
      <c r="B177" s="275"/>
      <c r="C177" s="252" t="s">
        <v>120</v>
      </c>
      <c r="D177" s="252"/>
      <c r="E177" s="252"/>
      <c r="F177" s="273" t="s">
        <v>2739</v>
      </c>
      <c r="G177" s="252"/>
      <c r="H177" s="252" t="s">
        <v>2807</v>
      </c>
      <c r="I177" s="252" t="s">
        <v>2808</v>
      </c>
      <c r="J177" s="252"/>
      <c r="K177" s="298"/>
    </row>
    <row r="178" spans="2:11" s="1" customFormat="1" ht="15" customHeight="1">
      <c r="B178" s="275"/>
      <c r="C178" s="252" t="s">
        <v>61</v>
      </c>
      <c r="D178" s="252"/>
      <c r="E178" s="252"/>
      <c r="F178" s="273" t="s">
        <v>2739</v>
      </c>
      <c r="G178" s="252"/>
      <c r="H178" s="252" t="s">
        <v>2809</v>
      </c>
      <c r="I178" s="252" t="s">
        <v>2810</v>
      </c>
      <c r="J178" s="252">
        <v>1</v>
      </c>
      <c r="K178" s="298"/>
    </row>
    <row r="179" spans="2:11" s="1" customFormat="1" ht="15" customHeight="1">
      <c r="B179" s="275"/>
      <c r="C179" s="252" t="s">
        <v>57</v>
      </c>
      <c r="D179" s="252"/>
      <c r="E179" s="252"/>
      <c r="F179" s="273" t="s">
        <v>2739</v>
      </c>
      <c r="G179" s="252"/>
      <c r="H179" s="252" t="s">
        <v>2811</v>
      </c>
      <c r="I179" s="252" t="s">
        <v>2741</v>
      </c>
      <c r="J179" s="252">
        <v>20</v>
      </c>
      <c r="K179" s="298"/>
    </row>
    <row r="180" spans="2:11" s="1" customFormat="1" ht="15" customHeight="1">
      <c r="B180" s="275"/>
      <c r="C180" s="252" t="s">
        <v>58</v>
      </c>
      <c r="D180" s="252"/>
      <c r="E180" s="252"/>
      <c r="F180" s="273" t="s">
        <v>2739</v>
      </c>
      <c r="G180" s="252"/>
      <c r="H180" s="252" t="s">
        <v>2812</v>
      </c>
      <c r="I180" s="252" t="s">
        <v>2741</v>
      </c>
      <c r="J180" s="252">
        <v>255</v>
      </c>
      <c r="K180" s="298"/>
    </row>
    <row r="181" spans="2:11" s="1" customFormat="1" ht="15" customHeight="1">
      <c r="B181" s="275"/>
      <c r="C181" s="252" t="s">
        <v>121</v>
      </c>
      <c r="D181" s="252"/>
      <c r="E181" s="252"/>
      <c r="F181" s="273" t="s">
        <v>2739</v>
      </c>
      <c r="G181" s="252"/>
      <c r="H181" s="252" t="s">
        <v>2703</v>
      </c>
      <c r="I181" s="252" t="s">
        <v>2741</v>
      </c>
      <c r="J181" s="252">
        <v>10</v>
      </c>
      <c r="K181" s="298"/>
    </row>
    <row r="182" spans="2:11" s="1" customFormat="1" ht="15" customHeight="1">
      <c r="B182" s="275"/>
      <c r="C182" s="252" t="s">
        <v>122</v>
      </c>
      <c r="D182" s="252"/>
      <c r="E182" s="252"/>
      <c r="F182" s="273" t="s">
        <v>2739</v>
      </c>
      <c r="G182" s="252"/>
      <c r="H182" s="252" t="s">
        <v>2813</v>
      </c>
      <c r="I182" s="252" t="s">
        <v>2774</v>
      </c>
      <c r="J182" s="252"/>
      <c r="K182" s="298"/>
    </row>
    <row r="183" spans="2:11" s="1" customFormat="1" ht="15" customHeight="1">
      <c r="B183" s="275"/>
      <c r="C183" s="252" t="s">
        <v>2814</v>
      </c>
      <c r="D183" s="252"/>
      <c r="E183" s="252"/>
      <c r="F183" s="273" t="s">
        <v>2739</v>
      </c>
      <c r="G183" s="252"/>
      <c r="H183" s="252" t="s">
        <v>2815</v>
      </c>
      <c r="I183" s="252" t="s">
        <v>2774</v>
      </c>
      <c r="J183" s="252"/>
      <c r="K183" s="298"/>
    </row>
    <row r="184" spans="2:11" s="1" customFormat="1" ht="15" customHeight="1">
      <c r="B184" s="275"/>
      <c r="C184" s="252" t="s">
        <v>2803</v>
      </c>
      <c r="D184" s="252"/>
      <c r="E184" s="252"/>
      <c r="F184" s="273" t="s">
        <v>2739</v>
      </c>
      <c r="G184" s="252"/>
      <c r="H184" s="252" t="s">
        <v>2816</v>
      </c>
      <c r="I184" s="252" t="s">
        <v>2774</v>
      </c>
      <c r="J184" s="252"/>
      <c r="K184" s="298"/>
    </row>
    <row r="185" spans="2:11" s="1" customFormat="1" ht="15" customHeight="1">
      <c r="B185" s="275"/>
      <c r="C185" s="252" t="s">
        <v>124</v>
      </c>
      <c r="D185" s="252"/>
      <c r="E185" s="252"/>
      <c r="F185" s="273" t="s">
        <v>2745</v>
      </c>
      <c r="G185" s="252"/>
      <c r="H185" s="252" t="s">
        <v>2817</v>
      </c>
      <c r="I185" s="252" t="s">
        <v>2741</v>
      </c>
      <c r="J185" s="252">
        <v>50</v>
      </c>
      <c r="K185" s="298"/>
    </row>
    <row r="186" spans="2:11" s="1" customFormat="1" ht="15" customHeight="1">
      <c r="B186" s="275"/>
      <c r="C186" s="252" t="s">
        <v>2818</v>
      </c>
      <c r="D186" s="252"/>
      <c r="E186" s="252"/>
      <c r="F186" s="273" t="s">
        <v>2745</v>
      </c>
      <c r="G186" s="252"/>
      <c r="H186" s="252" t="s">
        <v>2819</v>
      </c>
      <c r="I186" s="252" t="s">
        <v>2820</v>
      </c>
      <c r="J186" s="252"/>
      <c r="K186" s="298"/>
    </row>
    <row r="187" spans="2:11" s="1" customFormat="1" ht="15" customHeight="1">
      <c r="B187" s="275"/>
      <c r="C187" s="252" t="s">
        <v>2821</v>
      </c>
      <c r="D187" s="252"/>
      <c r="E187" s="252"/>
      <c r="F187" s="273" t="s">
        <v>2745</v>
      </c>
      <c r="G187" s="252"/>
      <c r="H187" s="252" t="s">
        <v>2822</v>
      </c>
      <c r="I187" s="252" t="s">
        <v>2820</v>
      </c>
      <c r="J187" s="252"/>
      <c r="K187" s="298"/>
    </row>
    <row r="188" spans="2:11" s="1" customFormat="1" ht="15" customHeight="1">
      <c r="B188" s="275"/>
      <c r="C188" s="252" t="s">
        <v>2823</v>
      </c>
      <c r="D188" s="252"/>
      <c r="E188" s="252"/>
      <c r="F188" s="273" t="s">
        <v>2745</v>
      </c>
      <c r="G188" s="252"/>
      <c r="H188" s="252" t="s">
        <v>2824</v>
      </c>
      <c r="I188" s="252" t="s">
        <v>2820</v>
      </c>
      <c r="J188" s="252"/>
      <c r="K188" s="298"/>
    </row>
    <row r="189" spans="2:11" s="1" customFormat="1" ht="15" customHeight="1">
      <c r="B189" s="275"/>
      <c r="C189" s="311" t="s">
        <v>2825</v>
      </c>
      <c r="D189" s="252"/>
      <c r="E189" s="252"/>
      <c r="F189" s="273" t="s">
        <v>2745</v>
      </c>
      <c r="G189" s="252"/>
      <c r="H189" s="252" t="s">
        <v>2826</v>
      </c>
      <c r="I189" s="252" t="s">
        <v>2827</v>
      </c>
      <c r="J189" s="312" t="s">
        <v>2828</v>
      </c>
      <c r="K189" s="298"/>
    </row>
    <row r="190" spans="2:11" s="1" customFormat="1" ht="15" customHeight="1">
      <c r="B190" s="275"/>
      <c r="C190" s="311" t="s">
        <v>46</v>
      </c>
      <c r="D190" s="252"/>
      <c r="E190" s="252"/>
      <c r="F190" s="273" t="s">
        <v>2739</v>
      </c>
      <c r="G190" s="252"/>
      <c r="H190" s="249" t="s">
        <v>2829</v>
      </c>
      <c r="I190" s="252" t="s">
        <v>2830</v>
      </c>
      <c r="J190" s="252"/>
      <c r="K190" s="298"/>
    </row>
    <row r="191" spans="2:11" s="1" customFormat="1" ht="15" customHeight="1">
      <c r="B191" s="275"/>
      <c r="C191" s="311" t="s">
        <v>2831</v>
      </c>
      <c r="D191" s="252"/>
      <c r="E191" s="252"/>
      <c r="F191" s="273" t="s">
        <v>2739</v>
      </c>
      <c r="G191" s="252"/>
      <c r="H191" s="252" t="s">
        <v>2832</v>
      </c>
      <c r="I191" s="252" t="s">
        <v>2774</v>
      </c>
      <c r="J191" s="252"/>
      <c r="K191" s="298"/>
    </row>
    <row r="192" spans="2:11" s="1" customFormat="1" ht="15" customHeight="1">
      <c r="B192" s="275"/>
      <c r="C192" s="311" t="s">
        <v>2833</v>
      </c>
      <c r="D192" s="252"/>
      <c r="E192" s="252"/>
      <c r="F192" s="273" t="s">
        <v>2739</v>
      </c>
      <c r="G192" s="252"/>
      <c r="H192" s="252" t="s">
        <v>2834</v>
      </c>
      <c r="I192" s="252" t="s">
        <v>2774</v>
      </c>
      <c r="J192" s="252"/>
      <c r="K192" s="298"/>
    </row>
    <row r="193" spans="2:11" s="1" customFormat="1" ht="15" customHeight="1">
      <c r="B193" s="275"/>
      <c r="C193" s="311" t="s">
        <v>2835</v>
      </c>
      <c r="D193" s="252"/>
      <c r="E193" s="252"/>
      <c r="F193" s="273" t="s">
        <v>2745</v>
      </c>
      <c r="G193" s="252"/>
      <c r="H193" s="252" t="s">
        <v>2836</v>
      </c>
      <c r="I193" s="252" t="s">
        <v>2774</v>
      </c>
      <c r="J193" s="252"/>
      <c r="K193" s="298"/>
    </row>
    <row r="194" spans="2:11" s="1" customFormat="1" ht="15" customHeight="1">
      <c r="B194" s="304"/>
      <c r="C194" s="313"/>
      <c r="D194" s="284"/>
      <c r="E194" s="284"/>
      <c r="F194" s="284"/>
      <c r="G194" s="284"/>
      <c r="H194" s="284"/>
      <c r="I194" s="284"/>
      <c r="J194" s="284"/>
      <c r="K194" s="305"/>
    </row>
    <row r="195" spans="2:11" s="1" customFormat="1" ht="18.75" customHeight="1">
      <c r="B195" s="286"/>
      <c r="C195" s="296"/>
      <c r="D195" s="296"/>
      <c r="E195" s="296"/>
      <c r="F195" s="306"/>
      <c r="G195" s="296"/>
      <c r="H195" s="296"/>
      <c r="I195" s="296"/>
      <c r="J195" s="296"/>
      <c r="K195" s="286"/>
    </row>
    <row r="196" spans="2:11" s="1" customFormat="1" ht="18.75" customHeight="1">
      <c r="B196" s="286"/>
      <c r="C196" s="296"/>
      <c r="D196" s="296"/>
      <c r="E196" s="296"/>
      <c r="F196" s="306"/>
      <c r="G196" s="296"/>
      <c r="H196" s="296"/>
      <c r="I196" s="296"/>
      <c r="J196" s="296"/>
      <c r="K196" s="286"/>
    </row>
    <row r="197" spans="2:11" s="1" customFormat="1" ht="18.75" customHeight="1">
      <c r="B197" s="259"/>
      <c r="C197" s="259"/>
      <c r="D197" s="259"/>
      <c r="E197" s="259"/>
      <c r="F197" s="259"/>
      <c r="G197" s="259"/>
      <c r="H197" s="259"/>
      <c r="I197" s="259"/>
      <c r="J197" s="259"/>
      <c r="K197" s="259"/>
    </row>
    <row r="198" spans="2:11" s="1" customFormat="1" ht="13.5">
      <c r="B198" s="241"/>
      <c r="C198" s="242"/>
      <c r="D198" s="242"/>
      <c r="E198" s="242"/>
      <c r="F198" s="242"/>
      <c r="G198" s="242"/>
      <c r="H198" s="242"/>
      <c r="I198" s="242"/>
      <c r="J198" s="242"/>
      <c r="K198" s="243"/>
    </row>
    <row r="199" spans="2:11" s="1" customFormat="1" ht="21">
      <c r="B199" s="244"/>
      <c r="C199" s="383" t="s">
        <v>2837</v>
      </c>
      <c r="D199" s="383"/>
      <c r="E199" s="383"/>
      <c r="F199" s="383"/>
      <c r="G199" s="383"/>
      <c r="H199" s="383"/>
      <c r="I199" s="383"/>
      <c r="J199" s="383"/>
      <c r="K199" s="245"/>
    </row>
    <row r="200" spans="2:11" s="1" customFormat="1" ht="25.5" customHeight="1">
      <c r="B200" s="244"/>
      <c r="C200" s="314" t="s">
        <v>2838</v>
      </c>
      <c r="D200" s="314"/>
      <c r="E200" s="314"/>
      <c r="F200" s="314" t="s">
        <v>2839</v>
      </c>
      <c r="G200" s="315"/>
      <c r="H200" s="389" t="s">
        <v>2840</v>
      </c>
      <c r="I200" s="389"/>
      <c r="J200" s="389"/>
      <c r="K200" s="245"/>
    </row>
    <row r="201" spans="2:11" s="1" customFormat="1" ht="5.25" customHeight="1">
      <c r="B201" s="275"/>
      <c r="C201" s="270"/>
      <c r="D201" s="270"/>
      <c r="E201" s="270"/>
      <c r="F201" s="270"/>
      <c r="G201" s="296"/>
      <c r="H201" s="270"/>
      <c r="I201" s="270"/>
      <c r="J201" s="270"/>
      <c r="K201" s="298"/>
    </row>
    <row r="202" spans="2:11" s="1" customFormat="1" ht="15" customHeight="1">
      <c r="B202" s="275"/>
      <c r="C202" s="252" t="s">
        <v>2830</v>
      </c>
      <c r="D202" s="252"/>
      <c r="E202" s="252"/>
      <c r="F202" s="273" t="s">
        <v>47</v>
      </c>
      <c r="G202" s="252"/>
      <c r="H202" s="388" t="s">
        <v>2841</v>
      </c>
      <c r="I202" s="388"/>
      <c r="J202" s="388"/>
      <c r="K202" s="298"/>
    </row>
    <row r="203" spans="2:11" s="1" customFormat="1" ht="15" customHeight="1">
      <c r="B203" s="275"/>
      <c r="C203" s="252"/>
      <c r="D203" s="252"/>
      <c r="E203" s="252"/>
      <c r="F203" s="273" t="s">
        <v>48</v>
      </c>
      <c r="G203" s="252"/>
      <c r="H203" s="388" t="s">
        <v>2842</v>
      </c>
      <c r="I203" s="388"/>
      <c r="J203" s="388"/>
      <c r="K203" s="298"/>
    </row>
    <row r="204" spans="2:11" s="1" customFormat="1" ht="15" customHeight="1">
      <c r="B204" s="275"/>
      <c r="C204" s="252"/>
      <c r="D204" s="252"/>
      <c r="E204" s="252"/>
      <c r="F204" s="273" t="s">
        <v>51</v>
      </c>
      <c r="G204" s="252"/>
      <c r="H204" s="388" t="s">
        <v>2843</v>
      </c>
      <c r="I204" s="388"/>
      <c r="J204" s="388"/>
      <c r="K204" s="298"/>
    </row>
    <row r="205" spans="2:11" s="1" customFormat="1" ht="15" customHeight="1">
      <c r="B205" s="275"/>
      <c r="C205" s="252"/>
      <c r="D205" s="252"/>
      <c r="E205" s="252"/>
      <c r="F205" s="273" t="s">
        <v>49</v>
      </c>
      <c r="G205" s="252"/>
      <c r="H205" s="388" t="s">
        <v>2844</v>
      </c>
      <c r="I205" s="388"/>
      <c r="J205" s="388"/>
      <c r="K205" s="298"/>
    </row>
    <row r="206" spans="2:11" s="1" customFormat="1" ht="15" customHeight="1">
      <c r="B206" s="275"/>
      <c r="C206" s="252"/>
      <c r="D206" s="252"/>
      <c r="E206" s="252"/>
      <c r="F206" s="273" t="s">
        <v>50</v>
      </c>
      <c r="G206" s="252"/>
      <c r="H206" s="388" t="s">
        <v>2845</v>
      </c>
      <c r="I206" s="388"/>
      <c r="J206" s="388"/>
      <c r="K206" s="298"/>
    </row>
    <row r="207" spans="2:11" s="1" customFormat="1" ht="15" customHeight="1">
      <c r="B207" s="275"/>
      <c r="C207" s="252"/>
      <c r="D207" s="252"/>
      <c r="E207" s="252"/>
      <c r="F207" s="273"/>
      <c r="G207" s="252"/>
      <c r="H207" s="252"/>
      <c r="I207" s="252"/>
      <c r="J207" s="252"/>
      <c r="K207" s="298"/>
    </row>
    <row r="208" spans="2:11" s="1" customFormat="1" ht="15" customHeight="1">
      <c r="B208" s="275"/>
      <c r="C208" s="252" t="s">
        <v>2786</v>
      </c>
      <c r="D208" s="252"/>
      <c r="E208" s="252"/>
      <c r="F208" s="273" t="s">
        <v>83</v>
      </c>
      <c r="G208" s="252"/>
      <c r="H208" s="388" t="s">
        <v>2846</v>
      </c>
      <c r="I208" s="388"/>
      <c r="J208" s="388"/>
      <c r="K208" s="298"/>
    </row>
    <row r="209" spans="2:11" s="1" customFormat="1" ht="15" customHeight="1">
      <c r="B209" s="275"/>
      <c r="C209" s="252"/>
      <c r="D209" s="252"/>
      <c r="E209" s="252"/>
      <c r="F209" s="273" t="s">
        <v>89</v>
      </c>
      <c r="G209" s="252"/>
      <c r="H209" s="388" t="s">
        <v>2683</v>
      </c>
      <c r="I209" s="388"/>
      <c r="J209" s="388"/>
      <c r="K209" s="298"/>
    </row>
    <row r="210" spans="2:11" s="1" customFormat="1" ht="15" customHeight="1">
      <c r="B210" s="275"/>
      <c r="C210" s="252"/>
      <c r="D210" s="252"/>
      <c r="E210" s="252"/>
      <c r="F210" s="273" t="s">
        <v>2681</v>
      </c>
      <c r="G210" s="252"/>
      <c r="H210" s="388" t="s">
        <v>2847</v>
      </c>
      <c r="I210" s="388"/>
      <c r="J210" s="388"/>
      <c r="K210" s="298"/>
    </row>
    <row r="211" spans="2:11" s="1" customFormat="1" ht="15" customHeight="1">
      <c r="B211" s="316"/>
      <c r="C211" s="252"/>
      <c r="D211" s="252"/>
      <c r="E211" s="252"/>
      <c r="F211" s="273" t="s">
        <v>96</v>
      </c>
      <c r="G211" s="311"/>
      <c r="H211" s="387" t="s">
        <v>2684</v>
      </c>
      <c r="I211" s="387"/>
      <c r="J211" s="387"/>
      <c r="K211" s="317"/>
    </row>
    <row r="212" spans="2:11" s="1" customFormat="1" ht="15" customHeight="1">
      <c r="B212" s="316"/>
      <c r="C212" s="252"/>
      <c r="D212" s="252"/>
      <c r="E212" s="252"/>
      <c r="F212" s="273" t="s">
        <v>2685</v>
      </c>
      <c r="G212" s="311"/>
      <c r="H212" s="387" t="s">
        <v>2848</v>
      </c>
      <c r="I212" s="387"/>
      <c r="J212" s="387"/>
      <c r="K212" s="317"/>
    </row>
    <row r="213" spans="2:11" s="1" customFormat="1" ht="15" customHeight="1">
      <c r="B213" s="316"/>
      <c r="C213" s="252"/>
      <c r="D213" s="252"/>
      <c r="E213" s="252"/>
      <c r="F213" s="273"/>
      <c r="G213" s="311"/>
      <c r="H213" s="302"/>
      <c r="I213" s="302"/>
      <c r="J213" s="302"/>
      <c r="K213" s="317"/>
    </row>
    <row r="214" spans="2:11" s="1" customFormat="1" ht="15" customHeight="1">
      <c r="B214" s="316"/>
      <c r="C214" s="252" t="s">
        <v>2810</v>
      </c>
      <c r="D214" s="252"/>
      <c r="E214" s="252"/>
      <c r="F214" s="273">
        <v>1</v>
      </c>
      <c r="G214" s="311"/>
      <c r="H214" s="387" t="s">
        <v>2849</v>
      </c>
      <c r="I214" s="387"/>
      <c r="J214" s="387"/>
      <c r="K214" s="317"/>
    </row>
    <row r="215" spans="2:11" s="1" customFormat="1" ht="15" customHeight="1">
      <c r="B215" s="316"/>
      <c r="C215" s="252"/>
      <c r="D215" s="252"/>
      <c r="E215" s="252"/>
      <c r="F215" s="273">
        <v>2</v>
      </c>
      <c r="G215" s="311"/>
      <c r="H215" s="387" t="s">
        <v>2850</v>
      </c>
      <c r="I215" s="387"/>
      <c r="J215" s="387"/>
      <c r="K215" s="317"/>
    </row>
    <row r="216" spans="2:11" s="1" customFormat="1" ht="15" customHeight="1">
      <c r="B216" s="316"/>
      <c r="C216" s="252"/>
      <c r="D216" s="252"/>
      <c r="E216" s="252"/>
      <c r="F216" s="273">
        <v>3</v>
      </c>
      <c r="G216" s="311"/>
      <c r="H216" s="387" t="s">
        <v>2851</v>
      </c>
      <c r="I216" s="387"/>
      <c r="J216" s="387"/>
      <c r="K216" s="317"/>
    </row>
    <row r="217" spans="2:11" s="1" customFormat="1" ht="15" customHeight="1">
      <c r="B217" s="316"/>
      <c r="C217" s="252"/>
      <c r="D217" s="252"/>
      <c r="E217" s="252"/>
      <c r="F217" s="273">
        <v>4</v>
      </c>
      <c r="G217" s="311"/>
      <c r="H217" s="387" t="s">
        <v>2852</v>
      </c>
      <c r="I217" s="387"/>
      <c r="J217" s="387"/>
      <c r="K217" s="317"/>
    </row>
    <row r="218" spans="2:11" s="1" customFormat="1" ht="12.75" customHeight="1">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82F19D5B9C164687FB30321494E4CE" ma:contentTypeVersion="12" ma:contentTypeDescription="Vytvoří nový dokument" ma:contentTypeScope="" ma:versionID="5cfe39cd43695f66057f875a85f5518d">
  <xsd:schema xmlns:xsd="http://www.w3.org/2001/XMLSchema" xmlns:xs="http://www.w3.org/2001/XMLSchema" xmlns:p="http://schemas.microsoft.com/office/2006/metadata/properties" xmlns:ns2="f4fc66d1-0bd6-4002-8ae3-bd3679ea79f2" xmlns:ns3="2ef1be13-b41c-4751-ac75-93e14a74dfac" targetNamespace="http://schemas.microsoft.com/office/2006/metadata/properties" ma:root="true" ma:fieldsID="75fc1d7a0391a01fe897d2d5f10d87aa" ns2:_="" ns3:_="">
    <xsd:import namespace="f4fc66d1-0bd6-4002-8ae3-bd3679ea79f2"/>
    <xsd:import namespace="2ef1be13-b41c-4751-ac75-93e14a74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fc66d1-0bd6-4002-8ae3-bd3679ea79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f1be13-b41c-4751-ac75-93e14a74df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904014-0B77-4E07-B88A-5F6B78FBA1C1}"/>
</file>

<file path=customXml/itemProps2.xml><?xml version="1.0" encoding="utf-8"?>
<ds:datastoreItem xmlns:ds="http://schemas.openxmlformats.org/officeDocument/2006/customXml" ds:itemID="{F13E8BCD-98A7-4AD2-9D2A-3C10B33EA3F6}"/>
</file>

<file path=customXml/itemProps3.xml><?xml version="1.0" encoding="utf-8"?>
<ds:datastoreItem xmlns:ds="http://schemas.openxmlformats.org/officeDocument/2006/customXml" ds:itemID="{97181170-F755-4D8F-BCAE-CF06C47936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Rekapitulace stavby</vt:lpstr>
      <vt:lpstr>01 - SO 01 Stavební úprav...</vt:lpstr>
      <vt:lpstr>02 - PS 01 Technologie ČOV</vt:lpstr>
      <vt:lpstr>03 - PS 02 Měření a regul...</vt:lpstr>
      <vt:lpstr>04 - Ostatní a vedlejší náklady</vt:lpstr>
      <vt:lpstr>Pokyny pro vyplnění</vt:lpstr>
      <vt:lpstr>'01 - SO 01 Stavební úprav...'!Názvy_tisku</vt:lpstr>
      <vt:lpstr>'02 - PS 01 Technologie ČOV'!Názvy_tisku</vt:lpstr>
      <vt:lpstr>'03 - PS 02 Měření a regul...'!Názvy_tisku</vt:lpstr>
      <vt:lpstr>'Rekapitulace stavby'!Názvy_tisku</vt:lpstr>
      <vt:lpstr>'01 - SO 01 Stavební úprav...'!Oblast_tisku</vt:lpstr>
      <vt:lpstr>'02 - PS 01 Technologie ČOV'!Oblast_tisku</vt:lpstr>
      <vt:lpstr>'03 - PS 02 Měření a regul...'!Oblast_tisku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JANA_2018\jana</dc:creator>
  <cp:lastModifiedBy>Cermak Petr</cp:lastModifiedBy>
  <dcterms:created xsi:type="dcterms:W3CDTF">2020-08-24T12:22:12Z</dcterms:created>
  <dcterms:modified xsi:type="dcterms:W3CDTF">2020-09-26T17:30:40Z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0x0101003982F19D5B9C164687FB30321494E4CE</vt:lpwstr>
  </property>
</Properties>
</file>