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ThisWorkbook" defaultThemeVersion="124226"/>
  <bookViews>
    <workbookView xWindow="-120" yWindow="-120" windowWidth="29040" windowHeight="1584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Pol'!$A$1:$U$195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3" i="12"/>
  <c r="G192"/>
  <c r="G191"/>
  <c r="G190"/>
  <c r="G189"/>
  <c r="G187"/>
  <c r="G179"/>
  <c r="G184"/>
  <c r="G175"/>
  <c r="G172"/>
  <c r="G170"/>
  <c r="G168"/>
  <c r="G166"/>
  <c r="G165"/>
  <c r="G163"/>
  <c r="G161"/>
  <c r="G153"/>
  <c r="G145"/>
  <c r="G136"/>
  <c r="G137"/>
  <c r="G131"/>
  <c r="G130"/>
  <c r="G129"/>
  <c r="G126"/>
  <c r="G123"/>
  <c r="G125" s="1"/>
  <c r="G106"/>
  <c r="G108"/>
  <c r="G110"/>
  <c r="G113"/>
  <c r="G115"/>
  <c r="G117"/>
  <c r="G118"/>
  <c r="G120"/>
  <c r="G121"/>
  <c r="G101"/>
  <c r="G89"/>
  <c r="G94"/>
  <c r="G95"/>
  <c r="G98"/>
  <c r="G99"/>
  <c r="G87"/>
  <c r="G100" s="1"/>
  <c r="G81"/>
  <c r="G83"/>
  <c r="G84"/>
  <c r="G80"/>
  <c r="G86" s="1"/>
  <c r="G75"/>
  <c r="G76"/>
  <c r="G77"/>
  <c r="G72"/>
  <c r="G79" s="1"/>
  <c r="G69"/>
  <c r="G71" s="1"/>
  <c r="G68"/>
  <c r="G67"/>
  <c r="G60"/>
  <c r="G46"/>
  <c r="G57"/>
  <c r="G58"/>
  <c r="G45"/>
  <c r="G42"/>
  <c r="G34"/>
  <c r="G28"/>
  <c r="G44" s="1"/>
  <c r="G23"/>
  <c r="G24"/>
  <c r="G25"/>
  <c r="G26"/>
  <c r="G22"/>
  <c r="G14"/>
  <c r="G15"/>
  <c r="G16"/>
  <c r="G17"/>
  <c r="G18"/>
  <c r="G19"/>
  <c r="G20"/>
  <c r="G9"/>
  <c r="G21" l="1"/>
  <c r="G27"/>
  <c r="G59"/>
  <c r="G174"/>
  <c r="G122"/>
  <c r="G169"/>
  <c r="G186"/>
  <c r="BA167"/>
  <c r="BA164"/>
  <c r="BA162"/>
  <c r="BA160"/>
  <c r="BA159"/>
  <c r="BA158"/>
  <c r="BA157"/>
  <c r="BA156"/>
  <c r="BA155"/>
  <c r="BA154"/>
  <c r="BA152"/>
  <c r="BA151"/>
  <c r="BA150"/>
  <c r="BA149"/>
  <c r="BA148"/>
  <c r="BA147"/>
  <c r="BA146"/>
  <c r="BA144"/>
  <c r="BA143"/>
  <c r="BA142"/>
  <c r="BA141"/>
  <c r="BA140"/>
  <c r="BA139"/>
  <c r="BA138"/>
  <c r="G8"/>
  <c r="I9"/>
  <c r="K9"/>
  <c r="M9"/>
  <c r="O9"/>
  <c r="Q9"/>
  <c r="U9"/>
  <c r="I14"/>
  <c r="K14"/>
  <c r="M14"/>
  <c r="O14"/>
  <c r="Q14"/>
  <c r="U14"/>
  <c r="I16"/>
  <c r="K16"/>
  <c r="M16"/>
  <c r="O16"/>
  <c r="Q16"/>
  <c r="U16"/>
  <c r="I22"/>
  <c r="K22"/>
  <c r="M22"/>
  <c r="O22"/>
  <c r="Q22"/>
  <c r="U22"/>
  <c r="I24"/>
  <c r="K24"/>
  <c r="M24"/>
  <c r="O24"/>
  <c r="Q24"/>
  <c r="U24"/>
  <c r="I25"/>
  <c r="K25"/>
  <c r="M25"/>
  <c r="O25"/>
  <c r="Q25"/>
  <c r="U25"/>
  <c r="I28"/>
  <c r="K28"/>
  <c r="M28"/>
  <c r="O28"/>
  <c r="Q28"/>
  <c r="U28"/>
  <c r="I34"/>
  <c r="K34"/>
  <c r="M34"/>
  <c r="O34"/>
  <c r="Q34"/>
  <c r="U34"/>
  <c r="I42"/>
  <c r="K42"/>
  <c r="M42"/>
  <c r="O42"/>
  <c r="Q42"/>
  <c r="U42"/>
  <c r="I45"/>
  <c r="K45"/>
  <c r="M45"/>
  <c r="O45"/>
  <c r="Q45"/>
  <c r="U45"/>
  <c r="I46"/>
  <c r="K46"/>
  <c r="M46"/>
  <c r="O46"/>
  <c r="Q46"/>
  <c r="U46"/>
  <c r="I57"/>
  <c r="K57"/>
  <c r="M57"/>
  <c r="O57"/>
  <c r="Q57"/>
  <c r="U57"/>
  <c r="I58"/>
  <c r="K58"/>
  <c r="M58"/>
  <c r="O58"/>
  <c r="Q58"/>
  <c r="U58"/>
  <c r="I60"/>
  <c r="I59" s="1"/>
  <c r="K60"/>
  <c r="K59" s="1"/>
  <c r="M60"/>
  <c r="M59" s="1"/>
  <c r="O60"/>
  <c r="O59" s="1"/>
  <c r="Q60"/>
  <c r="Q59" s="1"/>
  <c r="U60"/>
  <c r="U59" s="1"/>
  <c r="I68"/>
  <c r="K68"/>
  <c r="M68"/>
  <c r="O68"/>
  <c r="Q68"/>
  <c r="U68"/>
  <c r="I69"/>
  <c r="I67" s="1"/>
  <c r="K69"/>
  <c r="M69"/>
  <c r="O69"/>
  <c r="Q69"/>
  <c r="Q67" s="1"/>
  <c r="U69"/>
  <c r="I72"/>
  <c r="K72"/>
  <c r="M72"/>
  <c r="O72"/>
  <c r="Q72"/>
  <c r="U72"/>
  <c r="I75"/>
  <c r="K75"/>
  <c r="M75"/>
  <c r="O75"/>
  <c r="Q75"/>
  <c r="U75"/>
  <c r="I76"/>
  <c r="K76"/>
  <c r="M76"/>
  <c r="O76"/>
  <c r="Q76"/>
  <c r="U76"/>
  <c r="I77"/>
  <c r="K77"/>
  <c r="M77"/>
  <c r="O77"/>
  <c r="Q77"/>
  <c r="U77"/>
  <c r="I80"/>
  <c r="K80"/>
  <c r="M80"/>
  <c r="O80"/>
  <c r="Q80"/>
  <c r="U80"/>
  <c r="I81"/>
  <c r="K81"/>
  <c r="M81"/>
  <c r="O81"/>
  <c r="Q81"/>
  <c r="U81"/>
  <c r="I83"/>
  <c r="K83"/>
  <c r="M83"/>
  <c r="O83"/>
  <c r="Q83"/>
  <c r="U83"/>
  <c r="I84"/>
  <c r="K84"/>
  <c r="M84"/>
  <c r="O84"/>
  <c r="Q84"/>
  <c r="U84"/>
  <c r="I87"/>
  <c r="K87"/>
  <c r="M87"/>
  <c r="O87"/>
  <c r="Q87"/>
  <c r="U87"/>
  <c r="I89"/>
  <c r="K89"/>
  <c r="M89"/>
  <c r="O89"/>
  <c r="Q89"/>
  <c r="U89"/>
  <c r="I94"/>
  <c r="K94"/>
  <c r="M94"/>
  <c r="O94"/>
  <c r="Q94"/>
  <c r="U94"/>
  <c r="I95"/>
  <c r="K95"/>
  <c r="M95"/>
  <c r="O95"/>
  <c r="Q95"/>
  <c r="U95"/>
  <c r="I98"/>
  <c r="K98"/>
  <c r="M98"/>
  <c r="O98"/>
  <c r="Q98"/>
  <c r="U98"/>
  <c r="I101"/>
  <c r="K101"/>
  <c r="M101"/>
  <c r="O101"/>
  <c r="Q101"/>
  <c r="U101"/>
  <c r="I106"/>
  <c r="K106"/>
  <c r="M106"/>
  <c r="O106"/>
  <c r="Q106"/>
  <c r="U106"/>
  <c r="I108"/>
  <c r="K108"/>
  <c r="M108"/>
  <c r="O108"/>
  <c r="Q108"/>
  <c r="U108"/>
  <c r="I110"/>
  <c r="K110"/>
  <c r="M110"/>
  <c r="O110"/>
  <c r="Q110"/>
  <c r="U110"/>
  <c r="I113"/>
  <c r="K113"/>
  <c r="M113"/>
  <c r="O113"/>
  <c r="Q113"/>
  <c r="U113"/>
  <c r="I115"/>
  <c r="K115"/>
  <c r="M115"/>
  <c r="O115"/>
  <c r="Q115"/>
  <c r="U115"/>
  <c r="I117"/>
  <c r="K117"/>
  <c r="M117"/>
  <c r="O117"/>
  <c r="Q117"/>
  <c r="U117"/>
  <c r="I118"/>
  <c r="K118"/>
  <c r="M118"/>
  <c r="O118"/>
  <c r="Q118"/>
  <c r="U118"/>
  <c r="I120"/>
  <c r="K120"/>
  <c r="M120"/>
  <c r="O120"/>
  <c r="Q120"/>
  <c r="U120"/>
  <c r="I121"/>
  <c r="K121"/>
  <c r="M121"/>
  <c r="O121"/>
  <c r="Q121"/>
  <c r="U121"/>
  <c r="I123"/>
  <c r="I122" s="1"/>
  <c r="K123"/>
  <c r="K122" s="1"/>
  <c r="M123"/>
  <c r="M122" s="1"/>
  <c r="O123"/>
  <c r="O122" s="1"/>
  <c r="Q123"/>
  <c r="Q122" s="1"/>
  <c r="U123"/>
  <c r="U122" s="1"/>
  <c r="I126"/>
  <c r="K126"/>
  <c r="M126"/>
  <c r="O126"/>
  <c r="Q126"/>
  <c r="U126"/>
  <c r="I129"/>
  <c r="K129"/>
  <c r="M129"/>
  <c r="O129"/>
  <c r="Q129"/>
  <c r="U129"/>
  <c r="I131"/>
  <c r="K131"/>
  <c r="M131"/>
  <c r="O131"/>
  <c r="Q131"/>
  <c r="U131"/>
  <c r="I136"/>
  <c r="K136"/>
  <c r="M136"/>
  <c r="O136"/>
  <c r="Q136"/>
  <c r="U136"/>
  <c r="I137"/>
  <c r="K137"/>
  <c r="M137"/>
  <c r="O137"/>
  <c r="Q137"/>
  <c r="U137"/>
  <c r="I145"/>
  <c r="K145"/>
  <c r="M145"/>
  <c r="O145"/>
  <c r="Q145"/>
  <c r="U145"/>
  <c r="I153"/>
  <c r="K153"/>
  <c r="M153"/>
  <c r="O153"/>
  <c r="Q153"/>
  <c r="U153"/>
  <c r="I161"/>
  <c r="K161"/>
  <c r="M161"/>
  <c r="O161"/>
  <c r="Q161"/>
  <c r="U161"/>
  <c r="I163"/>
  <c r="K163"/>
  <c r="M163"/>
  <c r="O163"/>
  <c r="Q163"/>
  <c r="U163"/>
  <c r="I165"/>
  <c r="K165"/>
  <c r="M165"/>
  <c r="O165"/>
  <c r="Q165"/>
  <c r="U165"/>
  <c r="I166"/>
  <c r="K166"/>
  <c r="M166"/>
  <c r="O166"/>
  <c r="Q166"/>
  <c r="U166"/>
  <c r="I168"/>
  <c r="K168"/>
  <c r="M168"/>
  <c r="O168"/>
  <c r="Q168"/>
  <c r="U168"/>
  <c r="I170"/>
  <c r="K170"/>
  <c r="M170"/>
  <c r="O170"/>
  <c r="Q170"/>
  <c r="U170"/>
  <c r="I172"/>
  <c r="I169" s="1"/>
  <c r="K172"/>
  <c r="M172"/>
  <c r="O172"/>
  <c r="Q172"/>
  <c r="Q169" s="1"/>
  <c r="U172"/>
  <c r="I175"/>
  <c r="K175"/>
  <c r="M175"/>
  <c r="O175"/>
  <c r="Q175"/>
  <c r="U175"/>
  <c r="I179"/>
  <c r="K179"/>
  <c r="M179"/>
  <c r="O179"/>
  <c r="Q179"/>
  <c r="U179"/>
  <c r="I184"/>
  <c r="K184"/>
  <c r="M184"/>
  <c r="O184"/>
  <c r="Q184"/>
  <c r="U184"/>
  <c r="Q186"/>
  <c r="I187"/>
  <c r="I186" s="1"/>
  <c r="K187"/>
  <c r="K186" s="1"/>
  <c r="M187"/>
  <c r="M186" s="1"/>
  <c r="O187"/>
  <c r="O186" s="1"/>
  <c r="Q187"/>
  <c r="U187"/>
  <c r="U186" s="1"/>
  <c r="I190"/>
  <c r="K190"/>
  <c r="M190"/>
  <c r="O190"/>
  <c r="Q190"/>
  <c r="U190"/>
  <c r="I191"/>
  <c r="K191"/>
  <c r="M191"/>
  <c r="O191"/>
  <c r="Q191"/>
  <c r="U191"/>
  <c r="I193"/>
  <c r="I192" s="1"/>
  <c r="K193"/>
  <c r="K192" s="1"/>
  <c r="M193"/>
  <c r="M192" s="1"/>
  <c r="O193"/>
  <c r="O192" s="1"/>
  <c r="Q193"/>
  <c r="Q192" s="1"/>
  <c r="U193"/>
  <c r="U192" s="1"/>
  <c r="I65" i="1"/>
  <c r="F40"/>
  <c r="G40"/>
  <c r="H40"/>
  <c r="I40"/>
  <c r="J39" s="1"/>
  <c r="J40"/>
  <c r="I21"/>
  <c r="J28"/>
  <c r="J26"/>
  <c r="G38"/>
  <c r="F38"/>
  <c r="J23"/>
  <c r="J24"/>
  <c r="J25"/>
  <c r="J27"/>
  <c r="E24"/>
  <c r="E26"/>
  <c r="O125" i="12" l="1"/>
  <c r="U125"/>
  <c r="K125"/>
  <c r="O67"/>
  <c r="U67"/>
  <c r="K67"/>
  <c r="K169"/>
  <c r="U169"/>
  <c r="O169"/>
  <c r="Q125"/>
  <c r="I125"/>
  <c r="M27"/>
  <c r="M169"/>
  <c r="M125"/>
  <c r="M67"/>
  <c r="M21"/>
  <c r="M100"/>
  <c r="Q100"/>
  <c r="I100"/>
  <c r="M79"/>
  <c r="Q79"/>
  <c r="I79"/>
  <c r="Q44"/>
  <c r="I44"/>
  <c r="M44"/>
  <c r="Q21"/>
  <c r="I21"/>
  <c r="O189"/>
  <c r="U189"/>
  <c r="K189"/>
  <c r="U174"/>
  <c r="K174"/>
  <c r="O174"/>
  <c r="O130"/>
  <c r="U130"/>
  <c r="K130"/>
  <c r="O100"/>
  <c r="U100"/>
  <c r="K100"/>
  <c r="M86"/>
  <c r="Q86"/>
  <c r="I86"/>
  <c r="Q71"/>
  <c r="I71"/>
  <c r="M71"/>
  <c r="O44"/>
  <c r="O21"/>
  <c r="U21"/>
  <c r="K21"/>
  <c r="Q8"/>
  <c r="I8"/>
  <c r="Q189"/>
  <c r="I189"/>
  <c r="M189"/>
  <c r="M174"/>
  <c r="Q174"/>
  <c r="I174"/>
  <c r="Q130"/>
  <c r="I130"/>
  <c r="M130"/>
  <c r="O86"/>
  <c r="U86"/>
  <c r="K86"/>
  <c r="U71"/>
  <c r="K71"/>
  <c r="O71"/>
  <c r="U27"/>
  <c r="K27"/>
  <c r="O27"/>
  <c r="O8"/>
  <c r="U8"/>
  <c r="K8"/>
  <c r="U79"/>
  <c r="K79"/>
  <c r="O79"/>
  <c r="U44"/>
  <c r="K44"/>
  <c r="Q27"/>
  <c r="I27"/>
  <c r="M8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<sst xmlns="http://schemas.openxmlformats.org/spreadsheetml/2006/main" count="695" uniqueCount="345">
  <si>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</si>
  <si>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</si>
  <si>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</si>
  <si>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</si>
  <si>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</si>
  <si>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</si>
  <si>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</si>
  <si>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</si>
  <si>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</si>
  <si>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</si>
  <si>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</si>
  <si>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</si>
  <si>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</si>
  <si>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</si>
  <si>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</si>
  <si>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</si>
  <si>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</si>
  <si>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</si>
  <si>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</si>
  <si>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</si>
  <si>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</si>
  <si>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</si>
  <si>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</si>
  <si>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</si>
  <si>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</si>
  <si>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</si>
  <si>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</si>
  <si>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</si>
  <si>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</si>
  <si>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</si>
  <si>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</si>
  <si>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</si>
  <si>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</si>
  <si>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</si>
  <si>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</si>
  <si>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</si>
  <si>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</si>
  <si>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</si>
  <si>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</si>
  <si>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</si>
  <si>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</si>
  <si>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</si>
  <si>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</si>
  <si>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pozemek parc.č. 1624, k.ú. Ceský Brod</t>
  </si>
  <si>
    <t>Rozpočet:</t>
  </si>
  <si>
    <t>Misto</t>
  </si>
  <si>
    <t>ing. Martin Škorpík</t>
  </si>
  <si>
    <t>Stavební úpravy trafostanice KO 0639, na pozemku parc.č. 1624, k.ú. Český Brod</t>
  </si>
  <si>
    <t>Město Český Brod</t>
  </si>
  <si>
    <t>Husovo náměstí 70</t>
  </si>
  <si>
    <t>Český Brod</t>
  </si>
  <si>
    <t>28001</t>
  </si>
  <si>
    <t>00235334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</si>
  <si>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</si>
  <si>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</si>
  <si>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</si>
  <si>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</si>
  <si>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</si>
  <si>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</si>
  <si>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</si>
  <si>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</si>
  <si>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</si>
  <si>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</si>
  <si>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</si>
  <si>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</si>
  <si>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</si>
  <si>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</si>
  <si>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</si>
  <si>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</si>
  <si>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</si>
  <si>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</si>
  <si>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</si>
  <si>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</si>
  <si>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</si>
  <si>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</si>
  <si>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</si>
  <si>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</si>
  <si>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</si>
  <si>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</si>
  <si>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</si>
  <si>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712</t>
  </si>
  <si>
    <t>Živičné krytiny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</si>
  <si>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</si>
  <si>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</si>
  <si>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</si>
  <si>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</si>
  <si>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</si>
  <si>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</si>
  <si>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</si>
  <si>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</si>
  <si>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</si>
  <si>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</si>
  <si>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</si>
  <si>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</si>
  <si>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</si>
  <si>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</si>
  <si>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</si>
  <si>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</si>
  <si>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</si>
  <si>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</si>
  <si>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</si>
  <si>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</si>
  <si>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</si>
  <si>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</si>
  <si>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</si>
  <si>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</si>
  <si>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</si>
  <si>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</si>
  <si>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</si>
  <si>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</si>
  <si>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</si>
  <si>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</si>
  <si>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</si>
  <si>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</si>
  <si>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</si>
  <si>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</si>
  <si>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</si>
  <si>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</si>
  <si>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</si>
  <si>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</si>
  <si>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</si>
  <si>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</si>
  <si>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</si>
  <si>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</si>
  <si>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</si>
  <si>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pro kabelové chráničky:1,72*0,3*0,5</t>
  </si>
  <si>
    <t>VV</t>
  </si>
  <si>
    <t>2,28*0,3*0,5</t>
  </si>
  <si>
    <t>4,44*0,3*0,4</t>
  </si>
  <si>
    <t>2,67*0,3*0,4</t>
  </si>
  <si>
    <t>174101102R00</t>
  </si>
  <si>
    <t>Zásyp ruční se zhutněním</t>
  </si>
  <si>
    <t>1,4532-0,95325</t>
  </si>
  <si>
    <t>175101101RT2</t>
  </si>
  <si>
    <t>Obsyp potrubí bez prohození sypaniny, s dodáním štěrkopísku frakce 0 - 22 mm</t>
  </si>
  <si>
    <t>pro kabelové chráničky:1,72*0,3*0,35</t>
  </si>
  <si>
    <t>2,28*0,3*0,35</t>
  </si>
  <si>
    <t>4,44*0,3*0,25</t>
  </si>
  <si>
    <t>2,67*0,3*0,25</t>
  </si>
  <si>
    <t>310271530R00</t>
  </si>
  <si>
    <t>Zazdívka otvorů do 1 m2, pórobet.tvárnice, tl.30cm</t>
  </si>
  <si>
    <t>0,3*0,43*0,3</t>
  </si>
  <si>
    <t>317120012RAB</t>
  </si>
  <si>
    <t>Osazení překladů prefa, otvor šířky do 180 cm, včetně dodávky RZP 3/10  179 x 14 x 14</t>
  </si>
  <si>
    <t>kus</t>
  </si>
  <si>
    <t>POL2_0</t>
  </si>
  <si>
    <t>342256363R00</t>
  </si>
  <si>
    <t>Příčka z tvárnic pórobetonových HEBEL tl. 100 mm</t>
  </si>
  <si>
    <t>m2</t>
  </si>
  <si>
    <t>1,4*1,1*2</t>
  </si>
  <si>
    <t>612409991RT2</t>
  </si>
  <si>
    <t>Začištění omítek kolem oken,dveří apod., s použitím suché maltové směsi</t>
  </si>
  <si>
    <t>m</t>
  </si>
  <si>
    <t>(3,5*2+1,76)*2</t>
  </si>
  <si>
    <t>(2*2+1,05)</t>
  </si>
  <si>
    <t>(0,75+0,43)*2*2</t>
  </si>
  <si>
    <t>(0,4+0,8)*2</t>
  </si>
  <si>
    <t>(1,15+1,15)*2</t>
  </si>
  <si>
    <t>612421231R00</t>
  </si>
  <si>
    <t>Oprava vápen.omítek stěn do 10 % pl. - štukových</t>
  </si>
  <si>
    <t>strop:18,71+17,8+19,59</t>
  </si>
  <si>
    <t>trafo:(5,7+1,3+0,52+1,92+5,18+3,25)*4,2</t>
  </si>
  <si>
    <t>odpočty otvorů:-(1,76*3,57+1,5*2,5+0,75*0,43*2)</t>
  </si>
  <si>
    <t>rozvodnice NN:(6,04+2,84)*2*4,2</t>
  </si>
  <si>
    <t>odpočet otvoru:-1,76*3,57</t>
  </si>
  <si>
    <t>rozvodnice VN:(2,85+4,59)*2*4,2</t>
  </si>
  <si>
    <t>odpočty otvrů:-(1,15*2+1,15*1,15+0,4*0,8)</t>
  </si>
  <si>
    <t>612421637R00</t>
  </si>
  <si>
    <t>Omítka vnitřní zdiva, MVC, štuková</t>
  </si>
  <si>
    <t>nová vrata:(2,45*2+1,5)*0,28</t>
  </si>
  <si>
    <t>622319450RT5</t>
  </si>
  <si>
    <t>Povrchová úprava stěn, s omítkou silikát, zrno 2 mm</t>
  </si>
  <si>
    <t>622477121R00</t>
  </si>
  <si>
    <t>Oprava vnější omítky hladké stěn,sl.II,do 10 %,SMS</t>
  </si>
  <si>
    <t>(0,375+11,25+7,14+11,25+0,375)*5,03</t>
  </si>
  <si>
    <t>(0,15+6,39+0,15)*4,54</t>
  </si>
  <si>
    <t>(1,16+6,39+1,16)*4,3</t>
  </si>
  <si>
    <t>1,16*6,39</t>
  </si>
  <si>
    <t>odpočet otvorů:-1,76*3,57*2</t>
  </si>
  <si>
    <t>-0,75*0,43*2</t>
  </si>
  <si>
    <t>-1,5*2,5</t>
  </si>
  <si>
    <t>-0,4*0,8</t>
  </si>
  <si>
    <t>-1,15*2</t>
  </si>
  <si>
    <t>-1,15*1,15</t>
  </si>
  <si>
    <t>622481113R00</t>
  </si>
  <si>
    <t>Potažení vnějších stěn sklotex. pletivem, vypnutí</t>
  </si>
  <si>
    <t>622904112R00</t>
  </si>
  <si>
    <t>Očištění fasád tlakovou vodou složitost 1 - 2</t>
  </si>
  <si>
    <t>631312131R00</t>
  </si>
  <si>
    <t>Doplnění mazanin betonem do 4 m2, nad tl. 8 cm</t>
  </si>
  <si>
    <t>pro kabelové chráničky:1,72*0,3*0,1</t>
  </si>
  <si>
    <t>2,28*0,3*0,1</t>
  </si>
  <si>
    <t>4,44*0,3*0,1</t>
  </si>
  <si>
    <t>2,67*0,3*0,1</t>
  </si>
  <si>
    <t>po vybouraných U:(1,6*0,2)*2*0,1</t>
  </si>
  <si>
    <t>nová vrata:1,5*0,375*0,1</t>
  </si>
  <si>
    <t>642944121R00</t>
  </si>
  <si>
    <t>Osazení ocelových zárubní dodatečně do 2,5 m2</t>
  </si>
  <si>
    <t>642944221R00</t>
  </si>
  <si>
    <t>Osazení ocelových zárubní dodatečně nad 2,5 m2.</t>
  </si>
  <si>
    <t>941941031R00</t>
  </si>
  <si>
    <t>Montáž lešení leh.řad.s podlahami,š.do 1 m, H 10 m</t>
  </si>
  <si>
    <t>(7,14+1*2)*2*5,5</t>
  </si>
  <si>
    <t>(11,25+1*2)*2*5,5</t>
  </si>
  <si>
    <t>941941191RT3</t>
  </si>
  <si>
    <t>Příplatek za každý měsíc použití lešení k pol.1031, lešení pronajaté</t>
  </si>
  <si>
    <t>941941831R00</t>
  </si>
  <si>
    <t>Demontáž lešení leh.řad.s podlahami,š.1 m, H 10 m</t>
  </si>
  <si>
    <t>941955003R00</t>
  </si>
  <si>
    <t>Lešení lehké pomocné, výška podlahy do 2,5 m</t>
  </si>
  <si>
    <t>18,71+17,8+19,59+5,75</t>
  </si>
  <si>
    <t>953941110R00</t>
  </si>
  <si>
    <t>Osazení zábradlí schodišťového, balkonového apod.</t>
  </si>
  <si>
    <t>953943123R00</t>
  </si>
  <si>
    <t>Osazení kovových předmětů do betonu, 15 kg / kus</t>
  </si>
  <si>
    <t>L 50/50/5:1</t>
  </si>
  <si>
    <t>953-1</t>
  </si>
  <si>
    <t>Ocelové zábradlí z trubek pr.40 mm, nátěr syntetický</t>
  </si>
  <si>
    <t>kpl</t>
  </si>
  <si>
    <t>952901114R00</t>
  </si>
  <si>
    <t>Vyčištění budov o výšce podlaží nad 4 m</t>
  </si>
  <si>
    <t>18,71+17,8+19,59+2,75</t>
  </si>
  <si>
    <t>962032432R00</t>
  </si>
  <si>
    <t>Bourání zdiva z dutých cihel nebo tvárnic na MVC</t>
  </si>
  <si>
    <t>nová vrata:1,5*2,5*0,375</t>
  </si>
  <si>
    <t>965042131R00</t>
  </si>
  <si>
    <t>Bourání mazanin betonových  tl. 10 cm, pl. 4 m2</t>
  </si>
  <si>
    <t>968071136R00</t>
  </si>
  <si>
    <t>Vyvěšení, zavěšení kovových křídel vrat do 4 m2</t>
  </si>
  <si>
    <t>968072558R00</t>
  </si>
  <si>
    <t>Vybourání kovových vrat plochy do 5 m2</t>
  </si>
  <si>
    <t>1,76*2,5*2</t>
  </si>
  <si>
    <t>1,15*2,00</t>
  </si>
  <si>
    <t>964076331R00</t>
  </si>
  <si>
    <t>Vybourání nosníků z podlahy, 35 kg/m</t>
  </si>
  <si>
    <t>t</t>
  </si>
  <si>
    <t>U koleje:1,6*2*23,5*0,001</t>
  </si>
  <si>
    <t>970241100R00</t>
  </si>
  <si>
    <t>Řezání prostého betonu hl. řezu 100 mm</t>
  </si>
  <si>
    <t>pro kabelové chráničky:(1,72+0,3)*2</t>
  </si>
  <si>
    <t>(2,28+0,3)*2</t>
  </si>
  <si>
    <t>(4,44+0,3)*2</t>
  </si>
  <si>
    <t>(2,67+0,3)*2</t>
  </si>
  <si>
    <t>974031265R00</t>
  </si>
  <si>
    <t>Vysekání rýh zeď cihelná 15 x 20 cm</t>
  </si>
  <si>
    <t>pro překlady:1,8*2</t>
  </si>
  <si>
    <t>978011121R00</t>
  </si>
  <si>
    <t>Otlučení omítek vnitřních vápenných stropů do 10 %</t>
  </si>
  <si>
    <t>18,71+17,8+19,59</t>
  </si>
  <si>
    <t>978013121R00</t>
  </si>
  <si>
    <t>Otlučení omítek vnitřních stěn v rozsahu do 10 %</t>
  </si>
  <si>
    <t>viz oprava omítek:247,3381</t>
  </si>
  <si>
    <t>odpočet stropů:-56,1</t>
  </si>
  <si>
    <t>978036121R00</t>
  </si>
  <si>
    <t>Otlučení omítek břízolitových v rozsahu 10 %</t>
  </si>
  <si>
    <t>viz oprava:207,1958</t>
  </si>
  <si>
    <t>979082111R00</t>
  </si>
  <si>
    <t>Vnitrostaveništní doprava suti do 10 m</t>
  </si>
  <si>
    <t>3,14+2,23+0,22</t>
  </si>
  <si>
    <t>979081111R00</t>
  </si>
  <si>
    <t>Odvoz suti a vybour. hmot na skládku do 1 km</t>
  </si>
  <si>
    <t>979081121R00</t>
  </si>
  <si>
    <t>Příplatek k odvozu za každý další 1 km</t>
  </si>
  <si>
    <t>5,59*18</t>
  </si>
  <si>
    <t>979097011R00</t>
  </si>
  <si>
    <t>Pronájem kontejneru 4 t</t>
  </si>
  <si>
    <t xml:space="preserve">den   </t>
  </si>
  <si>
    <t>979990101R00</t>
  </si>
  <si>
    <t>Poplatek za sklád.suti-směs bet.a cihel do 30x30cm</t>
  </si>
  <si>
    <t>999281105R00</t>
  </si>
  <si>
    <t>Přesun hmot pro opravy a údržbu do výšky 6 m</t>
  </si>
  <si>
    <t>1,62+0,43+1,51+1,96+3,02+0,3+0,07+0,01+0,93+0,11+0,28+4,89</t>
  </si>
  <si>
    <t>712311101RZ1</t>
  </si>
  <si>
    <t>Povlaková krytina střech do 10°, za studena ALP, 1 x nátěr - včetně dodávky ALP</t>
  </si>
  <si>
    <t>10,95*6,39</t>
  </si>
  <si>
    <t>(10,95+6,39+10,95)*0,5</t>
  </si>
  <si>
    <t>712341559RY5</t>
  </si>
  <si>
    <t>Povlaková krytina střech do 10°, NAIP přitavením, 2x - vč. dod.Bitagit 40 mineral a Elastek 40 dekor</t>
  </si>
  <si>
    <t>767996801R00</t>
  </si>
  <si>
    <t>Demontáž atypických ocelových konstr. do 50 kg</t>
  </si>
  <si>
    <t>kg</t>
  </si>
  <si>
    <t>žaluzie "C":47*2</t>
  </si>
  <si>
    <t>žaluzie "D":26*3</t>
  </si>
  <si>
    <t>žaluzie "E":15</t>
  </si>
  <si>
    <t>žaluzie "F":36</t>
  </si>
  <si>
    <t>767651210R00</t>
  </si>
  <si>
    <t>Montáž vrat otočných do ocel.zárubně, pl.do 6 m2</t>
  </si>
  <si>
    <t>767-1</t>
  </si>
  <si>
    <t>Ocelové dveře - pol.č. Z01, 1660x2450 mm</t>
  </si>
  <si>
    <t>ocelové dveře pro venkovní použití, kompletizované</t>
  </si>
  <si>
    <t>POP</t>
  </si>
  <si>
    <t>dvoukřídlově, protipožární</t>
  </si>
  <si>
    <t>včetně ocelové rámové zárubně</t>
  </si>
  <si>
    <t>pasivní křídlo s vnitřní mechanicky překlopnou zástrčí</t>
  </si>
  <si>
    <t>styk křídel překryt těsněnou přiraznicí</t>
  </si>
  <si>
    <t>tři kusy stavitelného závěsu na křídlo</t>
  </si>
  <si>
    <t>požární vložkový zámek</t>
  </si>
  <si>
    <t>767-2</t>
  </si>
  <si>
    <t>Ocelové dveře - pol.č. Z02, 1400x2450 mm</t>
  </si>
  <si>
    <t>767-3</t>
  </si>
  <si>
    <t>Ocelové dveře - pol.č. Z03, 1050x1950 mm</t>
  </si>
  <si>
    <t>jednokřídlové, protipožární</t>
  </si>
  <si>
    <t>767-4</t>
  </si>
  <si>
    <t>D+M protidešťové žaluzie - pol.č. Z04, 1760x990 mm</t>
  </si>
  <si>
    <t>dodávka v kompletizovaném provedení</t>
  </si>
  <si>
    <t>767-5</t>
  </si>
  <si>
    <t>D+M potidešťové žaluzie - pol.č. Z05, 750x430 mm</t>
  </si>
  <si>
    <t>767-6</t>
  </si>
  <si>
    <t>D+M protidešťové žaluzie - pol.č. Z06, 400x800 mmm</t>
  </si>
  <si>
    <t>767-7</t>
  </si>
  <si>
    <t>D+M proti dešťové žaluzie - pol.č. Z07, 1150x1150 mm</t>
  </si>
  <si>
    <t>767-8</t>
  </si>
  <si>
    <t>Roznášecí plotna pro uložení transformátoru, 200/200/10</t>
  </si>
  <si>
    <t>776591000R00</t>
  </si>
  <si>
    <t>Lepení podlah speciálních pryžových z pásů</t>
  </si>
  <si>
    <t>17,8+19,59</t>
  </si>
  <si>
    <t>27250991R</t>
  </si>
  <si>
    <t>Koberec dielektrický S1  26 kV rýhovaný tl. 5 mm, 1,3 x 10 m, černý</t>
  </si>
  <si>
    <t>POL3_0</t>
  </si>
  <si>
    <t>37,69*1,025</t>
  </si>
  <si>
    <t>783224900R00</t>
  </si>
  <si>
    <t>Údržba, nátěr syntetický kov. konstr.1x + 1x email</t>
  </si>
  <si>
    <t>žebřík u rampy:(2,4+2,4+0,4*4)*0,13</t>
  </si>
  <si>
    <t>žebřík na střechu:(3,7+3,7+0,4*8)*0,13</t>
  </si>
  <si>
    <t>hrana rampy:(0,1+0,1)*6,39</t>
  </si>
  <si>
    <t>783522900R00</t>
  </si>
  <si>
    <t>Údržba, nátěr syntet. klempířských konstr. Z + 2 x</t>
  </si>
  <si>
    <t>žlab a svod:6,39*0,471</t>
  </si>
  <si>
    <t>4,6*0,314</t>
  </si>
  <si>
    <t>okapnice:6,39*0,15</t>
  </si>
  <si>
    <t>oplechování atiky:(11,25*2+7,14)*0,55</t>
  </si>
  <si>
    <t>783881260R00</t>
  </si>
  <si>
    <t>Nátěr akrylátový betonových podlah Z + 2 x</t>
  </si>
  <si>
    <t>784445912R00</t>
  </si>
  <si>
    <t>Oprava, malba latex 2x, 1bar. obrus. místn. do 5 m</t>
  </si>
  <si>
    <t>viz opravy omítek:247,33</t>
  </si>
  <si>
    <t>230191037R00</t>
  </si>
  <si>
    <t>Uložení chráničky ve výkopu PE 225x8,6 mm</t>
  </si>
  <si>
    <t>230191047R00</t>
  </si>
  <si>
    <t>Uložení chráničky ve výkopu PE 315x12,1 mm</t>
  </si>
  <si>
    <t>005121010R</t>
  </si>
  <si>
    <t>Vybudování zařízení staveniště</t>
  </si>
  <si>
    <t>Soubor</t>
  </si>
  <si>
    <t/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</si>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</sst>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 applyAlignment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0" t="s">
        <v>39</v>
      </c>
      <c r="B2" s="190"/>
      <c r="C2" s="190"/>
      <c r="D2" s="190"/>
      <c r="E2" s="190"/>
      <c r="F2" s="190"/>
      <c r="G2" s="19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8"/>
  <sheetViews>
    <sheetView showGridLines="0" topLeftCell="B1" zoomScaleNormal="100" zoomScaleSheetLayoutView="75" workbookViewId="0">
      <selection activeCell="N59" sqref="N5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1" t="s">
        <v>42</v>
      </c>
      <c r="C1" s="192"/>
      <c r="D1" s="192"/>
      <c r="E1" s="192"/>
      <c r="F1" s="192"/>
      <c r="G1" s="192"/>
      <c r="H1" s="192"/>
      <c r="I1" s="192"/>
      <c r="J1" s="193"/>
    </row>
    <row r="2" spans="1:15" ht="23.25" customHeight="1">
      <c r="A2" s="4"/>
      <c r="B2" s="81" t="s">
        <v>40</v>
      </c>
      <c r="C2" s="82"/>
      <c r="D2" s="217" t="s">
        <v>47</v>
      </c>
      <c r="E2" s="218"/>
      <c r="F2" s="218"/>
      <c r="G2" s="218"/>
      <c r="H2" s="218"/>
      <c r="I2" s="218"/>
      <c r="J2" s="219"/>
      <c r="O2" s="2"/>
    </row>
    <row r="3" spans="1:15" ht="23.25" customHeight="1">
      <c r="A3" s="4"/>
      <c r="B3" s="83" t="s">
        <v>45</v>
      </c>
      <c r="C3" s="84"/>
      <c r="D3" s="210" t="s">
        <v>43</v>
      </c>
      <c r="E3" s="211"/>
      <c r="F3" s="211"/>
      <c r="G3" s="211"/>
      <c r="H3" s="211"/>
      <c r="I3" s="211"/>
      <c r="J3" s="212"/>
    </row>
    <row r="4" spans="1:15" ht="23.25" hidden="1" customHeight="1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1"/>
      <c r="E11" s="221"/>
      <c r="F11" s="221"/>
      <c r="G11" s="221"/>
      <c r="H11" s="28" t="s">
        <v>33</v>
      </c>
      <c r="I11" s="91"/>
      <c r="J11" s="11"/>
    </row>
    <row r="12" spans="1:15" ht="15.75" customHeight="1">
      <c r="A12" s="4"/>
      <c r="B12" s="41"/>
      <c r="C12" s="26"/>
      <c r="D12" s="208"/>
      <c r="E12" s="208"/>
      <c r="F12" s="208"/>
      <c r="G12" s="208"/>
      <c r="H12" s="28" t="s">
        <v>34</v>
      </c>
      <c r="I12" s="91"/>
      <c r="J12" s="11"/>
    </row>
    <row r="13" spans="1:15" ht="15.75" customHeight="1">
      <c r="A13" s="4"/>
      <c r="B13" s="42"/>
      <c r="C13" s="92"/>
      <c r="D13" s="209"/>
      <c r="E13" s="209"/>
      <c r="F13" s="209"/>
      <c r="G13" s="209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0"/>
      <c r="F15" s="220"/>
      <c r="G15" s="205"/>
      <c r="H15" s="205"/>
      <c r="I15" s="205" t="s">
        <v>28</v>
      </c>
      <c r="J15" s="206"/>
    </row>
    <row r="16" spans="1:15" ht="23.25" customHeight="1">
      <c r="A16" s="139" t="s">
        <v>23</v>
      </c>
      <c r="B16" s="140" t="s">
        <v>23</v>
      </c>
      <c r="C16" s="58"/>
      <c r="D16" s="59"/>
      <c r="E16" s="200"/>
      <c r="F16" s="207"/>
      <c r="G16" s="200"/>
      <c r="H16" s="207"/>
      <c r="I16" s="200">
        <v>0</v>
      </c>
      <c r="J16" s="201"/>
    </row>
    <row r="17" spans="1:10" ht="23.25" customHeight="1">
      <c r="A17" s="139" t="s">
        <v>24</v>
      </c>
      <c r="B17" s="140" t="s">
        <v>24</v>
      </c>
      <c r="C17" s="58"/>
      <c r="D17" s="59"/>
      <c r="E17" s="200"/>
      <c r="F17" s="207"/>
      <c r="G17" s="200"/>
      <c r="H17" s="207"/>
      <c r="I17" s="200">
        <v>0</v>
      </c>
      <c r="J17" s="201"/>
    </row>
    <row r="18" spans="1:10" ht="23.25" customHeight="1">
      <c r="A18" s="139" t="s">
        <v>25</v>
      </c>
      <c r="B18" s="140" t="s">
        <v>25</v>
      </c>
      <c r="C18" s="58"/>
      <c r="D18" s="59"/>
      <c r="E18" s="200"/>
      <c r="F18" s="207"/>
      <c r="G18" s="200"/>
      <c r="H18" s="207"/>
      <c r="I18" s="200">
        <v>0</v>
      </c>
      <c r="J18" s="201"/>
    </row>
    <row r="19" spans="1:10" ht="23.25" customHeight="1">
      <c r="A19" s="139" t="s">
        <v>92</v>
      </c>
      <c r="B19" s="140" t="s">
        <v>26</v>
      </c>
      <c r="C19" s="58"/>
      <c r="D19" s="59"/>
      <c r="E19" s="200"/>
      <c r="F19" s="207"/>
      <c r="G19" s="200"/>
      <c r="H19" s="207"/>
      <c r="I19" s="200">
        <v>0</v>
      </c>
      <c r="J19" s="201"/>
    </row>
    <row r="20" spans="1:10" ht="23.25" customHeight="1">
      <c r="A20" s="139" t="s">
        <v>93</v>
      </c>
      <c r="B20" s="140" t="s">
        <v>27</v>
      </c>
      <c r="C20" s="58"/>
      <c r="D20" s="59"/>
      <c r="E20" s="200"/>
      <c r="F20" s="207"/>
      <c r="G20" s="200"/>
      <c r="H20" s="207"/>
      <c r="I20" s="200">
        <v>0</v>
      </c>
      <c r="J20" s="201"/>
    </row>
    <row r="21" spans="1:10" ht="23.25" customHeight="1">
      <c r="A21" s="4"/>
      <c r="B21" s="74" t="s">
        <v>28</v>
      </c>
      <c r="C21" s="75"/>
      <c r="D21" s="76"/>
      <c r="E21" s="202"/>
      <c r="F21" s="203"/>
      <c r="G21" s="202"/>
      <c r="H21" s="203"/>
      <c r="I21" s="202">
        <f>SUM(I16:J20)</f>
        <v>0</v>
      </c>
      <c r="J21" s="213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98">
        <v>0</v>
      </c>
      <c r="H23" s="199"/>
      <c r="I23" s="199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3">
        <v>0</v>
      </c>
      <c r="H24" s="224"/>
      <c r="I24" s="224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198">
        <v>0</v>
      </c>
      <c r="H25" s="199"/>
      <c r="I25" s="199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94">
        <v>0</v>
      </c>
      <c r="H26" s="195"/>
      <c r="I26" s="195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196">
        <v>0</v>
      </c>
      <c r="H27" s="196"/>
      <c r="I27" s="196"/>
      <c r="J27" s="63" t="str">
        <f t="shared" si="0"/>
        <v>CZK</v>
      </c>
    </row>
    <row r="28" spans="1:10" ht="27.75" hidden="1" customHeight="1" thickBot="1">
      <c r="A28" s="4"/>
      <c r="B28" s="112" t="s">
        <v>22</v>
      </c>
      <c r="C28" s="113"/>
      <c r="D28" s="113"/>
      <c r="E28" s="114"/>
      <c r="F28" s="115"/>
      <c r="G28" s="197">
        <v>819418.48</v>
      </c>
      <c r="H28" s="204"/>
      <c r="I28" s="204"/>
      <c r="J28" s="116" t="str">
        <f t="shared" si="0"/>
        <v>CZK</v>
      </c>
    </row>
    <row r="29" spans="1:10" ht="27.75" customHeight="1" thickBot="1">
      <c r="A29" s="4"/>
      <c r="B29" s="112" t="s">
        <v>35</v>
      </c>
      <c r="C29" s="117"/>
      <c r="D29" s="117"/>
      <c r="E29" s="117"/>
      <c r="F29" s="117"/>
      <c r="G29" s="197">
        <v>0</v>
      </c>
      <c r="H29" s="197"/>
      <c r="I29" s="197"/>
      <c r="J29" s="118" t="s">
        <v>55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2" t="s">
        <v>2</v>
      </c>
      <c r="E35" s="222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>
      <c r="A39" s="96">
        <v>0</v>
      </c>
      <c r="B39" s="102" t="s">
        <v>53</v>
      </c>
      <c r="C39" s="225" t="s">
        <v>47</v>
      </c>
      <c r="D39" s="226"/>
      <c r="E39" s="226"/>
      <c r="F39" s="107">
        <v>0</v>
      </c>
      <c r="G39" s="108">
        <v>819418.48</v>
      </c>
      <c r="H39" s="109">
        <v>172078</v>
      </c>
      <c r="I39" s="109">
        <v>991496.48</v>
      </c>
      <c r="J39" s="103" t="str">
        <f>IF(CenaCelkemVypocet=0,"",I39/CenaCelkemVypocet*100)</f>
        <v/>
      </c>
    </row>
    <row r="40" spans="1:10" ht="25.5" hidden="1" customHeight="1">
      <c r="A40" s="96"/>
      <c r="B40" s="227" t="s">
        <v>54</v>
      </c>
      <c r="C40" s="228"/>
      <c r="D40" s="228"/>
      <c r="E40" s="229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>
      <c r="B44" s="119" t="s">
        <v>56</v>
      </c>
    </row>
    <row r="46" spans="1:10" ht="25.5" customHeight="1">
      <c r="A46" s="120"/>
      <c r="B46" s="124" t="s">
        <v>16</v>
      </c>
      <c r="C46" s="124" t="s">
        <v>5</v>
      </c>
      <c r="D46" s="125"/>
      <c r="E46" s="125"/>
      <c r="F46" s="128" t="s">
        <v>57</v>
      </c>
      <c r="G46" s="128"/>
      <c r="H46" s="128"/>
      <c r="I46" s="230" t="s">
        <v>28</v>
      </c>
      <c r="J46" s="230"/>
    </row>
    <row r="47" spans="1:10" ht="25.5" customHeight="1">
      <c r="A47" s="121"/>
      <c r="B47" s="129" t="s">
        <v>58</v>
      </c>
      <c r="C47" s="232" t="s">
        <v>59</v>
      </c>
      <c r="D47" s="233"/>
      <c r="E47" s="233"/>
      <c r="F47" s="131" t="s">
        <v>23</v>
      </c>
      <c r="G47" s="132"/>
      <c r="H47" s="132"/>
      <c r="I47" s="231">
        <v>0</v>
      </c>
      <c r="J47" s="231"/>
    </row>
    <row r="48" spans="1:10" ht="25.5" customHeight="1">
      <c r="A48" s="121"/>
      <c r="B48" s="123" t="s">
        <v>60</v>
      </c>
      <c r="C48" s="215" t="s">
        <v>61</v>
      </c>
      <c r="D48" s="216"/>
      <c r="E48" s="216"/>
      <c r="F48" s="133" t="s">
        <v>23</v>
      </c>
      <c r="G48" s="134"/>
      <c r="H48" s="134"/>
      <c r="I48" s="214">
        <v>0</v>
      </c>
      <c r="J48" s="214"/>
    </row>
    <row r="49" spans="1:10" ht="25.5" customHeight="1">
      <c r="A49" s="121"/>
      <c r="B49" s="123" t="s">
        <v>62</v>
      </c>
      <c r="C49" s="215" t="s">
        <v>63</v>
      </c>
      <c r="D49" s="216"/>
      <c r="E49" s="216"/>
      <c r="F49" s="133" t="s">
        <v>23</v>
      </c>
      <c r="G49" s="134"/>
      <c r="H49" s="134"/>
      <c r="I49" s="214">
        <v>0</v>
      </c>
      <c r="J49" s="214"/>
    </row>
    <row r="50" spans="1:10" ht="25.5" customHeight="1">
      <c r="A50" s="121"/>
      <c r="B50" s="123" t="s">
        <v>64</v>
      </c>
      <c r="C50" s="215" t="s">
        <v>65</v>
      </c>
      <c r="D50" s="216"/>
      <c r="E50" s="216"/>
      <c r="F50" s="133" t="s">
        <v>23</v>
      </c>
      <c r="G50" s="134"/>
      <c r="H50" s="134"/>
      <c r="I50" s="214">
        <v>0</v>
      </c>
      <c r="J50" s="214"/>
    </row>
    <row r="51" spans="1:10" ht="25.5" customHeight="1">
      <c r="A51" s="121"/>
      <c r="B51" s="123" t="s">
        <v>66</v>
      </c>
      <c r="C51" s="215" t="s">
        <v>67</v>
      </c>
      <c r="D51" s="216"/>
      <c r="E51" s="216"/>
      <c r="F51" s="133" t="s">
        <v>23</v>
      </c>
      <c r="G51" s="134"/>
      <c r="H51" s="134"/>
      <c r="I51" s="214">
        <v>0</v>
      </c>
      <c r="J51" s="214"/>
    </row>
    <row r="52" spans="1:10" ht="25.5" customHeight="1">
      <c r="A52" s="121"/>
      <c r="B52" s="123" t="s">
        <v>68</v>
      </c>
      <c r="C52" s="215" t="s">
        <v>69</v>
      </c>
      <c r="D52" s="216"/>
      <c r="E52" s="216"/>
      <c r="F52" s="133" t="s">
        <v>23</v>
      </c>
      <c r="G52" s="134"/>
      <c r="H52" s="134"/>
      <c r="I52" s="214">
        <v>0</v>
      </c>
      <c r="J52" s="214"/>
    </row>
    <row r="53" spans="1:10" ht="25.5" customHeight="1">
      <c r="A53" s="121"/>
      <c r="B53" s="123" t="s">
        <v>70</v>
      </c>
      <c r="C53" s="215" t="s">
        <v>71</v>
      </c>
      <c r="D53" s="216"/>
      <c r="E53" s="216"/>
      <c r="F53" s="133" t="s">
        <v>23</v>
      </c>
      <c r="G53" s="134"/>
      <c r="H53" s="134"/>
      <c r="I53" s="214">
        <v>0</v>
      </c>
      <c r="J53" s="214"/>
    </row>
    <row r="54" spans="1:10" ht="25.5" customHeight="1">
      <c r="A54" s="121"/>
      <c r="B54" s="123" t="s">
        <v>72</v>
      </c>
      <c r="C54" s="215" t="s">
        <v>73</v>
      </c>
      <c r="D54" s="216"/>
      <c r="E54" s="216"/>
      <c r="F54" s="133" t="s">
        <v>23</v>
      </c>
      <c r="G54" s="134"/>
      <c r="H54" s="134"/>
      <c r="I54" s="214">
        <v>0</v>
      </c>
      <c r="J54" s="214"/>
    </row>
    <row r="55" spans="1:10" ht="25.5" customHeight="1">
      <c r="A55" s="121"/>
      <c r="B55" s="123" t="s">
        <v>74</v>
      </c>
      <c r="C55" s="215" t="s">
        <v>75</v>
      </c>
      <c r="D55" s="216"/>
      <c r="E55" s="216"/>
      <c r="F55" s="133" t="s">
        <v>23</v>
      </c>
      <c r="G55" s="134"/>
      <c r="H55" s="134"/>
      <c r="I55" s="214">
        <v>0</v>
      </c>
      <c r="J55" s="214"/>
    </row>
    <row r="56" spans="1:10" ht="25.5" customHeight="1">
      <c r="A56" s="121"/>
      <c r="B56" s="123" t="s">
        <v>76</v>
      </c>
      <c r="C56" s="215" t="s">
        <v>77</v>
      </c>
      <c r="D56" s="216"/>
      <c r="E56" s="216"/>
      <c r="F56" s="133" t="s">
        <v>23</v>
      </c>
      <c r="G56" s="134"/>
      <c r="H56" s="134"/>
      <c r="I56" s="214">
        <v>0</v>
      </c>
      <c r="J56" s="214"/>
    </row>
    <row r="57" spans="1:10" ht="25.5" customHeight="1">
      <c r="A57" s="121"/>
      <c r="B57" s="123" t="s">
        <v>78</v>
      </c>
      <c r="C57" s="215" t="s">
        <v>79</v>
      </c>
      <c r="D57" s="216"/>
      <c r="E57" s="216"/>
      <c r="F57" s="133" t="s">
        <v>23</v>
      </c>
      <c r="G57" s="134"/>
      <c r="H57" s="134"/>
      <c r="I57" s="214">
        <v>0</v>
      </c>
      <c r="J57" s="214"/>
    </row>
    <row r="58" spans="1:10" ht="25.5" customHeight="1">
      <c r="A58" s="121"/>
      <c r="B58" s="123" t="s">
        <v>80</v>
      </c>
      <c r="C58" s="215" t="s">
        <v>81</v>
      </c>
      <c r="D58" s="216"/>
      <c r="E58" s="216"/>
      <c r="F58" s="133" t="s">
        <v>24</v>
      </c>
      <c r="G58" s="134"/>
      <c r="H58" s="134"/>
      <c r="I58" s="214">
        <v>0</v>
      </c>
      <c r="J58" s="214"/>
    </row>
    <row r="59" spans="1:10" ht="25.5" customHeight="1">
      <c r="A59" s="121"/>
      <c r="B59" s="123" t="s">
        <v>82</v>
      </c>
      <c r="C59" s="215" t="s">
        <v>83</v>
      </c>
      <c r="D59" s="216"/>
      <c r="E59" s="216"/>
      <c r="F59" s="133" t="s">
        <v>24</v>
      </c>
      <c r="G59" s="134"/>
      <c r="H59" s="134"/>
      <c r="I59" s="214">
        <v>0</v>
      </c>
      <c r="J59" s="214"/>
    </row>
    <row r="60" spans="1:10" ht="25.5" customHeight="1">
      <c r="A60" s="121"/>
      <c r="B60" s="123" t="s">
        <v>84</v>
      </c>
      <c r="C60" s="215" t="s">
        <v>85</v>
      </c>
      <c r="D60" s="216"/>
      <c r="E60" s="216"/>
      <c r="F60" s="133" t="s">
        <v>24</v>
      </c>
      <c r="G60" s="134"/>
      <c r="H60" s="134"/>
      <c r="I60" s="214">
        <v>0</v>
      </c>
      <c r="J60" s="214"/>
    </row>
    <row r="61" spans="1:10" ht="25.5" customHeight="1">
      <c r="A61" s="121"/>
      <c r="B61" s="123" t="s">
        <v>86</v>
      </c>
      <c r="C61" s="215" t="s">
        <v>87</v>
      </c>
      <c r="D61" s="216"/>
      <c r="E61" s="216"/>
      <c r="F61" s="133" t="s">
        <v>24</v>
      </c>
      <c r="G61" s="134"/>
      <c r="H61" s="134"/>
      <c r="I61" s="214">
        <v>0</v>
      </c>
      <c r="J61" s="214"/>
    </row>
    <row r="62" spans="1:10" ht="25.5" customHeight="1">
      <c r="A62" s="121"/>
      <c r="B62" s="123" t="s">
        <v>88</v>
      </c>
      <c r="C62" s="215" t="s">
        <v>89</v>
      </c>
      <c r="D62" s="216"/>
      <c r="E62" s="216"/>
      <c r="F62" s="133" t="s">
        <v>24</v>
      </c>
      <c r="G62" s="134"/>
      <c r="H62" s="134"/>
      <c r="I62" s="214">
        <v>0</v>
      </c>
      <c r="J62" s="214"/>
    </row>
    <row r="63" spans="1:10" ht="25.5" customHeight="1">
      <c r="A63" s="121"/>
      <c r="B63" s="123" t="s">
        <v>90</v>
      </c>
      <c r="C63" s="215" t="s">
        <v>91</v>
      </c>
      <c r="D63" s="216"/>
      <c r="E63" s="216"/>
      <c r="F63" s="133" t="s">
        <v>25</v>
      </c>
      <c r="G63" s="134"/>
      <c r="H63" s="134"/>
      <c r="I63" s="214">
        <v>0</v>
      </c>
      <c r="J63" s="214"/>
    </row>
    <row r="64" spans="1:10" ht="25.5" customHeight="1">
      <c r="A64" s="121"/>
      <c r="B64" s="130" t="s">
        <v>92</v>
      </c>
      <c r="C64" s="235" t="s">
        <v>26</v>
      </c>
      <c r="D64" s="236"/>
      <c r="E64" s="236"/>
      <c r="F64" s="135" t="s">
        <v>92</v>
      </c>
      <c r="G64" s="136"/>
      <c r="H64" s="136"/>
      <c r="I64" s="234">
        <v>0</v>
      </c>
      <c r="J64" s="234"/>
    </row>
    <row r="65" spans="1:10" ht="25.5" customHeight="1">
      <c r="A65" s="122"/>
      <c r="B65" s="126" t="s">
        <v>1</v>
      </c>
      <c r="C65" s="126"/>
      <c r="D65" s="127"/>
      <c r="E65" s="127"/>
      <c r="F65" s="137"/>
      <c r="G65" s="138"/>
      <c r="H65" s="138"/>
      <c r="I65" s="237">
        <f>SUM(I47:I64)</f>
        <v>0</v>
      </c>
      <c r="J65" s="237"/>
    </row>
    <row r="66" spans="1:10">
      <c r="F66" s="94"/>
      <c r="G66" s="95"/>
      <c r="H66" s="94"/>
      <c r="I66" s="95"/>
      <c r="J66" s="95"/>
    </row>
    <row r="67" spans="1:10">
      <c r="F67" s="94"/>
      <c r="G67" s="95"/>
      <c r="H67" s="94"/>
      <c r="I67" s="95"/>
      <c r="J67" s="95"/>
    </row>
    <row r="68" spans="1:10">
      <c r="F68" s="94"/>
      <c r="G68" s="95"/>
      <c r="H68" s="94"/>
      <c r="I68" s="95"/>
      <c r="J68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4:J64"/>
    <mergeCell ref="C64:E64"/>
    <mergeCell ref="I65:J65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>
      <c r="A2" s="79" t="s">
        <v>41</v>
      </c>
      <c r="B2" s="78"/>
      <c r="C2" s="240"/>
      <c r="D2" s="240"/>
      <c r="E2" s="240"/>
      <c r="F2" s="240"/>
      <c r="G2" s="241"/>
    </row>
    <row r="3" spans="1:7" ht="24.95" hidden="1" customHeight="1">
      <c r="A3" s="79" t="s">
        <v>7</v>
      </c>
      <c r="B3" s="78"/>
      <c r="C3" s="240"/>
      <c r="D3" s="240"/>
      <c r="E3" s="240"/>
      <c r="F3" s="240"/>
      <c r="G3" s="241"/>
    </row>
    <row r="4" spans="1:7" ht="24.95" hidden="1" customHeight="1">
      <c r="A4" s="79" t="s">
        <v>8</v>
      </c>
      <c r="B4" s="78"/>
      <c r="C4" s="240"/>
      <c r="D4" s="240"/>
      <c r="E4" s="240"/>
      <c r="F4" s="240"/>
      <c r="G4" s="241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95"/>
  <sheetViews>
    <sheetView tabSelected="1" workbookViewId="0">
      <pane ySplit="8" topLeftCell="A9" activePane="bottomLeft" state="frozen"/>
      <selection pane="bottomLeft" activeCell="F194" sqref="F194"/>
    </sheetView>
  </sheetViews>
  <sheetFormatPr defaultRowHeight="12.75" outlineLevelRow="1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>
      <c r="A1" s="247" t="s">
        <v>6</v>
      </c>
      <c r="B1" s="247"/>
      <c r="C1" s="247"/>
      <c r="D1" s="247"/>
      <c r="E1" s="247"/>
      <c r="F1" s="247"/>
      <c r="G1" s="247"/>
      <c r="AE1" t="s">
        <v>95</v>
      </c>
    </row>
    <row r="2" spans="1:60" ht="24.95" customHeight="1">
      <c r="A2" s="143" t="s">
        <v>94</v>
      </c>
      <c r="B2" s="141"/>
      <c r="C2" s="248" t="s">
        <v>47</v>
      </c>
      <c r="D2" s="249"/>
      <c r="E2" s="249"/>
      <c r="F2" s="249"/>
      <c r="G2" s="250"/>
      <c r="AE2" t="s">
        <v>96</v>
      </c>
    </row>
    <row r="3" spans="1:60" ht="24.95" customHeight="1">
      <c r="A3" s="144" t="s">
        <v>7</v>
      </c>
      <c r="B3" s="142"/>
      <c r="C3" s="251" t="s">
        <v>43</v>
      </c>
      <c r="D3" s="252"/>
      <c r="E3" s="252"/>
      <c r="F3" s="252"/>
      <c r="G3" s="253"/>
      <c r="AE3" t="s">
        <v>97</v>
      </c>
    </row>
    <row r="4" spans="1:60" ht="24.95" hidden="1" customHeight="1">
      <c r="A4" s="144" t="s">
        <v>8</v>
      </c>
      <c r="B4" s="142"/>
      <c r="C4" s="251"/>
      <c r="D4" s="252"/>
      <c r="E4" s="252"/>
      <c r="F4" s="252"/>
      <c r="G4" s="253"/>
      <c r="AE4" t="s">
        <v>98</v>
      </c>
    </row>
    <row r="5" spans="1:60" hidden="1">
      <c r="A5" s="145" t="s">
        <v>99</v>
      </c>
      <c r="B5" s="146"/>
      <c r="C5" s="147"/>
      <c r="D5" s="148"/>
      <c r="E5" s="148"/>
      <c r="F5" s="148"/>
      <c r="G5" s="149"/>
      <c r="AE5" t="s">
        <v>100</v>
      </c>
    </row>
    <row r="7" spans="1:60" ht="38.25">
      <c r="A7" s="155" t="s">
        <v>101</v>
      </c>
      <c r="B7" s="156" t="s">
        <v>102</v>
      </c>
      <c r="C7" s="156" t="s">
        <v>103</v>
      </c>
      <c r="D7" s="155" t="s">
        <v>104</v>
      </c>
      <c r="E7" s="155" t="s">
        <v>105</v>
      </c>
      <c r="F7" s="150" t="s">
        <v>106</v>
      </c>
      <c r="G7" s="171" t="s">
        <v>28</v>
      </c>
      <c r="H7" s="172" t="s">
        <v>29</v>
      </c>
      <c r="I7" s="172" t="s">
        <v>107</v>
      </c>
      <c r="J7" s="172" t="s">
        <v>30</v>
      </c>
      <c r="K7" s="172" t="s">
        <v>108</v>
      </c>
      <c r="L7" s="172" t="s">
        <v>109</v>
      </c>
      <c r="M7" s="172" t="s">
        <v>110</v>
      </c>
      <c r="N7" s="172" t="s">
        <v>111</v>
      </c>
      <c r="O7" s="172" t="s">
        <v>112</v>
      </c>
      <c r="P7" s="172" t="s">
        <v>113</v>
      </c>
      <c r="Q7" s="172" t="s">
        <v>114</v>
      </c>
      <c r="R7" s="172" t="s">
        <v>115</v>
      </c>
      <c r="S7" s="172" t="s">
        <v>116</v>
      </c>
      <c r="T7" s="172" t="s">
        <v>117</v>
      </c>
      <c r="U7" s="158" t="s">
        <v>118</v>
      </c>
    </row>
    <row r="8" spans="1:60">
      <c r="A8" s="173" t="s">
        <v>119</v>
      </c>
      <c r="B8" s="174" t="s">
        <v>58</v>
      </c>
      <c r="C8" s="175" t="s">
        <v>59</v>
      </c>
      <c r="D8" s="157"/>
      <c r="E8" s="176"/>
      <c r="F8" s="177"/>
      <c r="G8" s="177">
        <f>SUMIF(AE9:AE20,"&lt;&gt;NOR",G9:G20)</f>
        <v>0</v>
      </c>
      <c r="H8" s="177"/>
      <c r="I8" s="177">
        <f>SUM(I9:I20)</f>
        <v>476.56</v>
      </c>
      <c r="J8" s="177"/>
      <c r="K8" s="177">
        <f>SUM(K9:K20)</f>
        <v>2203.9</v>
      </c>
      <c r="L8" s="177"/>
      <c r="M8" s="177">
        <f>SUM(M9:M20)</f>
        <v>0</v>
      </c>
      <c r="N8" s="157"/>
      <c r="O8" s="157">
        <f>SUM(O9:O20)</f>
        <v>1.62053</v>
      </c>
      <c r="P8" s="157"/>
      <c r="Q8" s="157">
        <f>SUM(Q9:Q20)</f>
        <v>0</v>
      </c>
      <c r="R8" s="157"/>
      <c r="S8" s="157"/>
      <c r="T8" s="173"/>
      <c r="U8" s="157">
        <f>SUM(U9:U20)</f>
        <v>7.21</v>
      </c>
      <c r="AE8" t="s">
        <v>120</v>
      </c>
    </row>
    <row r="9" spans="1:60" outlineLevel="1">
      <c r="A9" s="152">
        <v>1</v>
      </c>
      <c r="B9" s="159" t="s">
        <v>121</v>
      </c>
      <c r="C9" s="184" t="s">
        <v>122</v>
      </c>
      <c r="D9" s="161" t="s">
        <v>123</v>
      </c>
      <c r="E9" s="166">
        <v>1.4532</v>
      </c>
      <c r="F9" s="169">
        <v>0</v>
      </c>
      <c r="G9" s="169">
        <f>F9*E9</f>
        <v>0</v>
      </c>
      <c r="H9" s="169">
        <v>0</v>
      </c>
      <c r="I9" s="169">
        <f>ROUND(E9*H9,2)</f>
        <v>0</v>
      </c>
      <c r="J9" s="169">
        <v>1057</v>
      </c>
      <c r="K9" s="169">
        <f>ROUND(E9*J9,2)</f>
        <v>1536.03</v>
      </c>
      <c r="L9" s="169">
        <v>21</v>
      </c>
      <c r="M9" s="169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3.5329999999999999</v>
      </c>
      <c r="U9" s="161">
        <f>ROUND(E9*T9,2)</f>
        <v>5.13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124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>
      <c r="A10" s="152"/>
      <c r="B10" s="159"/>
      <c r="C10" s="185" t="s">
        <v>125</v>
      </c>
      <c r="D10" s="163"/>
      <c r="E10" s="167">
        <v>0.25800000000000001</v>
      </c>
      <c r="F10" s="169"/>
      <c r="G10" s="169"/>
      <c r="H10" s="169"/>
      <c r="I10" s="169"/>
      <c r="J10" s="169"/>
      <c r="K10" s="169"/>
      <c r="L10" s="169"/>
      <c r="M10" s="169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126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>
      <c r="A11" s="152"/>
      <c r="B11" s="159"/>
      <c r="C11" s="185" t="s">
        <v>127</v>
      </c>
      <c r="D11" s="163"/>
      <c r="E11" s="167">
        <v>0.34200000000000003</v>
      </c>
      <c r="F11" s="169"/>
      <c r="G11" s="169"/>
      <c r="H11" s="169"/>
      <c r="I11" s="169"/>
      <c r="J11" s="169"/>
      <c r="K11" s="169"/>
      <c r="L11" s="169"/>
      <c r="M11" s="169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126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>
      <c r="A12" s="152"/>
      <c r="B12" s="159"/>
      <c r="C12" s="185" t="s">
        <v>128</v>
      </c>
      <c r="D12" s="163"/>
      <c r="E12" s="167">
        <v>0.53280000000000005</v>
      </c>
      <c r="F12" s="169"/>
      <c r="G12" s="169"/>
      <c r="H12" s="169"/>
      <c r="I12" s="169"/>
      <c r="J12" s="169"/>
      <c r="K12" s="169"/>
      <c r="L12" s="169"/>
      <c r="M12" s="169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126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>
      <c r="A13" s="152"/>
      <c r="B13" s="159"/>
      <c r="C13" s="185" t="s">
        <v>129</v>
      </c>
      <c r="D13" s="163"/>
      <c r="E13" s="167">
        <v>0.32040000000000002</v>
      </c>
      <c r="F13" s="169"/>
      <c r="G13" s="169"/>
      <c r="H13" s="169"/>
      <c r="I13" s="169"/>
      <c r="J13" s="169"/>
      <c r="K13" s="169"/>
      <c r="L13" s="169"/>
      <c r="M13" s="169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126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>
      <c r="A14" s="152">
        <v>2</v>
      </c>
      <c r="B14" s="159" t="s">
        <v>130</v>
      </c>
      <c r="C14" s="184" t="s">
        <v>131</v>
      </c>
      <c r="D14" s="161" t="s">
        <v>123</v>
      </c>
      <c r="E14" s="166">
        <v>0.49995000000000001</v>
      </c>
      <c r="F14" s="169">
        <v>0</v>
      </c>
      <c r="G14" s="169">
        <f t="shared" ref="G14:G20" si="0">F14*E14</f>
        <v>0</v>
      </c>
      <c r="H14" s="169">
        <v>0</v>
      </c>
      <c r="I14" s="169">
        <f>ROUND(E14*H14,2)</f>
        <v>0</v>
      </c>
      <c r="J14" s="169">
        <v>411</v>
      </c>
      <c r="K14" s="169">
        <f>ROUND(E14*J14,2)</f>
        <v>205.48</v>
      </c>
      <c r="L14" s="169">
        <v>21</v>
      </c>
      <c r="M14" s="169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1.1499999999999999</v>
      </c>
      <c r="U14" s="161">
        <f>ROUND(E14*T14,2)</f>
        <v>0.56999999999999995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124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>
      <c r="A15" s="152"/>
      <c r="B15" s="159"/>
      <c r="C15" s="185" t="s">
        <v>132</v>
      </c>
      <c r="D15" s="163"/>
      <c r="E15" s="167">
        <v>0.49995000000000001</v>
      </c>
      <c r="F15" s="169"/>
      <c r="G15" s="169">
        <f t="shared" si="0"/>
        <v>0</v>
      </c>
      <c r="H15" s="169"/>
      <c r="I15" s="169"/>
      <c r="J15" s="169"/>
      <c r="K15" s="169"/>
      <c r="L15" s="169"/>
      <c r="M15" s="169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126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22.5" outlineLevel="1">
      <c r="A16" s="152">
        <v>3</v>
      </c>
      <c r="B16" s="159" t="s">
        <v>133</v>
      </c>
      <c r="C16" s="184" t="s">
        <v>134</v>
      </c>
      <c r="D16" s="161" t="s">
        <v>123</v>
      </c>
      <c r="E16" s="166">
        <v>0.95325000000000004</v>
      </c>
      <c r="F16" s="169">
        <v>0</v>
      </c>
      <c r="G16" s="169">
        <f t="shared" si="0"/>
        <v>0</v>
      </c>
      <c r="H16" s="169">
        <v>499.93</v>
      </c>
      <c r="I16" s="169">
        <f>ROUND(E16*H16,2)</f>
        <v>476.56</v>
      </c>
      <c r="J16" s="169">
        <v>485.07</v>
      </c>
      <c r="K16" s="169">
        <f>ROUND(E16*J16,2)</f>
        <v>462.39</v>
      </c>
      <c r="L16" s="169">
        <v>21</v>
      </c>
      <c r="M16" s="169">
        <f>G16*(1+L16/100)</f>
        <v>0</v>
      </c>
      <c r="N16" s="161">
        <v>1.7</v>
      </c>
      <c r="O16" s="161">
        <f>ROUND(E16*N16,5)</f>
        <v>1.62053</v>
      </c>
      <c r="P16" s="161">
        <v>0</v>
      </c>
      <c r="Q16" s="161">
        <f>ROUND(E16*P16,5)</f>
        <v>0</v>
      </c>
      <c r="R16" s="161"/>
      <c r="S16" s="161"/>
      <c r="T16" s="162">
        <v>1.587</v>
      </c>
      <c r="U16" s="161">
        <f>ROUND(E16*T16,2)</f>
        <v>1.51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124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>
      <c r="A17" s="152"/>
      <c r="B17" s="159"/>
      <c r="C17" s="185" t="s">
        <v>135</v>
      </c>
      <c r="D17" s="163"/>
      <c r="E17" s="167">
        <v>0.18060000000000001</v>
      </c>
      <c r="F17" s="169"/>
      <c r="G17" s="169">
        <f t="shared" si="0"/>
        <v>0</v>
      </c>
      <c r="H17" s="169"/>
      <c r="I17" s="169"/>
      <c r="J17" s="169"/>
      <c r="K17" s="169"/>
      <c r="L17" s="169"/>
      <c r="M17" s="169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126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>
      <c r="A18" s="152"/>
      <c r="B18" s="159"/>
      <c r="C18" s="185" t="s">
        <v>136</v>
      </c>
      <c r="D18" s="163"/>
      <c r="E18" s="167">
        <v>0.2394</v>
      </c>
      <c r="F18" s="169"/>
      <c r="G18" s="169">
        <f t="shared" si="0"/>
        <v>0</v>
      </c>
      <c r="H18" s="169"/>
      <c r="I18" s="169"/>
      <c r="J18" s="169"/>
      <c r="K18" s="169"/>
      <c r="L18" s="169"/>
      <c r="M18" s="169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126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>
      <c r="A19" s="152"/>
      <c r="B19" s="159"/>
      <c r="C19" s="185" t="s">
        <v>137</v>
      </c>
      <c r="D19" s="163"/>
      <c r="E19" s="167">
        <v>0.33300000000000002</v>
      </c>
      <c r="F19" s="169"/>
      <c r="G19" s="169">
        <f t="shared" si="0"/>
        <v>0</v>
      </c>
      <c r="H19" s="169"/>
      <c r="I19" s="169"/>
      <c r="J19" s="169"/>
      <c r="K19" s="169"/>
      <c r="L19" s="169"/>
      <c r="M19" s="169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126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>
      <c r="A20" s="152"/>
      <c r="B20" s="159"/>
      <c r="C20" s="185" t="s">
        <v>138</v>
      </c>
      <c r="D20" s="163"/>
      <c r="E20" s="167">
        <v>0.20025000000000001</v>
      </c>
      <c r="F20" s="169"/>
      <c r="G20" s="169">
        <f t="shared" si="0"/>
        <v>0</v>
      </c>
      <c r="H20" s="169"/>
      <c r="I20" s="169"/>
      <c r="J20" s="169"/>
      <c r="K20" s="169"/>
      <c r="L20" s="169"/>
      <c r="M20" s="169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126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>
      <c r="A21" s="153" t="s">
        <v>119</v>
      </c>
      <c r="B21" s="160" t="s">
        <v>60</v>
      </c>
      <c r="C21" s="186" t="s">
        <v>61</v>
      </c>
      <c r="D21" s="164"/>
      <c r="E21" s="168"/>
      <c r="F21" s="170"/>
      <c r="G21" s="170">
        <f>SUM(G9:G20)</f>
        <v>0</v>
      </c>
      <c r="H21" s="170"/>
      <c r="I21" s="170">
        <f>SUM(I22:I26)</f>
        <v>1510.31</v>
      </c>
      <c r="J21" s="170"/>
      <c r="K21" s="170">
        <f>SUM(K22:K26)</f>
        <v>1183.58</v>
      </c>
      <c r="L21" s="170"/>
      <c r="M21" s="170">
        <f>SUM(M22:M26)</f>
        <v>0</v>
      </c>
      <c r="N21" s="164"/>
      <c r="O21" s="164">
        <f>SUM(O22:O26)</f>
        <v>0.43736999999999998</v>
      </c>
      <c r="P21" s="164"/>
      <c r="Q21" s="164">
        <f>SUM(Q22:Q26)</f>
        <v>0</v>
      </c>
      <c r="R21" s="164"/>
      <c r="S21" s="164"/>
      <c r="T21" s="165"/>
      <c r="U21" s="164">
        <f>SUM(U22:U26)</f>
        <v>2.71</v>
      </c>
      <c r="AE21" t="s">
        <v>120</v>
      </c>
    </row>
    <row r="22" spans="1:60" outlineLevel="1">
      <c r="A22" s="152">
        <v>4</v>
      </c>
      <c r="B22" s="159" t="s">
        <v>139</v>
      </c>
      <c r="C22" s="184" t="s">
        <v>140</v>
      </c>
      <c r="D22" s="161" t="s">
        <v>123</v>
      </c>
      <c r="E22" s="166">
        <v>3.8699999999999998E-2</v>
      </c>
      <c r="F22" s="169">
        <v>0</v>
      </c>
      <c r="G22" s="169">
        <f>F22*E22</f>
        <v>0</v>
      </c>
      <c r="H22" s="169">
        <v>2829.16</v>
      </c>
      <c r="I22" s="169">
        <f>ROUND(E22*H22,2)</f>
        <v>109.49</v>
      </c>
      <c r="J22" s="169">
        <v>2655.84</v>
      </c>
      <c r="K22" s="169">
        <f>ROUND(E22*J22,2)</f>
        <v>102.78</v>
      </c>
      <c r="L22" s="169">
        <v>21</v>
      </c>
      <c r="M22" s="169">
        <f>G22*(1+L22/100)</f>
        <v>0</v>
      </c>
      <c r="N22" s="161">
        <v>0.58179999999999998</v>
      </c>
      <c r="O22" s="161">
        <f>ROUND(E22*N22,5)</f>
        <v>2.2519999999999998E-2</v>
      </c>
      <c r="P22" s="161">
        <v>0</v>
      </c>
      <c r="Q22" s="161">
        <f>ROUND(E22*P22,5)</f>
        <v>0</v>
      </c>
      <c r="R22" s="161"/>
      <c r="S22" s="161"/>
      <c r="T22" s="162">
        <v>7.3976800000000003</v>
      </c>
      <c r="U22" s="161">
        <f>ROUND(E22*T22,2)</f>
        <v>0.28999999999999998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124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>
      <c r="A23" s="152"/>
      <c r="B23" s="159"/>
      <c r="C23" s="185" t="s">
        <v>141</v>
      </c>
      <c r="D23" s="163"/>
      <c r="E23" s="167">
        <v>3.8699999999999998E-2</v>
      </c>
      <c r="F23" s="169"/>
      <c r="G23" s="169">
        <f t="shared" ref="G23:G26" si="1">F23*E23</f>
        <v>0</v>
      </c>
      <c r="H23" s="169"/>
      <c r="I23" s="169"/>
      <c r="J23" s="169"/>
      <c r="K23" s="169"/>
      <c r="L23" s="169"/>
      <c r="M23" s="169"/>
      <c r="N23" s="161"/>
      <c r="O23" s="161"/>
      <c r="P23" s="161"/>
      <c r="Q23" s="161"/>
      <c r="R23" s="161"/>
      <c r="S23" s="161"/>
      <c r="T23" s="162"/>
      <c r="U23" s="161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126</v>
      </c>
      <c r="AF23" s="151">
        <v>0</v>
      </c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>
      <c r="A24" s="152">
        <v>5</v>
      </c>
      <c r="B24" s="159" t="s">
        <v>142</v>
      </c>
      <c r="C24" s="184" t="s">
        <v>143</v>
      </c>
      <c r="D24" s="161" t="s">
        <v>144</v>
      </c>
      <c r="E24" s="166">
        <v>2</v>
      </c>
      <c r="F24" s="169">
        <v>0</v>
      </c>
      <c r="G24" s="169">
        <f t="shared" si="1"/>
        <v>0</v>
      </c>
      <c r="H24" s="169">
        <v>291.14</v>
      </c>
      <c r="I24" s="169">
        <f>ROUND(E24*H24,2)</f>
        <v>582.28</v>
      </c>
      <c r="J24" s="169">
        <v>215.86</v>
      </c>
      <c r="K24" s="169">
        <f>ROUND(E24*J24,2)</f>
        <v>431.72</v>
      </c>
      <c r="L24" s="169">
        <v>21</v>
      </c>
      <c r="M24" s="169">
        <f>G24*(1+L24/100)</f>
        <v>0</v>
      </c>
      <c r="N24" s="161">
        <v>9.8379999999999995E-2</v>
      </c>
      <c r="O24" s="161">
        <f>ROUND(E24*N24,5)</f>
        <v>0.19675999999999999</v>
      </c>
      <c r="P24" s="161">
        <v>0</v>
      </c>
      <c r="Q24" s="161">
        <f>ROUND(E24*P24,5)</f>
        <v>0</v>
      </c>
      <c r="R24" s="161"/>
      <c r="S24" s="161"/>
      <c r="T24" s="162">
        <v>0.38482</v>
      </c>
      <c r="U24" s="161">
        <f>ROUND(E24*T24,2)</f>
        <v>0.77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145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>
      <c r="A25" s="152">
        <v>6</v>
      </c>
      <c r="B25" s="159" t="s">
        <v>146</v>
      </c>
      <c r="C25" s="184" t="s">
        <v>147</v>
      </c>
      <c r="D25" s="161" t="s">
        <v>148</v>
      </c>
      <c r="E25" s="166">
        <v>3.08</v>
      </c>
      <c r="F25" s="169">
        <v>0</v>
      </c>
      <c r="G25" s="169">
        <f t="shared" si="1"/>
        <v>0</v>
      </c>
      <c r="H25" s="169">
        <v>265.76</v>
      </c>
      <c r="I25" s="169">
        <f>ROUND(E25*H25,2)</f>
        <v>818.54</v>
      </c>
      <c r="J25" s="169">
        <v>210.74</v>
      </c>
      <c r="K25" s="169">
        <f>ROUND(E25*J25,2)</f>
        <v>649.08000000000004</v>
      </c>
      <c r="L25" s="169">
        <v>21</v>
      </c>
      <c r="M25" s="169">
        <f>G25*(1+L25/100)</f>
        <v>0</v>
      </c>
      <c r="N25" s="161">
        <v>7.0809999999999998E-2</v>
      </c>
      <c r="O25" s="161">
        <f>ROUND(E25*N25,5)</f>
        <v>0.21809000000000001</v>
      </c>
      <c r="P25" s="161">
        <v>0</v>
      </c>
      <c r="Q25" s="161">
        <f>ROUND(E25*P25,5)</f>
        <v>0</v>
      </c>
      <c r="R25" s="161"/>
      <c r="S25" s="161"/>
      <c r="T25" s="162">
        <v>0.53500000000000003</v>
      </c>
      <c r="U25" s="161">
        <f>ROUND(E25*T25,2)</f>
        <v>1.65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124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>
      <c r="A26" s="152"/>
      <c r="B26" s="159"/>
      <c r="C26" s="185" t="s">
        <v>149</v>
      </c>
      <c r="D26" s="163"/>
      <c r="E26" s="167">
        <v>3.08</v>
      </c>
      <c r="F26" s="169"/>
      <c r="G26" s="169">
        <f t="shared" si="1"/>
        <v>0</v>
      </c>
      <c r="H26" s="169"/>
      <c r="I26" s="169"/>
      <c r="J26" s="169"/>
      <c r="K26" s="169"/>
      <c r="L26" s="169"/>
      <c r="M26" s="169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126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>
      <c r="A27" s="153" t="s">
        <v>119</v>
      </c>
      <c r="B27" s="160" t="s">
        <v>62</v>
      </c>
      <c r="C27" s="186" t="s">
        <v>63</v>
      </c>
      <c r="D27" s="164"/>
      <c r="E27" s="168"/>
      <c r="F27" s="170"/>
      <c r="G27" s="170">
        <f>SUM(G22:G26)</f>
        <v>0</v>
      </c>
      <c r="H27" s="170"/>
      <c r="I27" s="170">
        <f>SUM(I28:I43)</f>
        <v>1563.7300000000002</v>
      </c>
      <c r="J27" s="170"/>
      <c r="K27" s="170">
        <f>SUM(K28:K43)</f>
        <v>20806.91</v>
      </c>
      <c r="L27" s="170"/>
      <c r="M27" s="170">
        <f>SUM(M28:M43)</f>
        <v>0</v>
      </c>
      <c r="N27" s="164"/>
      <c r="O27" s="164">
        <f>SUM(O28:O43)</f>
        <v>1.51007</v>
      </c>
      <c r="P27" s="164"/>
      <c r="Q27" s="164">
        <f>SUM(Q28:Q43)</f>
        <v>0</v>
      </c>
      <c r="R27" s="164"/>
      <c r="S27" s="164"/>
      <c r="T27" s="165"/>
      <c r="U27" s="164">
        <f>SUM(U28:U43)</f>
        <v>49.33</v>
      </c>
      <c r="AE27" t="s">
        <v>120</v>
      </c>
    </row>
    <row r="28" spans="1:60" ht="22.5" outlineLevel="1">
      <c r="A28" s="152">
        <v>7</v>
      </c>
      <c r="B28" s="159" t="s">
        <v>150</v>
      </c>
      <c r="C28" s="184" t="s">
        <v>151</v>
      </c>
      <c r="D28" s="161" t="s">
        <v>152</v>
      </c>
      <c r="E28" s="166">
        <v>34.29</v>
      </c>
      <c r="F28" s="169">
        <v>0</v>
      </c>
      <c r="G28" s="169">
        <f>F28*E28</f>
        <v>0</v>
      </c>
      <c r="H28" s="169">
        <v>7.04</v>
      </c>
      <c r="I28" s="169">
        <f>ROUND(E28*H28,2)</f>
        <v>241.4</v>
      </c>
      <c r="J28" s="169">
        <v>65.459999999999994</v>
      </c>
      <c r="K28" s="169">
        <f>ROUND(E28*J28,2)</f>
        <v>2244.62</v>
      </c>
      <c r="L28" s="169">
        <v>21</v>
      </c>
      <c r="M28" s="169">
        <f>G28*(1+L28/100)</f>
        <v>0</v>
      </c>
      <c r="N28" s="161">
        <v>2.3800000000000002E-3</v>
      </c>
      <c r="O28" s="161">
        <f>ROUND(E28*N28,5)</f>
        <v>8.1610000000000002E-2</v>
      </c>
      <c r="P28" s="161">
        <v>0</v>
      </c>
      <c r="Q28" s="161">
        <f>ROUND(E28*P28,5)</f>
        <v>0</v>
      </c>
      <c r="R28" s="161"/>
      <c r="S28" s="161"/>
      <c r="T28" s="162">
        <v>0.18232999999999999</v>
      </c>
      <c r="U28" s="161">
        <f>ROUND(E28*T28,2)</f>
        <v>6.25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124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>
      <c r="A29" s="152"/>
      <c r="B29" s="159"/>
      <c r="C29" s="185" t="s">
        <v>153</v>
      </c>
      <c r="D29" s="163"/>
      <c r="E29" s="167">
        <v>17.52</v>
      </c>
      <c r="F29" s="169"/>
      <c r="G29" s="169"/>
      <c r="H29" s="169"/>
      <c r="I29" s="169"/>
      <c r="J29" s="169"/>
      <c r="K29" s="169"/>
      <c r="L29" s="169"/>
      <c r="M29" s="169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126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>
      <c r="A30" s="152"/>
      <c r="B30" s="159"/>
      <c r="C30" s="185" t="s">
        <v>154</v>
      </c>
      <c r="D30" s="163"/>
      <c r="E30" s="167">
        <v>5.05</v>
      </c>
      <c r="F30" s="169"/>
      <c r="G30" s="169"/>
      <c r="H30" s="169"/>
      <c r="I30" s="169"/>
      <c r="J30" s="169"/>
      <c r="K30" s="169"/>
      <c r="L30" s="169"/>
      <c r="M30" s="169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126</v>
      </c>
      <c r="AF30" s="151">
        <v>0</v>
      </c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>
      <c r="A31" s="152"/>
      <c r="B31" s="159"/>
      <c r="C31" s="185" t="s">
        <v>155</v>
      </c>
      <c r="D31" s="163"/>
      <c r="E31" s="167">
        <v>4.72</v>
      </c>
      <c r="F31" s="169"/>
      <c r="G31" s="169"/>
      <c r="H31" s="169"/>
      <c r="I31" s="169"/>
      <c r="J31" s="169"/>
      <c r="K31" s="169"/>
      <c r="L31" s="169"/>
      <c r="M31" s="169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126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>
      <c r="A32" s="152"/>
      <c r="B32" s="159"/>
      <c r="C32" s="185" t="s">
        <v>156</v>
      </c>
      <c r="D32" s="163"/>
      <c r="E32" s="167">
        <v>2.4</v>
      </c>
      <c r="F32" s="169"/>
      <c r="G32" s="169"/>
      <c r="H32" s="169"/>
      <c r="I32" s="169"/>
      <c r="J32" s="169"/>
      <c r="K32" s="169"/>
      <c r="L32" s="169"/>
      <c r="M32" s="169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126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>
      <c r="A33" s="152"/>
      <c r="B33" s="159"/>
      <c r="C33" s="185" t="s">
        <v>157</v>
      </c>
      <c r="D33" s="163"/>
      <c r="E33" s="167">
        <v>4.5999999999999996</v>
      </c>
      <c r="F33" s="169"/>
      <c r="G33" s="169"/>
      <c r="H33" s="169"/>
      <c r="I33" s="169"/>
      <c r="J33" s="169"/>
      <c r="K33" s="169"/>
      <c r="L33" s="169"/>
      <c r="M33" s="169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126</v>
      </c>
      <c r="AF33" s="151">
        <v>0</v>
      </c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>
      <c r="A34" s="152">
        <v>8</v>
      </c>
      <c r="B34" s="159" t="s">
        <v>158</v>
      </c>
      <c r="C34" s="184" t="s">
        <v>159</v>
      </c>
      <c r="D34" s="161" t="s">
        <v>148</v>
      </c>
      <c r="E34" s="166">
        <v>247.3381</v>
      </c>
      <c r="F34" s="169">
        <v>0</v>
      </c>
      <c r="G34" s="169">
        <f>F34*E34</f>
        <v>0</v>
      </c>
      <c r="H34" s="169">
        <v>5.0199999999999996</v>
      </c>
      <c r="I34" s="169">
        <f>ROUND(E34*H34,2)</f>
        <v>1241.6400000000001</v>
      </c>
      <c r="J34" s="169">
        <v>72.98</v>
      </c>
      <c r="K34" s="169">
        <f>ROUND(E34*J34,2)</f>
        <v>18050.73</v>
      </c>
      <c r="L34" s="169">
        <v>21</v>
      </c>
      <c r="M34" s="169">
        <f>G34*(1+L34/100)</f>
        <v>0</v>
      </c>
      <c r="N34" s="161">
        <v>5.4299999999999999E-3</v>
      </c>
      <c r="O34" s="161">
        <f>ROUND(E34*N34,5)</f>
        <v>1.3430500000000001</v>
      </c>
      <c r="P34" s="161">
        <v>0</v>
      </c>
      <c r="Q34" s="161">
        <f>ROUND(E34*P34,5)</f>
        <v>0</v>
      </c>
      <c r="R34" s="161"/>
      <c r="S34" s="161"/>
      <c r="T34" s="162">
        <v>0.16941999999999999</v>
      </c>
      <c r="U34" s="161">
        <f>ROUND(E34*T34,2)</f>
        <v>41.9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124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>
      <c r="A35" s="152"/>
      <c r="B35" s="159"/>
      <c r="C35" s="185" t="s">
        <v>160</v>
      </c>
      <c r="D35" s="163"/>
      <c r="E35" s="167">
        <v>56.1</v>
      </c>
      <c r="F35" s="169"/>
      <c r="G35" s="169"/>
      <c r="H35" s="169"/>
      <c r="I35" s="169"/>
      <c r="J35" s="169"/>
      <c r="K35" s="169"/>
      <c r="L35" s="169"/>
      <c r="M35" s="169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126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>
      <c r="A36" s="152"/>
      <c r="B36" s="159"/>
      <c r="C36" s="185" t="s">
        <v>161</v>
      </c>
      <c r="D36" s="163"/>
      <c r="E36" s="167">
        <v>75.054000000000002</v>
      </c>
      <c r="F36" s="169"/>
      <c r="G36" s="169"/>
      <c r="H36" s="169"/>
      <c r="I36" s="169"/>
      <c r="J36" s="169"/>
      <c r="K36" s="169"/>
      <c r="L36" s="169"/>
      <c r="M36" s="169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126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>
      <c r="A37" s="152"/>
      <c r="B37" s="159"/>
      <c r="C37" s="185" t="s">
        <v>162</v>
      </c>
      <c r="D37" s="163"/>
      <c r="E37" s="167">
        <v>-10.6782</v>
      </c>
      <c r="F37" s="169"/>
      <c r="G37" s="169"/>
      <c r="H37" s="169"/>
      <c r="I37" s="169"/>
      <c r="J37" s="169"/>
      <c r="K37" s="169"/>
      <c r="L37" s="169"/>
      <c r="M37" s="169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126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>
      <c r="A38" s="152"/>
      <c r="B38" s="159"/>
      <c r="C38" s="185" t="s">
        <v>163</v>
      </c>
      <c r="D38" s="163"/>
      <c r="E38" s="167">
        <v>74.591999999999999</v>
      </c>
      <c r="F38" s="169"/>
      <c r="G38" s="169"/>
      <c r="H38" s="169"/>
      <c r="I38" s="169"/>
      <c r="J38" s="169"/>
      <c r="K38" s="169"/>
      <c r="L38" s="169"/>
      <c r="M38" s="169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126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>
      <c r="A39" s="152"/>
      <c r="B39" s="159"/>
      <c r="C39" s="185" t="s">
        <v>164</v>
      </c>
      <c r="D39" s="163"/>
      <c r="E39" s="167">
        <v>-6.2831999999999999</v>
      </c>
      <c r="F39" s="169"/>
      <c r="G39" s="169"/>
      <c r="H39" s="169"/>
      <c r="I39" s="169"/>
      <c r="J39" s="169"/>
      <c r="K39" s="169"/>
      <c r="L39" s="169"/>
      <c r="M39" s="169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126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>
      <c r="A40" s="152"/>
      <c r="B40" s="159"/>
      <c r="C40" s="185" t="s">
        <v>165</v>
      </c>
      <c r="D40" s="163"/>
      <c r="E40" s="167">
        <v>62.496000000000002</v>
      </c>
      <c r="F40" s="169"/>
      <c r="G40" s="169"/>
      <c r="H40" s="169"/>
      <c r="I40" s="169"/>
      <c r="J40" s="169"/>
      <c r="K40" s="169"/>
      <c r="L40" s="169"/>
      <c r="M40" s="169"/>
      <c r="N40" s="161"/>
      <c r="O40" s="161"/>
      <c r="P40" s="161"/>
      <c r="Q40" s="161"/>
      <c r="R40" s="161"/>
      <c r="S40" s="161"/>
      <c r="T40" s="162"/>
      <c r="U40" s="161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126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>
      <c r="A41" s="152"/>
      <c r="B41" s="159"/>
      <c r="C41" s="185" t="s">
        <v>166</v>
      </c>
      <c r="D41" s="163"/>
      <c r="E41" s="167">
        <v>-3.9424999999999999</v>
      </c>
      <c r="F41" s="169"/>
      <c r="G41" s="169"/>
      <c r="H41" s="169"/>
      <c r="I41" s="169"/>
      <c r="J41" s="169"/>
      <c r="K41" s="169"/>
      <c r="L41" s="169"/>
      <c r="M41" s="169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126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>
      <c r="A42" s="152">
        <v>9</v>
      </c>
      <c r="B42" s="159" t="s">
        <v>167</v>
      </c>
      <c r="C42" s="184" t="s">
        <v>168</v>
      </c>
      <c r="D42" s="161" t="s">
        <v>148</v>
      </c>
      <c r="E42" s="166">
        <v>1.792</v>
      </c>
      <c r="F42" s="169">
        <v>0</v>
      </c>
      <c r="G42" s="169">
        <f t="shared" ref="G35:G42" si="2">F42*E42</f>
        <v>0</v>
      </c>
      <c r="H42" s="169">
        <v>45.03</v>
      </c>
      <c r="I42" s="169">
        <f>ROUND(E42*H42,2)</f>
        <v>80.69</v>
      </c>
      <c r="J42" s="169">
        <v>285.47000000000003</v>
      </c>
      <c r="K42" s="169">
        <f>ROUND(E42*J42,2)</f>
        <v>511.56</v>
      </c>
      <c r="L42" s="169">
        <v>21</v>
      </c>
      <c r="M42" s="169">
        <f>G42*(1+L42/100)</f>
        <v>0</v>
      </c>
      <c r="N42" s="161">
        <v>4.7660000000000001E-2</v>
      </c>
      <c r="O42" s="161">
        <f>ROUND(E42*N42,5)</f>
        <v>8.541E-2</v>
      </c>
      <c r="P42" s="161">
        <v>0</v>
      </c>
      <c r="Q42" s="161">
        <f>ROUND(E42*P42,5)</f>
        <v>0</v>
      </c>
      <c r="R42" s="161"/>
      <c r="S42" s="161"/>
      <c r="T42" s="162">
        <v>0.65600000000000003</v>
      </c>
      <c r="U42" s="161">
        <f>ROUND(E42*T42,2)</f>
        <v>1.18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124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>
      <c r="A43" s="152"/>
      <c r="B43" s="159"/>
      <c r="C43" s="185" t="s">
        <v>169</v>
      </c>
      <c r="D43" s="163"/>
      <c r="E43" s="167">
        <v>1.792</v>
      </c>
      <c r="F43" s="169"/>
      <c r="G43" s="169"/>
      <c r="H43" s="169"/>
      <c r="I43" s="169"/>
      <c r="J43" s="169"/>
      <c r="K43" s="169"/>
      <c r="L43" s="169"/>
      <c r="M43" s="169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126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>
      <c r="A44" s="153" t="s">
        <v>119</v>
      </c>
      <c r="B44" s="160" t="s">
        <v>64</v>
      </c>
      <c r="C44" s="186" t="s">
        <v>65</v>
      </c>
      <c r="D44" s="164"/>
      <c r="E44" s="168"/>
      <c r="F44" s="170"/>
      <c r="G44" s="170">
        <f>SUM(G28:G43)</f>
        <v>0</v>
      </c>
      <c r="H44" s="170"/>
      <c r="I44" s="170">
        <f>SUM(I45:I58)</f>
        <v>169612.55</v>
      </c>
      <c r="J44" s="170"/>
      <c r="K44" s="170">
        <f>SUM(K45:K58)</f>
        <v>232844.58000000002</v>
      </c>
      <c r="L44" s="170"/>
      <c r="M44" s="170">
        <f>SUM(M45:M58)</f>
        <v>0</v>
      </c>
      <c r="N44" s="164"/>
      <c r="O44" s="164">
        <f>SUM(O45:O58)</f>
        <v>3.0271300000000001</v>
      </c>
      <c r="P44" s="164"/>
      <c r="Q44" s="164">
        <f>SUM(Q45:Q58)</f>
        <v>0</v>
      </c>
      <c r="R44" s="164"/>
      <c r="S44" s="164"/>
      <c r="T44" s="165"/>
      <c r="U44" s="164">
        <f>SUM(U45:U58)</f>
        <v>564.55999999999995</v>
      </c>
      <c r="AE44" t="s">
        <v>120</v>
      </c>
    </row>
    <row r="45" spans="1:60" outlineLevel="1">
      <c r="A45" s="152">
        <v>10</v>
      </c>
      <c r="B45" s="159" t="s">
        <v>170</v>
      </c>
      <c r="C45" s="184" t="s">
        <v>171</v>
      </c>
      <c r="D45" s="161" t="s">
        <v>148</v>
      </c>
      <c r="E45" s="166">
        <v>207.19579999999999</v>
      </c>
      <c r="F45" s="169">
        <v>0</v>
      </c>
      <c r="G45" s="169">
        <f>F45*E45</f>
        <v>0</v>
      </c>
      <c r="H45" s="169">
        <v>770.65</v>
      </c>
      <c r="I45" s="169">
        <f>ROUND(E45*H45,2)</f>
        <v>159675.44</v>
      </c>
      <c r="J45" s="169">
        <v>898.35</v>
      </c>
      <c r="K45" s="169">
        <f>ROUND(E45*J45,2)</f>
        <v>186134.35</v>
      </c>
      <c r="L45" s="169">
        <v>21</v>
      </c>
      <c r="M45" s="169">
        <f>G45*(1+L45/100)</f>
        <v>0</v>
      </c>
      <c r="N45" s="161">
        <v>1.1690000000000001E-2</v>
      </c>
      <c r="O45" s="161">
        <f>ROUND(E45*N45,5)</f>
        <v>2.4221200000000001</v>
      </c>
      <c r="P45" s="161">
        <v>0</v>
      </c>
      <c r="Q45" s="161">
        <f>ROUND(E45*P45,5)</f>
        <v>0</v>
      </c>
      <c r="R45" s="161"/>
      <c r="S45" s="161"/>
      <c r="T45" s="162">
        <v>2.19</v>
      </c>
      <c r="U45" s="161">
        <f>ROUND(E45*T45,2)</f>
        <v>453.76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124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>
      <c r="A46" s="152">
        <v>11</v>
      </c>
      <c r="B46" s="159" t="s">
        <v>172</v>
      </c>
      <c r="C46" s="184" t="s">
        <v>173</v>
      </c>
      <c r="D46" s="161" t="s">
        <v>148</v>
      </c>
      <c r="E46" s="166">
        <v>207.19579999999999</v>
      </c>
      <c r="F46" s="169">
        <v>0</v>
      </c>
      <c r="G46" s="169">
        <f t="shared" ref="G46:G58" si="3">F46*E46</f>
        <v>0</v>
      </c>
      <c r="H46" s="169">
        <v>11.29</v>
      </c>
      <c r="I46" s="169">
        <f>ROUND(E46*H46,2)</f>
        <v>2339.2399999999998</v>
      </c>
      <c r="J46" s="169">
        <v>75.110000000000014</v>
      </c>
      <c r="K46" s="169">
        <f>ROUND(E46*J46,2)</f>
        <v>15562.48</v>
      </c>
      <c r="L46" s="169">
        <v>21</v>
      </c>
      <c r="M46" s="169">
        <f>G46*(1+L46/100)</f>
        <v>0</v>
      </c>
      <c r="N46" s="161">
        <v>2.4099999999999998E-3</v>
      </c>
      <c r="O46" s="161">
        <f>ROUND(E46*N46,5)</f>
        <v>0.49934000000000001</v>
      </c>
      <c r="P46" s="161">
        <v>0</v>
      </c>
      <c r="Q46" s="161">
        <f>ROUND(E46*P46,5)</f>
        <v>0</v>
      </c>
      <c r="R46" s="161"/>
      <c r="S46" s="161"/>
      <c r="T46" s="162">
        <v>0.1938</v>
      </c>
      <c r="U46" s="161">
        <f>ROUND(E46*T46,2)</f>
        <v>40.15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124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>
      <c r="A47" s="152"/>
      <c r="B47" s="159"/>
      <c r="C47" s="185" t="s">
        <v>174</v>
      </c>
      <c r="D47" s="163"/>
      <c r="E47" s="167">
        <v>152.86170000000001</v>
      </c>
      <c r="F47" s="169"/>
      <c r="G47" s="169"/>
      <c r="H47" s="169"/>
      <c r="I47" s="169"/>
      <c r="J47" s="169"/>
      <c r="K47" s="169"/>
      <c r="L47" s="169"/>
      <c r="M47" s="169"/>
      <c r="N47" s="161"/>
      <c r="O47" s="161"/>
      <c r="P47" s="161"/>
      <c r="Q47" s="161"/>
      <c r="R47" s="161"/>
      <c r="S47" s="161"/>
      <c r="T47" s="162"/>
      <c r="U47" s="161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126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>
      <c r="A48" s="152"/>
      <c r="B48" s="159"/>
      <c r="C48" s="185" t="s">
        <v>175</v>
      </c>
      <c r="D48" s="163"/>
      <c r="E48" s="167">
        <v>30.372599999999998</v>
      </c>
      <c r="F48" s="169"/>
      <c r="G48" s="169"/>
      <c r="H48" s="169"/>
      <c r="I48" s="169"/>
      <c r="J48" s="169"/>
      <c r="K48" s="169"/>
      <c r="L48" s="169"/>
      <c r="M48" s="169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126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>
      <c r="A49" s="152"/>
      <c r="B49" s="159"/>
      <c r="C49" s="185" t="s">
        <v>176</v>
      </c>
      <c r="D49" s="163"/>
      <c r="E49" s="167">
        <v>37.453000000000003</v>
      </c>
      <c r="F49" s="169"/>
      <c r="G49" s="169"/>
      <c r="H49" s="169"/>
      <c r="I49" s="169"/>
      <c r="J49" s="169"/>
      <c r="K49" s="169"/>
      <c r="L49" s="169"/>
      <c r="M49" s="169"/>
      <c r="N49" s="161"/>
      <c r="O49" s="161"/>
      <c r="P49" s="161"/>
      <c r="Q49" s="161"/>
      <c r="R49" s="161"/>
      <c r="S49" s="161"/>
      <c r="T49" s="162"/>
      <c r="U49" s="161"/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126</v>
      </c>
      <c r="AF49" s="151">
        <v>0</v>
      </c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>
      <c r="A50" s="152"/>
      <c r="B50" s="159"/>
      <c r="C50" s="185" t="s">
        <v>177</v>
      </c>
      <c r="D50" s="163"/>
      <c r="E50" s="167">
        <v>7.4123999999999999</v>
      </c>
      <c r="F50" s="169"/>
      <c r="G50" s="169"/>
      <c r="H50" s="169"/>
      <c r="I50" s="169"/>
      <c r="J50" s="169"/>
      <c r="K50" s="169"/>
      <c r="L50" s="169"/>
      <c r="M50" s="169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126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>
      <c r="A51" s="152"/>
      <c r="B51" s="159"/>
      <c r="C51" s="185" t="s">
        <v>178</v>
      </c>
      <c r="D51" s="163"/>
      <c r="E51" s="167">
        <v>-12.5664</v>
      </c>
      <c r="F51" s="169"/>
      <c r="G51" s="169"/>
      <c r="H51" s="169"/>
      <c r="I51" s="169"/>
      <c r="J51" s="169"/>
      <c r="K51" s="169"/>
      <c r="L51" s="169"/>
      <c r="M51" s="169"/>
      <c r="N51" s="161"/>
      <c r="O51" s="161"/>
      <c r="P51" s="161"/>
      <c r="Q51" s="161"/>
      <c r="R51" s="161"/>
      <c r="S51" s="161"/>
      <c r="T51" s="162"/>
      <c r="U51" s="161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126</v>
      </c>
      <c r="AF51" s="151">
        <v>0</v>
      </c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>
      <c r="A52" s="152"/>
      <c r="B52" s="159"/>
      <c r="C52" s="185" t="s">
        <v>179</v>
      </c>
      <c r="D52" s="163"/>
      <c r="E52" s="167">
        <v>-0.64500000000000002</v>
      </c>
      <c r="F52" s="169"/>
      <c r="G52" s="169"/>
      <c r="H52" s="169"/>
      <c r="I52" s="169"/>
      <c r="J52" s="169"/>
      <c r="K52" s="169"/>
      <c r="L52" s="169"/>
      <c r="M52" s="169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126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>
      <c r="A53" s="152"/>
      <c r="B53" s="159"/>
      <c r="C53" s="185" t="s">
        <v>180</v>
      </c>
      <c r="D53" s="163"/>
      <c r="E53" s="167">
        <v>-3.75</v>
      </c>
      <c r="F53" s="169"/>
      <c r="G53" s="169"/>
      <c r="H53" s="169"/>
      <c r="I53" s="169"/>
      <c r="J53" s="169"/>
      <c r="K53" s="169"/>
      <c r="L53" s="169"/>
      <c r="M53" s="169"/>
      <c r="N53" s="161"/>
      <c r="O53" s="161"/>
      <c r="P53" s="161"/>
      <c r="Q53" s="161"/>
      <c r="R53" s="161"/>
      <c r="S53" s="161"/>
      <c r="T53" s="162"/>
      <c r="U53" s="161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126</v>
      </c>
      <c r="AF53" s="151">
        <v>0</v>
      </c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>
      <c r="A54" s="152"/>
      <c r="B54" s="159"/>
      <c r="C54" s="185" t="s">
        <v>181</v>
      </c>
      <c r="D54" s="163"/>
      <c r="E54" s="167">
        <v>-0.32</v>
      </c>
      <c r="F54" s="169"/>
      <c r="G54" s="169"/>
      <c r="H54" s="169"/>
      <c r="I54" s="169"/>
      <c r="J54" s="169"/>
      <c r="K54" s="169"/>
      <c r="L54" s="169"/>
      <c r="M54" s="169"/>
      <c r="N54" s="161"/>
      <c r="O54" s="161"/>
      <c r="P54" s="161"/>
      <c r="Q54" s="161"/>
      <c r="R54" s="161"/>
      <c r="S54" s="161"/>
      <c r="T54" s="162"/>
      <c r="U54" s="161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126</v>
      </c>
      <c r="AF54" s="151">
        <v>0</v>
      </c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>
      <c r="A55" s="152"/>
      <c r="B55" s="159"/>
      <c r="C55" s="185" t="s">
        <v>182</v>
      </c>
      <c r="D55" s="163"/>
      <c r="E55" s="167">
        <v>-2.2999999999999998</v>
      </c>
      <c r="F55" s="169"/>
      <c r="G55" s="169"/>
      <c r="H55" s="169"/>
      <c r="I55" s="169"/>
      <c r="J55" s="169"/>
      <c r="K55" s="169"/>
      <c r="L55" s="169"/>
      <c r="M55" s="169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126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>
      <c r="A56" s="152"/>
      <c r="B56" s="159"/>
      <c r="C56" s="185" t="s">
        <v>183</v>
      </c>
      <c r="D56" s="163"/>
      <c r="E56" s="167">
        <v>-1.3225</v>
      </c>
      <c r="F56" s="169"/>
      <c r="G56" s="169"/>
      <c r="H56" s="169"/>
      <c r="I56" s="169"/>
      <c r="J56" s="169"/>
      <c r="K56" s="169"/>
      <c r="L56" s="169"/>
      <c r="M56" s="169"/>
      <c r="N56" s="161"/>
      <c r="O56" s="161"/>
      <c r="P56" s="161"/>
      <c r="Q56" s="161"/>
      <c r="R56" s="161"/>
      <c r="S56" s="161"/>
      <c r="T56" s="162"/>
      <c r="U56" s="161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126</v>
      </c>
      <c r="AF56" s="151">
        <v>0</v>
      </c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>
      <c r="A57" s="152">
        <v>12</v>
      </c>
      <c r="B57" s="159" t="s">
        <v>184</v>
      </c>
      <c r="C57" s="184" t="s">
        <v>185</v>
      </c>
      <c r="D57" s="161" t="s">
        <v>148</v>
      </c>
      <c r="E57" s="166">
        <v>207.19579999999999</v>
      </c>
      <c r="F57" s="169">
        <v>0</v>
      </c>
      <c r="G57" s="169">
        <f t="shared" si="3"/>
        <v>0</v>
      </c>
      <c r="H57" s="169">
        <v>33.049999999999997</v>
      </c>
      <c r="I57" s="169">
        <f>ROUND(E57*H57,2)</f>
        <v>6847.82</v>
      </c>
      <c r="J57" s="169">
        <v>102.95</v>
      </c>
      <c r="K57" s="169">
        <f>ROUND(E57*J57,2)</f>
        <v>21330.81</v>
      </c>
      <c r="L57" s="169">
        <v>21</v>
      </c>
      <c r="M57" s="169">
        <f>G57*(1+L57/100)</f>
        <v>0</v>
      </c>
      <c r="N57" s="161">
        <v>4.8999999999999998E-4</v>
      </c>
      <c r="O57" s="161">
        <f>ROUND(E57*N57,5)</f>
        <v>0.10153</v>
      </c>
      <c r="P57" s="161">
        <v>0</v>
      </c>
      <c r="Q57" s="161">
        <f>ROUND(E57*P57,5)</f>
        <v>0</v>
      </c>
      <c r="R57" s="161"/>
      <c r="S57" s="161"/>
      <c r="T57" s="162">
        <v>0.23100000000000001</v>
      </c>
      <c r="U57" s="161">
        <f>ROUND(E57*T57,2)</f>
        <v>47.86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124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>
      <c r="A58" s="152">
        <v>13</v>
      </c>
      <c r="B58" s="159" t="s">
        <v>186</v>
      </c>
      <c r="C58" s="184" t="s">
        <v>187</v>
      </c>
      <c r="D58" s="161" t="s">
        <v>148</v>
      </c>
      <c r="E58" s="166">
        <v>207.19579999999999</v>
      </c>
      <c r="F58" s="169">
        <v>0</v>
      </c>
      <c r="G58" s="169">
        <f t="shared" si="3"/>
        <v>0</v>
      </c>
      <c r="H58" s="169">
        <v>3.62</v>
      </c>
      <c r="I58" s="169">
        <f>ROUND(E58*H58,2)</f>
        <v>750.05</v>
      </c>
      <c r="J58" s="169">
        <v>47.38</v>
      </c>
      <c r="K58" s="169">
        <f>ROUND(E58*J58,2)</f>
        <v>9816.94</v>
      </c>
      <c r="L58" s="169">
        <v>21</v>
      </c>
      <c r="M58" s="169">
        <f>G58*(1+L58/100)</f>
        <v>0</v>
      </c>
      <c r="N58" s="161">
        <v>2.0000000000000002E-5</v>
      </c>
      <c r="O58" s="161">
        <f>ROUND(E58*N58,5)</f>
        <v>4.1399999999999996E-3</v>
      </c>
      <c r="P58" s="161">
        <v>0</v>
      </c>
      <c r="Q58" s="161">
        <f>ROUND(E58*P58,5)</f>
        <v>0</v>
      </c>
      <c r="R58" s="161"/>
      <c r="S58" s="161"/>
      <c r="T58" s="162">
        <v>0.11</v>
      </c>
      <c r="U58" s="161">
        <f>ROUND(E58*T58,2)</f>
        <v>22.79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124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>
      <c r="A59" s="153" t="s">
        <v>119</v>
      </c>
      <c r="B59" s="160" t="s">
        <v>66</v>
      </c>
      <c r="C59" s="186" t="s">
        <v>67</v>
      </c>
      <c r="D59" s="164"/>
      <c r="E59" s="168"/>
      <c r="F59" s="170"/>
      <c r="G59" s="170">
        <f>SUM(G45:G58)</f>
        <v>0</v>
      </c>
      <c r="H59" s="170"/>
      <c r="I59" s="170">
        <f>SUM(I60:I66)</f>
        <v>803.5</v>
      </c>
      <c r="J59" s="170"/>
      <c r="K59" s="170">
        <f>SUM(K60:K66)</f>
        <v>539</v>
      </c>
      <c r="L59" s="170"/>
      <c r="M59" s="170">
        <f>SUM(M60:M66)</f>
        <v>0</v>
      </c>
      <c r="N59" s="164"/>
      <c r="O59" s="164">
        <f>SUM(O60:O66)</f>
        <v>1.13388</v>
      </c>
      <c r="P59" s="164"/>
      <c r="Q59" s="164">
        <f>SUM(Q60:Q66)</f>
        <v>0</v>
      </c>
      <c r="R59" s="164"/>
      <c r="S59" s="164"/>
      <c r="T59" s="165"/>
      <c r="U59" s="164">
        <f>SUM(U60:U66)</f>
        <v>1.54</v>
      </c>
      <c r="AE59" t="s">
        <v>120</v>
      </c>
    </row>
    <row r="60" spans="1:60" outlineLevel="1">
      <c r="A60" s="152">
        <v>14</v>
      </c>
      <c r="B60" s="159" t="s">
        <v>188</v>
      </c>
      <c r="C60" s="184" t="s">
        <v>189</v>
      </c>
      <c r="D60" s="161" t="s">
        <v>123</v>
      </c>
      <c r="E60" s="166">
        <v>0.45355000000000001</v>
      </c>
      <c r="F60" s="169">
        <v>0</v>
      </c>
      <c r="G60" s="169">
        <f>F60*E60</f>
        <v>0</v>
      </c>
      <c r="H60" s="169">
        <v>1771.59</v>
      </c>
      <c r="I60" s="169">
        <f>ROUND(E60*H60,2)</f>
        <v>803.5</v>
      </c>
      <c r="J60" s="169">
        <v>1188.4100000000001</v>
      </c>
      <c r="K60" s="169">
        <f>ROUND(E60*J60,2)</f>
        <v>539</v>
      </c>
      <c r="L60" s="169">
        <v>21</v>
      </c>
      <c r="M60" s="169">
        <f>G60*(1+L60/100)</f>
        <v>0</v>
      </c>
      <c r="N60" s="161">
        <v>2.5</v>
      </c>
      <c r="O60" s="161">
        <f>ROUND(E60*N60,5)</f>
        <v>1.13388</v>
      </c>
      <c r="P60" s="161">
        <v>0</v>
      </c>
      <c r="Q60" s="161">
        <f>ROUND(E60*P60,5)</f>
        <v>0</v>
      </c>
      <c r="R60" s="161"/>
      <c r="S60" s="161"/>
      <c r="T60" s="162">
        <v>3.4</v>
      </c>
      <c r="U60" s="161">
        <f>ROUND(E60*T60,2)</f>
        <v>1.54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124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>
      <c r="A61" s="152"/>
      <c r="B61" s="159"/>
      <c r="C61" s="185" t="s">
        <v>190</v>
      </c>
      <c r="D61" s="163"/>
      <c r="E61" s="167">
        <v>5.16E-2</v>
      </c>
      <c r="F61" s="169"/>
      <c r="G61" s="169"/>
      <c r="H61" s="169"/>
      <c r="I61" s="169"/>
      <c r="J61" s="169"/>
      <c r="K61" s="169"/>
      <c r="L61" s="169"/>
      <c r="M61" s="169"/>
      <c r="N61" s="161"/>
      <c r="O61" s="161"/>
      <c r="P61" s="161"/>
      <c r="Q61" s="161"/>
      <c r="R61" s="161"/>
      <c r="S61" s="161"/>
      <c r="T61" s="162"/>
      <c r="U61" s="161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126</v>
      </c>
      <c r="AF61" s="151">
        <v>0</v>
      </c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>
      <c r="A62" s="152"/>
      <c r="B62" s="159"/>
      <c r="C62" s="185" t="s">
        <v>191</v>
      </c>
      <c r="D62" s="163"/>
      <c r="E62" s="167">
        <v>6.8400000000000002E-2</v>
      </c>
      <c r="F62" s="169"/>
      <c r="G62" s="169"/>
      <c r="H62" s="169"/>
      <c r="I62" s="169"/>
      <c r="J62" s="169"/>
      <c r="K62" s="169"/>
      <c r="L62" s="169"/>
      <c r="M62" s="169"/>
      <c r="N62" s="161"/>
      <c r="O62" s="161"/>
      <c r="P62" s="161"/>
      <c r="Q62" s="161"/>
      <c r="R62" s="161"/>
      <c r="S62" s="161"/>
      <c r="T62" s="162"/>
      <c r="U62" s="161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126</v>
      </c>
      <c r="AF62" s="151">
        <v>0</v>
      </c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>
      <c r="A63" s="152"/>
      <c r="B63" s="159"/>
      <c r="C63" s="185" t="s">
        <v>192</v>
      </c>
      <c r="D63" s="163"/>
      <c r="E63" s="167">
        <v>0.13320000000000001</v>
      </c>
      <c r="F63" s="169"/>
      <c r="G63" s="169"/>
      <c r="H63" s="169"/>
      <c r="I63" s="169"/>
      <c r="J63" s="169"/>
      <c r="K63" s="169"/>
      <c r="L63" s="169"/>
      <c r="M63" s="169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126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>
      <c r="A64" s="152"/>
      <c r="B64" s="159"/>
      <c r="C64" s="185" t="s">
        <v>193</v>
      </c>
      <c r="D64" s="163"/>
      <c r="E64" s="167">
        <v>8.0100000000000005E-2</v>
      </c>
      <c r="F64" s="169"/>
      <c r="G64" s="169"/>
      <c r="H64" s="169"/>
      <c r="I64" s="169"/>
      <c r="J64" s="169"/>
      <c r="K64" s="169"/>
      <c r="L64" s="169"/>
      <c r="M64" s="169"/>
      <c r="N64" s="161"/>
      <c r="O64" s="161"/>
      <c r="P64" s="161"/>
      <c r="Q64" s="161"/>
      <c r="R64" s="161"/>
      <c r="S64" s="161"/>
      <c r="T64" s="162"/>
      <c r="U64" s="161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126</v>
      </c>
      <c r="AF64" s="151">
        <v>0</v>
      </c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>
      <c r="A65" s="152"/>
      <c r="B65" s="159"/>
      <c r="C65" s="185" t="s">
        <v>194</v>
      </c>
      <c r="D65" s="163"/>
      <c r="E65" s="167">
        <v>6.4000000000000001E-2</v>
      </c>
      <c r="F65" s="169"/>
      <c r="G65" s="169"/>
      <c r="H65" s="169"/>
      <c r="I65" s="169"/>
      <c r="J65" s="169"/>
      <c r="K65" s="169"/>
      <c r="L65" s="169"/>
      <c r="M65" s="169"/>
      <c r="N65" s="161"/>
      <c r="O65" s="161"/>
      <c r="P65" s="161"/>
      <c r="Q65" s="161"/>
      <c r="R65" s="161"/>
      <c r="S65" s="161"/>
      <c r="T65" s="162"/>
      <c r="U65" s="161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126</v>
      </c>
      <c r="AF65" s="151">
        <v>0</v>
      </c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>
      <c r="A66" s="152"/>
      <c r="B66" s="159"/>
      <c r="C66" s="185" t="s">
        <v>195</v>
      </c>
      <c r="D66" s="163"/>
      <c r="E66" s="167">
        <v>5.6250000000000001E-2</v>
      </c>
      <c r="F66" s="169"/>
      <c r="G66" s="169"/>
      <c r="H66" s="169"/>
      <c r="I66" s="169"/>
      <c r="J66" s="169"/>
      <c r="K66" s="169"/>
      <c r="L66" s="169"/>
      <c r="M66" s="169"/>
      <c r="N66" s="161"/>
      <c r="O66" s="161"/>
      <c r="P66" s="161"/>
      <c r="Q66" s="161"/>
      <c r="R66" s="161"/>
      <c r="S66" s="161"/>
      <c r="T66" s="162"/>
      <c r="U66" s="161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126</v>
      </c>
      <c r="AF66" s="151">
        <v>0</v>
      </c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>
      <c r="A67" s="153" t="s">
        <v>119</v>
      </c>
      <c r="B67" s="160" t="s">
        <v>68</v>
      </c>
      <c r="C67" s="186" t="s">
        <v>69</v>
      </c>
      <c r="D67" s="164"/>
      <c r="E67" s="168"/>
      <c r="F67" s="170"/>
      <c r="G67" s="170">
        <f>SUM(G60:G66)</f>
        <v>0</v>
      </c>
      <c r="H67" s="170"/>
      <c r="I67" s="170">
        <f>SUM(I68:I70)</f>
        <v>558.14</v>
      </c>
      <c r="J67" s="170"/>
      <c r="K67" s="170">
        <f>SUM(K68:K70)</f>
        <v>3777.86</v>
      </c>
      <c r="L67" s="170"/>
      <c r="M67" s="170">
        <f>SUM(M68:M70)</f>
        <v>0</v>
      </c>
      <c r="N67" s="164"/>
      <c r="O67" s="164">
        <f>SUM(O68:O70)</f>
        <v>0.29955999999999999</v>
      </c>
      <c r="P67" s="164"/>
      <c r="Q67" s="164">
        <f>SUM(Q68:Q70)</f>
        <v>0</v>
      </c>
      <c r="R67" s="164"/>
      <c r="S67" s="164"/>
      <c r="T67" s="165"/>
      <c r="U67" s="164">
        <f>SUM(U68:U70)</f>
        <v>9.57</v>
      </c>
      <c r="AE67" t="s">
        <v>120</v>
      </c>
    </row>
    <row r="68" spans="1:60" outlineLevel="1">
      <c r="A68" s="152">
        <v>15</v>
      </c>
      <c r="B68" s="159" t="s">
        <v>196</v>
      </c>
      <c r="C68" s="184" t="s">
        <v>197</v>
      </c>
      <c r="D68" s="161" t="s">
        <v>144</v>
      </c>
      <c r="E68" s="166">
        <v>1</v>
      </c>
      <c r="F68" s="169">
        <v>0</v>
      </c>
      <c r="G68" s="169">
        <f>F68*E68</f>
        <v>0</v>
      </c>
      <c r="H68" s="169">
        <v>99.17</v>
      </c>
      <c r="I68" s="169">
        <f>ROUND(E68*H68,2)</f>
        <v>99.17</v>
      </c>
      <c r="J68" s="169">
        <v>828.83</v>
      </c>
      <c r="K68" s="169">
        <f>ROUND(E68*J68,2)</f>
        <v>828.83</v>
      </c>
      <c r="L68" s="169">
        <v>21</v>
      </c>
      <c r="M68" s="169">
        <f>G68*(1+L68/100)</f>
        <v>0</v>
      </c>
      <c r="N68" s="161">
        <v>5.4010000000000002E-2</v>
      </c>
      <c r="O68" s="161">
        <f>ROUND(E68*N68,5)</f>
        <v>5.4010000000000002E-2</v>
      </c>
      <c r="P68" s="161">
        <v>0</v>
      </c>
      <c r="Q68" s="161">
        <f>ROUND(E68*P68,5)</f>
        <v>0</v>
      </c>
      <c r="R68" s="161"/>
      <c r="S68" s="161"/>
      <c r="T68" s="162">
        <v>2.097</v>
      </c>
      <c r="U68" s="161">
        <f>ROUND(E68*T68,2)</f>
        <v>2.1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124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outlineLevel="1">
      <c r="A69" s="152">
        <v>16</v>
      </c>
      <c r="B69" s="159" t="s">
        <v>198</v>
      </c>
      <c r="C69" s="184" t="s">
        <v>199</v>
      </c>
      <c r="D69" s="161" t="s">
        <v>144</v>
      </c>
      <c r="E69" s="166">
        <v>3</v>
      </c>
      <c r="F69" s="169">
        <v>0</v>
      </c>
      <c r="G69" s="169">
        <f t="shared" ref="G69" si="4">F69*E69</f>
        <v>0</v>
      </c>
      <c r="H69" s="169">
        <v>152.99</v>
      </c>
      <c r="I69" s="169">
        <f>ROUND(E69*H69,2)</f>
        <v>458.97</v>
      </c>
      <c r="J69" s="169">
        <v>983.01</v>
      </c>
      <c r="K69" s="169">
        <f>ROUND(E69*J69,2)</f>
        <v>2949.03</v>
      </c>
      <c r="L69" s="169">
        <v>21</v>
      </c>
      <c r="M69" s="169">
        <f>G69*(1+L69/100)</f>
        <v>0</v>
      </c>
      <c r="N69" s="161">
        <v>8.1850000000000006E-2</v>
      </c>
      <c r="O69" s="161">
        <f>ROUND(E69*N69,5)</f>
        <v>0.24554999999999999</v>
      </c>
      <c r="P69" s="161">
        <v>0</v>
      </c>
      <c r="Q69" s="161">
        <f>ROUND(E69*P69,5)</f>
        <v>0</v>
      </c>
      <c r="R69" s="161"/>
      <c r="S69" s="161"/>
      <c r="T69" s="162">
        <v>2.4900000000000002</v>
      </c>
      <c r="U69" s="161">
        <f>ROUND(E69*T69,2)</f>
        <v>7.47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124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outlineLevel="1">
      <c r="A70" s="152"/>
      <c r="B70" s="159"/>
      <c r="C70" s="185" t="s">
        <v>60</v>
      </c>
      <c r="D70" s="163"/>
      <c r="E70" s="167">
        <v>3</v>
      </c>
      <c r="F70" s="169"/>
      <c r="G70" s="169"/>
      <c r="H70" s="169"/>
      <c r="I70" s="169"/>
      <c r="J70" s="169"/>
      <c r="K70" s="169"/>
      <c r="L70" s="169"/>
      <c r="M70" s="169"/>
      <c r="N70" s="161"/>
      <c r="O70" s="161"/>
      <c r="P70" s="161"/>
      <c r="Q70" s="161"/>
      <c r="R70" s="161"/>
      <c r="S70" s="161"/>
      <c r="T70" s="162"/>
      <c r="U70" s="161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126</v>
      </c>
      <c r="AF70" s="151">
        <v>0</v>
      </c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>
      <c r="A71" s="153" t="s">
        <v>119</v>
      </c>
      <c r="B71" s="160" t="s">
        <v>70</v>
      </c>
      <c r="C71" s="186" t="s">
        <v>71</v>
      </c>
      <c r="D71" s="164"/>
      <c r="E71" s="168"/>
      <c r="F71" s="170"/>
      <c r="G71" s="170">
        <f>SUM(G68:G70)</f>
        <v>0</v>
      </c>
      <c r="H71" s="170"/>
      <c r="I71" s="170">
        <f>SUM(I72:I78)</f>
        <v>4717.2700000000004</v>
      </c>
      <c r="J71" s="170"/>
      <c r="K71" s="170">
        <f>SUM(K72:K78)</f>
        <v>37973.64</v>
      </c>
      <c r="L71" s="170"/>
      <c r="M71" s="170">
        <f>SUM(M72:M78)</f>
        <v>0</v>
      </c>
      <c r="N71" s="164"/>
      <c r="O71" s="164">
        <f>SUM(O72:O78)</f>
        <v>4.8929600000000004</v>
      </c>
      <c r="P71" s="164"/>
      <c r="Q71" s="164">
        <f>SUM(Q72:Q78)</f>
        <v>0</v>
      </c>
      <c r="R71" s="164"/>
      <c r="S71" s="164"/>
      <c r="T71" s="165"/>
      <c r="U71" s="164">
        <f>SUM(U72:U78)</f>
        <v>75.680000000000007</v>
      </c>
      <c r="AE71" t="s">
        <v>120</v>
      </c>
    </row>
    <row r="72" spans="1:60" outlineLevel="1">
      <c r="A72" s="152">
        <v>17</v>
      </c>
      <c r="B72" s="159" t="s">
        <v>200</v>
      </c>
      <c r="C72" s="184" t="s">
        <v>201</v>
      </c>
      <c r="D72" s="161" t="s">
        <v>148</v>
      </c>
      <c r="E72" s="166">
        <v>246.29</v>
      </c>
      <c r="F72" s="169">
        <v>0</v>
      </c>
      <c r="G72" s="169">
        <f>F72*E72</f>
        <v>0</v>
      </c>
      <c r="H72" s="169">
        <v>0.03</v>
      </c>
      <c r="I72" s="169">
        <f>ROUND(E72*H72,2)</f>
        <v>7.39</v>
      </c>
      <c r="J72" s="169">
        <v>53.269999999999996</v>
      </c>
      <c r="K72" s="169">
        <f>ROUND(E72*J72,2)</f>
        <v>13119.87</v>
      </c>
      <c r="L72" s="169">
        <v>21</v>
      </c>
      <c r="M72" s="169">
        <f>G72*(1+L72/100)</f>
        <v>0</v>
      </c>
      <c r="N72" s="161">
        <v>1.8380000000000001E-2</v>
      </c>
      <c r="O72" s="161">
        <f>ROUND(E72*N72,5)</f>
        <v>4.5268100000000002</v>
      </c>
      <c r="P72" s="161">
        <v>0</v>
      </c>
      <c r="Q72" s="161">
        <f>ROUND(E72*P72,5)</f>
        <v>0</v>
      </c>
      <c r="R72" s="161"/>
      <c r="S72" s="161"/>
      <c r="T72" s="162">
        <v>0.13</v>
      </c>
      <c r="U72" s="161">
        <f>ROUND(E72*T72,2)</f>
        <v>32.020000000000003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124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>
      <c r="A73" s="152"/>
      <c r="B73" s="159"/>
      <c r="C73" s="185" t="s">
        <v>202</v>
      </c>
      <c r="D73" s="163"/>
      <c r="E73" s="167">
        <v>100.54</v>
      </c>
      <c r="F73" s="169"/>
      <c r="G73" s="169"/>
      <c r="H73" s="169"/>
      <c r="I73" s="169"/>
      <c r="J73" s="169"/>
      <c r="K73" s="169"/>
      <c r="L73" s="169"/>
      <c r="M73" s="169"/>
      <c r="N73" s="161"/>
      <c r="O73" s="161"/>
      <c r="P73" s="161"/>
      <c r="Q73" s="161"/>
      <c r="R73" s="161"/>
      <c r="S73" s="161"/>
      <c r="T73" s="162"/>
      <c r="U73" s="161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126</v>
      </c>
      <c r="AF73" s="151">
        <v>0</v>
      </c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>
      <c r="A74" s="152"/>
      <c r="B74" s="159"/>
      <c r="C74" s="185" t="s">
        <v>203</v>
      </c>
      <c r="D74" s="163"/>
      <c r="E74" s="167">
        <v>145.75</v>
      </c>
      <c r="F74" s="169"/>
      <c r="G74" s="169"/>
      <c r="H74" s="169"/>
      <c r="I74" s="169"/>
      <c r="J74" s="169"/>
      <c r="K74" s="169"/>
      <c r="L74" s="169"/>
      <c r="M74" s="169"/>
      <c r="N74" s="161"/>
      <c r="O74" s="161"/>
      <c r="P74" s="161"/>
      <c r="Q74" s="161"/>
      <c r="R74" s="161"/>
      <c r="S74" s="161"/>
      <c r="T74" s="162"/>
      <c r="U74" s="161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126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>
      <c r="A75" s="152">
        <v>18</v>
      </c>
      <c r="B75" s="159" t="s">
        <v>204</v>
      </c>
      <c r="C75" s="184" t="s">
        <v>205</v>
      </c>
      <c r="D75" s="161" t="s">
        <v>148</v>
      </c>
      <c r="E75" s="166">
        <v>246.29</v>
      </c>
      <c r="F75" s="169">
        <v>0</v>
      </c>
      <c r="G75" s="169">
        <f t="shared" ref="G75:G77" si="5">F75*E75</f>
        <v>0</v>
      </c>
      <c r="H75" s="169">
        <v>0</v>
      </c>
      <c r="I75" s="169">
        <f>ROUND(E75*H75,2)</f>
        <v>0</v>
      </c>
      <c r="J75" s="169">
        <v>40.299999999999997</v>
      </c>
      <c r="K75" s="169">
        <f>ROUND(E75*J75,2)</f>
        <v>9925.49</v>
      </c>
      <c r="L75" s="169">
        <v>21</v>
      </c>
      <c r="M75" s="169">
        <f>G75*(1+L75/100)</f>
        <v>0</v>
      </c>
      <c r="N75" s="161">
        <v>0</v>
      </c>
      <c r="O75" s="161">
        <f>ROUND(E75*N75,5)</f>
        <v>0</v>
      </c>
      <c r="P75" s="161">
        <v>0</v>
      </c>
      <c r="Q75" s="161">
        <f>ROUND(E75*P75,5)</f>
        <v>0</v>
      </c>
      <c r="R75" s="161"/>
      <c r="S75" s="161"/>
      <c r="T75" s="162">
        <v>0</v>
      </c>
      <c r="U75" s="161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124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>
      <c r="A76" s="152">
        <v>19</v>
      </c>
      <c r="B76" s="159" t="s">
        <v>206</v>
      </c>
      <c r="C76" s="184" t="s">
        <v>207</v>
      </c>
      <c r="D76" s="161" t="s">
        <v>148</v>
      </c>
      <c r="E76" s="166">
        <v>246.29</v>
      </c>
      <c r="F76" s="169">
        <v>0</v>
      </c>
      <c r="G76" s="169">
        <f t="shared" si="5"/>
        <v>0</v>
      </c>
      <c r="H76" s="169">
        <v>0</v>
      </c>
      <c r="I76" s="169">
        <f>ROUND(E76*H76,2)</f>
        <v>0</v>
      </c>
      <c r="J76" s="169">
        <v>38.299999999999997</v>
      </c>
      <c r="K76" s="169">
        <f>ROUND(E76*J76,2)</f>
        <v>9432.91</v>
      </c>
      <c r="L76" s="169">
        <v>21</v>
      </c>
      <c r="M76" s="169">
        <f>G76*(1+L76/100)</f>
        <v>0</v>
      </c>
      <c r="N76" s="161">
        <v>0</v>
      </c>
      <c r="O76" s="161">
        <f>ROUND(E76*N76,5)</f>
        <v>0</v>
      </c>
      <c r="P76" s="161">
        <v>0</v>
      </c>
      <c r="Q76" s="161">
        <f>ROUND(E76*P76,5)</f>
        <v>0</v>
      </c>
      <c r="R76" s="161"/>
      <c r="S76" s="161"/>
      <c r="T76" s="162">
        <v>0.112</v>
      </c>
      <c r="U76" s="161">
        <f>ROUND(E76*T76,2)</f>
        <v>27.58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124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>
      <c r="A77" s="152">
        <v>20</v>
      </c>
      <c r="B77" s="159" t="s">
        <v>208</v>
      </c>
      <c r="C77" s="184" t="s">
        <v>209</v>
      </c>
      <c r="D77" s="161" t="s">
        <v>148</v>
      </c>
      <c r="E77" s="166">
        <v>61.85</v>
      </c>
      <c r="F77" s="169">
        <v>0</v>
      </c>
      <c r="G77" s="169">
        <f t="shared" si="5"/>
        <v>0</v>
      </c>
      <c r="H77" s="169">
        <v>76.150000000000006</v>
      </c>
      <c r="I77" s="169">
        <f>ROUND(E77*H77,2)</f>
        <v>4709.88</v>
      </c>
      <c r="J77" s="169">
        <v>88.85</v>
      </c>
      <c r="K77" s="169">
        <f>ROUND(E77*J77,2)</f>
        <v>5495.37</v>
      </c>
      <c r="L77" s="169">
        <v>21</v>
      </c>
      <c r="M77" s="169">
        <f>G77*(1+L77/100)</f>
        <v>0</v>
      </c>
      <c r="N77" s="161">
        <v>5.9199999999999999E-3</v>
      </c>
      <c r="O77" s="161">
        <f>ROUND(E77*N77,5)</f>
        <v>0.36614999999999998</v>
      </c>
      <c r="P77" s="161">
        <v>0</v>
      </c>
      <c r="Q77" s="161">
        <f>ROUND(E77*P77,5)</f>
        <v>0</v>
      </c>
      <c r="R77" s="161"/>
      <c r="S77" s="161"/>
      <c r="T77" s="162">
        <v>0.26</v>
      </c>
      <c r="U77" s="161">
        <f>ROUND(E77*T77,2)</f>
        <v>16.079999999999998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124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>
      <c r="A78" s="152"/>
      <c r="B78" s="159"/>
      <c r="C78" s="185" t="s">
        <v>210</v>
      </c>
      <c r="D78" s="163"/>
      <c r="E78" s="167">
        <v>61.85</v>
      </c>
      <c r="F78" s="169"/>
      <c r="G78" s="169"/>
      <c r="H78" s="169"/>
      <c r="I78" s="169"/>
      <c r="J78" s="169"/>
      <c r="K78" s="169"/>
      <c r="L78" s="169"/>
      <c r="M78" s="169"/>
      <c r="N78" s="161"/>
      <c r="O78" s="161"/>
      <c r="P78" s="161"/>
      <c r="Q78" s="161"/>
      <c r="R78" s="161"/>
      <c r="S78" s="161"/>
      <c r="T78" s="162"/>
      <c r="U78" s="161"/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126</v>
      </c>
      <c r="AF78" s="151">
        <v>0</v>
      </c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>
      <c r="A79" s="153" t="s">
        <v>119</v>
      </c>
      <c r="B79" s="160" t="s">
        <v>72</v>
      </c>
      <c r="C79" s="186" t="s">
        <v>73</v>
      </c>
      <c r="D79" s="164"/>
      <c r="E79" s="168"/>
      <c r="F79" s="170"/>
      <c r="G79" s="170">
        <f>SUM(G72:G78)</f>
        <v>0</v>
      </c>
      <c r="H79" s="170"/>
      <c r="I79" s="170">
        <f>SUM(I80:I85)</f>
        <v>181.44</v>
      </c>
      <c r="J79" s="170"/>
      <c r="K79" s="170">
        <f>SUM(K80:K85)</f>
        <v>20919.510000000002</v>
      </c>
      <c r="L79" s="170"/>
      <c r="M79" s="170">
        <f>SUM(M80:M85)</f>
        <v>0</v>
      </c>
      <c r="N79" s="164"/>
      <c r="O79" s="164">
        <f>SUM(O80:O85)</f>
        <v>7.4200000000000002E-2</v>
      </c>
      <c r="P79" s="164"/>
      <c r="Q79" s="164">
        <f>SUM(Q80:Q85)</f>
        <v>0</v>
      </c>
      <c r="R79" s="164"/>
      <c r="S79" s="164"/>
      <c r="T79" s="165"/>
      <c r="U79" s="164">
        <f>SUM(U80:U85)</f>
        <v>26.02</v>
      </c>
      <c r="AE79" t="s">
        <v>120</v>
      </c>
    </row>
    <row r="80" spans="1:60" outlineLevel="1">
      <c r="A80" s="152">
        <v>21</v>
      </c>
      <c r="B80" s="159" t="s">
        <v>211</v>
      </c>
      <c r="C80" s="184" t="s">
        <v>212</v>
      </c>
      <c r="D80" s="161" t="s">
        <v>152</v>
      </c>
      <c r="E80" s="166">
        <v>5.0999999999999996</v>
      </c>
      <c r="F80" s="169">
        <v>0</v>
      </c>
      <c r="G80" s="169">
        <f>F80*E80</f>
        <v>0</v>
      </c>
      <c r="H80" s="169">
        <v>16.57</v>
      </c>
      <c r="I80" s="169">
        <f>ROUND(E80*H80,2)</f>
        <v>84.51</v>
      </c>
      <c r="J80" s="169">
        <v>305.43</v>
      </c>
      <c r="K80" s="169">
        <f>ROUND(E80*J80,2)</f>
        <v>1557.69</v>
      </c>
      <c r="L80" s="169">
        <v>21</v>
      </c>
      <c r="M80" s="169">
        <f>G80*(1+L80/100)</f>
        <v>0</v>
      </c>
      <c r="N80" s="161">
        <v>1.404E-2</v>
      </c>
      <c r="O80" s="161">
        <f>ROUND(E80*N80,5)</f>
        <v>7.1599999999999997E-2</v>
      </c>
      <c r="P80" s="161">
        <v>0</v>
      </c>
      <c r="Q80" s="161">
        <f>ROUND(E80*P80,5)</f>
        <v>0</v>
      </c>
      <c r="R80" s="161"/>
      <c r="S80" s="161"/>
      <c r="T80" s="162">
        <v>0.92</v>
      </c>
      <c r="U80" s="161">
        <f>ROUND(E80*T80,2)</f>
        <v>4.6900000000000004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124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>
      <c r="A81" s="152">
        <v>22</v>
      </c>
      <c r="B81" s="159" t="s">
        <v>213</v>
      </c>
      <c r="C81" s="184" t="s">
        <v>214</v>
      </c>
      <c r="D81" s="161" t="s">
        <v>144</v>
      </c>
      <c r="E81" s="166">
        <v>1</v>
      </c>
      <c r="F81" s="169">
        <v>0</v>
      </c>
      <c r="G81" s="169">
        <f t="shared" ref="G81:G84" si="6">F81*E81</f>
        <v>0</v>
      </c>
      <c r="H81" s="169">
        <v>11.6</v>
      </c>
      <c r="I81" s="169">
        <f>ROUND(E81*H81,2)</f>
        <v>11.6</v>
      </c>
      <c r="J81" s="169">
        <v>179.4</v>
      </c>
      <c r="K81" s="169">
        <f>ROUND(E81*J81,2)</f>
        <v>179.4</v>
      </c>
      <c r="L81" s="169">
        <v>21</v>
      </c>
      <c r="M81" s="169">
        <f>G81*(1+L81/100)</f>
        <v>0</v>
      </c>
      <c r="N81" s="161">
        <v>2.5000000000000001E-4</v>
      </c>
      <c r="O81" s="161">
        <f>ROUND(E81*N81,5)</f>
        <v>2.5000000000000001E-4</v>
      </c>
      <c r="P81" s="161">
        <v>0</v>
      </c>
      <c r="Q81" s="161">
        <f>ROUND(E81*P81,5)</f>
        <v>0</v>
      </c>
      <c r="R81" s="161"/>
      <c r="S81" s="161"/>
      <c r="T81" s="162">
        <v>0.5</v>
      </c>
      <c r="U81" s="161">
        <f>ROUND(E81*T81,2)</f>
        <v>0.5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124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>
      <c r="A82" s="152"/>
      <c r="B82" s="159"/>
      <c r="C82" s="185" t="s">
        <v>215</v>
      </c>
      <c r="D82" s="163"/>
      <c r="E82" s="167">
        <v>1</v>
      </c>
      <c r="F82" s="169"/>
      <c r="G82" s="169"/>
      <c r="H82" s="169"/>
      <c r="I82" s="169"/>
      <c r="J82" s="169"/>
      <c r="K82" s="169"/>
      <c r="L82" s="169"/>
      <c r="M82" s="169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126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>
      <c r="A83" s="152">
        <v>23</v>
      </c>
      <c r="B83" s="159" t="s">
        <v>216</v>
      </c>
      <c r="C83" s="184" t="s">
        <v>217</v>
      </c>
      <c r="D83" s="161" t="s">
        <v>218</v>
      </c>
      <c r="E83" s="166">
        <v>1</v>
      </c>
      <c r="F83" s="169">
        <v>0</v>
      </c>
      <c r="G83" s="169">
        <f t="shared" si="6"/>
        <v>0</v>
      </c>
      <c r="H83" s="169">
        <v>0</v>
      </c>
      <c r="I83" s="169">
        <f>ROUND(E83*H83,2)</f>
        <v>0</v>
      </c>
      <c r="J83" s="169">
        <v>12500</v>
      </c>
      <c r="K83" s="169">
        <f>ROUND(E83*J83,2)</f>
        <v>12500</v>
      </c>
      <c r="L83" s="169">
        <v>21</v>
      </c>
      <c r="M83" s="169">
        <f>G83*(1+L83/100)</f>
        <v>0</v>
      </c>
      <c r="N83" s="161">
        <v>0</v>
      </c>
      <c r="O83" s="161">
        <f>ROUND(E83*N83,5)</f>
        <v>0</v>
      </c>
      <c r="P83" s="161">
        <v>0</v>
      </c>
      <c r="Q83" s="161">
        <f>ROUND(E83*P83,5)</f>
        <v>0</v>
      </c>
      <c r="R83" s="161"/>
      <c r="S83" s="161"/>
      <c r="T83" s="162">
        <v>0</v>
      </c>
      <c r="U83" s="161">
        <f>ROUND(E83*T83,2)</f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124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>
      <c r="A84" s="152">
        <v>24</v>
      </c>
      <c r="B84" s="159" t="s">
        <v>219</v>
      </c>
      <c r="C84" s="184" t="s">
        <v>220</v>
      </c>
      <c r="D84" s="161" t="s">
        <v>148</v>
      </c>
      <c r="E84" s="166">
        <v>58.85</v>
      </c>
      <c r="F84" s="169">
        <v>0</v>
      </c>
      <c r="G84" s="169">
        <f t="shared" si="6"/>
        <v>0</v>
      </c>
      <c r="H84" s="169">
        <v>1.45</v>
      </c>
      <c r="I84" s="169">
        <f>ROUND(E84*H84,2)</f>
        <v>85.33</v>
      </c>
      <c r="J84" s="169">
        <v>113.55</v>
      </c>
      <c r="K84" s="169">
        <f>ROUND(E84*J84,2)</f>
        <v>6682.42</v>
      </c>
      <c r="L84" s="169">
        <v>21</v>
      </c>
      <c r="M84" s="169">
        <f>G84*(1+L84/100)</f>
        <v>0</v>
      </c>
      <c r="N84" s="161">
        <v>4.0000000000000003E-5</v>
      </c>
      <c r="O84" s="161">
        <f>ROUND(E84*N84,5)</f>
        <v>2.3500000000000001E-3</v>
      </c>
      <c r="P84" s="161">
        <v>0</v>
      </c>
      <c r="Q84" s="161">
        <f>ROUND(E84*P84,5)</f>
        <v>0</v>
      </c>
      <c r="R84" s="161"/>
      <c r="S84" s="161"/>
      <c r="T84" s="162">
        <v>0.35399999999999998</v>
      </c>
      <c r="U84" s="161">
        <f>ROUND(E84*T84,2)</f>
        <v>20.83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124</v>
      </c>
      <c r="AF84" s="151"/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>
      <c r="A85" s="152"/>
      <c r="B85" s="159"/>
      <c r="C85" s="185" t="s">
        <v>221</v>
      </c>
      <c r="D85" s="163"/>
      <c r="E85" s="167">
        <v>58.85</v>
      </c>
      <c r="F85" s="169"/>
      <c r="G85" s="169"/>
      <c r="H85" s="169"/>
      <c r="I85" s="169"/>
      <c r="J85" s="169"/>
      <c r="K85" s="169"/>
      <c r="L85" s="169"/>
      <c r="M85" s="169"/>
      <c r="N85" s="161"/>
      <c r="O85" s="161"/>
      <c r="P85" s="161"/>
      <c r="Q85" s="161"/>
      <c r="R85" s="161"/>
      <c r="S85" s="161"/>
      <c r="T85" s="162"/>
      <c r="U85" s="161"/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126</v>
      </c>
      <c r="AF85" s="151">
        <v>0</v>
      </c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>
      <c r="A86" s="153" t="s">
        <v>119</v>
      </c>
      <c r="B86" s="160" t="s">
        <v>74</v>
      </c>
      <c r="C86" s="186" t="s">
        <v>75</v>
      </c>
      <c r="D86" s="164"/>
      <c r="E86" s="168"/>
      <c r="F86" s="170"/>
      <c r="G86" s="170">
        <f>SUM(G80:G85)</f>
        <v>0</v>
      </c>
      <c r="H86" s="170"/>
      <c r="I86" s="170">
        <f>SUM(I87:I99)</f>
        <v>287.95</v>
      </c>
      <c r="J86" s="170"/>
      <c r="K86" s="170">
        <f>SUM(K87:K99)</f>
        <v>4518.17</v>
      </c>
      <c r="L86" s="170"/>
      <c r="M86" s="170">
        <f>SUM(M87:M99)</f>
        <v>0</v>
      </c>
      <c r="N86" s="164"/>
      <c r="O86" s="164">
        <f>SUM(O87:O99)</f>
        <v>1.2129999999999998E-2</v>
      </c>
      <c r="P86" s="164"/>
      <c r="Q86" s="164">
        <f>SUM(Q87:Q99)</f>
        <v>3.1464300000000001</v>
      </c>
      <c r="R86" s="164"/>
      <c r="S86" s="164"/>
      <c r="T86" s="165"/>
      <c r="U86" s="164">
        <f>SUM(U87:U99)</f>
        <v>14.15</v>
      </c>
      <c r="AE86" t="s">
        <v>120</v>
      </c>
    </row>
    <row r="87" spans="1:60" outlineLevel="1">
      <c r="A87" s="152">
        <v>25</v>
      </c>
      <c r="B87" s="159" t="s">
        <v>222</v>
      </c>
      <c r="C87" s="184" t="s">
        <v>223</v>
      </c>
      <c r="D87" s="161" t="s">
        <v>123</v>
      </c>
      <c r="E87" s="166">
        <v>1.40625</v>
      </c>
      <c r="F87" s="169">
        <v>0</v>
      </c>
      <c r="G87" s="169">
        <f>F87*E87</f>
        <v>0</v>
      </c>
      <c r="H87" s="169">
        <v>26.26</v>
      </c>
      <c r="I87" s="169">
        <f>ROUND(E87*H87,2)</f>
        <v>36.93</v>
      </c>
      <c r="J87" s="169">
        <v>560.74</v>
      </c>
      <c r="K87" s="169">
        <f>ROUND(E87*J87,2)</f>
        <v>788.54</v>
      </c>
      <c r="L87" s="169">
        <v>21</v>
      </c>
      <c r="M87" s="169">
        <f>G87*(1+L87/100)</f>
        <v>0</v>
      </c>
      <c r="N87" s="161">
        <v>1.1000000000000001E-3</v>
      </c>
      <c r="O87" s="161">
        <f>ROUND(E87*N87,5)</f>
        <v>1.5499999999999999E-3</v>
      </c>
      <c r="P87" s="161">
        <v>1.175</v>
      </c>
      <c r="Q87" s="161">
        <f>ROUND(E87*P87,5)</f>
        <v>1.6523399999999999</v>
      </c>
      <c r="R87" s="161"/>
      <c r="S87" s="161"/>
      <c r="T87" s="162">
        <v>1.2829999999999999</v>
      </c>
      <c r="U87" s="161">
        <f>ROUND(E87*T87,2)</f>
        <v>1.8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124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>
      <c r="A88" s="152"/>
      <c r="B88" s="159"/>
      <c r="C88" s="185" t="s">
        <v>224</v>
      </c>
      <c r="D88" s="163"/>
      <c r="E88" s="167">
        <v>1.40625</v>
      </c>
      <c r="F88" s="169"/>
      <c r="G88" s="169"/>
      <c r="H88" s="169"/>
      <c r="I88" s="169"/>
      <c r="J88" s="169"/>
      <c r="K88" s="169"/>
      <c r="L88" s="169"/>
      <c r="M88" s="169"/>
      <c r="N88" s="161"/>
      <c r="O88" s="161"/>
      <c r="P88" s="161"/>
      <c r="Q88" s="161"/>
      <c r="R88" s="161"/>
      <c r="S88" s="161"/>
      <c r="T88" s="162"/>
      <c r="U88" s="161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126</v>
      </c>
      <c r="AF88" s="151">
        <v>0</v>
      </c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>
      <c r="A89" s="152">
        <v>26</v>
      </c>
      <c r="B89" s="159" t="s">
        <v>225</v>
      </c>
      <c r="C89" s="184" t="s">
        <v>226</v>
      </c>
      <c r="D89" s="161" t="s">
        <v>123</v>
      </c>
      <c r="E89" s="166">
        <v>0.33329999999999999</v>
      </c>
      <c r="F89" s="169">
        <v>0</v>
      </c>
      <c r="G89" s="169">
        <f t="shared" ref="G89:G99" si="7">F89*E89</f>
        <v>0</v>
      </c>
      <c r="H89" s="169">
        <v>0</v>
      </c>
      <c r="I89" s="169">
        <f>ROUND(E89*H89,2)</f>
        <v>0</v>
      </c>
      <c r="J89" s="169">
        <v>2970</v>
      </c>
      <c r="K89" s="169">
        <f>ROUND(E89*J89,2)</f>
        <v>989.9</v>
      </c>
      <c r="L89" s="169">
        <v>21</v>
      </c>
      <c r="M89" s="169">
        <f>G89*(1+L89/100)</f>
        <v>0</v>
      </c>
      <c r="N89" s="161">
        <v>0</v>
      </c>
      <c r="O89" s="161">
        <f>ROUND(E89*N89,5)</f>
        <v>0</v>
      </c>
      <c r="P89" s="161">
        <v>2.2000000000000002</v>
      </c>
      <c r="Q89" s="161">
        <f>ROUND(E89*P89,5)</f>
        <v>0.73326000000000002</v>
      </c>
      <c r="R89" s="161"/>
      <c r="S89" s="161"/>
      <c r="T89" s="162">
        <v>10.88</v>
      </c>
      <c r="U89" s="161">
        <f>ROUND(E89*T89,2)</f>
        <v>3.63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124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>
      <c r="A90" s="152"/>
      <c r="B90" s="159"/>
      <c r="C90" s="185" t="s">
        <v>190</v>
      </c>
      <c r="D90" s="163"/>
      <c r="E90" s="167">
        <v>5.16E-2</v>
      </c>
      <c r="F90" s="169"/>
      <c r="G90" s="169"/>
      <c r="H90" s="169"/>
      <c r="I90" s="169"/>
      <c r="J90" s="169"/>
      <c r="K90" s="169"/>
      <c r="L90" s="169"/>
      <c r="M90" s="169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126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>
      <c r="A91" s="152"/>
      <c r="B91" s="159"/>
      <c r="C91" s="185" t="s">
        <v>191</v>
      </c>
      <c r="D91" s="163"/>
      <c r="E91" s="167">
        <v>6.8400000000000002E-2</v>
      </c>
      <c r="F91" s="169"/>
      <c r="G91" s="169"/>
      <c r="H91" s="169"/>
      <c r="I91" s="169"/>
      <c r="J91" s="169"/>
      <c r="K91" s="169"/>
      <c r="L91" s="169"/>
      <c r="M91" s="169"/>
      <c r="N91" s="161"/>
      <c r="O91" s="161"/>
      <c r="P91" s="161"/>
      <c r="Q91" s="161"/>
      <c r="R91" s="161"/>
      <c r="S91" s="161"/>
      <c r="T91" s="162"/>
      <c r="U91" s="161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126</v>
      </c>
      <c r="AF91" s="151">
        <v>0</v>
      </c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>
      <c r="A92" s="152"/>
      <c r="B92" s="159"/>
      <c r="C92" s="185" t="s">
        <v>192</v>
      </c>
      <c r="D92" s="163"/>
      <c r="E92" s="167">
        <v>0.13320000000000001</v>
      </c>
      <c r="F92" s="169"/>
      <c r="G92" s="169"/>
      <c r="H92" s="169"/>
      <c r="I92" s="169"/>
      <c r="J92" s="169"/>
      <c r="K92" s="169"/>
      <c r="L92" s="169"/>
      <c r="M92" s="169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126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>
      <c r="A93" s="152"/>
      <c r="B93" s="159"/>
      <c r="C93" s="185" t="s">
        <v>193</v>
      </c>
      <c r="D93" s="163"/>
      <c r="E93" s="167">
        <v>8.0100000000000005E-2</v>
      </c>
      <c r="F93" s="169"/>
      <c r="G93" s="169"/>
      <c r="H93" s="169"/>
      <c r="I93" s="169"/>
      <c r="J93" s="169"/>
      <c r="K93" s="169"/>
      <c r="L93" s="169"/>
      <c r="M93" s="169"/>
      <c r="N93" s="161"/>
      <c r="O93" s="161"/>
      <c r="P93" s="161"/>
      <c r="Q93" s="161"/>
      <c r="R93" s="161"/>
      <c r="S93" s="161"/>
      <c r="T93" s="162"/>
      <c r="U93" s="161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126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>
      <c r="A94" s="152">
        <v>27</v>
      </c>
      <c r="B94" s="159" t="s">
        <v>227</v>
      </c>
      <c r="C94" s="184" t="s">
        <v>228</v>
      </c>
      <c r="D94" s="161" t="s">
        <v>144</v>
      </c>
      <c r="E94" s="166">
        <v>5</v>
      </c>
      <c r="F94" s="169">
        <v>0</v>
      </c>
      <c r="G94" s="169">
        <f t="shared" si="7"/>
        <v>0</v>
      </c>
      <c r="H94" s="169">
        <v>0</v>
      </c>
      <c r="I94" s="169">
        <f>ROUND(E94*H94,2)</f>
        <v>0</v>
      </c>
      <c r="J94" s="169">
        <v>85.6</v>
      </c>
      <c r="K94" s="169">
        <f>ROUND(E94*J94,2)</f>
        <v>428</v>
      </c>
      <c r="L94" s="169">
        <v>21</v>
      </c>
      <c r="M94" s="169">
        <f>G94*(1+L94/100)</f>
        <v>0</v>
      </c>
      <c r="N94" s="161">
        <v>0</v>
      </c>
      <c r="O94" s="161">
        <f>ROUND(E94*N94,5)</f>
        <v>0</v>
      </c>
      <c r="P94" s="161">
        <v>0</v>
      </c>
      <c r="Q94" s="161">
        <f>ROUND(E94*P94,5)</f>
        <v>0</v>
      </c>
      <c r="R94" s="161"/>
      <c r="S94" s="161"/>
      <c r="T94" s="162">
        <v>0.28000000000000003</v>
      </c>
      <c r="U94" s="161">
        <f>ROUND(E94*T94,2)</f>
        <v>1.4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124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>
      <c r="A95" s="152">
        <v>28</v>
      </c>
      <c r="B95" s="159" t="s">
        <v>229</v>
      </c>
      <c r="C95" s="184" t="s">
        <v>230</v>
      </c>
      <c r="D95" s="161" t="s">
        <v>148</v>
      </c>
      <c r="E95" s="166">
        <v>11.1</v>
      </c>
      <c r="F95" s="169">
        <v>0</v>
      </c>
      <c r="G95" s="169">
        <f t="shared" si="7"/>
        <v>0</v>
      </c>
      <c r="H95" s="169">
        <v>19.670000000000002</v>
      </c>
      <c r="I95" s="169">
        <f>ROUND(E95*H95,2)</f>
        <v>218.34</v>
      </c>
      <c r="J95" s="169">
        <v>172.82999999999998</v>
      </c>
      <c r="K95" s="169">
        <f>ROUND(E95*J95,2)</f>
        <v>1918.41</v>
      </c>
      <c r="L95" s="169">
        <v>21</v>
      </c>
      <c r="M95" s="169">
        <f>G95*(1+L95/100)</f>
        <v>0</v>
      </c>
      <c r="N95" s="161">
        <v>8.3000000000000001E-4</v>
      </c>
      <c r="O95" s="161">
        <f>ROUND(E95*N95,5)</f>
        <v>9.2099999999999994E-3</v>
      </c>
      <c r="P95" s="161">
        <v>0.06</v>
      </c>
      <c r="Q95" s="161">
        <f>ROUND(E95*P95,5)</f>
        <v>0.66600000000000004</v>
      </c>
      <c r="R95" s="161"/>
      <c r="S95" s="161"/>
      <c r="T95" s="162">
        <v>0.55600000000000005</v>
      </c>
      <c r="U95" s="161">
        <f>ROUND(E95*T95,2)</f>
        <v>6.17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124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>
      <c r="A96" s="152"/>
      <c r="B96" s="159"/>
      <c r="C96" s="185" t="s">
        <v>231</v>
      </c>
      <c r="D96" s="163"/>
      <c r="E96" s="167">
        <v>8.8000000000000007</v>
      </c>
      <c r="F96" s="169"/>
      <c r="G96" s="169"/>
      <c r="H96" s="169"/>
      <c r="I96" s="169"/>
      <c r="J96" s="169"/>
      <c r="K96" s="169"/>
      <c r="L96" s="169"/>
      <c r="M96" s="169"/>
      <c r="N96" s="161"/>
      <c r="O96" s="161"/>
      <c r="P96" s="161"/>
      <c r="Q96" s="161"/>
      <c r="R96" s="161"/>
      <c r="S96" s="161"/>
      <c r="T96" s="162"/>
      <c r="U96" s="161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126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>
      <c r="A97" s="152"/>
      <c r="B97" s="159"/>
      <c r="C97" s="185" t="s">
        <v>232</v>
      </c>
      <c r="D97" s="163"/>
      <c r="E97" s="167">
        <v>2.2999999999999998</v>
      </c>
      <c r="F97" s="169"/>
      <c r="G97" s="169"/>
      <c r="H97" s="169"/>
      <c r="I97" s="169"/>
      <c r="J97" s="169"/>
      <c r="K97" s="169"/>
      <c r="L97" s="169"/>
      <c r="M97" s="169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126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>
      <c r="A98" s="152">
        <v>29</v>
      </c>
      <c r="B98" s="159" t="s">
        <v>233</v>
      </c>
      <c r="C98" s="184" t="s">
        <v>234</v>
      </c>
      <c r="D98" s="161" t="s">
        <v>235</v>
      </c>
      <c r="E98" s="166">
        <v>7.5200000000000003E-2</v>
      </c>
      <c r="F98" s="169">
        <v>0</v>
      </c>
      <c r="G98" s="169">
        <f t="shared" si="7"/>
        <v>0</v>
      </c>
      <c r="H98" s="169">
        <v>434.64</v>
      </c>
      <c r="I98" s="169">
        <f>ROUND(E98*H98,2)</f>
        <v>32.68</v>
      </c>
      <c r="J98" s="169">
        <v>5230.3599999999997</v>
      </c>
      <c r="K98" s="169">
        <f>ROUND(E98*J98,2)</f>
        <v>393.32</v>
      </c>
      <c r="L98" s="169">
        <v>21</v>
      </c>
      <c r="M98" s="169">
        <f>G98*(1+L98/100)</f>
        <v>0</v>
      </c>
      <c r="N98" s="161">
        <v>1.8270000000000002E-2</v>
      </c>
      <c r="O98" s="161">
        <f>ROUND(E98*N98,5)</f>
        <v>1.3699999999999999E-3</v>
      </c>
      <c r="P98" s="161">
        <v>1.2609999999999999</v>
      </c>
      <c r="Q98" s="161">
        <f>ROUND(E98*P98,5)</f>
        <v>9.4829999999999998E-2</v>
      </c>
      <c r="R98" s="161"/>
      <c r="S98" s="161"/>
      <c r="T98" s="162">
        <v>15.3</v>
      </c>
      <c r="U98" s="161">
        <f>ROUND(E98*T98,2)</f>
        <v>1.1499999999999999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124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>
      <c r="A99" s="152"/>
      <c r="B99" s="159"/>
      <c r="C99" s="185" t="s">
        <v>236</v>
      </c>
      <c r="D99" s="163"/>
      <c r="E99" s="167">
        <v>7.5200000000000003E-2</v>
      </c>
      <c r="F99" s="169"/>
      <c r="G99" s="169">
        <f t="shared" si="7"/>
        <v>0</v>
      </c>
      <c r="H99" s="169"/>
      <c r="I99" s="169"/>
      <c r="J99" s="169"/>
      <c r="K99" s="169"/>
      <c r="L99" s="169"/>
      <c r="M99" s="169"/>
      <c r="N99" s="161"/>
      <c r="O99" s="161"/>
      <c r="P99" s="161"/>
      <c r="Q99" s="161"/>
      <c r="R99" s="161"/>
      <c r="S99" s="161"/>
      <c r="T99" s="162"/>
      <c r="U99" s="161"/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126</v>
      </c>
      <c r="AF99" s="151">
        <v>0</v>
      </c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>
      <c r="A100" s="153" t="s">
        <v>119</v>
      </c>
      <c r="B100" s="160" t="s">
        <v>76</v>
      </c>
      <c r="C100" s="186" t="s">
        <v>77</v>
      </c>
      <c r="D100" s="164"/>
      <c r="E100" s="168"/>
      <c r="F100" s="170"/>
      <c r="G100" s="170">
        <f>SUM(G87:G99)</f>
        <v>0</v>
      </c>
      <c r="H100" s="170"/>
      <c r="I100" s="170">
        <f>SUM(I101:I121)</f>
        <v>2193.66</v>
      </c>
      <c r="J100" s="170"/>
      <c r="K100" s="170">
        <f>SUM(K101:K121)</f>
        <v>20059.899999999994</v>
      </c>
      <c r="L100" s="170"/>
      <c r="M100" s="170">
        <f>SUM(M101:M121)</f>
        <v>0</v>
      </c>
      <c r="N100" s="164"/>
      <c r="O100" s="164">
        <f>SUM(O101:O121)</f>
        <v>1.7600000000000001E-3</v>
      </c>
      <c r="P100" s="164"/>
      <c r="Q100" s="164">
        <f>SUM(Q101:Q121)</f>
        <v>2.2310599999999998</v>
      </c>
      <c r="R100" s="164"/>
      <c r="S100" s="164"/>
      <c r="T100" s="165"/>
      <c r="U100" s="164">
        <f>SUM(U101:U121)</f>
        <v>45.089999999999996</v>
      </c>
      <c r="AE100" t="s">
        <v>120</v>
      </c>
    </row>
    <row r="101" spans="1:60" outlineLevel="1">
      <c r="A101" s="152">
        <v>30</v>
      </c>
      <c r="B101" s="159" t="s">
        <v>237</v>
      </c>
      <c r="C101" s="184" t="s">
        <v>238</v>
      </c>
      <c r="D101" s="161" t="s">
        <v>152</v>
      </c>
      <c r="E101" s="166">
        <v>24.62</v>
      </c>
      <c r="F101" s="169">
        <v>0</v>
      </c>
      <c r="G101" s="169">
        <f>F101*E101</f>
        <v>0</v>
      </c>
      <c r="H101" s="169">
        <v>87.39</v>
      </c>
      <c r="I101" s="169">
        <f>ROUND(E101*H101,2)</f>
        <v>2151.54</v>
      </c>
      <c r="J101" s="169">
        <v>410.11</v>
      </c>
      <c r="K101" s="169">
        <f>ROUND(E101*J101,2)</f>
        <v>10096.91</v>
      </c>
      <c r="L101" s="169">
        <v>21</v>
      </c>
      <c r="M101" s="169">
        <f>G101*(1+L101/100)</f>
        <v>0</v>
      </c>
      <c r="N101" s="161">
        <v>0</v>
      </c>
      <c r="O101" s="161">
        <f>ROUND(E101*N101,5)</f>
        <v>0</v>
      </c>
      <c r="P101" s="161">
        <v>4.6000000000000001E-4</v>
      </c>
      <c r="Q101" s="161">
        <f>ROUND(E101*P101,5)</f>
        <v>1.133E-2</v>
      </c>
      <c r="R101" s="161"/>
      <c r="S101" s="161"/>
      <c r="T101" s="162">
        <v>0.9</v>
      </c>
      <c r="U101" s="161">
        <f>ROUND(E101*T101,2)</f>
        <v>22.16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124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>
      <c r="A102" s="152"/>
      <c r="B102" s="159"/>
      <c r="C102" s="185" t="s">
        <v>239</v>
      </c>
      <c r="D102" s="163"/>
      <c r="E102" s="167">
        <v>4.04</v>
      </c>
      <c r="F102" s="169"/>
      <c r="G102" s="169"/>
      <c r="H102" s="169"/>
      <c r="I102" s="169"/>
      <c r="J102" s="169"/>
      <c r="K102" s="169"/>
      <c r="L102" s="169"/>
      <c r="M102" s="169"/>
      <c r="N102" s="161"/>
      <c r="O102" s="161"/>
      <c r="P102" s="161"/>
      <c r="Q102" s="161"/>
      <c r="R102" s="161"/>
      <c r="S102" s="161"/>
      <c r="T102" s="162"/>
      <c r="U102" s="16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126</v>
      </c>
      <c r="AF102" s="151">
        <v>0</v>
      </c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>
      <c r="A103" s="152"/>
      <c r="B103" s="159"/>
      <c r="C103" s="185" t="s">
        <v>240</v>
      </c>
      <c r="D103" s="163"/>
      <c r="E103" s="167">
        <v>5.16</v>
      </c>
      <c r="F103" s="169"/>
      <c r="G103" s="169"/>
      <c r="H103" s="169"/>
      <c r="I103" s="169"/>
      <c r="J103" s="169"/>
      <c r="K103" s="169"/>
      <c r="L103" s="169"/>
      <c r="M103" s="169"/>
      <c r="N103" s="161"/>
      <c r="O103" s="161"/>
      <c r="P103" s="161"/>
      <c r="Q103" s="161"/>
      <c r="R103" s="161"/>
      <c r="S103" s="161"/>
      <c r="T103" s="162"/>
      <c r="U103" s="161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126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>
      <c r="A104" s="152"/>
      <c r="B104" s="159"/>
      <c r="C104" s="185" t="s">
        <v>241</v>
      </c>
      <c r="D104" s="163"/>
      <c r="E104" s="167">
        <v>9.48</v>
      </c>
      <c r="F104" s="169"/>
      <c r="G104" s="169"/>
      <c r="H104" s="169"/>
      <c r="I104" s="169"/>
      <c r="J104" s="169"/>
      <c r="K104" s="169"/>
      <c r="L104" s="169"/>
      <c r="M104" s="169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126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>
      <c r="A105" s="152"/>
      <c r="B105" s="159"/>
      <c r="C105" s="185" t="s">
        <v>242</v>
      </c>
      <c r="D105" s="163"/>
      <c r="E105" s="167">
        <v>5.94</v>
      </c>
      <c r="F105" s="169"/>
      <c r="G105" s="169"/>
      <c r="H105" s="169"/>
      <c r="I105" s="169"/>
      <c r="J105" s="169"/>
      <c r="K105" s="169"/>
      <c r="L105" s="169"/>
      <c r="M105" s="169"/>
      <c r="N105" s="161"/>
      <c r="O105" s="161"/>
      <c r="P105" s="161"/>
      <c r="Q105" s="161"/>
      <c r="R105" s="161"/>
      <c r="S105" s="161"/>
      <c r="T105" s="162"/>
      <c r="U105" s="161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126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>
      <c r="A106" s="152">
        <v>31</v>
      </c>
      <c r="B106" s="159" t="s">
        <v>243</v>
      </c>
      <c r="C106" s="184" t="s">
        <v>244</v>
      </c>
      <c r="D106" s="161" t="s">
        <v>152</v>
      </c>
      <c r="E106" s="166">
        <v>3.6</v>
      </c>
      <c r="F106" s="169">
        <v>0</v>
      </c>
      <c r="G106" s="169">
        <f t="shared" ref="G106:G121" si="8">F106*E106</f>
        <v>0</v>
      </c>
      <c r="H106" s="169">
        <v>11.7</v>
      </c>
      <c r="I106" s="169">
        <f>ROUND(E106*H106,2)</f>
        <v>42.12</v>
      </c>
      <c r="J106" s="169">
        <v>257.8</v>
      </c>
      <c r="K106" s="169">
        <f>ROUND(E106*J106,2)</f>
        <v>928.08</v>
      </c>
      <c r="L106" s="169">
        <v>21</v>
      </c>
      <c r="M106" s="169">
        <f>G106*(1+L106/100)</f>
        <v>0</v>
      </c>
      <c r="N106" s="161">
        <v>4.8999999999999998E-4</v>
      </c>
      <c r="O106" s="161">
        <f>ROUND(E106*N106,5)</f>
        <v>1.7600000000000001E-3</v>
      </c>
      <c r="P106" s="161">
        <v>5.3999999999999999E-2</v>
      </c>
      <c r="Q106" s="161">
        <f>ROUND(E106*P106,5)</f>
        <v>0.19439999999999999</v>
      </c>
      <c r="R106" s="161"/>
      <c r="S106" s="161"/>
      <c r="T106" s="162">
        <v>0.93400000000000005</v>
      </c>
      <c r="U106" s="161">
        <f>ROUND(E106*T106,2)</f>
        <v>3.36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124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>
      <c r="A107" s="152"/>
      <c r="B107" s="159"/>
      <c r="C107" s="185" t="s">
        <v>245</v>
      </c>
      <c r="D107" s="163"/>
      <c r="E107" s="167">
        <v>3.6</v>
      </c>
      <c r="F107" s="169"/>
      <c r="G107" s="169"/>
      <c r="H107" s="169"/>
      <c r="I107" s="169"/>
      <c r="J107" s="169"/>
      <c r="K107" s="169"/>
      <c r="L107" s="169"/>
      <c r="M107" s="169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126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>
      <c r="A108" s="152">
        <v>32</v>
      </c>
      <c r="B108" s="159" t="s">
        <v>246</v>
      </c>
      <c r="C108" s="184" t="s">
        <v>247</v>
      </c>
      <c r="D108" s="161" t="s">
        <v>148</v>
      </c>
      <c r="E108" s="166">
        <v>56.1</v>
      </c>
      <c r="F108" s="169">
        <v>0</v>
      </c>
      <c r="G108" s="169">
        <f t="shared" si="8"/>
        <v>0</v>
      </c>
      <c r="H108" s="169">
        <v>0</v>
      </c>
      <c r="I108" s="169">
        <f>ROUND(E108*H108,2)</f>
        <v>0</v>
      </c>
      <c r="J108" s="169">
        <v>8.1999999999999993</v>
      </c>
      <c r="K108" s="169">
        <f>ROUND(E108*J108,2)</f>
        <v>460.02</v>
      </c>
      <c r="L108" s="169">
        <v>21</v>
      </c>
      <c r="M108" s="169">
        <f>G108*(1+L108/100)</f>
        <v>0</v>
      </c>
      <c r="N108" s="161">
        <v>0</v>
      </c>
      <c r="O108" s="161">
        <f>ROUND(E108*N108,5)</f>
        <v>0</v>
      </c>
      <c r="P108" s="161">
        <v>4.0000000000000001E-3</v>
      </c>
      <c r="Q108" s="161">
        <f>ROUND(E108*P108,5)</f>
        <v>0.22439999999999999</v>
      </c>
      <c r="R108" s="161"/>
      <c r="S108" s="161"/>
      <c r="T108" s="162">
        <v>0.03</v>
      </c>
      <c r="U108" s="161">
        <f>ROUND(E108*T108,2)</f>
        <v>1.68</v>
      </c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124</v>
      </c>
      <c r="AF108" s="151"/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>
      <c r="A109" s="152"/>
      <c r="B109" s="159"/>
      <c r="C109" s="185" t="s">
        <v>248</v>
      </c>
      <c r="D109" s="163"/>
      <c r="E109" s="167">
        <v>56.1</v>
      </c>
      <c r="F109" s="169"/>
      <c r="G109" s="169"/>
      <c r="H109" s="169"/>
      <c r="I109" s="169"/>
      <c r="J109" s="169"/>
      <c r="K109" s="169"/>
      <c r="L109" s="169"/>
      <c r="M109" s="169"/>
      <c r="N109" s="161"/>
      <c r="O109" s="161"/>
      <c r="P109" s="161"/>
      <c r="Q109" s="161"/>
      <c r="R109" s="161"/>
      <c r="S109" s="161"/>
      <c r="T109" s="162"/>
      <c r="U109" s="161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126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>
      <c r="A110" s="152">
        <v>33</v>
      </c>
      <c r="B110" s="159" t="s">
        <v>249</v>
      </c>
      <c r="C110" s="184" t="s">
        <v>250</v>
      </c>
      <c r="D110" s="161" t="s">
        <v>148</v>
      </c>
      <c r="E110" s="166">
        <v>191.2381</v>
      </c>
      <c r="F110" s="169">
        <v>0</v>
      </c>
      <c r="G110" s="169">
        <f t="shared" si="8"/>
        <v>0</v>
      </c>
      <c r="H110" s="169">
        <v>0</v>
      </c>
      <c r="I110" s="169">
        <f>ROUND(E110*H110,2)</f>
        <v>0</v>
      </c>
      <c r="J110" s="169">
        <v>8.1999999999999993</v>
      </c>
      <c r="K110" s="169">
        <f>ROUND(E110*J110,2)</f>
        <v>1568.15</v>
      </c>
      <c r="L110" s="169">
        <v>21</v>
      </c>
      <c r="M110" s="169">
        <f>G110*(1+L110/100)</f>
        <v>0</v>
      </c>
      <c r="N110" s="161">
        <v>0</v>
      </c>
      <c r="O110" s="161">
        <f>ROUND(E110*N110,5)</f>
        <v>0</v>
      </c>
      <c r="P110" s="161">
        <v>4.0000000000000001E-3</v>
      </c>
      <c r="Q110" s="161">
        <f>ROUND(E110*P110,5)</f>
        <v>0.76495000000000002</v>
      </c>
      <c r="R110" s="161"/>
      <c r="S110" s="161"/>
      <c r="T110" s="162">
        <v>0.03</v>
      </c>
      <c r="U110" s="161">
        <f>ROUND(E110*T110,2)</f>
        <v>5.74</v>
      </c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124</v>
      </c>
      <c r="AF110" s="151"/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>
      <c r="A111" s="152"/>
      <c r="B111" s="159"/>
      <c r="C111" s="185" t="s">
        <v>251</v>
      </c>
      <c r="D111" s="163"/>
      <c r="E111" s="167">
        <v>247.3381</v>
      </c>
      <c r="F111" s="169"/>
      <c r="G111" s="169"/>
      <c r="H111" s="169"/>
      <c r="I111" s="169"/>
      <c r="J111" s="169"/>
      <c r="K111" s="169"/>
      <c r="L111" s="169"/>
      <c r="M111" s="169"/>
      <c r="N111" s="161"/>
      <c r="O111" s="161"/>
      <c r="P111" s="161"/>
      <c r="Q111" s="161"/>
      <c r="R111" s="161"/>
      <c r="S111" s="161"/>
      <c r="T111" s="162"/>
      <c r="U111" s="161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126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>
      <c r="A112" s="152"/>
      <c r="B112" s="159"/>
      <c r="C112" s="185" t="s">
        <v>252</v>
      </c>
      <c r="D112" s="163"/>
      <c r="E112" s="167">
        <v>-56.1</v>
      </c>
      <c r="F112" s="169"/>
      <c r="G112" s="169"/>
      <c r="H112" s="169"/>
      <c r="I112" s="169"/>
      <c r="J112" s="169"/>
      <c r="K112" s="169"/>
      <c r="L112" s="169"/>
      <c r="M112" s="169"/>
      <c r="N112" s="161"/>
      <c r="O112" s="161"/>
      <c r="P112" s="161"/>
      <c r="Q112" s="161"/>
      <c r="R112" s="161"/>
      <c r="S112" s="161"/>
      <c r="T112" s="162"/>
      <c r="U112" s="161"/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126</v>
      </c>
      <c r="AF112" s="151">
        <v>0</v>
      </c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>
      <c r="A113" s="152">
        <v>34</v>
      </c>
      <c r="B113" s="159" t="s">
        <v>253</v>
      </c>
      <c r="C113" s="184" t="s">
        <v>254</v>
      </c>
      <c r="D113" s="161" t="s">
        <v>148</v>
      </c>
      <c r="E113" s="166">
        <v>207.19579999999999</v>
      </c>
      <c r="F113" s="169">
        <v>0</v>
      </c>
      <c r="G113" s="169">
        <f t="shared" si="8"/>
        <v>0</v>
      </c>
      <c r="H113" s="169">
        <v>0</v>
      </c>
      <c r="I113" s="169">
        <f>ROUND(E113*H113,2)</f>
        <v>0</v>
      </c>
      <c r="J113" s="169">
        <v>5.5</v>
      </c>
      <c r="K113" s="169">
        <f>ROUND(E113*J113,2)</f>
        <v>1139.58</v>
      </c>
      <c r="L113" s="169">
        <v>21</v>
      </c>
      <c r="M113" s="169">
        <f>G113*(1+L113/100)</f>
        <v>0</v>
      </c>
      <c r="N113" s="161">
        <v>0</v>
      </c>
      <c r="O113" s="161">
        <f>ROUND(E113*N113,5)</f>
        <v>0</v>
      </c>
      <c r="P113" s="161">
        <v>5.0000000000000001E-3</v>
      </c>
      <c r="Q113" s="161">
        <f>ROUND(E113*P113,5)</f>
        <v>1.0359799999999999</v>
      </c>
      <c r="R113" s="161"/>
      <c r="S113" s="161"/>
      <c r="T113" s="162">
        <v>0.02</v>
      </c>
      <c r="U113" s="161">
        <f>ROUND(E113*T113,2)</f>
        <v>4.1399999999999997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124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>
      <c r="A114" s="152"/>
      <c r="B114" s="159"/>
      <c r="C114" s="185" t="s">
        <v>255</v>
      </c>
      <c r="D114" s="163"/>
      <c r="E114" s="167">
        <v>207.19579999999999</v>
      </c>
      <c r="F114" s="169"/>
      <c r="G114" s="169"/>
      <c r="H114" s="169"/>
      <c r="I114" s="169"/>
      <c r="J114" s="169"/>
      <c r="K114" s="169"/>
      <c r="L114" s="169"/>
      <c r="M114" s="169"/>
      <c r="N114" s="161"/>
      <c r="O114" s="161"/>
      <c r="P114" s="161"/>
      <c r="Q114" s="161"/>
      <c r="R114" s="161"/>
      <c r="S114" s="161"/>
      <c r="T114" s="162"/>
      <c r="U114" s="161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126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>
      <c r="A115" s="152">
        <v>35</v>
      </c>
      <c r="B115" s="159" t="s">
        <v>256</v>
      </c>
      <c r="C115" s="184" t="s">
        <v>257</v>
      </c>
      <c r="D115" s="161" t="s">
        <v>235</v>
      </c>
      <c r="E115" s="166">
        <v>5.59</v>
      </c>
      <c r="F115" s="169">
        <v>0</v>
      </c>
      <c r="G115" s="169">
        <f t="shared" si="8"/>
        <v>0</v>
      </c>
      <c r="H115" s="169">
        <v>0</v>
      </c>
      <c r="I115" s="169">
        <f>ROUND(E115*H115,2)</f>
        <v>0</v>
      </c>
      <c r="J115" s="169">
        <v>257</v>
      </c>
      <c r="K115" s="169">
        <f>ROUND(E115*J115,2)</f>
        <v>1436.63</v>
      </c>
      <c r="L115" s="169">
        <v>21</v>
      </c>
      <c r="M115" s="169">
        <f>G115*(1+L115/100)</f>
        <v>0</v>
      </c>
      <c r="N115" s="161">
        <v>0</v>
      </c>
      <c r="O115" s="161">
        <f>ROUND(E115*N115,5)</f>
        <v>0</v>
      </c>
      <c r="P115" s="161">
        <v>0</v>
      </c>
      <c r="Q115" s="161">
        <f>ROUND(E115*P115,5)</f>
        <v>0</v>
      </c>
      <c r="R115" s="161"/>
      <c r="S115" s="161"/>
      <c r="T115" s="162">
        <v>0.94199999999999995</v>
      </c>
      <c r="U115" s="161">
        <f>ROUND(E115*T115,2)</f>
        <v>5.27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124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>
      <c r="A116" s="152"/>
      <c r="B116" s="159"/>
      <c r="C116" s="185" t="s">
        <v>258</v>
      </c>
      <c r="D116" s="163"/>
      <c r="E116" s="167">
        <v>5.59</v>
      </c>
      <c r="F116" s="169"/>
      <c r="G116" s="169"/>
      <c r="H116" s="169"/>
      <c r="I116" s="169"/>
      <c r="J116" s="169"/>
      <c r="K116" s="169"/>
      <c r="L116" s="169"/>
      <c r="M116" s="169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126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>
      <c r="A117" s="152">
        <v>36</v>
      </c>
      <c r="B117" s="159" t="s">
        <v>259</v>
      </c>
      <c r="C117" s="184" t="s">
        <v>260</v>
      </c>
      <c r="D117" s="161" t="s">
        <v>235</v>
      </c>
      <c r="E117" s="166">
        <v>5.59</v>
      </c>
      <c r="F117" s="169">
        <v>0</v>
      </c>
      <c r="G117" s="169">
        <f t="shared" si="8"/>
        <v>0</v>
      </c>
      <c r="H117" s="169">
        <v>0</v>
      </c>
      <c r="I117" s="169">
        <f>ROUND(E117*H117,2)</f>
        <v>0</v>
      </c>
      <c r="J117" s="169">
        <v>194.5</v>
      </c>
      <c r="K117" s="169">
        <f>ROUND(E117*J117,2)</f>
        <v>1087.26</v>
      </c>
      <c r="L117" s="169">
        <v>21</v>
      </c>
      <c r="M117" s="169">
        <f>G117*(1+L117/100)</f>
        <v>0</v>
      </c>
      <c r="N117" s="161">
        <v>0</v>
      </c>
      <c r="O117" s="161">
        <f>ROUND(E117*N117,5)</f>
        <v>0</v>
      </c>
      <c r="P117" s="161">
        <v>0</v>
      </c>
      <c r="Q117" s="161">
        <f>ROUND(E117*P117,5)</f>
        <v>0</v>
      </c>
      <c r="R117" s="161"/>
      <c r="S117" s="161"/>
      <c r="T117" s="162">
        <v>0.49</v>
      </c>
      <c r="U117" s="161">
        <f>ROUND(E117*T117,2)</f>
        <v>2.74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124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>
      <c r="A118" s="152">
        <v>37</v>
      </c>
      <c r="B118" s="159" t="s">
        <v>261</v>
      </c>
      <c r="C118" s="184" t="s">
        <v>262</v>
      </c>
      <c r="D118" s="161" t="s">
        <v>235</v>
      </c>
      <c r="E118" s="166">
        <v>100.62</v>
      </c>
      <c r="F118" s="169">
        <v>0</v>
      </c>
      <c r="G118" s="169">
        <f t="shared" si="8"/>
        <v>0</v>
      </c>
      <c r="H118" s="169">
        <v>0</v>
      </c>
      <c r="I118" s="169">
        <f>ROUND(E118*H118,2)</f>
        <v>0</v>
      </c>
      <c r="J118" s="169">
        <v>15.6</v>
      </c>
      <c r="K118" s="169">
        <f>ROUND(E118*J118,2)</f>
        <v>1569.67</v>
      </c>
      <c r="L118" s="169">
        <v>21</v>
      </c>
      <c r="M118" s="169">
        <f>G118*(1+L118/100)</f>
        <v>0</v>
      </c>
      <c r="N118" s="161">
        <v>0</v>
      </c>
      <c r="O118" s="161">
        <f>ROUND(E118*N118,5)</f>
        <v>0</v>
      </c>
      <c r="P118" s="161">
        <v>0</v>
      </c>
      <c r="Q118" s="161">
        <f>ROUND(E118*P118,5)</f>
        <v>0</v>
      </c>
      <c r="R118" s="161"/>
      <c r="S118" s="161"/>
      <c r="T118" s="162">
        <v>0</v>
      </c>
      <c r="U118" s="161">
        <f>ROUND(E118*T118,2)</f>
        <v>0</v>
      </c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124</v>
      </c>
      <c r="AF118" s="151"/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>
      <c r="A119" s="152"/>
      <c r="B119" s="159"/>
      <c r="C119" s="185" t="s">
        <v>263</v>
      </c>
      <c r="D119" s="163"/>
      <c r="E119" s="167">
        <v>100.62</v>
      </c>
      <c r="F119" s="169"/>
      <c r="G119" s="169"/>
      <c r="H119" s="169"/>
      <c r="I119" s="169"/>
      <c r="J119" s="169"/>
      <c r="K119" s="169"/>
      <c r="L119" s="169"/>
      <c r="M119" s="169"/>
      <c r="N119" s="161"/>
      <c r="O119" s="161"/>
      <c r="P119" s="161"/>
      <c r="Q119" s="161"/>
      <c r="R119" s="161"/>
      <c r="S119" s="161"/>
      <c r="T119" s="162"/>
      <c r="U119" s="161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126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>
      <c r="A120" s="152">
        <v>38</v>
      </c>
      <c r="B120" s="159" t="s">
        <v>264</v>
      </c>
      <c r="C120" s="184" t="s">
        <v>265</v>
      </c>
      <c r="D120" s="161" t="s">
        <v>266</v>
      </c>
      <c r="E120" s="166">
        <v>2</v>
      </c>
      <c r="F120" s="169">
        <v>0</v>
      </c>
      <c r="G120" s="169">
        <f t="shared" si="8"/>
        <v>0</v>
      </c>
      <c r="H120" s="169">
        <v>0</v>
      </c>
      <c r="I120" s="169">
        <f>ROUND(E120*H120,2)</f>
        <v>0</v>
      </c>
      <c r="J120" s="169">
        <v>48.3</v>
      </c>
      <c r="K120" s="169">
        <f>ROUND(E120*J120,2)</f>
        <v>96.6</v>
      </c>
      <c r="L120" s="169">
        <v>21</v>
      </c>
      <c r="M120" s="169">
        <f>G120*(1+L120/100)</f>
        <v>0</v>
      </c>
      <c r="N120" s="161">
        <v>0</v>
      </c>
      <c r="O120" s="161">
        <f>ROUND(E120*N120,5)</f>
        <v>0</v>
      </c>
      <c r="P120" s="161">
        <v>0</v>
      </c>
      <c r="Q120" s="161">
        <f>ROUND(E120*P120,5)</f>
        <v>0</v>
      </c>
      <c r="R120" s="161"/>
      <c r="S120" s="161"/>
      <c r="T120" s="162">
        <v>0</v>
      </c>
      <c r="U120" s="161">
        <f>ROUND(E120*T120,2)</f>
        <v>0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124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>
      <c r="A121" s="152">
        <v>39</v>
      </c>
      <c r="B121" s="159" t="s">
        <v>267</v>
      </c>
      <c r="C121" s="184" t="s">
        <v>268</v>
      </c>
      <c r="D121" s="161" t="s">
        <v>235</v>
      </c>
      <c r="E121" s="166">
        <v>5.59</v>
      </c>
      <c r="F121" s="169">
        <v>0</v>
      </c>
      <c r="G121" s="169">
        <f t="shared" si="8"/>
        <v>0</v>
      </c>
      <c r="H121" s="169">
        <v>0</v>
      </c>
      <c r="I121" s="169">
        <f>ROUND(E121*H121,2)</f>
        <v>0</v>
      </c>
      <c r="J121" s="169">
        <v>300</v>
      </c>
      <c r="K121" s="169">
        <f>ROUND(E121*J121,2)</f>
        <v>1677</v>
      </c>
      <c r="L121" s="169">
        <v>21</v>
      </c>
      <c r="M121" s="169">
        <f>G121*(1+L121/100)</f>
        <v>0</v>
      </c>
      <c r="N121" s="161">
        <v>0</v>
      </c>
      <c r="O121" s="161">
        <f>ROUND(E121*N121,5)</f>
        <v>0</v>
      </c>
      <c r="P121" s="161">
        <v>0</v>
      </c>
      <c r="Q121" s="161">
        <f>ROUND(E121*P121,5)</f>
        <v>0</v>
      </c>
      <c r="R121" s="161"/>
      <c r="S121" s="161"/>
      <c r="T121" s="162">
        <v>0</v>
      </c>
      <c r="U121" s="161">
        <f>ROUND(E121*T121,2)</f>
        <v>0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124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>
      <c r="A122" s="153" t="s">
        <v>119</v>
      </c>
      <c r="B122" s="160" t="s">
        <v>78</v>
      </c>
      <c r="C122" s="186" t="s">
        <v>79</v>
      </c>
      <c r="D122" s="164"/>
      <c r="E122" s="168"/>
      <c r="F122" s="170"/>
      <c r="G122" s="170">
        <f>SUM(G101:G121)</f>
        <v>0</v>
      </c>
      <c r="H122" s="170"/>
      <c r="I122" s="170">
        <f>SUM(I123:I124)</f>
        <v>0</v>
      </c>
      <c r="J122" s="170"/>
      <c r="K122" s="170">
        <f>SUM(K123:K124)</f>
        <v>4803.78</v>
      </c>
      <c r="L122" s="170"/>
      <c r="M122" s="170">
        <f>SUM(M123:M124)</f>
        <v>0</v>
      </c>
      <c r="N122" s="164"/>
      <c r="O122" s="164">
        <f>SUM(O123:O124)</f>
        <v>0</v>
      </c>
      <c r="P122" s="164"/>
      <c r="Q122" s="164">
        <f>SUM(Q123:Q124)</f>
        <v>0</v>
      </c>
      <c r="R122" s="164"/>
      <c r="S122" s="164"/>
      <c r="T122" s="165"/>
      <c r="U122" s="164">
        <f>SUM(U123:U124)</f>
        <v>14.2</v>
      </c>
      <c r="AE122" t="s">
        <v>120</v>
      </c>
    </row>
    <row r="123" spans="1:60" outlineLevel="1">
      <c r="A123" s="152">
        <v>40</v>
      </c>
      <c r="B123" s="159" t="s">
        <v>269</v>
      </c>
      <c r="C123" s="184" t="s">
        <v>270</v>
      </c>
      <c r="D123" s="161" t="s">
        <v>235</v>
      </c>
      <c r="E123" s="166">
        <v>15.13</v>
      </c>
      <c r="F123" s="169">
        <v>0</v>
      </c>
      <c r="G123" s="169">
        <f>F123*E123</f>
        <v>0</v>
      </c>
      <c r="H123" s="169">
        <v>0</v>
      </c>
      <c r="I123" s="169">
        <f>ROUND(E123*H123,2)</f>
        <v>0</v>
      </c>
      <c r="J123" s="169">
        <v>317.5</v>
      </c>
      <c r="K123" s="169">
        <f>ROUND(E123*J123,2)</f>
        <v>4803.78</v>
      </c>
      <c r="L123" s="169">
        <v>21</v>
      </c>
      <c r="M123" s="169">
        <f>G123*(1+L123/100)</f>
        <v>0</v>
      </c>
      <c r="N123" s="161">
        <v>0</v>
      </c>
      <c r="O123" s="161">
        <f>ROUND(E123*N123,5)</f>
        <v>0</v>
      </c>
      <c r="P123" s="161">
        <v>0</v>
      </c>
      <c r="Q123" s="161">
        <f>ROUND(E123*P123,5)</f>
        <v>0</v>
      </c>
      <c r="R123" s="161"/>
      <c r="S123" s="161"/>
      <c r="T123" s="162">
        <v>0.9385</v>
      </c>
      <c r="U123" s="161">
        <f>ROUND(E123*T123,2)</f>
        <v>14.2</v>
      </c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124</v>
      </c>
      <c r="AF123" s="151"/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>
      <c r="A124" s="152"/>
      <c r="B124" s="159"/>
      <c r="C124" s="185" t="s">
        <v>271</v>
      </c>
      <c r="D124" s="163"/>
      <c r="E124" s="167">
        <v>15.13</v>
      </c>
      <c r="F124" s="169"/>
      <c r="G124" s="169"/>
      <c r="H124" s="169"/>
      <c r="I124" s="169"/>
      <c r="J124" s="169"/>
      <c r="K124" s="169"/>
      <c r="L124" s="169"/>
      <c r="M124" s="169"/>
      <c r="N124" s="161"/>
      <c r="O124" s="161"/>
      <c r="P124" s="161"/>
      <c r="Q124" s="161"/>
      <c r="R124" s="161"/>
      <c r="S124" s="161"/>
      <c r="T124" s="162"/>
      <c r="U124" s="161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126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>
      <c r="A125" s="153" t="s">
        <v>119</v>
      </c>
      <c r="B125" s="160" t="s">
        <v>80</v>
      </c>
      <c r="C125" s="186" t="s">
        <v>81</v>
      </c>
      <c r="D125" s="164"/>
      <c r="E125" s="168"/>
      <c r="F125" s="170"/>
      <c r="G125" s="170">
        <f>SUM(G123:G124)</f>
        <v>0</v>
      </c>
      <c r="H125" s="170"/>
      <c r="I125" s="170">
        <f>SUM(I126:I129)</f>
        <v>26359.27</v>
      </c>
      <c r="J125" s="170"/>
      <c r="K125" s="170">
        <f>SUM(K126:K129)</f>
        <v>14840.5</v>
      </c>
      <c r="L125" s="170"/>
      <c r="M125" s="170">
        <f>SUM(M126:M129)</f>
        <v>0</v>
      </c>
      <c r="N125" s="164"/>
      <c r="O125" s="164">
        <f>SUM(O126:O129)</f>
        <v>0.92864000000000002</v>
      </c>
      <c r="P125" s="164"/>
      <c r="Q125" s="164">
        <f>SUM(Q126:Q129)</f>
        <v>0</v>
      </c>
      <c r="R125" s="164"/>
      <c r="S125" s="164"/>
      <c r="T125" s="165"/>
      <c r="U125" s="164">
        <f>SUM(U126:U129)</f>
        <v>35.96</v>
      </c>
      <c r="AE125" t="s">
        <v>120</v>
      </c>
    </row>
    <row r="126" spans="1:60" ht="22.5" outlineLevel="1">
      <c r="A126" s="152">
        <v>41</v>
      </c>
      <c r="B126" s="159" t="s">
        <v>272</v>
      </c>
      <c r="C126" s="184" t="s">
        <v>273</v>
      </c>
      <c r="D126" s="161" t="s">
        <v>148</v>
      </c>
      <c r="E126" s="166">
        <v>84.115499999999997</v>
      </c>
      <c r="F126" s="169">
        <v>0</v>
      </c>
      <c r="G126" s="169">
        <f>F126*E126</f>
        <v>0</v>
      </c>
      <c r="H126" s="169">
        <v>13.6</v>
      </c>
      <c r="I126" s="169">
        <f>ROUND(E126*H126,2)</f>
        <v>1143.97</v>
      </c>
      <c r="J126" s="169">
        <v>10.700000000000001</v>
      </c>
      <c r="K126" s="169">
        <f>ROUND(E126*J126,2)</f>
        <v>900.04</v>
      </c>
      <c r="L126" s="169">
        <v>21</v>
      </c>
      <c r="M126" s="169">
        <f>G126*(1+L126/100)</f>
        <v>0</v>
      </c>
      <c r="N126" s="161">
        <v>3.3E-4</v>
      </c>
      <c r="O126" s="161">
        <f>ROUND(E126*N126,5)</f>
        <v>2.776E-2</v>
      </c>
      <c r="P126" s="161">
        <v>0</v>
      </c>
      <c r="Q126" s="161">
        <f>ROUND(E126*P126,5)</f>
        <v>0</v>
      </c>
      <c r="R126" s="161"/>
      <c r="S126" s="161"/>
      <c r="T126" s="162">
        <v>2.75E-2</v>
      </c>
      <c r="U126" s="161">
        <f>ROUND(E126*T126,2)</f>
        <v>2.31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124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outlineLevel="1">
      <c r="A127" s="152"/>
      <c r="B127" s="159"/>
      <c r="C127" s="185" t="s">
        <v>274</v>
      </c>
      <c r="D127" s="163"/>
      <c r="E127" s="167">
        <v>69.970500000000001</v>
      </c>
      <c r="F127" s="169"/>
      <c r="G127" s="169"/>
      <c r="H127" s="169"/>
      <c r="I127" s="169"/>
      <c r="J127" s="169"/>
      <c r="K127" s="169"/>
      <c r="L127" s="169"/>
      <c r="M127" s="169"/>
      <c r="N127" s="161"/>
      <c r="O127" s="161"/>
      <c r="P127" s="161"/>
      <c r="Q127" s="161"/>
      <c r="R127" s="161"/>
      <c r="S127" s="161"/>
      <c r="T127" s="162"/>
      <c r="U127" s="161"/>
      <c r="V127" s="151"/>
      <c r="W127" s="151"/>
      <c r="X127" s="151"/>
      <c r="Y127" s="151"/>
      <c r="Z127" s="151"/>
      <c r="AA127" s="151"/>
      <c r="AB127" s="151"/>
      <c r="AC127" s="151"/>
      <c r="AD127" s="151"/>
      <c r="AE127" s="151" t="s">
        <v>126</v>
      </c>
      <c r="AF127" s="151">
        <v>0</v>
      </c>
      <c r="AG127" s="151"/>
      <c r="AH127" s="151"/>
      <c r="AI127" s="151"/>
      <c r="AJ127" s="151"/>
      <c r="AK127" s="151"/>
      <c r="AL127" s="151"/>
      <c r="AM127" s="151"/>
      <c r="AN127" s="151"/>
      <c r="AO127" s="151"/>
      <c r="AP127" s="151"/>
      <c r="AQ127" s="151"/>
      <c r="AR127" s="151"/>
      <c r="AS127" s="151"/>
      <c r="AT127" s="151"/>
      <c r="AU127" s="151"/>
      <c r="AV127" s="151"/>
      <c r="AW127" s="151"/>
      <c r="AX127" s="151"/>
      <c r="AY127" s="151"/>
      <c r="AZ127" s="151"/>
      <c r="BA127" s="151"/>
      <c r="BB127" s="151"/>
      <c r="BC127" s="151"/>
      <c r="BD127" s="151"/>
      <c r="BE127" s="151"/>
      <c r="BF127" s="151"/>
      <c r="BG127" s="151"/>
      <c r="BH127" s="151"/>
    </row>
    <row r="128" spans="1:60" outlineLevel="1">
      <c r="A128" s="152"/>
      <c r="B128" s="159"/>
      <c r="C128" s="185" t="s">
        <v>275</v>
      </c>
      <c r="D128" s="163"/>
      <c r="E128" s="167">
        <v>14.145</v>
      </c>
      <c r="F128" s="169"/>
      <c r="G128" s="169"/>
      <c r="H128" s="169"/>
      <c r="I128" s="169"/>
      <c r="J128" s="169"/>
      <c r="K128" s="169"/>
      <c r="L128" s="169"/>
      <c r="M128" s="169"/>
      <c r="N128" s="161"/>
      <c r="O128" s="161"/>
      <c r="P128" s="161"/>
      <c r="Q128" s="161"/>
      <c r="R128" s="161"/>
      <c r="S128" s="161"/>
      <c r="T128" s="162"/>
      <c r="U128" s="161"/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126</v>
      </c>
      <c r="AF128" s="151">
        <v>0</v>
      </c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ht="22.5" outlineLevel="1">
      <c r="A129" s="152">
        <v>42</v>
      </c>
      <c r="B129" s="159" t="s">
        <v>276</v>
      </c>
      <c r="C129" s="184" t="s">
        <v>277</v>
      </c>
      <c r="D129" s="161" t="s">
        <v>148</v>
      </c>
      <c r="E129" s="166">
        <v>84.115499999999997</v>
      </c>
      <c r="F129" s="169">
        <v>0</v>
      </c>
      <c r="G129" s="169">
        <f t="shared" ref="G129" si="9">F129*E129</f>
        <v>0</v>
      </c>
      <c r="H129" s="169">
        <v>299.77</v>
      </c>
      <c r="I129" s="169">
        <f>ROUND(E129*H129,2)</f>
        <v>25215.3</v>
      </c>
      <c r="J129" s="169">
        <v>165.73000000000002</v>
      </c>
      <c r="K129" s="169">
        <f>ROUND(E129*J129,2)</f>
        <v>13940.46</v>
      </c>
      <c r="L129" s="169">
        <v>21</v>
      </c>
      <c r="M129" s="169">
        <f>G129*(1+L129/100)</f>
        <v>0</v>
      </c>
      <c r="N129" s="161">
        <v>1.0710000000000001E-2</v>
      </c>
      <c r="O129" s="161">
        <f>ROUND(E129*N129,5)</f>
        <v>0.90088000000000001</v>
      </c>
      <c r="P129" s="161">
        <v>0</v>
      </c>
      <c r="Q129" s="161">
        <f>ROUND(E129*P129,5)</f>
        <v>0</v>
      </c>
      <c r="R129" s="161"/>
      <c r="S129" s="161"/>
      <c r="T129" s="162">
        <v>0.4</v>
      </c>
      <c r="U129" s="161">
        <f>ROUND(E129*T129,2)</f>
        <v>33.65</v>
      </c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124</v>
      </c>
      <c r="AF129" s="151"/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>
      <c r="A130" s="153" t="s">
        <v>119</v>
      </c>
      <c r="B130" s="160" t="s">
        <v>82</v>
      </c>
      <c r="C130" s="186" t="s">
        <v>83</v>
      </c>
      <c r="D130" s="164"/>
      <c r="E130" s="168"/>
      <c r="F130" s="170"/>
      <c r="G130" s="170">
        <f>SUM(G126:G129)</f>
        <v>0</v>
      </c>
      <c r="H130" s="170"/>
      <c r="I130" s="170">
        <f>SUM(I131:I168)</f>
        <v>1392.52</v>
      </c>
      <c r="J130" s="170"/>
      <c r="K130" s="170">
        <f>SUM(K131:K168)</f>
        <v>164581.97999999998</v>
      </c>
      <c r="L130" s="170"/>
      <c r="M130" s="170">
        <f>SUM(M131:M168)</f>
        <v>0</v>
      </c>
      <c r="N130" s="164"/>
      <c r="O130" s="164">
        <f>SUM(O131:O168)</f>
        <v>1.2869999999999999E-2</v>
      </c>
      <c r="P130" s="164"/>
      <c r="Q130" s="164">
        <f>SUM(Q131:Q168)</f>
        <v>0.223</v>
      </c>
      <c r="R130" s="164"/>
      <c r="S130" s="164"/>
      <c r="T130" s="165"/>
      <c r="U130" s="164">
        <f>SUM(U131:U168)</f>
        <v>29.119999999999997</v>
      </c>
      <c r="AE130" t="s">
        <v>120</v>
      </c>
    </row>
    <row r="131" spans="1:60" outlineLevel="1">
      <c r="A131" s="152">
        <v>43</v>
      </c>
      <c r="B131" s="159" t="s">
        <v>278</v>
      </c>
      <c r="C131" s="184" t="s">
        <v>279</v>
      </c>
      <c r="D131" s="161" t="s">
        <v>280</v>
      </c>
      <c r="E131" s="166">
        <v>223</v>
      </c>
      <c r="F131" s="169">
        <v>0</v>
      </c>
      <c r="G131" s="169">
        <f>F131*E131</f>
        <v>0</v>
      </c>
      <c r="H131" s="169">
        <v>5.28</v>
      </c>
      <c r="I131" s="169">
        <f>ROUND(E131*H131,2)</f>
        <v>1177.44</v>
      </c>
      <c r="J131" s="169">
        <v>36.22</v>
      </c>
      <c r="K131" s="169">
        <f>ROUND(E131*J131,2)</f>
        <v>8077.06</v>
      </c>
      <c r="L131" s="169">
        <v>21</v>
      </c>
      <c r="M131" s="169">
        <f>G131*(1+L131/100)</f>
        <v>0</v>
      </c>
      <c r="N131" s="161">
        <v>5.0000000000000002E-5</v>
      </c>
      <c r="O131" s="161">
        <f>ROUND(E131*N131,5)</f>
        <v>1.115E-2</v>
      </c>
      <c r="P131" s="161">
        <v>1E-3</v>
      </c>
      <c r="Q131" s="161">
        <f>ROUND(E131*P131,5)</f>
        <v>0.223</v>
      </c>
      <c r="R131" s="161"/>
      <c r="S131" s="161"/>
      <c r="T131" s="162">
        <v>9.7000000000000003E-2</v>
      </c>
      <c r="U131" s="161">
        <f>ROUND(E131*T131,2)</f>
        <v>21.63</v>
      </c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124</v>
      </c>
      <c r="AF131" s="151"/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>
      <c r="A132" s="152"/>
      <c r="B132" s="159"/>
      <c r="C132" s="185" t="s">
        <v>281</v>
      </c>
      <c r="D132" s="163"/>
      <c r="E132" s="167">
        <v>94</v>
      </c>
      <c r="F132" s="169"/>
      <c r="G132" s="169"/>
      <c r="H132" s="169"/>
      <c r="I132" s="169"/>
      <c r="J132" s="169"/>
      <c r="K132" s="169"/>
      <c r="L132" s="169"/>
      <c r="M132" s="169"/>
      <c r="N132" s="161"/>
      <c r="O132" s="161"/>
      <c r="P132" s="161"/>
      <c r="Q132" s="161"/>
      <c r="R132" s="161"/>
      <c r="S132" s="161"/>
      <c r="T132" s="162"/>
      <c r="U132" s="161"/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126</v>
      </c>
      <c r="AF132" s="151">
        <v>0</v>
      </c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>
      <c r="A133" s="152"/>
      <c r="B133" s="159"/>
      <c r="C133" s="185" t="s">
        <v>282</v>
      </c>
      <c r="D133" s="163"/>
      <c r="E133" s="167">
        <v>78</v>
      </c>
      <c r="F133" s="169"/>
      <c r="G133" s="169"/>
      <c r="H133" s="169"/>
      <c r="I133" s="169"/>
      <c r="J133" s="169"/>
      <c r="K133" s="169"/>
      <c r="L133" s="169"/>
      <c r="M133" s="169"/>
      <c r="N133" s="161"/>
      <c r="O133" s="161"/>
      <c r="P133" s="161"/>
      <c r="Q133" s="161"/>
      <c r="R133" s="161"/>
      <c r="S133" s="161"/>
      <c r="T133" s="162"/>
      <c r="U133" s="161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126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>
      <c r="A134" s="152"/>
      <c r="B134" s="159"/>
      <c r="C134" s="185" t="s">
        <v>283</v>
      </c>
      <c r="D134" s="163"/>
      <c r="E134" s="167">
        <v>15</v>
      </c>
      <c r="F134" s="169"/>
      <c r="G134" s="169"/>
      <c r="H134" s="169"/>
      <c r="I134" s="169"/>
      <c r="J134" s="169"/>
      <c r="K134" s="169"/>
      <c r="L134" s="169"/>
      <c r="M134" s="169"/>
      <c r="N134" s="161"/>
      <c r="O134" s="161"/>
      <c r="P134" s="161"/>
      <c r="Q134" s="161"/>
      <c r="R134" s="161"/>
      <c r="S134" s="161"/>
      <c r="T134" s="162"/>
      <c r="U134" s="161"/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126</v>
      </c>
      <c r="AF134" s="151">
        <v>0</v>
      </c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>
      <c r="A135" s="152"/>
      <c r="B135" s="159"/>
      <c r="C135" s="185" t="s">
        <v>284</v>
      </c>
      <c r="D135" s="163"/>
      <c r="E135" s="167">
        <v>36</v>
      </c>
      <c r="F135" s="169"/>
      <c r="G135" s="169"/>
      <c r="H135" s="169"/>
      <c r="I135" s="169"/>
      <c r="J135" s="169"/>
      <c r="K135" s="169"/>
      <c r="L135" s="169"/>
      <c r="M135" s="169"/>
      <c r="N135" s="161"/>
      <c r="O135" s="161"/>
      <c r="P135" s="161"/>
      <c r="Q135" s="161"/>
      <c r="R135" s="161"/>
      <c r="S135" s="161"/>
      <c r="T135" s="162"/>
      <c r="U135" s="161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126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>
      <c r="A136" s="152">
        <v>44</v>
      </c>
      <c r="B136" s="159" t="s">
        <v>285</v>
      </c>
      <c r="C136" s="184" t="s">
        <v>286</v>
      </c>
      <c r="D136" s="161" t="s">
        <v>144</v>
      </c>
      <c r="E136" s="166">
        <v>4</v>
      </c>
      <c r="F136" s="169">
        <v>0</v>
      </c>
      <c r="G136" s="169">
        <f t="shared" ref="G136:G137" si="10">F136*E136</f>
        <v>0</v>
      </c>
      <c r="H136" s="169">
        <v>53.77</v>
      </c>
      <c r="I136" s="169">
        <f>ROUND(E136*H136,2)</f>
        <v>215.08</v>
      </c>
      <c r="J136" s="169">
        <v>976.23</v>
      </c>
      <c r="K136" s="169">
        <f>ROUND(E136*J136,2)</f>
        <v>3904.92</v>
      </c>
      <c r="L136" s="169">
        <v>21</v>
      </c>
      <c r="M136" s="169">
        <f>G136*(1+L136/100)</f>
        <v>0</v>
      </c>
      <c r="N136" s="161">
        <v>4.2999999999999999E-4</v>
      </c>
      <c r="O136" s="161">
        <f>ROUND(E136*N136,5)</f>
        <v>1.72E-3</v>
      </c>
      <c r="P136" s="161">
        <v>0</v>
      </c>
      <c r="Q136" s="161">
        <f>ROUND(E136*P136,5)</f>
        <v>0</v>
      </c>
      <c r="R136" s="161"/>
      <c r="S136" s="161"/>
      <c r="T136" s="162">
        <v>1.8720000000000001</v>
      </c>
      <c r="U136" s="161">
        <f>ROUND(E136*T136,2)</f>
        <v>7.49</v>
      </c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124</v>
      </c>
      <c r="AF136" s="151"/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>
      <c r="A137" s="152">
        <v>45</v>
      </c>
      <c r="B137" s="159" t="s">
        <v>287</v>
      </c>
      <c r="C137" s="184" t="s">
        <v>288</v>
      </c>
      <c r="D137" s="161" t="s">
        <v>218</v>
      </c>
      <c r="E137" s="166">
        <v>2</v>
      </c>
      <c r="F137" s="169">
        <v>0</v>
      </c>
      <c r="G137" s="169">
        <f t="shared" si="10"/>
        <v>0</v>
      </c>
      <c r="H137" s="169">
        <v>0</v>
      </c>
      <c r="I137" s="169">
        <f>ROUND(E137*H137,2)</f>
        <v>0</v>
      </c>
      <c r="J137" s="169">
        <v>37500</v>
      </c>
      <c r="K137" s="169">
        <f>ROUND(E137*J137,2)</f>
        <v>75000</v>
      </c>
      <c r="L137" s="169">
        <v>21</v>
      </c>
      <c r="M137" s="169">
        <f>G137*(1+L137/100)</f>
        <v>0</v>
      </c>
      <c r="N137" s="161">
        <v>0</v>
      </c>
      <c r="O137" s="161">
        <f>ROUND(E137*N137,5)</f>
        <v>0</v>
      </c>
      <c r="P137" s="161">
        <v>0</v>
      </c>
      <c r="Q137" s="161">
        <f>ROUND(E137*P137,5)</f>
        <v>0</v>
      </c>
      <c r="R137" s="161"/>
      <c r="S137" s="161"/>
      <c r="T137" s="162">
        <v>0</v>
      </c>
      <c r="U137" s="161">
        <f>ROUND(E137*T137,2)</f>
        <v>0</v>
      </c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124</v>
      </c>
      <c r="AF137" s="151"/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outlineLevel="1">
      <c r="A138" s="152"/>
      <c r="B138" s="159"/>
      <c r="C138" s="242" t="s">
        <v>289</v>
      </c>
      <c r="D138" s="243"/>
      <c r="E138" s="244"/>
      <c r="F138" s="245"/>
      <c r="G138" s="246"/>
      <c r="H138" s="169"/>
      <c r="I138" s="169"/>
      <c r="J138" s="169"/>
      <c r="K138" s="169"/>
      <c r="L138" s="169"/>
      <c r="M138" s="169"/>
      <c r="N138" s="161"/>
      <c r="O138" s="161"/>
      <c r="P138" s="161"/>
      <c r="Q138" s="161"/>
      <c r="R138" s="161"/>
      <c r="S138" s="161"/>
      <c r="T138" s="162"/>
      <c r="U138" s="161"/>
      <c r="V138" s="151"/>
      <c r="W138" s="151"/>
      <c r="X138" s="151"/>
      <c r="Y138" s="151"/>
      <c r="Z138" s="151"/>
      <c r="AA138" s="151"/>
      <c r="AB138" s="151"/>
      <c r="AC138" s="151"/>
      <c r="AD138" s="151"/>
      <c r="AE138" s="151" t="s">
        <v>290</v>
      </c>
      <c r="AF138" s="151"/>
      <c r="AG138" s="151"/>
      <c r="AH138" s="151"/>
      <c r="AI138" s="151"/>
      <c r="AJ138" s="151"/>
      <c r="AK138" s="151"/>
      <c r="AL138" s="151"/>
      <c r="AM138" s="151"/>
      <c r="AN138" s="151"/>
      <c r="AO138" s="151"/>
      <c r="AP138" s="151"/>
      <c r="AQ138" s="151"/>
      <c r="AR138" s="151"/>
      <c r="AS138" s="151"/>
      <c r="AT138" s="151"/>
      <c r="AU138" s="151"/>
      <c r="AV138" s="151"/>
      <c r="AW138" s="151"/>
      <c r="AX138" s="151"/>
      <c r="AY138" s="151"/>
      <c r="AZ138" s="151"/>
      <c r="BA138" s="154" t="str">
        <f t="shared" ref="BA138:BA144" si="11">C138</f>
        <v>ocelové dveře pro venkovní použití, kompletizované</v>
      </c>
      <c r="BB138" s="151"/>
      <c r="BC138" s="151"/>
      <c r="BD138" s="151"/>
      <c r="BE138" s="151"/>
      <c r="BF138" s="151"/>
      <c r="BG138" s="151"/>
      <c r="BH138" s="151"/>
    </row>
    <row r="139" spans="1:60" outlineLevel="1">
      <c r="A139" s="152"/>
      <c r="B139" s="159"/>
      <c r="C139" s="242" t="s">
        <v>291</v>
      </c>
      <c r="D139" s="243"/>
      <c r="E139" s="244"/>
      <c r="F139" s="245"/>
      <c r="G139" s="246"/>
      <c r="H139" s="169"/>
      <c r="I139" s="169"/>
      <c r="J139" s="169"/>
      <c r="K139" s="169"/>
      <c r="L139" s="169"/>
      <c r="M139" s="169"/>
      <c r="N139" s="161"/>
      <c r="O139" s="161"/>
      <c r="P139" s="161"/>
      <c r="Q139" s="161"/>
      <c r="R139" s="161"/>
      <c r="S139" s="161"/>
      <c r="T139" s="162"/>
      <c r="U139" s="161"/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290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4" t="str">
        <f t="shared" si="11"/>
        <v>dvoukřídlově, protipožární</v>
      </c>
      <c r="BB139" s="151"/>
      <c r="BC139" s="151"/>
      <c r="BD139" s="151"/>
      <c r="BE139" s="151"/>
      <c r="BF139" s="151"/>
      <c r="BG139" s="151"/>
      <c r="BH139" s="151"/>
    </row>
    <row r="140" spans="1:60" outlineLevel="1">
      <c r="A140" s="152"/>
      <c r="B140" s="159"/>
      <c r="C140" s="242" t="s">
        <v>292</v>
      </c>
      <c r="D140" s="243"/>
      <c r="E140" s="244"/>
      <c r="F140" s="245"/>
      <c r="G140" s="246"/>
      <c r="H140" s="169"/>
      <c r="I140" s="169"/>
      <c r="J140" s="169"/>
      <c r="K140" s="169"/>
      <c r="L140" s="169"/>
      <c r="M140" s="169"/>
      <c r="N140" s="161"/>
      <c r="O140" s="161"/>
      <c r="P140" s="161"/>
      <c r="Q140" s="161"/>
      <c r="R140" s="161"/>
      <c r="S140" s="161"/>
      <c r="T140" s="162"/>
      <c r="U140" s="161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290</v>
      </c>
      <c r="AF140" s="151"/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4" t="str">
        <f t="shared" si="11"/>
        <v>včetně ocelové rámové zárubně</v>
      </c>
      <c r="BB140" s="151"/>
      <c r="BC140" s="151"/>
      <c r="BD140" s="151"/>
      <c r="BE140" s="151"/>
      <c r="BF140" s="151"/>
      <c r="BG140" s="151"/>
      <c r="BH140" s="151"/>
    </row>
    <row r="141" spans="1:60" outlineLevel="1">
      <c r="A141" s="152"/>
      <c r="B141" s="159"/>
      <c r="C141" s="242" t="s">
        <v>293</v>
      </c>
      <c r="D141" s="243"/>
      <c r="E141" s="244"/>
      <c r="F141" s="245"/>
      <c r="G141" s="246"/>
      <c r="H141" s="169"/>
      <c r="I141" s="169"/>
      <c r="J141" s="169"/>
      <c r="K141" s="169"/>
      <c r="L141" s="169"/>
      <c r="M141" s="169"/>
      <c r="N141" s="161"/>
      <c r="O141" s="161"/>
      <c r="P141" s="161"/>
      <c r="Q141" s="161"/>
      <c r="R141" s="161"/>
      <c r="S141" s="161"/>
      <c r="T141" s="162"/>
      <c r="U141" s="161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290</v>
      </c>
      <c r="AF141" s="151"/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4" t="str">
        <f t="shared" si="11"/>
        <v>pasivní křídlo s vnitřní mechanicky překlopnou zástrčí</v>
      </c>
      <c r="BB141" s="151"/>
      <c r="BC141" s="151"/>
      <c r="BD141" s="151"/>
      <c r="BE141" s="151"/>
      <c r="BF141" s="151"/>
      <c r="BG141" s="151"/>
      <c r="BH141" s="151"/>
    </row>
    <row r="142" spans="1:60" outlineLevel="1">
      <c r="A142" s="152"/>
      <c r="B142" s="159"/>
      <c r="C142" s="242" t="s">
        <v>294</v>
      </c>
      <c r="D142" s="243"/>
      <c r="E142" s="244"/>
      <c r="F142" s="245"/>
      <c r="G142" s="246"/>
      <c r="H142" s="169"/>
      <c r="I142" s="169"/>
      <c r="J142" s="169"/>
      <c r="K142" s="169"/>
      <c r="L142" s="169"/>
      <c r="M142" s="169"/>
      <c r="N142" s="161"/>
      <c r="O142" s="161"/>
      <c r="P142" s="161"/>
      <c r="Q142" s="161"/>
      <c r="R142" s="161"/>
      <c r="S142" s="161"/>
      <c r="T142" s="162"/>
      <c r="U142" s="161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290</v>
      </c>
      <c r="AF142" s="151"/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4" t="str">
        <f t="shared" si="11"/>
        <v>styk křídel překryt těsněnou přiraznicí</v>
      </c>
      <c r="BB142" s="151"/>
      <c r="BC142" s="151"/>
      <c r="BD142" s="151"/>
      <c r="BE142" s="151"/>
      <c r="BF142" s="151"/>
      <c r="BG142" s="151"/>
      <c r="BH142" s="151"/>
    </row>
    <row r="143" spans="1:60" outlineLevel="1">
      <c r="A143" s="152"/>
      <c r="B143" s="159"/>
      <c r="C143" s="242" t="s">
        <v>295</v>
      </c>
      <c r="D143" s="243"/>
      <c r="E143" s="244"/>
      <c r="F143" s="245"/>
      <c r="G143" s="246"/>
      <c r="H143" s="169"/>
      <c r="I143" s="169"/>
      <c r="J143" s="169"/>
      <c r="K143" s="169"/>
      <c r="L143" s="169"/>
      <c r="M143" s="169"/>
      <c r="N143" s="161"/>
      <c r="O143" s="161"/>
      <c r="P143" s="161"/>
      <c r="Q143" s="161"/>
      <c r="R143" s="161"/>
      <c r="S143" s="161"/>
      <c r="T143" s="162"/>
      <c r="U143" s="161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290</v>
      </c>
      <c r="AF143" s="151"/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4" t="str">
        <f t="shared" si="11"/>
        <v>tři kusy stavitelného závěsu na křídlo</v>
      </c>
      <c r="BB143" s="151"/>
      <c r="BC143" s="151"/>
      <c r="BD143" s="151"/>
      <c r="BE143" s="151"/>
      <c r="BF143" s="151"/>
      <c r="BG143" s="151"/>
      <c r="BH143" s="151"/>
    </row>
    <row r="144" spans="1:60" outlineLevel="1">
      <c r="A144" s="152"/>
      <c r="B144" s="159"/>
      <c r="C144" s="242" t="s">
        <v>296</v>
      </c>
      <c r="D144" s="243"/>
      <c r="E144" s="244"/>
      <c r="F144" s="245"/>
      <c r="G144" s="246"/>
      <c r="H144" s="169"/>
      <c r="I144" s="169"/>
      <c r="J144" s="169"/>
      <c r="K144" s="169"/>
      <c r="L144" s="169"/>
      <c r="M144" s="169"/>
      <c r="N144" s="161"/>
      <c r="O144" s="161"/>
      <c r="P144" s="161"/>
      <c r="Q144" s="161"/>
      <c r="R144" s="161"/>
      <c r="S144" s="161"/>
      <c r="T144" s="162"/>
      <c r="U144" s="161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290</v>
      </c>
      <c r="AF144" s="151"/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4" t="str">
        <f t="shared" si="11"/>
        <v>požární vložkový zámek</v>
      </c>
      <c r="BB144" s="151"/>
      <c r="BC144" s="151"/>
      <c r="BD144" s="151"/>
      <c r="BE144" s="151"/>
      <c r="BF144" s="151"/>
      <c r="BG144" s="151"/>
      <c r="BH144" s="151"/>
    </row>
    <row r="145" spans="1:60" outlineLevel="1">
      <c r="A145" s="152">
        <v>46</v>
      </c>
      <c r="B145" s="159" t="s">
        <v>297</v>
      </c>
      <c r="C145" s="184" t="s">
        <v>298</v>
      </c>
      <c r="D145" s="161" t="s">
        <v>218</v>
      </c>
      <c r="E145" s="166">
        <v>1</v>
      </c>
      <c r="F145" s="169">
        <v>0</v>
      </c>
      <c r="G145" s="169">
        <f>F145*E145</f>
        <v>0</v>
      </c>
      <c r="H145" s="169">
        <v>0</v>
      </c>
      <c r="I145" s="169">
        <f>ROUND(E145*H145,2)</f>
        <v>0</v>
      </c>
      <c r="J145" s="169">
        <v>35000</v>
      </c>
      <c r="K145" s="169">
        <f>ROUND(E145*J145,2)</f>
        <v>35000</v>
      </c>
      <c r="L145" s="169">
        <v>21</v>
      </c>
      <c r="M145" s="169">
        <f>G145*(1+L145/100)</f>
        <v>0</v>
      </c>
      <c r="N145" s="161">
        <v>0</v>
      </c>
      <c r="O145" s="161">
        <f>ROUND(E145*N145,5)</f>
        <v>0</v>
      </c>
      <c r="P145" s="161">
        <v>0</v>
      </c>
      <c r="Q145" s="161">
        <f>ROUND(E145*P145,5)</f>
        <v>0</v>
      </c>
      <c r="R145" s="161"/>
      <c r="S145" s="161"/>
      <c r="T145" s="162">
        <v>0</v>
      </c>
      <c r="U145" s="161">
        <f>ROUND(E145*T145,2)</f>
        <v>0</v>
      </c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124</v>
      </c>
      <c r="AF145" s="151"/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>
      <c r="A146" s="152"/>
      <c r="B146" s="159"/>
      <c r="C146" s="242" t="s">
        <v>289</v>
      </c>
      <c r="D146" s="243"/>
      <c r="E146" s="244"/>
      <c r="F146" s="245"/>
      <c r="G146" s="246"/>
      <c r="H146" s="169"/>
      <c r="I146" s="169"/>
      <c r="J146" s="169"/>
      <c r="K146" s="169"/>
      <c r="L146" s="169"/>
      <c r="M146" s="169"/>
      <c r="N146" s="161"/>
      <c r="O146" s="161"/>
      <c r="P146" s="161"/>
      <c r="Q146" s="161"/>
      <c r="R146" s="161"/>
      <c r="S146" s="161"/>
      <c r="T146" s="162"/>
      <c r="U146" s="161"/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290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4" t="str">
        <f t="shared" ref="BA146:BA152" si="12">C146</f>
        <v>ocelové dveře pro venkovní použití, kompletizované</v>
      </c>
      <c r="BB146" s="151"/>
      <c r="BC146" s="151"/>
      <c r="BD146" s="151"/>
      <c r="BE146" s="151"/>
      <c r="BF146" s="151"/>
      <c r="BG146" s="151"/>
      <c r="BH146" s="151"/>
    </row>
    <row r="147" spans="1:60" outlineLevel="1">
      <c r="A147" s="152"/>
      <c r="B147" s="159"/>
      <c r="C147" s="242" t="s">
        <v>291</v>
      </c>
      <c r="D147" s="243"/>
      <c r="E147" s="244"/>
      <c r="F147" s="245"/>
      <c r="G147" s="246"/>
      <c r="H147" s="169"/>
      <c r="I147" s="169"/>
      <c r="J147" s="169"/>
      <c r="K147" s="169"/>
      <c r="L147" s="169"/>
      <c r="M147" s="169"/>
      <c r="N147" s="161"/>
      <c r="O147" s="161"/>
      <c r="P147" s="161"/>
      <c r="Q147" s="161"/>
      <c r="R147" s="161"/>
      <c r="S147" s="161"/>
      <c r="T147" s="162"/>
      <c r="U147" s="161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290</v>
      </c>
      <c r="AF147" s="151"/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4" t="str">
        <f t="shared" si="12"/>
        <v>dvoukřídlově, protipožární</v>
      </c>
      <c r="BB147" s="151"/>
      <c r="BC147" s="151"/>
      <c r="BD147" s="151"/>
      <c r="BE147" s="151"/>
      <c r="BF147" s="151"/>
      <c r="BG147" s="151"/>
      <c r="BH147" s="151"/>
    </row>
    <row r="148" spans="1:60" outlineLevel="1">
      <c r="A148" s="152"/>
      <c r="B148" s="159"/>
      <c r="C148" s="242" t="s">
        <v>292</v>
      </c>
      <c r="D148" s="243"/>
      <c r="E148" s="244"/>
      <c r="F148" s="245"/>
      <c r="G148" s="246"/>
      <c r="H148" s="169"/>
      <c r="I148" s="169"/>
      <c r="J148" s="169"/>
      <c r="K148" s="169"/>
      <c r="L148" s="169"/>
      <c r="M148" s="169"/>
      <c r="N148" s="161"/>
      <c r="O148" s="161"/>
      <c r="P148" s="161"/>
      <c r="Q148" s="161"/>
      <c r="R148" s="161"/>
      <c r="S148" s="161"/>
      <c r="T148" s="162"/>
      <c r="U148" s="161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290</v>
      </c>
      <c r="AF148" s="151"/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4" t="str">
        <f t="shared" si="12"/>
        <v>včetně ocelové rámové zárubně</v>
      </c>
      <c r="BB148" s="151"/>
      <c r="BC148" s="151"/>
      <c r="BD148" s="151"/>
      <c r="BE148" s="151"/>
      <c r="BF148" s="151"/>
      <c r="BG148" s="151"/>
      <c r="BH148" s="151"/>
    </row>
    <row r="149" spans="1:60" outlineLevel="1">
      <c r="A149" s="152"/>
      <c r="B149" s="159"/>
      <c r="C149" s="242" t="s">
        <v>293</v>
      </c>
      <c r="D149" s="243"/>
      <c r="E149" s="244"/>
      <c r="F149" s="245"/>
      <c r="G149" s="246"/>
      <c r="H149" s="169"/>
      <c r="I149" s="169"/>
      <c r="J149" s="169"/>
      <c r="K149" s="169"/>
      <c r="L149" s="169"/>
      <c r="M149" s="169"/>
      <c r="N149" s="161"/>
      <c r="O149" s="161"/>
      <c r="P149" s="161"/>
      <c r="Q149" s="161"/>
      <c r="R149" s="161"/>
      <c r="S149" s="161"/>
      <c r="T149" s="162"/>
      <c r="U149" s="161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290</v>
      </c>
      <c r="AF149" s="151"/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4" t="str">
        <f t="shared" si="12"/>
        <v>pasivní křídlo s vnitřní mechanicky překlopnou zástrčí</v>
      </c>
      <c r="BB149" s="151"/>
      <c r="BC149" s="151"/>
      <c r="BD149" s="151"/>
      <c r="BE149" s="151"/>
      <c r="BF149" s="151"/>
      <c r="BG149" s="151"/>
      <c r="BH149" s="151"/>
    </row>
    <row r="150" spans="1:60" outlineLevel="1">
      <c r="A150" s="152"/>
      <c r="B150" s="159"/>
      <c r="C150" s="242" t="s">
        <v>294</v>
      </c>
      <c r="D150" s="243"/>
      <c r="E150" s="244"/>
      <c r="F150" s="245"/>
      <c r="G150" s="246"/>
      <c r="H150" s="169"/>
      <c r="I150" s="169"/>
      <c r="J150" s="169"/>
      <c r="K150" s="169"/>
      <c r="L150" s="169"/>
      <c r="M150" s="169"/>
      <c r="N150" s="161"/>
      <c r="O150" s="161"/>
      <c r="P150" s="161"/>
      <c r="Q150" s="161"/>
      <c r="R150" s="161"/>
      <c r="S150" s="161"/>
      <c r="T150" s="162"/>
      <c r="U150" s="161"/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290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4" t="str">
        <f t="shared" si="12"/>
        <v>styk křídel překryt těsněnou přiraznicí</v>
      </c>
      <c r="BB150" s="151"/>
      <c r="BC150" s="151"/>
      <c r="BD150" s="151"/>
      <c r="BE150" s="151"/>
      <c r="BF150" s="151"/>
      <c r="BG150" s="151"/>
      <c r="BH150" s="151"/>
    </row>
    <row r="151" spans="1:60" outlineLevel="1">
      <c r="A151" s="152"/>
      <c r="B151" s="159"/>
      <c r="C151" s="242" t="s">
        <v>295</v>
      </c>
      <c r="D151" s="243"/>
      <c r="E151" s="244"/>
      <c r="F151" s="245"/>
      <c r="G151" s="246"/>
      <c r="H151" s="169"/>
      <c r="I151" s="169"/>
      <c r="J151" s="169"/>
      <c r="K151" s="169"/>
      <c r="L151" s="169"/>
      <c r="M151" s="169"/>
      <c r="N151" s="161"/>
      <c r="O151" s="161"/>
      <c r="P151" s="161"/>
      <c r="Q151" s="161"/>
      <c r="R151" s="161"/>
      <c r="S151" s="161"/>
      <c r="T151" s="162"/>
      <c r="U151" s="161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290</v>
      </c>
      <c r="AF151" s="151"/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4" t="str">
        <f t="shared" si="12"/>
        <v>tři kusy stavitelného závěsu na křídlo</v>
      </c>
      <c r="BB151" s="151"/>
      <c r="BC151" s="151"/>
      <c r="BD151" s="151"/>
      <c r="BE151" s="151"/>
      <c r="BF151" s="151"/>
      <c r="BG151" s="151"/>
      <c r="BH151" s="151"/>
    </row>
    <row r="152" spans="1:60" outlineLevel="1">
      <c r="A152" s="152"/>
      <c r="B152" s="159"/>
      <c r="C152" s="242" t="s">
        <v>296</v>
      </c>
      <c r="D152" s="243"/>
      <c r="E152" s="244"/>
      <c r="F152" s="245"/>
      <c r="G152" s="246"/>
      <c r="H152" s="169"/>
      <c r="I152" s="169"/>
      <c r="J152" s="169"/>
      <c r="K152" s="169"/>
      <c r="L152" s="169"/>
      <c r="M152" s="169"/>
      <c r="N152" s="161"/>
      <c r="O152" s="161"/>
      <c r="P152" s="161"/>
      <c r="Q152" s="161"/>
      <c r="R152" s="161"/>
      <c r="S152" s="161"/>
      <c r="T152" s="162"/>
      <c r="U152" s="161"/>
      <c r="V152" s="151"/>
      <c r="W152" s="151"/>
      <c r="X152" s="151"/>
      <c r="Y152" s="151"/>
      <c r="Z152" s="151"/>
      <c r="AA152" s="151"/>
      <c r="AB152" s="151"/>
      <c r="AC152" s="151"/>
      <c r="AD152" s="151"/>
      <c r="AE152" s="151" t="s">
        <v>290</v>
      </c>
      <c r="AF152" s="151"/>
      <c r="AG152" s="151"/>
      <c r="AH152" s="151"/>
      <c r="AI152" s="151"/>
      <c r="AJ152" s="151"/>
      <c r="AK152" s="151"/>
      <c r="AL152" s="151"/>
      <c r="AM152" s="151"/>
      <c r="AN152" s="151"/>
      <c r="AO152" s="151"/>
      <c r="AP152" s="151"/>
      <c r="AQ152" s="151"/>
      <c r="AR152" s="151"/>
      <c r="AS152" s="151"/>
      <c r="AT152" s="151"/>
      <c r="AU152" s="151"/>
      <c r="AV152" s="151"/>
      <c r="AW152" s="151"/>
      <c r="AX152" s="151"/>
      <c r="AY152" s="151"/>
      <c r="AZ152" s="151"/>
      <c r="BA152" s="154" t="str">
        <f t="shared" si="12"/>
        <v>požární vložkový zámek</v>
      </c>
      <c r="BB152" s="151"/>
      <c r="BC152" s="151"/>
      <c r="BD152" s="151"/>
      <c r="BE152" s="151"/>
      <c r="BF152" s="151"/>
      <c r="BG152" s="151"/>
      <c r="BH152" s="151"/>
    </row>
    <row r="153" spans="1:60" outlineLevel="1">
      <c r="A153" s="152">
        <v>47</v>
      </c>
      <c r="B153" s="159" t="s">
        <v>299</v>
      </c>
      <c r="C153" s="184" t="s">
        <v>300</v>
      </c>
      <c r="D153" s="161" t="s">
        <v>218</v>
      </c>
      <c r="E153" s="166">
        <v>1</v>
      </c>
      <c r="F153" s="169">
        <v>0</v>
      </c>
      <c r="G153" s="169">
        <f>F153*E153</f>
        <v>0</v>
      </c>
      <c r="H153" s="169">
        <v>0</v>
      </c>
      <c r="I153" s="169">
        <f>ROUND(E153*H153,2)</f>
        <v>0</v>
      </c>
      <c r="J153" s="169">
        <v>17500</v>
      </c>
      <c r="K153" s="169">
        <f>ROUND(E153*J153,2)</f>
        <v>17500</v>
      </c>
      <c r="L153" s="169">
        <v>21</v>
      </c>
      <c r="M153" s="169">
        <f>G153*(1+L153/100)</f>
        <v>0</v>
      </c>
      <c r="N153" s="161">
        <v>0</v>
      </c>
      <c r="O153" s="161">
        <f>ROUND(E153*N153,5)</f>
        <v>0</v>
      </c>
      <c r="P153" s="161">
        <v>0</v>
      </c>
      <c r="Q153" s="161">
        <f>ROUND(E153*P153,5)</f>
        <v>0</v>
      </c>
      <c r="R153" s="161"/>
      <c r="S153" s="161"/>
      <c r="T153" s="162">
        <v>0</v>
      </c>
      <c r="U153" s="161">
        <f>ROUND(E153*T153,2)</f>
        <v>0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124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>
      <c r="A154" s="152"/>
      <c r="B154" s="159"/>
      <c r="C154" s="242" t="s">
        <v>289</v>
      </c>
      <c r="D154" s="243"/>
      <c r="E154" s="244"/>
      <c r="F154" s="245"/>
      <c r="G154" s="246"/>
      <c r="H154" s="169"/>
      <c r="I154" s="169"/>
      <c r="J154" s="169"/>
      <c r="K154" s="169"/>
      <c r="L154" s="169"/>
      <c r="M154" s="169"/>
      <c r="N154" s="161"/>
      <c r="O154" s="161"/>
      <c r="P154" s="161"/>
      <c r="Q154" s="161"/>
      <c r="R154" s="161"/>
      <c r="S154" s="161"/>
      <c r="T154" s="162"/>
      <c r="U154" s="161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290</v>
      </c>
      <c r="AF154" s="151"/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4" t="str">
        <f t="shared" ref="BA154:BA160" si="13">C154</f>
        <v>ocelové dveře pro venkovní použití, kompletizované</v>
      </c>
      <c r="BB154" s="151"/>
      <c r="BC154" s="151"/>
      <c r="BD154" s="151"/>
      <c r="BE154" s="151"/>
      <c r="BF154" s="151"/>
      <c r="BG154" s="151"/>
      <c r="BH154" s="151"/>
    </row>
    <row r="155" spans="1:60" outlineLevel="1">
      <c r="A155" s="152"/>
      <c r="B155" s="159"/>
      <c r="C155" s="242" t="s">
        <v>301</v>
      </c>
      <c r="D155" s="243"/>
      <c r="E155" s="244"/>
      <c r="F155" s="245"/>
      <c r="G155" s="246"/>
      <c r="H155" s="169"/>
      <c r="I155" s="169"/>
      <c r="J155" s="169"/>
      <c r="K155" s="169"/>
      <c r="L155" s="169"/>
      <c r="M155" s="169"/>
      <c r="N155" s="161"/>
      <c r="O155" s="161"/>
      <c r="P155" s="161"/>
      <c r="Q155" s="161"/>
      <c r="R155" s="161"/>
      <c r="S155" s="161"/>
      <c r="T155" s="162"/>
      <c r="U155" s="161"/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290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4" t="str">
        <f t="shared" si="13"/>
        <v>jednokřídlové, protipožární</v>
      </c>
      <c r="BB155" s="151"/>
      <c r="BC155" s="151"/>
      <c r="BD155" s="151"/>
      <c r="BE155" s="151"/>
      <c r="BF155" s="151"/>
      <c r="BG155" s="151"/>
      <c r="BH155" s="151"/>
    </row>
    <row r="156" spans="1:60" outlineLevel="1">
      <c r="A156" s="152"/>
      <c r="B156" s="159"/>
      <c r="C156" s="242" t="s">
        <v>292</v>
      </c>
      <c r="D156" s="243"/>
      <c r="E156" s="244"/>
      <c r="F156" s="245"/>
      <c r="G156" s="246"/>
      <c r="H156" s="169"/>
      <c r="I156" s="169"/>
      <c r="J156" s="169"/>
      <c r="K156" s="169"/>
      <c r="L156" s="169"/>
      <c r="M156" s="169"/>
      <c r="N156" s="161"/>
      <c r="O156" s="161"/>
      <c r="P156" s="161"/>
      <c r="Q156" s="161"/>
      <c r="R156" s="161"/>
      <c r="S156" s="161"/>
      <c r="T156" s="162"/>
      <c r="U156" s="161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290</v>
      </c>
      <c r="AF156" s="151"/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4" t="str">
        <f t="shared" si="13"/>
        <v>včetně ocelové rámové zárubně</v>
      </c>
      <c r="BB156" s="151"/>
      <c r="BC156" s="151"/>
      <c r="BD156" s="151"/>
      <c r="BE156" s="151"/>
      <c r="BF156" s="151"/>
      <c r="BG156" s="151"/>
      <c r="BH156" s="151"/>
    </row>
    <row r="157" spans="1:60" outlineLevel="1">
      <c r="A157" s="152"/>
      <c r="B157" s="159"/>
      <c r="C157" s="242" t="s">
        <v>293</v>
      </c>
      <c r="D157" s="243"/>
      <c r="E157" s="244"/>
      <c r="F157" s="245"/>
      <c r="G157" s="246"/>
      <c r="H157" s="169"/>
      <c r="I157" s="169"/>
      <c r="J157" s="169"/>
      <c r="K157" s="169"/>
      <c r="L157" s="169"/>
      <c r="M157" s="169"/>
      <c r="N157" s="161"/>
      <c r="O157" s="161"/>
      <c r="P157" s="161"/>
      <c r="Q157" s="161"/>
      <c r="R157" s="161"/>
      <c r="S157" s="161"/>
      <c r="T157" s="162"/>
      <c r="U157" s="161"/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290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4" t="str">
        <f t="shared" si="13"/>
        <v>pasivní křídlo s vnitřní mechanicky překlopnou zástrčí</v>
      </c>
      <c r="BB157" s="151"/>
      <c r="BC157" s="151"/>
      <c r="BD157" s="151"/>
      <c r="BE157" s="151"/>
      <c r="BF157" s="151"/>
      <c r="BG157" s="151"/>
      <c r="BH157" s="151"/>
    </row>
    <row r="158" spans="1:60" outlineLevel="1">
      <c r="A158" s="152"/>
      <c r="B158" s="159"/>
      <c r="C158" s="242" t="s">
        <v>294</v>
      </c>
      <c r="D158" s="243"/>
      <c r="E158" s="244"/>
      <c r="F158" s="245"/>
      <c r="G158" s="246"/>
      <c r="H158" s="169"/>
      <c r="I158" s="169"/>
      <c r="J158" s="169"/>
      <c r="K158" s="169"/>
      <c r="L158" s="169"/>
      <c r="M158" s="169"/>
      <c r="N158" s="161"/>
      <c r="O158" s="161"/>
      <c r="P158" s="161"/>
      <c r="Q158" s="161"/>
      <c r="R158" s="161"/>
      <c r="S158" s="161"/>
      <c r="T158" s="162"/>
      <c r="U158" s="161"/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290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4" t="str">
        <f t="shared" si="13"/>
        <v>styk křídel překryt těsněnou přiraznicí</v>
      </c>
      <c r="BB158" s="151"/>
      <c r="BC158" s="151"/>
      <c r="BD158" s="151"/>
      <c r="BE158" s="151"/>
      <c r="BF158" s="151"/>
      <c r="BG158" s="151"/>
      <c r="BH158" s="151"/>
    </row>
    <row r="159" spans="1:60" outlineLevel="1">
      <c r="A159" s="152"/>
      <c r="B159" s="159"/>
      <c r="C159" s="242" t="s">
        <v>295</v>
      </c>
      <c r="D159" s="243"/>
      <c r="E159" s="244"/>
      <c r="F159" s="245"/>
      <c r="G159" s="246"/>
      <c r="H159" s="169"/>
      <c r="I159" s="169"/>
      <c r="J159" s="169"/>
      <c r="K159" s="169"/>
      <c r="L159" s="169"/>
      <c r="M159" s="169"/>
      <c r="N159" s="161"/>
      <c r="O159" s="161"/>
      <c r="P159" s="161"/>
      <c r="Q159" s="161"/>
      <c r="R159" s="161"/>
      <c r="S159" s="161"/>
      <c r="T159" s="162"/>
      <c r="U159" s="161"/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290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4" t="str">
        <f t="shared" si="13"/>
        <v>tři kusy stavitelného závěsu na křídlo</v>
      </c>
      <c r="BB159" s="151"/>
      <c r="BC159" s="151"/>
      <c r="BD159" s="151"/>
      <c r="BE159" s="151"/>
      <c r="BF159" s="151"/>
      <c r="BG159" s="151"/>
      <c r="BH159" s="151"/>
    </row>
    <row r="160" spans="1:60" outlineLevel="1">
      <c r="A160" s="152"/>
      <c r="B160" s="159"/>
      <c r="C160" s="242" t="s">
        <v>296</v>
      </c>
      <c r="D160" s="243"/>
      <c r="E160" s="244"/>
      <c r="F160" s="245"/>
      <c r="G160" s="246"/>
      <c r="H160" s="169"/>
      <c r="I160" s="169"/>
      <c r="J160" s="169"/>
      <c r="K160" s="169"/>
      <c r="L160" s="169"/>
      <c r="M160" s="169"/>
      <c r="N160" s="161"/>
      <c r="O160" s="161"/>
      <c r="P160" s="161"/>
      <c r="Q160" s="161"/>
      <c r="R160" s="161"/>
      <c r="S160" s="161"/>
      <c r="T160" s="162"/>
      <c r="U160" s="161"/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290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4" t="str">
        <f t="shared" si="13"/>
        <v>požární vložkový zámek</v>
      </c>
      <c r="BB160" s="151"/>
      <c r="BC160" s="151"/>
      <c r="BD160" s="151"/>
      <c r="BE160" s="151"/>
      <c r="BF160" s="151"/>
      <c r="BG160" s="151"/>
      <c r="BH160" s="151"/>
    </row>
    <row r="161" spans="1:60" outlineLevel="1">
      <c r="A161" s="152">
        <v>48</v>
      </c>
      <c r="B161" s="159" t="s">
        <v>302</v>
      </c>
      <c r="C161" s="184" t="s">
        <v>303</v>
      </c>
      <c r="D161" s="161" t="s">
        <v>218</v>
      </c>
      <c r="E161" s="166">
        <v>2</v>
      </c>
      <c r="F161" s="169">
        <v>0</v>
      </c>
      <c r="G161" s="169">
        <f>F161*E161</f>
        <v>0</v>
      </c>
      <c r="H161" s="169">
        <v>0</v>
      </c>
      <c r="I161" s="169">
        <f>ROUND(E161*H161,2)</f>
        <v>0</v>
      </c>
      <c r="J161" s="169">
        <v>6500</v>
      </c>
      <c r="K161" s="169">
        <f>ROUND(E161*J161,2)</f>
        <v>13000</v>
      </c>
      <c r="L161" s="169">
        <v>21</v>
      </c>
      <c r="M161" s="169">
        <f>G161*(1+L161/100)</f>
        <v>0</v>
      </c>
      <c r="N161" s="161">
        <v>0</v>
      </c>
      <c r="O161" s="161">
        <f>ROUND(E161*N161,5)</f>
        <v>0</v>
      </c>
      <c r="P161" s="161">
        <v>0</v>
      </c>
      <c r="Q161" s="161">
        <f>ROUND(E161*P161,5)</f>
        <v>0</v>
      </c>
      <c r="R161" s="161"/>
      <c r="S161" s="161"/>
      <c r="T161" s="162">
        <v>0</v>
      </c>
      <c r="U161" s="161">
        <f>ROUND(E161*T161,2)</f>
        <v>0</v>
      </c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124</v>
      </c>
      <c r="AF161" s="151"/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outlineLevel="1">
      <c r="A162" s="152"/>
      <c r="B162" s="159"/>
      <c r="C162" s="242" t="s">
        <v>304</v>
      </c>
      <c r="D162" s="243"/>
      <c r="E162" s="244"/>
      <c r="F162" s="245"/>
      <c r="G162" s="246"/>
      <c r="H162" s="169"/>
      <c r="I162" s="169"/>
      <c r="J162" s="169"/>
      <c r="K162" s="169"/>
      <c r="L162" s="169"/>
      <c r="M162" s="169"/>
      <c r="N162" s="161"/>
      <c r="O162" s="161"/>
      <c r="P162" s="161"/>
      <c r="Q162" s="161"/>
      <c r="R162" s="161"/>
      <c r="S162" s="161"/>
      <c r="T162" s="162"/>
      <c r="U162" s="161"/>
      <c r="V162" s="151"/>
      <c r="W162" s="151"/>
      <c r="X162" s="151"/>
      <c r="Y162" s="151"/>
      <c r="Z162" s="151"/>
      <c r="AA162" s="151"/>
      <c r="AB162" s="151"/>
      <c r="AC162" s="151"/>
      <c r="AD162" s="151"/>
      <c r="AE162" s="151" t="s">
        <v>290</v>
      </c>
      <c r="AF162" s="151"/>
      <c r="AG162" s="151"/>
      <c r="AH162" s="151"/>
      <c r="AI162" s="151"/>
      <c r="AJ162" s="151"/>
      <c r="AK162" s="151"/>
      <c r="AL162" s="151"/>
      <c r="AM162" s="151"/>
      <c r="AN162" s="151"/>
      <c r="AO162" s="151"/>
      <c r="AP162" s="151"/>
      <c r="AQ162" s="151"/>
      <c r="AR162" s="151"/>
      <c r="AS162" s="151"/>
      <c r="AT162" s="151"/>
      <c r="AU162" s="151"/>
      <c r="AV162" s="151"/>
      <c r="AW162" s="151"/>
      <c r="AX162" s="151"/>
      <c r="AY162" s="151"/>
      <c r="AZ162" s="151"/>
      <c r="BA162" s="154" t="str">
        <f>C162</f>
        <v>dodávka v kompletizovaném provedení</v>
      </c>
      <c r="BB162" s="151"/>
      <c r="BC162" s="151"/>
      <c r="BD162" s="151"/>
      <c r="BE162" s="151"/>
      <c r="BF162" s="151"/>
      <c r="BG162" s="151"/>
      <c r="BH162" s="151"/>
    </row>
    <row r="163" spans="1:60" outlineLevel="1">
      <c r="A163" s="152">
        <v>49</v>
      </c>
      <c r="B163" s="159" t="s">
        <v>305</v>
      </c>
      <c r="C163" s="184" t="s">
        <v>306</v>
      </c>
      <c r="D163" s="161" t="s">
        <v>218</v>
      </c>
      <c r="E163" s="166">
        <v>2</v>
      </c>
      <c r="F163" s="169">
        <v>0</v>
      </c>
      <c r="G163" s="169">
        <f>F163*E163</f>
        <v>0</v>
      </c>
      <c r="H163" s="169">
        <v>0</v>
      </c>
      <c r="I163" s="169">
        <f>ROUND(E163*H163,2)</f>
        <v>0</v>
      </c>
      <c r="J163" s="169">
        <v>2500</v>
      </c>
      <c r="K163" s="169">
        <f>ROUND(E163*J163,2)</f>
        <v>5000</v>
      </c>
      <c r="L163" s="169">
        <v>21</v>
      </c>
      <c r="M163" s="169">
        <f>G163*(1+L163/100)</f>
        <v>0</v>
      </c>
      <c r="N163" s="161">
        <v>0</v>
      </c>
      <c r="O163" s="161">
        <f>ROUND(E163*N163,5)</f>
        <v>0</v>
      </c>
      <c r="P163" s="161">
        <v>0</v>
      </c>
      <c r="Q163" s="161">
        <f>ROUND(E163*P163,5)</f>
        <v>0</v>
      </c>
      <c r="R163" s="161"/>
      <c r="S163" s="161"/>
      <c r="T163" s="162">
        <v>0</v>
      </c>
      <c r="U163" s="161">
        <f>ROUND(E163*T163,2)</f>
        <v>0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124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outlineLevel="1">
      <c r="A164" s="152"/>
      <c r="B164" s="159"/>
      <c r="C164" s="242" t="s">
        <v>304</v>
      </c>
      <c r="D164" s="243"/>
      <c r="E164" s="244"/>
      <c r="F164" s="245"/>
      <c r="G164" s="246"/>
      <c r="H164" s="169"/>
      <c r="I164" s="169"/>
      <c r="J164" s="169"/>
      <c r="K164" s="169"/>
      <c r="L164" s="169"/>
      <c r="M164" s="169"/>
      <c r="N164" s="161"/>
      <c r="O164" s="161"/>
      <c r="P164" s="161"/>
      <c r="Q164" s="161"/>
      <c r="R164" s="161"/>
      <c r="S164" s="161"/>
      <c r="T164" s="162"/>
      <c r="U164" s="161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290</v>
      </c>
      <c r="AF164" s="151"/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4" t="str">
        <f>C164</f>
        <v>dodávka v kompletizovaném provedení</v>
      </c>
      <c r="BB164" s="151"/>
      <c r="BC164" s="151"/>
      <c r="BD164" s="151"/>
      <c r="BE164" s="151"/>
      <c r="BF164" s="151"/>
      <c r="BG164" s="151"/>
      <c r="BH164" s="151"/>
    </row>
    <row r="165" spans="1:60" ht="22.5" outlineLevel="1">
      <c r="A165" s="152">
        <v>50</v>
      </c>
      <c r="B165" s="159" t="s">
        <v>307</v>
      </c>
      <c r="C165" s="184" t="s">
        <v>308</v>
      </c>
      <c r="D165" s="161" t="s">
        <v>218</v>
      </c>
      <c r="E165" s="166">
        <v>1</v>
      </c>
      <c r="F165" s="169">
        <v>0</v>
      </c>
      <c r="G165" s="169">
        <f>F165*E165</f>
        <v>0</v>
      </c>
      <c r="H165" s="169">
        <v>0</v>
      </c>
      <c r="I165" s="169">
        <f>ROUND(E165*H165,2)</f>
        <v>0</v>
      </c>
      <c r="J165" s="169">
        <v>2750</v>
      </c>
      <c r="K165" s="169">
        <f>ROUND(E165*J165,2)</f>
        <v>2750</v>
      </c>
      <c r="L165" s="169">
        <v>21</v>
      </c>
      <c r="M165" s="169">
        <f>G165*(1+L165/100)</f>
        <v>0</v>
      </c>
      <c r="N165" s="161">
        <v>0</v>
      </c>
      <c r="O165" s="161">
        <f>ROUND(E165*N165,5)</f>
        <v>0</v>
      </c>
      <c r="P165" s="161">
        <v>0</v>
      </c>
      <c r="Q165" s="161">
        <f>ROUND(E165*P165,5)</f>
        <v>0</v>
      </c>
      <c r="R165" s="161"/>
      <c r="S165" s="161"/>
      <c r="T165" s="162">
        <v>0</v>
      </c>
      <c r="U165" s="161">
        <f>ROUND(E165*T165,2)</f>
        <v>0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124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ht="22.5" outlineLevel="1">
      <c r="A166" s="152">
        <v>51</v>
      </c>
      <c r="B166" s="159" t="s">
        <v>309</v>
      </c>
      <c r="C166" s="184" t="s">
        <v>310</v>
      </c>
      <c r="D166" s="161" t="s">
        <v>218</v>
      </c>
      <c r="E166" s="166">
        <v>1</v>
      </c>
      <c r="F166" s="169">
        <v>0</v>
      </c>
      <c r="G166" s="169">
        <f>F166*E166</f>
        <v>0</v>
      </c>
      <c r="H166" s="169">
        <v>0</v>
      </c>
      <c r="I166" s="169">
        <f>ROUND(E166*H166,2)</f>
        <v>0</v>
      </c>
      <c r="J166" s="169">
        <v>3450</v>
      </c>
      <c r="K166" s="169">
        <f>ROUND(E166*J166,2)</f>
        <v>3450</v>
      </c>
      <c r="L166" s="169">
        <v>21</v>
      </c>
      <c r="M166" s="169">
        <f>G166*(1+L166/100)</f>
        <v>0</v>
      </c>
      <c r="N166" s="161">
        <v>0</v>
      </c>
      <c r="O166" s="161">
        <f>ROUND(E166*N166,5)</f>
        <v>0</v>
      </c>
      <c r="P166" s="161">
        <v>0</v>
      </c>
      <c r="Q166" s="161">
        <f>ROUND(E166*P166,5)</f>
        <v>0</v>
      </c>
      <c r="R166" s="161"/>
      <c r="S166" s="161"/>
      <c r="T166" s="162">
        <v>0</v>
      </c>
      <c r="U166" s="161">
        <f>ROUND(E166*T166,2)</f>
        <v>0</v>
      </c>
      <c r="V166" s="151"/>
      <c r="W166" s="151"/>
      <c r="X166" s="151"/>
      <c r="Y166" s="151"/>
      <c r="Z166" s="151"/>
      <c r="AA166" s="151"/>
      <c r="AB166" s="151"/>
      <c r="AC166" s="151"/>
      <c r="AD166" s="151"/>
      <c r="AE166" s="151" t="s">
        <v>124</v>
      </c>
      <c r="AF166" s="151"/>
      <c r="AG166" s="151"/>
      <c r="AH166" s="151"/>
      <c r="AI166" s="151"/>
      <c r="AJ166" s="151"/>
      <c r="AK166" s="151"/>
      <c r="AL166" s="151"/>
      <c r="AM166" s="151"/>
      <c r="AN166" s="151"/>
      <c r="AO166" s="151"/>
      <c r="AP166" s="151"/>
      <c r="AQ166" s="151"/>
      <c r="AR166" s="151"/>
      <c r="AS166" s="151"/>
      <c r="AT166" s="151"/>
      <c r="AU166" s="151"/>
      <c r="AV166" s="151"/>
      <c r="AW166" s="151"/>
      <c r="AX166" s="151"/>
      <c r="AY166" s="151"/>
      <c r="AZ166" s="151"/>
      <c r="BA166" s="151"/>
      <c r="BB166" s="151"/>
      <c r="BC166" s="151"/>
      <c r="BD166" s="151"/>
      <c r="BE166" s="151"/>
      <c r="BF166" s="151"/>
      <c r="BG166" s="151"/>
      <c r="BH166" s="151"/>
    </row>
    <row r="167" spans="1:60" outlineLevel="1">
      <c r="A167" s="152"/>
      <c r="B167" s="159"/>
      <c r="C167" s="242" t="s">
        <v>304</v>
      </c>
      <c r="D167" s="243"/>
      <c r="E167" s="244"/>
      <c r="F167" s="245"/>
      <c r="G167" s="246"/>
      <c r="H167" s="169"/>
      <c r="I167" s="169"/>
      <c r="J167" s="169"/>
      <c r="K167" s="169"/>
      <c r="L167" s="169"/>
      <c r="M167" s="169"/>
      <c r="N167" s="161"/>
      <c r="O167" s="161"/>
      <c r="P167" s="161"/>
      <c r="Q167" s="161"/>
      <c r="R167" s="161"/>
      <c r="S167" s="161"/>
      <c r="T167" s="162"/>
      <c r="U167" s="161"/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290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4" t="str">
        <f>C167</f>
        <v>dodávka v kompletizovaném provedení</v>
      </c>
      <c r="BB167" s="151"/>
      <c r="BC167" s="151"/>
      <c r="BD167" s="151"/>
      <c r="BE167" s="151"/>
      <c r="BF167" s="151"/>
      <c r="BG167" s="151"/>
      <c r="BH167" s="151"/>
    </row>
    <row r="168" spans="1:60" ht="22.5" outlineLevel="1">
      <c r="A168" s="152">
        <v>52</v>
      </c>
      <c r="B168" s="159" t="s">
        <v>311</v>
      </c>
      <c r="C168" s="184" t="s">
        <v>312</v>
      </c>
      <c r="D168" s="161" t="s">
        <v>144</v>
      </c>
      <c r="E168" s="166">
        <v>4</v>
      </c>
      <c r="F168" s="169">
        <v>0</v>
      </c>
      <c r="G168" s="169">
        <f>F168*E168</f>
        <v>0</v>
      </c>
      <c r="H168" s="169">
        <v>0</v>
      </c>
      <c r="I168" s="169">
        <f>ROUND(E168*H168,2)</f>
        <v>0</v>
      </c>
      <c r="J168" s="169">
        <v>225</v>
      </c>
      <c r="K168" s="169">
        <f>ROUND(E168*J168,2)</f>
        <v>900</v>
      </c>
      <c r="L168" s="169">
        <v>21</v>
      </c>
      <c r="M168" s="169">
        <f>G168*(1+L168/100)</f>
        <v>0</v>
      </c>
      <c r="N168" s="161">
        <v>0</v>
      </c>
      <c r="O168" s="161">
        <f>ROUND(E168*N168,5)</f>
        <v>0</v>
      </c>
      <c r="P168" s="161">
        <v>0</v>
      </c>
      <c r="Q168" s="161">
        <f>ROUND(E168*P168,5)</f>
        <v>0</v>
      </c>
      <c r="R168" s="161"/>
      <c r="S168" s="161"/>
      <c r="T168" s="162">
        <v>0</v>
      </c>
      <c r="U168" s="161">
        <f>ROUND(E168*T168,2)</f>
        <v>0</v>
      </c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124</v>
      </c>
      <c r="AF168" s="151"/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>
      <c r="A169" s="153" t="s">
        <v>119</v>
      </c>
      <c r="B169" s="160" t="s">
        <v>84</v>
      </c>
      <c r="C169" s="186" t="s">
        <v>85</v>
      </c>
      <c r="D169" s="164"/>
      <c r="E169" s="168"/>
      <c r="F169" s="170"/>
      <c r="G169" s="170">
        <f>(G168+G166+G165+G163+G161+G153+G145+G137+G136+G131)</f>
        <v>0</v>
      </c>
      <c r="H169" s="170"/>
      <c r="I169" s="170">
        <f>SUM(I170:I173)</f>
        <v>24493.1</v>
      </c>
      <c r="J169" s="170"/>
      <c r="K169" s="170">
        <f>SUM(K170:K173)</f>
        <v>3996.99</v>
      </c>
      <c r="L169" s="170"/>
      <c r="M169" s="170">
        <f>SUM(M170:M173)</f>
        <v>0</v>
      </c>
      <c r="N169" s="164"/>
      <c r="O169" s="164">
        <f>SUM(O170:O173)</f>
        <v>0.28364</v>
      </c>
      <c r="P169" s="164"/>
      <c r="Q169" s="164">
        <f>SUM(Q170:Q173)</f>
        <v>0</v>
      </c>
      <c r="R169" s="164"/>
      <c r="S169" s="164"/>
      <c r="T169" s="165"/>
      <c r="U169" s="164">
        <f>SUM(U170:U173)</f>
        <v>9.65</v>
      </c>
      <c r="AE169" t="s">
        <v>120</v>
      </c>
    </row>
    <row r="170" spans="1:60" outlineLevel="1">
      <c r="A170" s="152">
        <v>53</v>
      </c>
      <c r="B170" s="159" t="s">
        <v>313</v>
      </c>
      <c r="C170" s="184" t="s">
        <v>314</v>
      </c>
      <c r="D170" s="161" t="s">
        <v>148</v>
      </c>
      <c r="E170" s="166">
        <v>37.39</v>
      </c>
      <c r="F170" s="169">
        <v>0</v>
      </c>
      <c r="G170" s="169">
        <f>F170*E170</f>
        <v>0</v>
      </c>
      <c r="H170" s="169">
        <v>65.099999999999994</v>
      </c>
      <c r="I170" s="169">
        <f>ROUND(E170*H170,2)</f>
        <v>2434.09</v>
      </c>
      <c r="J170" s="169">
        <v>106.9</v>
      </c>
      <c r="K170" s="169">
        <f>ROUND(E170*J170,2)</f>
        <v>3996.99</v>
      </c>
      <c r="L170" s="169">
        <v>21</v>
      </c>
      <c r="M170" s="169">
        <f>G170*(1+L170/100)</f>
        <v>0</v>
      </c>
      <c r="N170" s="161">
        <v>2.5000000000000001E-4</v>
      </c>
      <c r="O170" s="161">
        <f>ROUND(E170*N170,5)</f>
        <v>9.3500000000000007E-3</v>
      </c>
      <c r="P170" s="161">
        <v>0</v>
      </c>
      <c r="Q170" s="161">
        <f>ROUND(E170*P170,5)</f>
        <v>0</v>
      </c>
      <c r="R170" s="161"/>
      <c r="S170" s="161"/>
      <c r="T170" s="162">
        <v>0.25800000000000001</v>
      </c>
      <c r="U170" s="161">
        <f>ROUND(E170*T170,2)</f>
        <v>9.65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124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outlineLevel="1">
      <c r="A171" s="152"/>
      <c r="B171" s="159"/>
      <c r="C171" s="185" t="s">
        <v>315</v>
      </c>
      <c r="D171" s="163"/>
      <c r="E171" s="167">
        <v>37.39</v>
      </c>
      <c r="F171" s="169"/>
      <c r="G171" s="169"/>
      <c r="H171" s="169"/>
      <c r="I171" s="169"/>
      <c r="J171" s="169"/>
      <c r="K171" s="169"/>
      <c r="L171" s="169"/>
      <c r="M171" s="169"/>
      <c r="N171" s="161"/>
      <c r="O171" s="161"/>
      <c r="P171" s="161"/>
      <c r="Q171" s="161"/>
      <c r="R171" s="161"/>
      <c r="S171" s="161"/>
      <c r="T171" s="162"/>
      <c r="U171" s="161"/>
      <c r="V171" s="151"/>
      <c r="W171" s="151"/>
      <c r="X171" s="151"/>
      <c r="Y171" s="151"/>
      <c r="Z171" s="151"/>
      <c r="AA171" s="151"/>
      <c r="AB171" s="151"/>
      <c r="AC171" s="151"/>
      <c r="AD171" s="151"/>
      <c r="AE171" s="151" t="s">
        <v>126</v>
      </c>
      <c r="AF171" s="151">
        <v>0</v>
      </c>
      <c r="AG171" s="151"/>
      <c r="AH171" s="151"/>
      <c r="AI171" s="151"/>
      <c r="AJ171" s="151"/>
      <c r="AK171" s="151"/>
      <c r="AL171" s="151"/>
      <c r="AM171" s="151"/>
      <c r="AN171" s="151"/>
      <c r="AO171" s="151"/>
      <c r="AP171" s="151"/>
      <c r="AQ171" s="151"/>
      <c r="AR171" s="151"/>
      <c r="AS171" s="151"/>
      <c r="AT171" s="151"/>
      <c r="AU171" s="151"/>
      <c r="AV171" s="151"/>
      <c r="AW171" s="151"/>
      <c r="AX171" s="151"/>
      <c r="AY171" s="151"/>
      <c r="AZ171" s="151"/>
      <c r="BA171" s="151"/>
      <c r="BB171" s="151"/>
      <c r="BC171" s="151"/>
      <c r="BD171" s="151"/>
      <c r="BE171" s="151"/>
      <c r="BF171" s="151"/>
      <c r="BG171" s="151"/>
      <c r="BH171" s="151"/>
    </row>
    <row r="172" spans="1:60" ht="22.5" outlineLevel="1">
      <c r="A172" s="152">
        <v>54</v>
      </c>
      <c r="B172" s="159" t="s">
        <v>316</v>
      </c>
      <c r="C172" s="184" t="s">
        <v>317</v>
      </c>
      <c r="D172" s="161" t="s">
        <v>148</v>
      </c>
      <c r="E172" s="166">
        <v>38.632249999999999</v>
      </c>
      <c r="F172" s="169">
        <v>0</v>
      </c>
      <c r="G172" s="169">
        <f>F172*E172</f>
        <v>0</v>
      </c>
      <c r="H172" s="169">
        <v>571</v>
      </c>
      <c r="I172" s="169">
        <f>ROUND(E172*H172,2)</f>
        <v>22059.01</v>
      </c>
      <c r="J172" s="169">
        <v>0</v>
      </c>
      <c r="K172" s="169">
        <f>ROUND(E172*J172,2)</f>
        <v>0</v>
      </c>
      <c r="L172" s="169">
        <v>21</v>
      </c>
      <c r="M172" s="169">
        <f>G172*(1+L172/100)</f>
        <v>0</v>
      </c>
      <c r="N172" s="161">
        <v>7.1000000000000004E-3</v>
      </c>
      <c r="O172" s="161">
        <f>ROUND(E172*N172,5)</f>
        <v>0.27428999999999998</v>
      </c>
      <c r="P172" s="161">
        <v>0</v>
      </c>
      <c r="Q172" s="161">
        <f>ROUND(E172*P172,5)</f>
        <v>0</v>
      </c>
      <c r="R172" s="161"/>
      <c r="S172" s="161"/>
      <c r="T172" s="162">
        <v>0</v>
      </c>
      <c r="U172" s="161">
        <f>ROUND(E172*T172,2)</f>
        <v>0</v>
      </c>
      <c r="V172" s="151"/>
      <c r="W172" s="151"/>
      <c r="X172" s="151"/>
      <c r="Y172" s="151"/>
      <c r="Z172" s="151"/>
      <c r="AA172" s="151"/>
      <c r="AB172" s="151"/>
      <c r="AC172" s="151"/>
      <c r="AD172" s="151"/>
      <c r="AE172" s="151" t="s">
        <v>318</v>
      </c>
      <c r="AF172" s="151"/>
      <c r="AG172" s="151"/>
      <c r="AH172" s="151"/>
      <c r="AI172" s="151"/>
      <c r="AJ172" s="151"/>
      <c r="AK172" s="151"/>
      <c r="AL172" s="151"/>
      <c r="AM172" s="151"/>
      <c r="AN172" s="151"/>
      <c r="AO172" s="151"/>
      <c r="AP172" s="151"/>
      <c r="AQ172" s="151"/>
      <c r="AR172" s="151"/>
      <c r="AS172" s="151"/>
      <c r="AT172" s="151"/>
      <c r="AU172" s="151"/>
      <c r="AV172" s="151"/>
      <c r="AW172" s="151"/>
      <c r="AX172" s="151"/>
      <c r="AY172" s="151"/>
      <c r="AZ172" s="151"/>
      <c r="BA172" s="151"/>
      <c r="BB172" s="151"/>
      <c r="BC172" s="151"/>
      <c r="BD172" s="151"/>
      <c r="BE172" s="151"/>
      <c r="BF172" s="151"/>
      <c r="BG172" s="151"/>
      <c r="BH172" s="151"/>
    </row>
    <row r="173" spans="1:60" outlineLevel="1">
      <c r="A173" s="152"/>
      <c r="B173" s="159"/>
      <c r="C173" s="185" t="s">
        <v>319</v>
      </c>
      <c r="D173" s="163"/>
      <c r="E173" s="167">
        <v>38.632249999999999</v>
      </c>
      <c r="F173" s="169"/>
      <c r="G173" s="169"/>
      <c r="H173" s="169"/>
      <c r="I173" s="169"/>
      <c r="J173" s="169"/>
      <c r="K173" s="169"/>
      <c r="L173" s="169"/>
      <c r="M173" s="169"/>
      <c r="N173" s="161"/>
      <c r="O173" s="161"/>
      <c r="P173" s="161"/>
      <c r="Q173" s="161"/>
      <c r="R173" s="161"/>
      <c r="S173" s="161"/>
      <c r="T173" s="162"/>
      <c r="U173" s="161"/>
      <c r="V173" s="151"/>
      <c r="W173" s="151"/>
      <c r="X173" s="151"/>
      <c r="Y173" s="151"/>
      <c r="Z173" s="151"/>
      <c r="AA173" s="151"/>
      <c r="AB173" s="151"/>
      <c r="AC173" s="151"/>
      <c r="AD173" s="151"/>
      <c r="AE173" s="151" t="s">
        <v>126</v>
      </c>
      <c r="AF173" s="151">
        <v>0</v>
      </c>
      <c r="AG173" s="151"/>
      <c r="AH173" s="151"/>
      <c r="AI173" s="151"/>
      <c r="AJ173" s="151"/>
      <c r="AK173" s="151"/>
      <c r="AL173" s="151"/>
      <c r="AM173" s="151"/>
      <c r="AN173" s="151"/>
      <c r="AO173" s="151"/>
      <c r="AP173" s="151"/>
      <c r="AQ173" s="151"/>
      <c r="AR173" s="151"/>
      <c r="AS173" s="151"/>
      <c r="AT173" s="151"/>
      <c r="AU173" s="151"/>
      <c r="AV173" s="151"/>
      <c r="AW173" s="151"/>
      <c r="AX173" s="151"/>
      <c r="AY173" s="151"/>
      <c r="AZ173" s="151"/>
      <c r="BA173" s="151"/>
      <c r="BB173" s="151"/>
      <c r="BC173" s="151"/>
      <c r="BD173" s="151"/>
      <c r="BE173" s="151"/>
      <c r="BF173" s="151"/>
      <c r="BG173" s="151"/>
      <c r="BH173" s="151"/>
    </row>
    <row r="174" spans="1:60">
      <c r="A174" s="153" t="s">
        <v>119</v>
      </c>
      <c r="B174" s="160" t="s">
        <v>86</v>
      </c>
      <c r="C174" s="186" t="s">
        <v>87</v>
      </c>
      <c r="D174" s="164"/>
      <c r="E174" s="168"/>
      <c r="F174" s="170"/>
      <c r="G174" s="170">
        <f>SUM(G170:G173)</f>
        <v>0</v>
      </c>
      <c r="H174" s="170"/>
      <c r="I174" s="170">
        <f>SUM(I175:I185)</f>
        <v>4516.79</v>
      </c>
      <c r="J174" s="170"/>
      <c r="K174" s="170">
        <f>SUM(K175:K185)</f>
        <v>10469.720000000001</v>
      </c>
      <c r="L174" s="170"/>
      <c r="M174" s="170">
        <f>SUM(M175:M185)</f>
        <v>0</v>
      </c>
      <c r="N174" s="164"/>
      <c r="O174" s="164">
        <f>SUM(O175:O185)</f>
        <v>3.3079999999999998E-2</v>
      </c>
      <c r="P174" s="164"/>
      <c r="Q174" s="164">
        <f>SUM(Q175:Q185)</f>
        <v>0</v>
      </c>
      <c r="R174" s="164"/>
      <c r="S174" s="164"/>
      <c r="T174" s="165"/>
      <c r="U174" s="164">
        <f>SUM(U175:U185)</f>
        <v>25.910000000000004</v>
      </c>
      <c r="AE174" t="s">
        <v>120</v>
      </c>
    </row>
    <row r="175" spans="1:60" outlineLevel="1">
      <c r="A175" s="152">
        <v>55</v>
      </c>
      <c r="B175" s="159" t="s">
        <v>320</v>
      </c>
      <c r="C175" s="184" t="s">
        <v>321</v>
      </c>
      <c r="D175" s="161" t="s">
        <v>148</v>
      </c>
      <c r="E175" s="166">
        <v>3.488</v>
      </c>
      <c r="F175" s="169">
        <v>0</v>
      </c>
      <c r="G175" s="169">
        <f>F175*E175</f>
        <v>0</v>
      </c>
      <c r="H175" s="169">
        <v>25.58</v>
      </c>
      <c r="I175" s="169">
        <f>ROUND(E175*H175,2)</f>
        <v>89.22</v>
      </c>
      <c r="J175" s="169">
        <v>119.42</v>
      </c>
      <c r="K175" s="169">
        <f>ROUND(E175*J175,2)</f>
        <v>416.54</v>
      </c>
      <c r="L175" s="169">
        <v>21</v>
      </c>
      <c r="M175" s="169">
        <f>G175*(1+L175/100)</f>
        <v>0</v>
      </c>
      <c r="N175" s="161">
        <v>2.5000000000000001E-4</v>
      </c>
      <c r="O175" s="161">
        <f>ROUND(E175*N175,5)</f>
        <v>8.7000000000000001E-4</v>
      </c>
      <c r="P175" s="161">
        <v>0</v>
      </c>
      <c r="Q175" s="161">
        <f>ROUND(E175*P175,5)</f>
        <v>0</v>
      </c>
      <c r="R175" s="161"/>
      <c r="S175" s="161"/>
      <c r="T175" s="162">
        <v>0.30599999999999999</v>
      </c>
      <c r="U175" s="161">
        <f>ROUND(E175*T175,2)</f>
        <v>1.07</v>
      </c>
      <c r="V175" s="151"/>
      <c r="W175" s="151"/>
      <c r="X175" s="151"/>
      <c r="Y175" s="151"/>
      <c r="Z175" s="151"/>
      <c r="AA175" s="151"/>
      <c r="AB175" s="151"/>
      <c r="AC175" s="151"/>
      <c r="AD175" s="151"/>
      <c r="AE175" s="151" t="s">
        <v>124</v>
      </c>
      <c r="AF175" s="151"/>
      <c r="AG175" s="151"/>
      <c r="AH175" s="151"/>
      <c r="AI175" s="151"/>
      <c r="AJ175" s="151"/>
      <c r="AK175" s="151"/>
      <c r="AL175" s="151"/>
      <c r="AM175" s="151"/>
      <c r="AN175" s="151"/>
      <c r="AO175" s="151"/>
      <c r="AP175" s="151"/>
      <c r="AQ175" s="151"/>
      <c r="AR175" s="151"/>
      <c r="AS175" s="151"/>
      <c r="AT175" s="151"/>
      <c r="AU175" s="151"/>
      <c r="AV175" s="151"/>
      <c r="AW175" s="151"/>
      <c r="AX175" s="151"/>
      <c r="AY175" s="151"/>
      <c r="AZ175" s="151"/>
      <c r="BA175" s="151"/>
      <c r="BB175" s="151"/>
      <c r="BC175" s="151"/>
      <c r="BD175" s="151"/>
      <c r="BE175" s="151"/>
      <c r="BF175" s="151"/>
      <c r="BG175" s="151"/>
      <c r="BH175" s="151"/>
    </row>
    <row r="176" spans="1:60" outlineLevel="1">
      <c r="A176" s="152"/>
      <c r="B176" s="159"/>
      <c r="C176" s="185" t="s">
        <v>322</v>
      </c>
      <c r="D176" s="163"/>
      <c r="E176" s="167">
        <v>0.83199999999999996</v>
      </c>
      <c r="F176" s="169"/>
      <c r="G176" s="169"/>
      <c r="H176" s="169"/>
      <c r="I176" s="169"/>
      <c r="J176" s="169"/>
      <c r="K176" s="169"/>
      <c r="L176" s="169"/>
      <c r="M176" s="169"/>
      <c r="N176" s="161"/>
      <c r="O176" s="161"/>
      <c r="P176" s="161"/>
      <c r="Q176" s="161"/>
      <c r="R176" s="161"/>
      <c r="S176" s="161"/>
      <c r="T176" s="162"/>
      <c r="U176" s="161"/>
      <c r="V176" s="151"/>
      <c r="W176" s="151"/>
      <c r="X176" s="151"/>
      <c r="Y176" s="151"/>
      <c r="Z176" s="151"/>
      <c r="AA176" s="151"/>
      <c r="AB176" s="151"/>
      <c r="AC176" s="151"/>
      <c r="AD176" s="151"/>
      <c r="AE176" s="151" t="s">
        <v>126</v>
      </c>
      <c r="AF176" s="151">
        <v>0</v>
      </c>
      <c r="AG176" s="151"/>
      <c r="AH176" s="151"/>
      <c r="AI176" s="151"/>
      <c r="AJ176" s="151"/>
      <c r="AK176" s="151"/>
      <c r="AL176" s="151"/>
      <c r="AM176" s="151"/>
      <c r="AN176" s="151"/>
      <c r="AO176" s="151"/>
      <c r="AP176" s="151"/>
      <c r="AQ176" s="151"/>
      <c r="AR176" s="151"/>
      <c r="AS176" s="151"/>
      <c r="AT176" s="151"/>
      <c r="AU176" s="151"/>
      <c r="AV176" s="151"/>
      <c r="AW176" s="151"/>
      <c r="AX176" s="151"/>
      <c r="AY176" s="151"/>
      <c r="AZ176" s="151"/>
      <c r="BA176" s="151"/>
      <c r="BB176" s="151"/>
      <c r="BC176" s="151"/>
      <c r="BD176" s="151"/>
      <c r="BE176" s="151"/>
      <c r="BF176" s="151"/>
      <c r="BG176" s="151"/>
      <c r="BH176" s="151"/>
    </row>
    <row r="177" spans="1:60" outlineLevel="1">
      <c r="A177" s="152"/>
      <c r="B177" s="159"/>
      <c r="C177" s="185" t="s">
        <v>323</v>
      </c>
      <c r="D177" s="163"/>
      <c r="E177" s="167">
        <v>1.3779999999999999</v>
      </c>
      <c r="F177" s="169"/>
      <c r="G177" s="169"/>
      <c r="H177" s="169"/>
      <c r="I177" s="169"/>
      <c r="J177" s="169"/>
      <c r="K177" s="169"/>
      <c r="L177" s="169"/>
      <c r="M177" s="169"/>
      <c r="N177" s="161"/>
      <c r="O177" s="161"/>
      <c r="P177" s="161"/>
      <c r="Q177" s="161"/>
      <c r="R177" s="161"/>
      <c r="S177" s="161"/>
      <c r="T177" s="162"/>
      <c r="U177" s="161"/>
      <c r="V177" s="151"/>
      <c r="W177" s="151"/>
      <c r="X177" s="151"/>
      <c r="Y177" s="151"/>
      <c r="Z177" s="151"/>
      <c r="AA177" s="151"/>
      <c r="AB177" s="151"/>
      <c r="AC177" s="151"/>
      <c r="AD177" s="151"/>
      <c r="AE177" s="151" t="s">
        <v>126</v>
      </c>
      <c r="AF177" s="151">
        <v>0</v>
      </c>
      <c r="AG177" s="151"/>
      <c r="AH177" s="151"/>
      <c r="AI177" s="151"/>
      <c r="AJ177" s="151"/>
      <c r="AK177" s="151"/>
      <c r="AL177" s="151"/>
      <c r="AM177" s="151"/>
      <c r="AN177" s="151"/>
      <c r="AO177" s="151"/>
      <c r="AP177" s="151"/>
      <c r="AQ177" s="151"/>
      <c r="AR177" s="151"/>
      <c r="AS177" s="151"/>
      <c r="AT177" s="151"/>
      <c r="AU177" s="151"/>
      <c r="AV177" s="151"/>
      <c r="AW177" s="151"/>
      <c r="AX177" s="151"/>
      <c r="AY177" s="151"/>
      <c r="AZ177" s="151"/>
      <c r="BA177" s="151"/>
      <c r="BB177" s="151"/>
      <c r="BC177" s="151"/>
      <c r="BD177" s="151"/>
      <c r="BE177" s="151"/>
      <c r="BF177" s="151"/>
      <c r="BG177" s="151"/>
      <c r="BH177" s="151"/>
    </row>
    <row r="178" spans="1:60" outlineLevel="1">
      <c r="A178" s="152"/>
      <c r="B178" s="159"/>
      <c r="C178" s="185" t="s">
        <v>324</v>
      </c>
      <c r="D178" s="163"/>
      <c r="E178" s="167">
        <v>1.278</v>
      </c>
      <c r="F178" s="169"/>
      <c r="G178" s="169"/>
      <c r="H178" s="169"/>
      <c r="I178" s="169"/>
      <c r="J178" s="169"/>
      <c r="K178" s="169"/>
      <c r="L178" s="169"/>
      <c r="M178" s="169"/>
      <c r="N178" s="161"/>
      <c r="O178" s="161"/>
      <c r="P178" s="161"/>
      <c r="Q178" s="161"/>
      <c r="R178" s="161"/>
      <c r="S178" s="161"/>
      <c r="T178" s="162"/>
      <c r="U178" s="161"/>
      <c r="V178" s="151"/>
      <c r="W178" s="151"/>
      <c r="X178" s="151"/>
      <c r="Y178" s="151"/>
      <c r="Z178" s="151"/>
      <c r="AA178" s="151"/>
      <c r="AB178" s="151"/>
      <c r="AC178" s="151"/>
      <c r="AD178" s="151"/>
      <c r="AE178" s="151" t="s">
        <v>126</v>
      </c>
      <c r="AF178" s="151">
        <v>0</v>
      </c>
      <c r="AG178" s="151"/>
      <c r="AH178" s="151"/>
      <c r="AI178" s="151"/>
      <c r="AJ178" s="151"/>
      <c r="AK178" s="151"/>
      <c r="AL178" s="151"/>
      <c r="AM178" s="151"/>
      <c r="AN178" s="151"/>
      <c r="AO178" s="151"/>
      <c r="AP178" s="151"/>
      <c r="AQ178" s="151"/>
      <c r="AR178" s="151"/>
      <c r="AS178" s="151"/>
      <c r="AT178" s="151"/>
      <c r="AU178" s="151"/>
      <c r="AV178" s="151"/>
      <c r="AW178" s="151"/>
      <c r="AX178" s="151"/>
      <c r="AY178" s="151"/>
      <c r="AZ178" s="151"/>
      <c r="BA178" s="151"/>
      <c r="BB178" s="151"/>
      <c r="BC178" s="151"/>
      <c r="BD178" s="151"/>
      <c r="BE178" s="151"/>
      <c r="BF178" s="151"/>
      <c r="BG178" s="151"/>
      <c r="BH178" s="151"/>
    </row>
    <row r="179" spans="1:60" outlineLevel="1">
      <c r="A179" s="152">
        <v>56</v>
      </c>
      <c r="B179" s="159" t="s">
        <v>325</v>
      </c>
      <c r="C179" s="184" t="s">
        <v>326</v>
      </c>
      <c r="D179" s="161" t="s">
        <v>148</v>
      </c>
      <c r="E179" s="166">
        <v>21.714590000000001</v>
      </c>
      <c r="F179" s="169">
        <v>0</v>
      </c>
      <c r="G179" s="169">
        <f t="shared" ref="G179:G184" si="14">F179*E179</f>
        <v>0</v>
      </c>
      <c r="H179" s="169">
        <v>61.96</v>
      </c>
      <c r="I179" s="169">
        <f>ROUND(E179*H179,2)</f>
        <v>1345.44</v>
      </c>
      <c r="J179" s="169">
        <v>129.54</v>
      </c>
      <c r="K179" s="169">
        <f>ROUND(E179*J179,2)</f>
        <v>2812.91</v>
      </c>
      <c r="L179" s="169">
        <v>21</v>
      </c>
      <c r="M179" s="169">
        <f>G179*(1+L179/100)</f>
        <v>0</v>
      </c>
      <c r="N179" s="161">
        <v>4.4999999999999999E-4</v>
      </c>
      <c r="O179" s="161">
        <f>ROUND(E179*N179,5)</f>
        <v>9.7699999999999992E-3</v>
      </c>
      <c r="P179" s="161">
        <v>0</v>
      </c>
      <c r="Q179" s="161">
        <f>ROUND(E179*P179,5)</f>
        <v>0</v>
      </c>
      <c r="R179" s="161"/>
      <c r="S179" s="161"/>
      <c r="T179" s="162">
        <v>0.33</v>
      </c>
      <c r="U179" s="161">
        <f>ROUND(E179*T179,2)</f>
        <v>7.17</v>
      </c>
      <c r="V179" s="151"/>
      <c r="W179" s="151"/>
      <c r="X179" s="151"/>
      <c r="Y179" s="151"/>
      <c r="Z179" s="151"/>
      <c r="AA179" s="151"/>
      <c r="AB179" s="151"/>
      <c r="AC179" s="151"/>
      <c r="AD179" s="151"/>
      <c r="AE179" s="151" t="s">
        <v>124</v>
      </c>
      <c r="AF179" s="151"/>
      <c r="AG179" s="151"/>
      <c r="AH179" s="151"/>
      <c r="AI179" s="151"/>
      <c r="AJ179" s="151"/>
      <c r="AK179" s="151"/>
      <c r="AL179" s="151"/>
      <c r="AM179" s="151"/>
      <c r="AN179" s="151"/>
      <c r="AO179" s="151"/>
      <c r="AP179" s="151"/>
      <c r="AQ179" s="151"/>
      <c r="AR179" s="151"/>
      <c r="AS179" s="151"/>
      <c r="AT179" s="151"/>
      <c r="AU179" s="151"/>
      <c r="AV179" s="151"/>
      <c r="AW179" s="151"/>
      <c r="AX179" s="151"/>
      <c r="AY179" s="151"/>
      <c r="AZ179" s="151"/>
      <c r="BA179" s="151"/>
      <c r="BB179" s="151"/>
      <c r="BC179" s="151"/>
      <c r="BD179" s="151"/>
      <c r="BE179" s="151"/>
      <c r="BF179" s="151"/>
      <c r="BG179" s="151"/>
      <c r="BH179" s="151"/>
    </row>
    <row r="180" spans="1:60" outlineLevel="1">
      <c r="A180" s="152"/>
      <c r="B180" s="159"/>
      <c r="C180" s="185" t="s">
        <v>327</v>
      </c>
      <c r="D180" s="163"/>
      <c r="E180" s="167">
        <v>3.00969</v>
      </c>
      <c r="F180" s="169"/>
      <c r="G180" s="169"/>
      <c r="H180" s="169"/>
      <c r="I180" s="169"/>
      <c r="J180" s="169"/>
      <c r="K180" s="169"/>
      <c r="L180" s="169"/>
      <c r="M180" s="169"/>
      <c r="N180" s="161"/>
      <c r="O180" s="161"/>
      <c r="P180" s="161"/>
      <c r="Q180" s="161"/>
      <c r="R180" s="161"/>
      <c r="S180" s="161"/>
      <c r="T180" s="162"/>
      <c r="U180" s="161"/>
      <c r="V180" s="151"/>
      <c r="W180" s="151"/>
      <c r="X180" s="151"/>
      <c r="Y180" s="151"/>
      <c r="Z180" s="151"/>
      <c r="AA180" s="151"/>
      <c r="AB180" s="151"/>
      <c r="AC180" s="151"/>
      <c r="AD180" s="151"/>
      <c r="AE180" s="151" t="s">
        <v>126</v>
      </c>
      <c r="AF180" s="151">
        <v>0</v>
      </c>
      <c r="AG180" s="151"/>
      <c r="AH180" s="151"/>
      <c r="AI180" s="151"/>
      <c r="AJ180" s="151"/>
      <c r="AK180" s="151"/>
      <c r="AL180" s="151"/>
      <c r="AM180" s="151"/>
      <c r="AN180" s="151"/>
      <c r="AO180" s="151"/>
      <c r="AP180" s="151"/>
      <c r="AQ180" s="151"/>
      <c r="AR180" s="151"/>
      <c r="AS180" s="151"/>
      <c r="AT180" s="151"/>
      <c r="AU180" s="151"/>
      <c r="AV180" s="151"/>
      <c r="AW180" s="151"/>
      <c r="AX180" s="151"/>
      <c r="AY180" s="151"/>
      <c r="AZ180" s="151"/>
      <c r="BA180" s="151"/>
      <c r="BB180" s="151"/>
      <c r="BC180" s="151"/>
      <c r="BD180" s="151"/>
      <c r="BE180" s="151"/>
      <c r="BF180" s="151"/>
      <c r="BG180" s="151"/>
      <c r="BH180" s="151"/>
    </row>
    <row r="181" spans="1:60" outlineLevel="1">
      <c r="A181" s="152"/>
      <c r="B181" s="159"/>
      <c r="C181" s="185" t="s">
        <v>328</v>
      </c>
      <c r="D181" s="163"/>
      <c r="E181" s="167">
        <v>1.4443999999999999</v>
      </c>
      <c r="F181" s="169"/>
      <c r="G181" s="169"/>
      <c r="H181" s="169"/>
      <c r="I181" s="169"/>
      <c r="J181" s="169"/>
      <c r="K181" s="169"/>
      <c r="L181" s="169"/>
      <c r="M181" s="169"/>
      <c r="N181" s="161"/>
      <c r="O181" s="161"/>
      <c r="P181" s="161"/>
      <c r="Q181" s="161"/>
      <c r="R181" s="161"/>
      <c r="S181" s="161"/>
      <c r="T181" s="162"/>
      <c r="U181" s="161"/>
      <c r="V181" s="151"/>
      <c r="W181" s="151"/>
      <c r="X181" s="151"/>
      <c r="Y181" s="151"/>
      <c r="Z181" s="151"/>
      <c r="AA181" s="151"/>
      <c r="AB181" s="151"/>
      <c r="AC181" s="151"/>
      <c r="AD181" s="151"/>
      <c r="AE181" s="151" t="s">
        <v>126</v>
      </c>
      <c r="AF181" s="151">
        <v>0</v>
      </c>
      <c r="AG181" s="151"/>
      <c r="AH181" s="151"/>
      <c r="AI181" s="151"/>
      <c r="AJ181" s="151"/>
      <c r="AK181" s="151"/>
      <c r="AL181" s="151"/>
      <c r="AM181" s="151"/>
      <c r="AN181" s="151"/>
      <c r="AO181" s="151"/>
      <c r="AP181" s="151"/>
      <c r="AQ181" s="151"/>
      <c r="AR181" s="151"/>
      <c r="AS181" s="151"/>
      <c r="AT181" s="151"/>
      <c r="AU181" s="151"/>
      <c r="AV181" s="151"/>
      <c r="AW181" s="151"/>
      <c r="AX181" s="151"/>
      <c r="AY181" s="151"/>
      <c r="AZ181" s="151"/>
      <c r="BA181" s="151"/>
      <c r="BB181" s="151"/>
      <c r="BC181" s="151"/>
      <c r="BD181" s="151"/>
      <c r="BE181" s="151"/>
      <c r="BF181" s="151"/>
      <c r="BG181" s="151"/>
      <c r="BH181" s="151"/>
    </row>
    <row r="182" spans="1:60" outlineLevel="1">
      <c r="A182" s="152"/>
      <c r="B182" s="159"/>
      <c r="C182" s="185" t="s">
        <v>329</v>
      </c>
      <c r="D182" s="163"/>
      <c r="E182" s="167">
        <v>0.95850000000000002</v>
      </c>
      <c r="F182" s="169"/>
      <c r="G182" s="169"/>
      <c r="H182" s="169"/>
      <c r="I182" s="169"/>
      <c r="J182" s="169"/>
      <c r="K182" s="169"/>
      <c r="L182" s="169"/>
      <c r="M182" s="169"/>
      <c r="N182" s="161"/>
      <c r="O182" s="161"/>
      <c r="P182" s="161"/>
      <c r="Q182" s="161"/>
      <c r="R182" s="161"/>
      <c r="S182" s="161"/>
      <c r="T182" s="162"/>
      <c r="U182" s="161"/>
      <c r="V182" s="151"/>
      <c r="W182" s="151"/>
      <c r="X182" s="151"/>
      <c r="Y182" s="151"/>
      <c r="Z182" s="151"/>
      <c r="AA182" s="151"/>
      <c r="AB182" s="151"/>
      <c r="AC182" s="151"/>
      <c r="AD182" s="151"/>
      <c r="AE182" s="151" t="s">
        <v>126</v>
      </c>
      <c r="AF182" s="151">
        <v>0</v>
      </c>
      <c r="AG182" s="151"/>
      <c r="AH182" s="151"/>
      <c r="AI182" s="151"/>
      <c r="AJ182" s="151"/>
      <c r="AK182" s="151"/>
      <c r="AL182" s="151"/>
      <c r="AM182" s="151"/>
      <c r="AN182" s="151"/>
      <c r="AO182" s="151"/>
      <c r="AP182" s="151"/>
      <c r="AQ182" s="151"/>
      <c r="AR182" s="151"/>
      <c r="AS182" s="151"/>
      <c r="AT182" s="151"/>
      <c r="AU182" s="151"/>
      <c r="AV182" s="151"/>
      <c r="AW182" s="151"/>
      <c r="AX182" s="151"/>
      <c r="AY182" s="151"/>
      <c r="AZ182" s="151"/>
      <c r="BA182" s="151"/>
      <c r="BB182" s="151"/>
      <c r="BC182" s="151"/>
      <c r="BD182" s="151"/>
      <c r="BE182" s="151"/>
      <c r="BF182" s="151"/>
      <c r="BG182" s="151"/>
      <c r="BH182" s="151"/>
    </row>
    <row r="183" spans="1:60" outlineLevel="1">
      <c r="A183" s="152"/>
      <c r="B183" s="159"/>
      <c r="C183" s="185" t="s">
        <v>330</v>
      </c>
      <c r="D183" s="163"/>
      <c r="E183" s="167">
        <v>16.302</v>
      </c>
      <c r="F183" s="169"/>
      <c r="G183" s="169"/>
      <c r="H183" s="169"/>
      <c r="I183" s="169"/>
      <c r="J183" s="169"/>
      <c r="K183" s="169"/>
      <c r="L183" s="169"/>
      <c r="M183" s="169"/>
      <c r="N183" s="161"/>
      <c r="O183" s="161"/>
      <c r="P183" s="161"/>
      <c r="Q183" s="161"/>
      <c r="R183" s="161"/>
      <c r="S183" s="161"/>
      <c r="T183" s="162"/>
      <c r="U183" s="161"/>
      <c r="V183" s="151"/>
      <c r="W183" s="151"/>
      <c r="X183" s="151"/>
      <c r="Y183" s="151"/>
      <c r="Z183" s="151"/>
      <c r="AA183" s="151"/>
      <c r="AB183" s="151"/>
      <c r="AC183" s="151"/>
      <c r="AD183" s="151"/>
      <c r="AE183" s="151" t="s">
        <v>126</v>
      </c>
      <c r="AF183" s="151">
        <v>0</v>
      </c>
      <c r="AG183" s="151"/>
      <c r="AH183" s="151"/>
      <c r="AI183" s="151"/>
      <c r="AJ183" s="151"/>
      <c r="AK183" s="151"/>
      <c r="AL183" s="151"/>
      <c r="AM183" s="151"/>
      <c r="AN183" s="151"/>
      <c r="AO183" s="151"/>
      <c r="AP183" s="151"/>
      <c r="AQ183" s="151"/>
      <c r="AR183" s="151"/>
      <c r="AS183" s="151"/>
      <c r="AT183" s="151"/>
      <c r="AU183" s="151"/>
      <c r="AV183" s="151"/>
      <c r="AW183" s="151"/>
      <c r="AX183" s="151"/>
      <c r="AY183" s="151"/>
      <c r="AZ183" s="151"/>
      <c r="BA183" s="151"/>
      <c r="BB183" s="151"/>
      <c r="BC183" s="151"/>
      <c r="BD183" s="151"/>
      <c r="BE183" s="151"/>
      <c r="BF183" s="151"/>
      <c r="BG183" s="151"/>
      <c r="BH183" s="151"/>
    </row>
    <row r="184" spans="1:60" outlineLevel="1">
      <c r="A184" s="152">
        <v>57</v>
      </c>
      <c r="B184" s="159" t="s">
        <v>331</v>
      </c>
      <c r="C184" s="184" t="s">
        <v>332</v>
      </c>
      <c r="D184" s="161" t="s">
        <v>148</v>
      </c>
      <c r="E184" s="166">
        <v>56.1</v>
      </c>
      <c r="F184" s="169">
        <v>0</v>
      </c>
      <c r="G184" s="169">
        <f t="shared" si="14"/>
        <v>0</v>
      </c>
      <c r="H184" s="169">
        <v>54.94</v>
      </c>
      <c r="I184" s="169">
        <f>ROUND(E184*H184,2)</f>
        <v>3082.13</v>
      </c>
      <c r="J184" s="169">
        <v>129.06</v>
      </c>
      <c r="K184" s="169">
        <f>ROUND(E184*J184,2)</f>
        <v>7240.27</v>
      </c>
      <c r="L184" s="169">
        <v>21</v>
      </c>
      <c r="M184" s="169">
        <f>G184*(1+L184/100)</f>
        <v>0</v>
      </c>
      <c r="N184" s="161">
        <v>4.0000000000000002E-4</v>
      </c>
      <c r="O184" s="161">
        <f>ROUND(E184*N184,5)</f>
        <v>2.2440000000000002E-2</v>
      </c>
      <c r="P184" s="161">
        <v>0</v>
      </c>
      <c r="Q184" s="161">
        <f>ROUND(E184*P184,5)</f>
        <v>0</v>
      </c>
      <c r="R184" s="161"/>
      <c r="S184" s="161"/>
      <c r="T184" s="162">
        <v>0.315</v>
      </c>
      <c r="U184" s="161">
        <f>ROUND(E184*T184,2)</f>
        <v>17.670000000000002</v>
      </c>
      <c r="V184" s="151"/>
      <c r="W184" s="151"/>
      <c r="X184" s="151"/>
      <c r="Y184" s="151"/>
      <c r="Z184" s="151"/>
      <c r="AA184" s="151"/>
      <c r="AB184" s="151"/>
      <c r="AC184" s="151"/>
      <c r="AD184" s="151"/>
      <c r="AE184" s="151" t="s">
        <v>124</v>
      </c>
      <c r="AF184" s="151"/>
      <c r="AG184" s="151"/>
      <c r="AH184" s="151"/>
      <c r="AI184" s="151"/>
      <c r="AJ184" s="151"/>
      <c r="AK184" s="151"/>
      <c r="AL184" s="151"/>
      <c r="AM184" s="151"/>
      <c r="AN184" s="151"/>
      <c r="AO184" s="151"/>
      <c r="AP184" s="151"/>
      <c r="AQ184" s="151"/>
      <c r="AR184" s="151"/>
      <c r="AS184" s="151"/>
      <c r="AT184" s="151"/>
      <c r="AU184" s="151"/>
      <c r="AV184" s="151"/>
      <c r="AW184" s="151"/>
      <c r="AX184" s="151"/>
      <c r="AY184" s="151"/>
      <c r="AZ184" s="151"/>
      <c r="BA184" s="151"/>
      <c r="BB184" s="151"/>
      <c r="BC184" s="151"/>
      <c r="BD184" s="151"/>
      <c r="BE184" s="151"/>
      <c r="BF184" s="151"/>
      <c r="BG184" s="151"/>
      <c r="BH184" s="151"/>
    </row>
    <row r="185" spans="1:60" outlineLevel="1">
      <c r="A185" s="152"/>
      <c r="B185" s="159"/>
      <c r="C185" s="185" t="s">
        <v>248</v>
      </c>
      <c r="D185" s="163"/>
      <c r="E185" s="167">
        <v>56.1</v>
      </c>
      <c r="F185" s="169"/>
      <c r="G185" s="169"/>
      <c r="H185" s="169"/>
      <c r="I185" s="169"/>
      <c r="J185" s="169"/>
      <c r="K185" s="169"/>
      <c r="L185" s="169"/>
      <c r="M185" s="169"/>
      <c r="N185" s="161"/>
      <c r="O185" s="161"/>
      <c r="P185" s="161"/>
      <c r="Q185" s="161"/>
      <c r="R185" s="161"/>
      <c r="S185" s="161"/>
      <c r="T185" s="162"/>
      <c r="U185" s="161"/>
      <c r="V185" s="151"/>
      <c r="W185" s="151"/>
      <c r="X185" s="151"/>
      <c r="Y185" s="151"/>
      <c r="Z185" s="151"/>
      <c r="AA185" s="151"/>
      <c r="AB185" s="151"/>
      <c r="AC185" s="151"/>
      <c r="AD185" s="151"/>
      <c r="AE185" s="151" t="s">
        <v>126</v>
      </c>
      <c r="AF185" s="151">
        <v>0</v>
      </c>
      <c r="AG185" s="151"/>
      <c r="AH185" s="151"/>
      <c r="AI185" s="151"/>
      <c r="AJ185" s="151"/>
      <c r="AK185" s="151"/>
      <c r="AL185" s="151"/>
      <c r="AM185" s="151"/>
      <c r="AN185" s="151"/>
      <c r="AO185" s="151"/>
      <c r="AP185" s="151"/>
      <c r="AQ185" s="151"/>
      <c r="AR185" s="151"/>
      <c r="AS185" s="151"/>
      <c r="AT185" s="151"/>
      <c r="AU185" s="151"/>
      <c r="AV185" s="151"/>
      <c r="AW185" s="151"/>
      <c r="AX185" s="151"/>
      <c r="AY185" s="151"/>
      <c r="AZ185" s="151"/>
      <c r="BA185" s="151"/>
      <c r="BB185" s="151"/>
      <c r="BC185" s="151"/>
      <c r="BD185" s="151"/>
      <c r="BE185" s="151"/>
      <c r="BF185" s="151"/>
      <c r="BG185" s="151"/>
      <c r="BH185" s="151"/>
    </row>
    <row r="186" spans="1:60">
      <c r="A186" s="153" t="s">
        <v>119</v>
      </c>
      <c r="B186" s="160" t="s">
        <v>88</v>
      </c>
      <c r="C186" s="186" t="s">
        <v>89</v>
      </c>
      <c r="D186" s="164"/>
      <c r="E186" s="168"/>
      <c r="F186" s="170"/>
      <c r="G186" s="170">
        <f>SUM(G175:G185)</f>
        <v>0</v>
      </c>
      <c r="H186" s="170"/>
      <c r="I186" s="170">
        <f>SUM(I187:I188)</f>
        <v>4570.66</v>
      </c>
      <c r="J186" s="170"/>
      <c r="K186" s="170">
        <f>SUM(K187:K188)</f>
        <v>15957.73</v>
      </c>
      <c r="L186" s="170"/>
      <c r="M186" s="170">
        <f>SUM(M187:M188)</f>
        <v>0</v>
      </c>
      <c r="N186" s="164"/>
      <c r="O186" s="164">
        <f>SUM(O187:O188)</f>
        <v>0.10635</v>
      </c>
      <c r="P186" s="164"/>
      <c r="Q186" s="164">
        <f>SUM(Q187:Q188)</f>
        <v>0</v>
      </c>
      <c r="R186" s="164"/>
      <c r="S186" s="164"/>
      <c r="T186" s="165"/>
      <c r="U186" s="164">
        <f>SUM(U187:U188)</f>
        <v>38.96</v>
      </c>
      <c r="AE186" t="s">
        <v>120</v>
      </c>
    </row>
    <row r="187" spans="1:60" outlineLevel="1">
      <c r="A187" s="152">
        <v>58</v>
      </c>
      <c r="B187" s="159" t="s">
        <v>333</v>
      </c>
      <c r="C187" s="184" t="s">
        <v>334</v>
      </c>
      <c r="D187" s="161" t="s">
        <v>148</v>
      </c>
      <c r="E187" s="166">
        <v>247.33</v>
      </c>
      <c r="F187" s="169">
        <v>0</v>
      </c>
      <c r="G187" s="169">
        <f>F187*E187</f>
        <v>0</v>
      </c>
      <c r="H187" s="169">
        <v>18.48</v>
      </c>
      <c r="I187" s="169">
        <f>ROUND(E187*H187,2)</f>
        <v>4570.66</v>
      </c>
      <c r="J187" s="169">
        <v>64.52</v>
      </c>
      <c r="K187" s="169">
        <f>ROUND(E187*J187,2)</f>
        <v>15957.73</v>
      </c>
      <c r="L187" s="169">
        <v>21</v>
      </c>
      <c r="M187" s="169">
        <f>G187*(1+L187/100)</f>
        <v>0</v>
      </c>
      <c r="N187" s="161">
        <v>4.2999999999999999E-4</v>
      </c>
      <c r="O187" s="161">
        <f>ROUND(E187*N187,5)</f>
        <v>0.10635</v>
      </c>
      <c r="P187" s="161">
        <v>0</v>
      </c>
      <c r="Q187" s="161">
        <f>ROUND(E187*P187,5)</f>
        <v>0</v>
      </c>
      <c r="R187" s="161"/>
      <c r="S187" s="161"/>
      <c r="T187" s="162">
        <v>0.15754000000000001</v>
      </c>
      <c r="U187" s="161">
        <f>ROUND(E187*T187,2)</f>
        <v>38.96</v>
      </c>
      <c r="V187" s="151"/>
      <c r="W187" s="151"/>
      <c r="X187" s="151"/>
      <c r="Y187" s="151"/>
      <c r="Z187" s="151"/>
      <c r="AA187" s="151"/>
      <c r="AB187" s="151"/>
      <c r="AC187" s="151"/>
      <c r="AD187" s="151"/>
      <c r="AE187" s="151" t="s">
        <v>124</v>
      </c>
      <c r="AF187" s="151"/>
      <c r="AG187" s="151"/>
      <c r="AH187" s="151"/>
      <c r="AI187" s="151"/>
      <c r="AJ187" s="151"/>
      <c r="AK187" s="151"/>
      <c r="AL187" s="151"/>
      <c r="AM187" s="151"/>
      <c r="AN187" s="151"/>
      <c r="AO187" s="151"/>
      <c r="AP187" s="151"/>
      <c r="AQ187" s="151"/>
      <c r="AR187" s="151"/>
      <c r="AS187" s="151"/>
      <c r="AT187" s="151"/>
      <c r="AU187" s="151"/>
      <c r="AV187" s="151"/>
      <c r="AW187" s="151"/>
      <c r="AX187" s="151"/>
      <c r="AY187" s="151"/>
      <c r="AZ187" s="151"/>
      <c r="BA187" s="151"/>
      <c r="BB187" s="151"/>
      <c r="BC187" s="151"/>
      <c r="BD187" s="151"/>
      <c r="BE187" s="151"/>
      <c r="BF187" s="151"/>
      <c r="BG187" s="151"/>
      <c r="BH187" s="151"/>
    </row>
    <row r="188" spans="1:60" outlineLevel="1">
      <c r="A188" s="152"/>
      <c r="B188" s="159"/>
      <c r="C188" s="185" t="s">
        <v>335</v>
      </c>
      <c r="D188" s="163"/>
      <c r="E188" s="167">
        <v>247.33</v>
      </c>
      <c r="F188" s="169"/>
      <c r="G188" s="169"/>
      <c r="H188" s="169"/>
      <c r="I188" s="169"/>
      <c r="J188" s="169"/>
      <c r="K188" s="169"/>
      <c r="L188" s="169"/>
      <c r="M188" s="169"/>
      <c r="N188" s="161"/>
      <c r="O188" s="161"/>
      <c r="P188" s="161"/>
      <c r="Q188" s="161"/>
      <c r="R188" s="161"/>
      <c r="S188" s="161"/>
      <c r="T188" s="162"/>
      <c r="U188" s="161"/>
      <c r="V188" s="151"/>
      <c r="W188" s="151"/>
      <c r="X188" s="151"/>
      <c r="Y188" s="151"/>
      <c r="Z188" s="151"/>
      <c r="AA188" s="151"/>
      <c r="AB188" s="151"/>
      <c r="AC188" s="151"/>
      <c r="AD188" s="151"/>
      <c r="AE188" s="151" t="s">
        <v>126</v>
      </c>
      <c r="AF188" s="151">
        <v>0</v>
      </c>
      <c r="AG188" s="151"/>
      <c r="AH188" s="151"/>
      <c r="AI188" s="151"/>
      <c r="AJ188" s="151"/>
      <c r="AK188" s="151"/>
      <c r="AL188" s="151"/>
      <c r="AM188" s="151"/>
      <c r="AN188" s="151"/>
      <c r="AO188" s="151"/>
      <c r="AP188" s="151"/>
      <c r="AQ188" s="151"/>
      <c r="AR188" s="151"/>
      <c r="AS188" s="151"/>
      <c r="AT188" s="151"/>
      <c r="AU188" s="151"/>
      <c r="AV188" s="151"/>
      <c r="AW188" s="151"/>
      <c r="AX188" s="151"/>
      <c r="AY188" s="151"/>
      <c r="AZ188" s="151"/>
      <c r="BA188" s="151"/>
      <c r="BB188" s="151"/>
      <c r="BC188" s="151"/>
      <c r="BD188" s="151"/>
      <c r="BE188" s="151"/>
      <c r="BF188" s="151"/>
      <c r="BG188" s="151"/>
      <c r="BH188" s="151"/>
    </row>
    <row r="189" spans="1:60">
      <c r="A189" s="153" t="s">
        <v>119</v>
      </c>
      <c r="B189" s="160" t="s">
        <v>90</v>
      </c>
      <c r="C189" s="186" t="s">
        <v>91</v>
      </c>
      <c r="D189" s="164"/>
      <c r="E189" s="168"/>
      <c r="F189" s="170"/>
      <c r="G189" s="170">
        <f>SUM(G187:G188)</f>
        <v>0</v>
      </c>
      <c r="H189" s="170"/>
      <c r="I189" s="170">
        <f>SUM(I190:I191)</f>
        <v>0</v>
      </c>
      <c r="J189" s="170"/>
      <c r="K189" s="170">
        <f>SUM(K190:K191)</f>
        <v>1703.25</v>
      </c>
      <c r="L189" s="170"/>
      <c r="M189" s="170">
        <f>SUM(M190:M191)</f>
        <v>0</v>
      </c>
      <c r="N189" s="164"/>
      <c r="O189" s="164">
        <f>SUM(O190:O191)</f>
        <v>0</v>
      </c>
      <c r="P189" s="164"/>
      <c r="Q189" s="164">
        <f>SUM(Q190:Q191)</f>
        <v>0</v>
      </c>
      <c r="R189" s="164"/>
      <c r="S189" s="164"/>
      <c r="T189" s="165"/>
      <c r="U189" s="164">
        <f>SUM(U190:U191)</f>
        <v>4.03</v>
      </c>
      <c r="AE189" t="s">
        <v>120</v>
      </c>
    </row>
    <row r="190" spans="1:60" outlineLevel="1">
      <c r="A190" s="152">
        <v>59</v>
      </c>
      <c r="B190" s="159" t="s">
        <v>336</v>
      </c>
      <c r="C190" s="184" t="s">
        <v>337</v>
      </c>
      <c r="D190" s="161" t="s">
        <v>152</v>
      </c>
      <c r="E190" s="166">
        <v>9</v>
      </c>
      <c r="F190" s="169">
        <v>0</v>
      </c>
      <c r="G190" s="169">
        <f>F190*E190</f>
        <v>0</v>
      </c>
      <c r="H190" s="169">
        <v>0</v>
      </c>
      <c r="I190" s="169">
        <f>ROUND(E190*H190,2)</f>
        <v>0</v>
      </c>
      <c r="J190" s="169">
        <v>115.5</v>
      </c>
      <c r="K190" s="169">
        <f>ROUND(E190*J190,2)</f>
        <v>1039.5</v>
      </c>
      <c r="L190" s="169">
        <v>21</v>
      </c>
      <c r="M190" s="169">
        <f>G190*(1+L190/100)</f>
        <v>0</v>
      </c>
      <c r="N190" s="161">
        <v>0</v>
      </c>
      <c r="O190" s="161">
        <f>ROUND(E190*N190,5)</f>
        <v>0</v>
      </c>
      <c r="P190" s="161">
        <v>0</v>
      </c>
      <c r="Q190" s="161">
        <f>ROUND(E190*P190,5)</f>
        <v>0</v>
      </c>
      <c r="R190" s="161"/>
      <c r="S190" s="161"/>
      <c r="T190" s="162">
        <v>0.3</v>
      </c>
      <c r="U190" s="161">
        <f>ROUND(E190*T190,2)</f>
        <v>2.7</v>
      </c>
      <c r="V190" s="151"/>
      <c r="W190" s="151"/>
      <c r="X190" s="151"/>
      <c r="Y190" s="151"/>
      <c r="Z190" s="151"/>
      <c r="AA190" s="151"/>
      <c r="AB190" s="151"/>
      <c r="AC190" s="151"/>
      <c r="AD190" s="151"/>
      <c r="AE190" s="151" t="s">
        <v>124</v>
      </c>
      <c r="AF190" s="151"/>
      <c r="AG190" s="151"/>
      <c r="AH190" s="151"/>
      <c r="AI190" s="151"/>
      <c r="AJ190" s="151"/>
      <c r="AK190" s="151"/>
      <c r="AL190" s="151"/>
      <c r="AM190" s="151"/>
      <c r="AN190" s="151"/>
      <c r="AO190" s="151"/>
      <c r="AP190" s="151"/>
      <c r="AQ190" s="151"/>
      <c r="AR190" s="151"/>
      <c r="AS190" s="151"/>
      <c r="AT190" s="151"/>
      <c r="AU190" s="151"/>
      <c r="AV190" s="151"/>
      <c r="AW190" s="151"/>
      <c r="AX190" s="151"/>
      <c r="AY190" s="151"/>
      <c r="AZ190" s="151"/>
      <c r="BA190" s="151"/>
      <c r="BB190" s="151"/>
      <c r="BC190" s="151"/>
      <c r="BD190" s="151"/>
      <c r="BE190" s="151"/>
      <c r="BF190" s="151"/>
      <c r="BG190" s="151"/>
      <c r="BH190" s="151"/>
    </row>
    <row r="191" spans="1:60" outlineLevel="1">
      <c r="A191" s="152">
        <v>60</v>
      </c>
      <c r="B191" s="159" t="s">
        <v>338</v>
      </c>
      <c r="C191" s="184" t="s">
        <v>339</v>
      </c>
      <c r="D191" s="161" t="s">
        <v>152</v>
      </c>
      <c r="E191" s="166">
        <v>4.5</v>
      </c>
      <c r="F191" s="169">
        <v>0</v>
      </c>
      <c r="G191" s="169">
        <f>F191*E191</f>
        <v>0</v>
      </c>
      <c r="H191" s="169">
        <v>0</v>
      </c>
      <c r="I191" s="169">
        <f>ROUND(E191*H191,2)</f>
        <v>0</v>
      </c>
      <c r="J191" s="169">
        <v>147.5</v>
      </c>
      <c r="K191" s="169">
        <f>ROUND(E191*J191,2)</f>
        <v>663.75</v>
      </c>
      <c r="L191" s="169">
        <v>21</v>
      </c>
      <c r="M191" s="169">
        <f>G191*(1+L191/100)</f>
        <v>0</v>
      </c>
      <c r="N191" s="161">
        <v>0</v>
      </c>
      <c r="O191" s="161">
        <f>ROUND(E191*N191,5)</f>
        <v>0</v>
      </c>
      <c r="P191" s="161">
        <v>0</v>
      </c>
      <c r="Q191" s="161">
        <f>ROUND(E191*P191,5)</f>
        <v>0</v>
      </c>
      <c r="R191" s="161"/>
      <c r="S191" s="161"/>
      <c r="T191" s="162">
        <v>0.29515999999999998</v>
      </c>
      <c r="U191" s="161">
        <f>ROUND(E191*T191,2)</f>
        <v>1.33</v>
      </c>
      <c r="V191" s="151"/>
      <c r="W191" s="151"/>
      <c r="X191" s="151"/>
      <c r="Y191" s="151"/>
      <c r="Z191" s="151"/>
      <c r="AA191" s="151"/>
      <c r="AB191" s="151"/>
      <c r="AC191" s="151"/>
      <c r="AD191" s="151"/>
      <c r="AE191" s="151" t="s">
        <v>124</v>
      </c>
      <c r="AF191" s="151"/>
      <c r="AG191" s="151"/>
      <c r="AH191" s="151"/>
      <c r="AI191" s="151"/>
      <c r="AJ191" s="151"/>
      <c r="AK191" s="151"/>
      <c r="AL191" s="151"/>
      <c r="AM191" s="151"/>
      <c r="AN191" s="151"/>
      <c r="AO191" s="151"/>
      <c r="AP191" s="151"/>
      <c r="AQ191" s="151"/>
      <c r="AR191" s="151"/>
      <c r="AS191" s="151"/>
      <c r="AT191" s="151"/>
      <c r="AU191" s="151"/>
      <c r="AV191" s="151"/>
      <c r="AW191" s="151"/>
      <c r="AX191" s="151"/>
      <c r="AY191" s="151"/>
      <c r="AZ191" s="151"/>
      <c r="BA191" s="151"/>
      <c r="BB191" s="151"/>
      <c r="BC191" s="151"/>
      <c r="BD191" s="151"/>
      <c r="BE191" s="151"/>
      <c r="BF191" s="151"/>
      <c r="BG191" s="151"/>
      <c r="BH191" s="151"/>
    </row>
    <row r="192" spans="1:60">
      <c r="A192" s="153" t="s">
        <v>119</v>
      </c>
      <c r="B192" s="160" t="s">
        <v>92</v>
      </c>
      <c r="C192" s="186" t="s">
        <v>26</v>
      </c>
      <c r="D192" s="164"/>
      <c r="E192" s="168"/>
      <c r="F192" s="170"/>
      <c r="G192" s="170">
        <f>SUM(G190:G191)</f>
        <v>0</v>
      </c>
      <c r="H192" s="170"/>
      <c r="I192" s="170">
        <f>SUM(I193:I193)</f>
        <v>0</v>
      </c>
      <c r="J192" s="170"/>
      <c r="K192" s="170">
        <f>SUM(K193:K193)</f>
        <v>15000</v>
      </c>
      <c r="L192" s="170"/>
      <c r="M192" s="170">
        <f>SUM(M193:M193)</f>
        <v>0</v>
      </c>
      <c r="N192" s="164"/>
      <c r="O192" s="164">
        <f>SUM(O193:O193)</f>
        <v>0</v>
      </c>
      <c r="P192" s="164"/>
      <c r="Q192" s="164">
        <f>SUM(Q193:Q193)</f>
        <v>0</v>
      </c>
      <c r="R192" s="164"/>
      <c r="S192" s="164"/>
      <c r="T192" s="165"/>
      <c r="U192" s="164">
        <f>SUM(U193:U193)</f>
        <v>0</v>
      </c>
      <c r="AE192" t="s">
        <v>120</v>
      </c>
    </row>
    <row r="193" spans="1:60" outlineLevel="1">
      <c r="A193" s="178">
        <v>61</v>
      </c>
      <c r="B193" s="179" t="s">
        <v>340</v>
      </c>
      <c r="C193" s="187" t="s">
        <v>341</v>
      </c>
      <c r="D193" s="180" t="s">
        <v>342</v>
      </c>
      <c r="E193" s="181">
        <v>1</v>
      </c>
      <c r="F193" s="182">
        <v>0</v>
      </c>
      <c r="G193" s="182">
        <f>F193*E193</f>
        <v>0</v>
      </c>
      <c r="H193" s="182">
        <v>0</v>
      </c>
      <c r="I193" s="182">
        <f>ROUND(E193*H193,2)</f>
        <v>0</v>
      </c>
      <c r="J193" s="182">
        <v>15000</v>
      </c>
      <c r="K193" s="182">
        <f>ROUND(E193*J193,2)</f>
        <v>15000</v>
      </c>
      <c r="L193" s="182">
        <v>21</v>
      </c>
      <c r="M193" s="182">
        <f>G193*(1+L193/100)</f>
        <v>0</v>
      </c>
      <c r="N193" s="180">
        <v>0</v>
      </c>
      <c r="O193" s="180">
        <f>ROUND(E193*N193,5)</f>
        <v>0</v>
      </c>
      <c r="P193" s="180">
        <v>0</v>
      </c>
      <c r="Q193" s="180">
        <f>ROUND(E193*P193,5)</f>
        <v>0</v>
      </c>
      <c r="R193" s="180"/>
      <c r="S193" s="180"/>
      <c r="T193" s="183">
        <v>0</v>
      </c>
      <c r="U193" s="180">
        <f>ROUND(E193*T193,2)</f>
        <v>0</v>
      </c>
      <c r="V193" s="151"/>
      <c r="W193" s="151"/>
      <c r="X193" s="151"/>
      <c r="Y193" s="151"/>
      <c r="Z193" s="151"/>
      <c r="AA193" s="151"/>
      <c r="AB193" s="151"/>
      <c r="AC193" s="151"/>
      <c r="AD193" s="151"/>
      <c r="AE193" s="151" t="s">
        <v>124</v>
      </c>
      <c r="AF193" s="151"/>
      <c r="AG193" s="151"/>
      <c r="AH193" s="151"/>
      <c r="AI193" s="151"/>
      <c r="AJ193" s="151"/>
      <c r="AK193" s="151"/>
      <c r="AL193" s="151"/>
      <c r="AM193" s="151"/>
      <c r="AN193" s="151"/>
      <c r="AO193" s="151"/>
      <c r="AP193" s="151"/>
      <c r="AQ193" s="151"/>
      <c r="AR193" s="151"/>
      <c r="AS193" s="151"/>
      <c r="AT193" s="151"/>
      <c r="AU193" s="151"/>
      <c r="AV193" s="151"/>
      <c r="AW193" s="151"/>
      <c r="AX193" s="151"/>
      <c r="AY193" s="151"/>
      <c r="AZ193" s="151"/>
      <c r="BA193" s="151"/>
      <c r="BB193" s="151"/>
      <c r="BC193" s="151"/>
      <c r="BD193" s="151"/>
      <c r="BE193" s="151"/>
      <c r="BF193" s="151"/>
      <c r="BG193" s="151"/>
      <c r="BH193" s="151"/>
    </row>
    <row r="194" spans="1:60">
      <c r="A194" s="6"/>
      <c r="B194" s="7" t="s">
        <v>343</v>
      </c>
      <c r="C194" s="188" t="s">
        <v>343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AC194">
        <v>15</v>
      </c>
      <c r="AD194">
        <v>21</v>
      </c>
    </row>
    <row r="195" spans="1:60">
      <c r="C195" s="189"/>
      <c r="AE195" t="s">
        <v>344</v>
      </c>
    </row>
  </sheetData>
  <mergeCells count="28">
    <mergeCell ref="C160:G160"/>
    <mergeCell ref="C162:G162"/>
    <mergeCell ref="C164:G164"/>
    <mergeCell ref="C167:G167"/>
    <mergeCell ref="C154:G154"/>
    <mergeCell ref="C155:G155"/>
    <mergeCell ref="C156:G156"/>
    <mergeCell ref="C157:G157"/>
    <mergeCell ref="C158:G158"/>
    <mergeCell ref="C159:G159"/>
    <mergeCell ref="C152:G152"/>
    <mergeCell ref="C140:G140"/>
    <mergeCell ref="C141:G141"/>
    <mergeCell ref="C142:G142"/>
    <mergeCell ref="C143:G143"/>
    <mergeCell ref="C144:G144"/>
    <mergeCell ref="C146:G146"/>
    <mergeCell ref="C147:G147"/>
    <mergeCell ref="C148:G148"/>
    <mergeCell ref="C149:G149"/>
    <mergeCell ref="C150:G150"/>
    <mergeCell ref="C151:G151"/>
    <mergeCell ref="C139:G139"/>
    <mergeCell ref="A1:G1"/>
    <mergeCell ref="C2:G2"/>
    <mergeCell ref="C3:G3"/>
    <mergeCell ref="C4:G4"/>
    <mergeCell ref="C138:G138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havlik</cp:lastModifiedBy>
  <cp:lastPrinted>2014-02-28T09:52:57Z</cp:lastPrinted>
  <dcterms:created xsi:type="dcterms:W3CDTF">2009-04-08T07:15:50Z</dcterms:created>
  <dcterms:modified xsi:type="dcterms:W3CDTF">2020-11-24T06:58:59Z</dcterms:modified>
</cp:coreProperties>
</file>