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LNConsult s.r.o\"/>
    </mc:Choice>
  </mc:AlternateContent>
  <bookViews>
    <workbookView xWindow="0" yWindow="0" windowWidth="0" windowHeight="0"/>
  </bookViews>
  <sheets>
    <sheet name="Rekapitulace stavby" sheetId="1" r:id="rId1"/>
    <sheet name="SO 000 - VRN" sheetId="2" r:id="rId2"/>
    <sheet name="SO101 - Komunikace" sheetId="3" r:id="rId3"/>
    <sheet name="SO301 - Vodovodní řad V1 ..." sheetId="4" r:id="rId4"/>
    <sheet name="SO302 - Vodovodní řad V1 ..." sheetId="5" r:id="rId5"/>
    <sheet name="SO303 - Vodovodní řad V2" sheetId="6" r:id="rId6"/>
    <sheet name="SO304 - Vodovodní přípojk..." sheetId="7" r:id="rId7"/>
    <sheet name="SO305 - Vodovodní přípojk..." sheetId="8" r:id="rId8"/>
    <sheet name="SO306 - Spojná kanalizačn..." sheetId="9" r:id="rId9"/>
    <sheet name="SO307 - Prodloužení kanal..." sheetId="10" r:id="rId10"/>
    <sheet name="SO308 - Kanalizační přípojky" sheetId="11" r:id="rId11"/>
    <sheet name="SO309 - ATS" sheetId="12" r:id="rId12"/>
  </sheets>
  <definedNames>
    <definedName name="_xlnm.Print_Area" localSheetId="0">'Rekapitulace stavby'!$D$4:$AO$76,'Rekapitulace stavby'!$C$82:$AQ$106</definedName>
    <definedName name="_xlnm.Print_Titles" localSheetId="0">'Rekapitulace stavby'!$92:$92</definedName>
    <definedName name="_xlnm._FilterDatabase" localSheetId="1" hidden="1">'SO 000 - VRN'!$C$117:$K$136</definedName>
    <definedName name="_xlnm.Print_Area" localSheetId="1">'SO 000 - VRN'!$C$4:$J$76,'SO 000 - VRN'!$C$82:$J$99,'SO 000 - VRN'!$C$105:$K$136</definedName>
    <definedName name="_xlnm.Print_Titles" localSheetId="1">'SO 000 - VRN'!$117:$117</definedName>
    <definedName name="_xlnm._FilterDatabase" localSheetId="2" hidden="1">'SO101 - Komunikace'!$C$122:$K$180</definedName>
    <definedName name="_xlnm.Print_Area" localSheetId="2">'SO101 - Komunikace'!$C$4:$J$76,'SO101 - Komunikace'!$C$82:$J$104,'SO101 - Komunikace'!$C$110:$K$180</definedName>
    <definedName name="_xlnm.Print_Titles" localSheetId="2">'SO101 - Komunikace'!$122:$122</definedName>
    <definedName name="_xlnm._FilterDatabase" localSheetId="3" hidden="1">'SO301 - Vodovodní řad V1 ...'!$C$121:$K$201</definedName>
    <definedName name="_xlnm.Print_Area" localSheetId="3">'SO301 - Vodovodní řad V1 ...'!$C$4:$J$76,'SO301 - Vodovodní řad V1 ...'!$C$82:$J$103,'SO301 - Vodovodní řad V1 ...'!$C$109:$K$201</definedName>
    <definedName name="_xlnm.Print_Titles" localSheetId="3">'SO301 - Vodovodní řad V1 ...'!$121:$121</definedName>
    <definedName name="_xlnm._FilterDatabase" localSheetId="4" hidden="1">'SO302 - Vodovodní řad V1 ...'!$C$121:$K$201</definedName>
    <definedName name="_xlnm.Print_Area" localSheetId="4">'SO302 - Vodovodní řad V1 ...'!$C$4:$J$76,'SO302 - Vodovodní řad V1 ...'!$C$82:$J$103,'SO302 - Vodovodní řad V1 ...'!$C$109:$K$201</definedName>
    <definedName name="_xlnm.Print_Titles" localSheetId="4">'SO302 - Vodovodní řad V1 ...'!$121:$121</definedName>
    <definedName name="_xlnm._FilterDatabase" localSheetId="5" hidden="1">'SO303 - Vodovodní řad V2'!$C$121:$K$195</definedName>
    <definedName name="_xlnm.Print_Area" localSheetId="5">'SO303 - Vodovodní řad V2'!$C$4:$J$76,'SO303 - Vodovodní řad V2'!$C$82:$J$103,'SO303 - Vodovodní řad V2'!$C$109:$K$195</definedName>
    <definedName name="_xlnm.Print_Titles" localSheetId="5">'SO303 - Vodovodní řad V2'!$121:$121</definedName>
    <definedName name="_xlnm._FilterDatabase" localSheetId="6" hidden="1">'SO304 - Vodovodní přípojk...'!$C$122:$K$175</definedName>
    <definedName name="_xlnm.Print_Area" localSheetId="6">'SO304 - Vodovodní přípojk...'!$C$4:$J$76,'SO304 - Vodovodní přípojk...'!$C$82:$J$104,'SO304 - Vodovodní přípojk...'!$C$110:$K$175</definedName>
    <definedName name="_xlnm.Print_Titles" localSheetId="6">'SO304 - Vodovodní přípojk...'!$122:$122</definedName>
    <definedName name="_xlnm._FilterDatabase" localSheetId="7" hidden="1">'SO305 - Vodovodní přípojk...'!$C$122:$K$175</definedName>
    <definedName name="_xlnm.Print_Area" localSheetId="7">'SO305 - Vodovodní přípojk...'!$C$4:$J$76,'SO305 - Vodovodní přípojk...'!$C$82:$J$104,'SO305 - Vodovodní přípojk...'!$C$110:$K$175</definedName>
    <definedName name="_xlnm.Print_Titles" localSheetId="7">'SO305 - Vodovodní přípojk...'!$122:$122</definedName>
    <definedName name="_xlnm._FilterDatabase" localSheetId="8" hidden="1">'SO306 - Spojná kanalizačn...'!$C$124:$K$192</definedName>
    <definedName name="_xlnm.Print_Area" localSheetId="8">'SO306 - Spojná kanalizačn...'!$C$4:$J$76,'SO306 - Spojná kanalizačn...'!$C$82:$J$106,'SO306 - Spojná kanalizačn...'!$C$112:$K$192</definedName>
    <definedName name="_xlnm.Print_Titles" localSheetId="8">'SO306 - Spojná kanalizačn...'!$124:$124</definedName>
    <definedName name="_xlnm._FilterDatabase" localSheetId="9" hidden="1">'SO307 - Prodloužení kanal...'!$C$123:$K$188</definedName>
    <definedName name="_xlnm.Print_Area" localSheetId="9">'SO307 - Prodloužení kanal...'!$C$4:$J$76,'SO307 - Prodloužení kanal...'!$C$82:$J$105,'SO307 - Prodloužení kanal...'!$C$111:$K$188</definedName>
    <definedName name="_xlnm.Print_Titles" localSheetId="9">'SO307 - Prodloužení kanal...'!$123:$123</definedName>
    <definedName name="_xlnm._FilterDatabase" localSheetId="10" hidden="1">'SO308 - Kanalizační přípojky'!$C$123:$K$186</definedName>
    <definedName name="_xlnm.Print_Area" localSheetId="10">'SO308 - Kanalizační přípojky'!$C$4:$J$76,'SO308 - Kanalizační přípojky'!$C$82:$J$105,'SO308 - Kanalizační přípojky'!$C$111:$K$186</definedName>
    <definedName name="_xlnm.Print_Titles" localSheetId="10">'SO308 - Kanalizační přípojky'!$123:$123</definedName>
    <definedName name="_xlnm._FilterDatabase" localSheetId="11" hidden="1">'SO309 - ATS'!$C$135:$K$311</definedName>
    <definedName name="_xlnm.Print_Area" localSheetId="11">'SO309 - ATS'!$C$4:$J$76,'SO309 - ATS'!$C$82:$J$117,'SO309 - ATS'!$C$123:$K$311</definedName>
    <definedName name="_xlnm.Print_Titles" localSheetId="11">'SO309 - ATS'!$135:$135</definedName>
  </definedNames>
  <calcPr/>
</workbook>
</file>

<file path=xl/calcChain.xml><?xml version="1.0" encoding="utf-8"?>
<calcChain xmlns="http://schemas.openxmlformats.org/spreadsheetml/2006/main">
  <c i="12" l="1" r="J37"/>
  <c r="J36"/>
  <c i="1" r="AY105"/>
  <c i="12" r="J35"/>
  <c i="1" r="AX105"/>
  <c i="12" r="BI311"/>
  <c r="BH311"/>
  <c r="BG311"/>
  <c r="BF311"/>
  <c r="T311"/>
  <c r="T310"/>
  <c r="T309"/>
  <c r="R311"/>
  <c r="R310"/>
  <c r="R309"/>
  <c r="P311"/>
  <c r="P310"/>
  <c r="P309"/>
  <c r="BI308"/>
  <c r="BH308"/>
  <c r="BG308"/>
  <c r="BF308"/>
  <c r="T308"/>
  <c r="R308"/>
  <c r="P308"/>
  <c r="BI307"/>
  <c r="BH307"/>
  <c r="BG307"/>
  <c r="BF307"/>
  <c r="T307"/>
  <c r="R307"/>
  <c r="P307"/>
  <c r="BI306"/>
  <c r="BH306"/>
  <c r="BG306"/>
  <c r="BF306"/>
  <c r="T306"/>
  <c r="R306"/>
  <c r="P306"/>
  <c r="BI305"/>
  <c r="BH305"/>
  <c r="BG305"/>
  <c r="BF305"/>
  <c r="T305"/>
  <c r="R305"/>
  <c r="P305"/>
  <c r="BI304"/>
  <c r="BH304"/>
  <c r="BG304"/>
  <c r="BF304"/>
  <c r="T304"/>
  <c r="R304"/>
  <c r="P304"/>
  <c r="BI303"/>
  <c r="BH303"/>
  <c r="BG303"/>
  <c r="BF303"/>
  <c r="T303"/>
  <c r="R303"/>
  <c r="P303"/>
  <c r="BI302"/>
  <c r="BH302"/>
  <c r="BG302"/>
  <c r="BF302"/>
  <c r="T302"/>
  <c r="R302"/>
  <c r="P302"/>
  <c r="BI301"/>
  <c r="BH301"/>
  <c r="BG301"/>
  <c r="BF301"/>
  <c r="T301"/>
  <c r="R301"/>
  <c r="P301"/>
  <c r="BI299"/>
  <c r="BH299"/>
  <c r="BG299"/>
  <c r="BF299"/>
  <c r="T299"/>
  <c r="R299"/>
  <c r="P299"/>
  <c r="BI298"/>
  <c r="BH298"/>
  <c r="BG298"/>
  <c r="BF298"/>
  <c r="T298"/>
  <c r="R298"/>
  <c r="P298"/>
  <c r="BI297"/>
  <c r="BH297"/>
  <c r="BG297"/>
  <c r="BF297"/>
  <c r="T297"/>
  <c r="R297"/>
  <c r="P297"/>
  <c r="BI295"/>
  <c r="BH295"/>
  <c r="BG295"/>
  <c r="BF295"/>
  <c r="T295"/>
  <c r="R295"/>
  <c r="P295"/>
  <c r="BI294"/>
  <c r="BH294"/>
  <c r="BG294"/>
  <c r="BF294"/>
  <c r="T294"/>
  <c r="R294"/>
  <c r="P294"/>
  <c r="BI292"/>
  <c r="BH292"/>
  <c r="BG292"/>
  <c r="BF292"/>
  <c r="T292"/>
  <c r="R292"/>
  <c r="P292"/>
  <c r="BI291"/>
  <c r="BH291"/>
  <c r="BG291"/>
  <c r="BF291"/>
  <c r="T291"/>
  <c r="R291"/>
  <c r="P291"/>
  <c r="BI289"/>
  <c r="BH289"/>
  <c r="BG289"/>
  <c r="BF289"/>
  <c r="T289"/>
  <c r="R289"/>
  <c r="P289"/>
  <c r="BI287"/>
  <c r="BH287"/>
  <c r="BG287"/>
  <c r="BF287"/>
  <c r="T287"/>
  <c r="R287"/>
  <c r="P287"/>
  <c r="BI286"/>
  <c r="BH286"/>
  <c r="BG286"/>
  <c r="BF286"/>
  <c r="T286"/>
  <c r="R286"/>
  <c r="P286"/>
  <c r="BI284"/>
  <c r="BH284"/>
  <c r="BG284"/>
  <c r="BF284"/>
  <c r="T284"/>
  <c r="R284"/>
  <c r="P284"/>
  <c r="BI283"/>
  <c r="BH283"/>
  <c r="BG283"/>
  <c r="BF283"/>
  <c r="T283"/>
  <c r="R283"/>
  <c r="P283"/>
  <c r="BI282"/>
  <c r="BH282"/>
  <c r="BG282"/>
  <c r="BF282"/>
  <c r="T282"/>
  <c r="R282"/>
  <c r="P282"/>
  <c r="BI281"/>
  <c r="BH281"/>
  <c r="BG281"/>
  <c r="BF281"/>
  <c r="T281"/>
  <c r="R281"/>
  <c r="P281"/>
  <c r="BI279"/>
  <c r="BH279"/>
  <c r="BG279"/>
  <c r="BF279"/>
  <c r="T279"/>
  <c r="R279"/>
  <c r="P279"/>
  <c r="BI278"/>
  <c r="BH278"/>
  <c r="BG278"/>
  <c r="BF278"/>
  <c r="T278"/>
  <c r="R278"/>
  <c r="P278"/>
  <c r="BI276"/>
  <c r="BH276"/>
  <c r="BG276"/>
  <c r="BF276"/>
  <c r="T276"/>
  <c r="R276"/>
  <c r="P276"/>
  <c r="BI275"/>
  <c r="BH275"/>
  <c r="BG275"/>
  <c r="BF275"/>
  <c r="T275"/>
  <c r="R275"/>
  <c r="P275"/>
  <c r="BI274"/>
  <c r="BH274"/>
  <c r="BG274"/>
  <c r="BF274"/>
  <c r="T274"/>
  <c r="R274"/>
  <c r="P274"/>
  <c r="BI273"/>
  <c r="BH273"/>
  <c r="BG273"/>
  <c r="BF273"/>
  <c r="T273"/>
  <c r="R273"/>
  <c r="P273"/>
  <c r="BI272"/>
  <c r="BH272"/>
  <c r="BG272"/>
  <c r="BF272"/>
  <c r="T272"/>
  <c r="R272"/>
  <c r="P272"/>
  <c r="BI271"/>
  <c r="BH271"/>
  <c r="BG271"/>
  <c r="BF271"/>
  <c r="T271"/>
  <c r="R271"/>
  <c r="P271"/>
  <c r="BI270"/>
  <c r="BH270"/>
  <c r="BG270"/>
  <c r="BF270"/>
  <c r="T270"/>
  <c r="R270"/>
  <c r="P270"/>
  <c r="BI269"/>
  <c r="BH269"/>
  <c r="BG269"/>
  <c r="BF269"/>
  <c r="T269"/>
  <c r="R269"/>
  <c r="P269"/>
  <c r="BI268"/>
  <c r="BH268"/>
  <c r="BG268"/>
  <c r="BF268"/>
  <c r="T268"/>
  <c r="R268"/>
  <c r="P268"/>
  <c r="BI267"/>
  <c r="BH267"/>
  <c r="BG267"/>
  <c r="BF267"/>
  <c r="T267"/>
  <c r="R267"/>
  <c r="P267"/>
  <c r="BI266"/>
  <c r="BH266"/>
  <c r="BG266"/>
  <c r="BF266"/>
  <c r="T266"/>
  <c r="R266"/>
  <c r="P266"/>
  <c r="BI265"/>
  <c r="BH265"/>
  <c r="BG265"/>
  <c r="BF265"/>
  <c r="T265"/>
  <c r="R265"/>
  <c r="P265"/>
  <c r="BI264"/>
  <c r="BH264"/>
  <c r="BG264"/>
  <c r="BF264"/>
  <c r="T264"/>
  <c r="R264"/>
  <c r="P264"/>
  <c r="BI263"/>
  <c r="BH263"/>
  <c r="BG263"/>
  <c r="BF263"/>
  <c r="T263"/>
  <c r="R263"/>
  <c r="P263"/>
  <c r="BI261"/>
  <c r="BH261"/>
  <c r="BG261"/>
  <c r="BF261"/>
  <c r="T261"/>
  <c r="R261"/>
  <c r="P261"/>
  <c r="BI260"/>
  <c r="BH260"/>
  <c r="BG260"/>
  <c r="BF260"/>
  <c r="T260"/>
  <c r="R260"/>
  <c r="P260"/>
  <c r="BI259"/>
  <c r="BH259"/>
  <c r="BG259"/>
  <c r="BF259"/>
  <c r="T259"/>
  <c r="R259"/>
  <c r="P259"/>
  <c r="BI258"/>
  <c r="BH258"/>
  <c r="BG258"/>
  <c r="BF258"/>
  <c r="T258"/>
  <c r="R258"/>
  <c r="P258"/>
  <c r="BI256"/>
  <c r="BH256"/>
  <c r="BG256"/>
  <c r="BF256"/>
  <c r="T256"/>
  <c r="R256"/>
  <c r="P256"/>
  <c r="BI255"/>
  <c r="BH255"/>
  <c r="BG255"/>
  <c r="BF255"/>
  <c r="T255"/>
  <c r="R255"/>
  <c r="P255"/>
  <c r="BI254"/>
  <c r="BH254"/>
  <c r="BG254"/>
  <c r="BF254"/>
  <c r="T254"/>
  <c r="R254"/>
  <c r="P254"/>
  <c r="BI253"/>
  <c r="BH253"/>
  <c r="BG253"/>
  <c r="BF253"/>
  <c r="T253"/>
  <c r="R253"/>
  <c r="P253"/>
  <c r="BI252"/>
  <c r="BH252"/>
  <c r="BG252"/>
  <c r="BF252"/>
  <c r="T252"/>
  <c r="R252"/>
  <c r="P252"/>
  <c r="BI251"/>
  <c r="BH251"/>
  <c r="BG251"/>
  <c r="BF251"/>
  <c r="T251"/>
  <c r="R251"/>
  <c r="P251"/>
  <c r="BI250"/>
  <c r="BH250"/>
  <c r="BG250"/>
  <c r="BF250"/>
  <c r="T250"/>
  <c r="R250"/>
  <c r="P250"/>
  <c r="BI249"/>
  <c r="BH249"/>
  <c r="BG249"/>
  <c r="BF249"/>
  <c r="T249"/>
  <c r="R249"/>
  <c r="P249"/>
  <c r="BI248"/>
  <c r="BH248"/>
  <c r="BG248"/>
  <c r="BF248"/>
  <c r="T248"/>
  <c r="R248"/>
  <c r="P248"/>
  <c r="BI246"/>
  <c r="BH246"/>
  <c r="BG246"/>
  <c r="BF246"/>
  <c r="T246"/>
  <c r="R246"/>
  <c r="P246"/>
  <c r="BI245"/>
  <c r="BH245"/>
  <c r="BG245"/>
  <c r="BF245"/>
  <c r="T245"/>
  <c r="R245"/>
  <c r="P245"/>
  <c r="BI244"/>
  <c r="BH244"/>
  <c r="BG244"/>
  <c r="BF244"/>
  <c r="T244"/>
  <c r="R244"/>
  <c r="P244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9"/>
  <c r="BH239"/>
  <c r="BG239"/>
  <c r="BF239"/>
  <c r="T239"/>
  <c r="R239"/>
  <c r="P239"/>
  <c r="BI238"/>
  <c r="BH238"/>
  <c r="BG238"/>
  <c r="BF238"/>
  <c r="T238"/>
  <c r="R238"/>
  <c r="P238"/>
  <c r="BI237"/>
  <c r="BH237"/>
  <c r="BG237"/>
  <c r="BF237"/>
  <c r="T237"/>
  <c r="R237"/>
  <c r="P237"/>
  <c r="BI234"/>
  <c r="BH234"/>
  <c r="BG234"/>
  <c r="BF234"/>
  <c r="T234"/>
  <c r="T233"/>
  <c r="R234"/>
  <c r="R233"/>
  <c r="P234"/>
  <c r="P233"/>
  <c r="BI232"/>
  <c r="BH232"/>
  <c r="BG232"/>
  <c r="BF232"/>
  <c r="T232"/>
  <c r="T231"/>
  <c r="R232"/>
  <c r="R231"/>
  <c r="P232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J132"/>
  <c r="F132"/>
  <c r="F130"/>
  <c r="E128"/>
  <c r="J91"/>
  <c r="F91"/>
  <c r="F89"/>
  <c r="E87"/>
  <c r="J24"/>
  <c r="E24"/>
  <c r="J133"/>
  <c r="J23"/>
  <c r="J18"/>
  <c r="E18"/>
  <c r="F92"/>
  <c r="J17"/>
  <c r="J12"/>
  <c r="J130"/>
  <c r="E7"/>
  <c r="E85"/>
  <c i="11" r="J37"/>
  <c r="J36"/>
  <c i="1" r="AY104"/>
  <c i="11" r="J35"/>
  <c i="1" r="AX104"/>
  <c i="11" r="BI186"/>
  <c r="BH186"/>
  <c r="BG186"/>
  <c r="BF186"/>
  <c r="T186"/>
  <c r="T185"/>
  <c r="R186"/>
  <c r="R185"/>
  <c r="P186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1"/>
  <c r="BH151"/>
  <c r="BG151"/>
  <c r="BF151"/>
  <c r="T151"/>
  <c r="T150"/>
  <c r="R151"/>
  <c r="R150"/>
  <c r="P151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J120"/>
  <c r="F120"/>
  <c r="F118"/>
  <c r="E116"/>
  <c r="J91"/>
  <c r="F91"/>
  <c r="F89"/>
  <c r="E87"/>
  <c r="J24"/>
  <c r="E24"/>
  <c r="J121"/>
  <c r="J23"/>
  <c r="J18"/>
  <c r="E18"/>
  <c r="F92"/>
  <c r="J17"/>
  <c r="J12"/>
  <c r="J89"/>
  <c r="E7"/>
  <c r="E85"/>
  <c i="10" r="J37"/>
  <c r="J36"/>
  <c i="1" r="AY103"/>
  <c i="10" r="J35"/>
  <c i="1" r="AX103"/>
  <c i="10" r="BI188"/>
  <c r="BH188"/>
  <c r="BG188"/>
  <c r="BF188"/>
  <c r="T188"/>
  <c r="T187"/>
  <c r="R188"/>
  <c r="R187"/>
  <c r="P188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1"/>
  <c r="BH151"/>
  <c r="BG151"/>
  <c r="BF151"/>
  <c r="T151"/>
  <c r="T150"/>
  <c r="R151"/>
  <c r="R150"/>
  <c r="P151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J120"/>
  <c r="F120"/>
  <c r="F118"/>
  <c r="E116"/>
  <c r="J91"/>
  <c r="F91"/>
  <c r="F89"/>
  <c r="E87"/>
  <c r="J24"/>
  <c r="E24"/>
  <c r="J92"/>
  <c r="J23"/>
  <c r="J18"/>
  <c r="E18"/>
  <c r="F121"/>
  <c r="J17"/>
  <c r="J12"/>
  <c r="J118"/>
  <c r="E7"/>
  <c r="E114"/>
  <c i="9" r="J37"/>
  <c r="J36"/>
  <c i="1" r="AY102"/>
  <c i="9" r="J35"/>
  <c i="1" r="AX102"/>
  <c i="9" r="BI192"/>
  <c r="BH192"/>
  <c r="BG192"/>
  <c r="BF192"/>
  <c r="T192"/>
  <c r="T191"/>
  <c r="R192"/>
  <c r="R191"/>
  <c r="P192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59"/>
  <c r="BH159"/>
  <c r="BG159"/>
  <c r="BF159"/>
  <c r="T159"/>
  <c r="R159"/>
  <c r="P159"/>
  <c r="BI158"/>
  <c r="BH158"/>
  <c r="BG158"/>
  <c r="BF158"/>
  <c r="T158"/>
  <c r="R158"/>
  <c r="P158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J121"/>
  <c r="F121"/>
  <c r="F119"/>
  <c r="E117"/>
  <c r="J91"/>
  <c r="F91"/>
  <c r="F89"/>
  <c r="E87"/>
  <c r="J24"/>
  <c r="E24"/>
  <c r="J122"/>
  <c r="J23"/>
  <c r="J18"/>
  <c r="E18"/>
  <c r="F92"/>
  <c r="J17"/>
  <c r="J12"/>
  <c r="J119"/>
  <c r="E7"/>
  <c r="E115"/>
  <c i="8" r="J37"/>
  <c r="J36"/>
  <c i="1" r="AY101"/>
  <c i="8" r="J35"/>
  <c i="1" r="AX101"/>
  <c i="8" r="BI175"/>
  <c r="BH175"/>
  <c r="BG175"/>
  <c r="BF175"/>
  <c r="T175"/>
  <c r="T174"/>
  <c r="R175"/>
  <c r="R174"/>
  <c r="P175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49"/>
  <c r="BH149"/>
  <c r="BG149"/>
  <c r="BF149"/>
  <c r="T149"/>
  <c r="T148"/>
  <c r="R149"/>
  <c r="R148"/>
  <c r="P149"/>
  <c r="P148"/>
  <c r="BI147"/>
  <c r="BH147"/>
  <c r="BG147"/>
  <c r="BF147"/>
  <c r="T147"/>
  <c r="T146"/>
  <c r="R147"/>
  <c r="R146"/>
  <c r="P147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J119"/>
  <c r="F119"/>
  <c r="F117"/>
  <c r="E115"/>
  <c r="J91"/>
  <c r="F91"/>
  <c r="F89"/>
  <c r="E87"/>
  <c r="J24"/>
  <c r="E24"/>
  <c r="J92"/>
  <c r="J23"/>
  <c r="J18"/>
  <c r="E18"/>
  <c r="F120"/>
  <c r="J17"/>
  <c r="J12"/>
  <c r="J117"/>
  <c r="E7"/>
  <c r="E113"/>
  <c i="7" r="J37"/>
  <c r="J36"/>
  <c i="1" r="AY100"/>
  <c i="7" r="J35"/>
  <c i="1" r="AX100"/>
  <c i="7" r="BI175"/>
  <c r="BH175"/>
  <c r="BG175"/>
  <c r="BF175"/>
  <c r="T175"/>
  <c r="T174"/>
  <c r="R175"/>
  <c r="R174"/>
  <c r="P175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49"/>
  <c r="BH149"/>
  <c r="BG149"/>
  <c r="BF149"/>
  <c r="T149"/>
  <c r="T148"/>
  <c r="R149"/>
  <c r="R148"/>
  <c r="P149"/>
  <c r="P148"/>
  <c r="BI147"/>
  <c r="BH147"/>
  <c r="BG147"/>
  <c r="BF147"/>
  <c r="T147"/>
  <c r="T146"/>
  <c r="R147"/>
  <c r="R146"/>
  <c r="P147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J119"/>
  <c r="F119"/>
  <c r="F117"/>
  <c r="E115"/>
  <c r="J91"/>
  <c r="F91"/>
  <c r="F89"/>
  <c r="E87"/>
  <c r="J24"/>
  <c r="E24"/>
  <c r="J92"/>
  <c r="J23"/>
  <c r="J18"/>
  <c r="E18"/>
  <c r="F120"/>
  <c r="J17"/>
  <c r="J12"/>
  <c r="J117"/>
  <c r="E7"/>
  <c r="E85"/>
  <c i="6" r="J37"/>
  <c r="J36"/>
  <c i="1" r="AY99"/>
  <c i="6" r="J35"/>
  <c i="1" r="AX99"/>
  <c i="6" r="BI195"/>
  <c r="BH195"/>
  <c r="BG195"/>
  <c r="BF195"/>
  <c r="T195"/>
  <c r="T194"/>
  <c r="R195"/>
  <c r="R194"/>
  <c r="P195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1"/>
  <c r="BH151"/>
  <c r="BG151"/>
  <c r="BF151"/>
  <c r="T151"/>
  <c r="T150"/>
  <c r="R151"/>
  <c r="R150"/>
  <c r="P151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J118"/>
  <c r="F118"/>
  <c r="F116"/>
  <c r="E114"/>
  <c r="J91"/>
  <c r="F91"/>
  <c r="F89"/>
  <c r="E87"/>
  <c r="J24"/>
  <c r="E24"/>
  <c r="J119"/>
  <c r="J23"/>
  <c r="J18"/>
  <c r="E18"/>
  <c r="F92"/>
  <c r="J17"/>
  <c r="J12"/>
  <c r="J89"/>
  <c r="E7"/>
  <c r="E112"/>
  <c i="5" r="J37"/>
  <c r="J36"/>
  <c i="1" r="AY98"/>
  <c i="5" r="J35"/>
  <c i="1" r="AX98"/>
  <c i="5" r="BI201"/>
  <c r="BH201"/>
  <c r="BG201"/>
  <c r="BF201"/>
  <c r="T201"/>
  <c r="T200"/>
  <c r="R201"/>
  <c r="R200"/>
  <c r="P201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1"/>
  <c r="BH151"/>
  <c r="BG151"/>
  <c r="BF151"/>
  <c r="T151"/>
  <c r="T150"/>
  <c r="R151"/>
  <c r="R150"/>
  <c r="P151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J118"/>
  <c r="F118"/>
  <c r="F116"/>
  <c r="E114"/>
  <c r="J91"/>
  <c r="F91"/>
  <c r="F89"/>
  <c r="E87"/>
  <c r="J24"/>
  <c r="E24"/>
  <c r="J119"/>
  <c r="J23"/>
  <c r="J18"/>
  <c r="E18"/>
  <c r="F119"/>
  <c r="J17"/>
  <c r="J12"/>
  <c r="J89"/>
  <c r="E7"/>
  <c r="E85"/>
  <c i="4" r="J37"/>
  <c r="J36"/>
  <c i="1" r="AY97"/>
  <c i="4" r="J35"/>
  <c i="1" r="AX97"/>
  <c i="4" r="BI201"/>
  <c r="BH201"/>
  <c r="BG201"/>
  <c r="BF201"/>
  <c r="T201"/>
  <c r="T200"/>
  <c r="R201"/>
  <c r="R200"/>
  <c r="P201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1"/>
  <c r="BH151"/>
  <c r="BG151"/>
  <c r="BF151"/>
  <c r="T151"/>
  <c r="T150"/>
  <c r="R151"/>
  <c r="R150"/>
  <c r="P151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J118"/>
  <c r="F118"/>
  <c r="F116"/>
  <c r="E114"/>
  <c r="J91"/>
  <c r="F91"/>
  <c r="F89"/>
  <c r="E87"/>
  <c r="J24"/>
  <c r="E24"/>
  <c r="J119"/>
  <c r="J23"/>
  <c r="J18"/>
  <c r="E18"/>
  <c r="F119"/>
  <c r="J17"/>
  <c r="J12"/>
  <c r="J116"/>
  <c r="E7"/>
  <c r="E85"/>
  <c i="3" r="J37"/>
  <c r="J36"/>
  <c i="1" r="AY96"/>
  <c i="3" r="J35"/>
  <c i="1" r="AX96"/>
  <c i="3" r="BI180"/>
  <c r="BH180"/>
  <c r="BG180"/>
  <c r="BF180"/>
  <c r="T180"/>
  <c r="T179"/>
  <c r="R180"/>
  <c r="R179"/>
  <c r="P180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J119"/>
  <c r="F119"/>
  <c r="F117"/>
  <c r="E115"/>
  <c r="J91"/>
  <c r="F91"/>
  <c r="F89"/>
  <c r="E87"/>
  <c r="J24"/>
  <c r="E24"/>
  <c r="J120"/>
  <c r="J23"/>
  <c r="J18"/>
  <c r="E18"/>
  <c r="F120"/>
  <c r="J17"/>
  <c r="J12"/>
  <c r="J117"/>
  <c r="E7"/>
  <c r="E113"/>
  <c i="2" r="J119"/>
  <c r="J37"/>
  <c r="J36"/>
  <c i="1" r="AY95"/>
  <c i="2" r="J35"/>
  <c i="1" r="AX95"/>
  <c i="2"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J97"/>
  <c r="J114"/>
  <c r="F114"/>
  <c r="F112"/>
  <c r="E110"/>
  <c r="J91"/>
  <c r="F91"/>
  <c r="F89"/>
  <c r="E87"/>
  <c r="J24"/>
  <c r="E24"/>
  <c r="J115"/>
  <c r="J23"/>
  <c r="J18"/>
  <c r="E18"/>
  <c r="F115"/>
  <c r="J17"/>
  <c r="J12"/>
  <c r="J112"/>
  <c r="E7"/>
  <c r="E108"/>
  <c i="1" r="L90"/>
  <c r="AM90"/>
  <c r="AM89"/>
  <c r="L89"/>
  <c r="AM87"/>
  <c r="L87"/>
  <c r="L85"/>
  <c r="L84"/>
  <c i="2" r="J136"/>
  <c r="BK133"/>
  <c r="J132"/>
  <c r="BK130"/>
  <c r="J127"/>
  <c r="BK122"/>
  <c i="3" r="J162"/>
  <c r="BK143"/>
  <c r="BK178"/>
  <c r="BK166"/>
  <c r="J178"/>
  <c r="BK148"/>
  <c r="BK161"/>
  <c r="J141"/>
  <c r="J157"/>
  <c r="J138"/>
  <c r="J166"/>
  <c r="BK150"/>
  <c r="J168"/>
  <c r="J143"/>
  <c r="BK171"/>
  <c r="J139"/>
  <c i="4" r="J192"/>
  <c r="BK167"/>
  <c r="BK133"/>
  <c r="BK172"/>
  <c r="J135"/>
  <c r="J188"/>
  <c r="J161"/>
  <c r="BK197"/>
  <c r="BK164"/>
  <c r="J146"/>
  <c r="J133"/>
  <c r="BK173"/>
  <c r="BK192"/>
  <c r="BK166"/>
  <c r="BK138"/>
  <c r="J197"/>
  <c r="BK182"/>
  <c r="J162"/>
  <c r="J140"/>
  <c i="5" r="BK192"/>
  <c r="J178"/>
  <c r="BK147"/>
  <c r="J194"/>
  <c r="J168"/>
  <c r="J149"/>
  <c r="J132"/>
  <c r="J195"/>
  <c r="BK174"/>
  <c r="J133"/>
  <c r="BK187"/>
  <c r="BK146"/>
  <c r="BK179"/>
  <c r="BK157"/>
  <c r="BK136"/>
  <c r="J189"/>
  <c r="J160"/>
  <c r="J141"/>
  <c r="J125"/>
  <c r="BK132"/>
  <c i="6" r="J177"/>
  <c r="BK141"/>
  <c r="BK178"/>
  <c r="BK167"/>
  <c r="J178"/>
  <c r="J142"/>
  <c r="BK129"/>
  <c r="BK169"/>
  <c r="BK139"/>
  <c r="J189"/>
  <c r="BK161"/>
  <c r="J125"/>
  <c r="BK165"/>
  <c r="J145"/>
  <c r="J173"/>
  <c r="J135"/>
  <c r="J164"/>
  <c i="7" r="J167"/>
  <c r="BK138"/>
  <c r="BK142"/>
  <c r="BK128"/>
  <c r="BK153"/>
  <c r="J143"/>
  <c r="BK162"/>
  <c r="BK137"/>
  <c r="BK159"/>
  <c i="8" r="BK149"/>
  <c r="BK127"/>
  <c r="J141"/>
  <c r="J155"/>
  <c r="BK170"/>
  <c r="J143"/>
  <c r="J130"/>
  <c r="J160"/>
  <c r="BK136"/>
  <c r="J144"/>
  <c r="BK160"/>
  <c r="BK141"/>
  <c i="9" r="J177"/>
  <c r="J159"/>
  <c r="BK131"/>
  <c r="J170"/>
  <c r="BK148"/>
  <c r="BK192"/>
  <c r="J151"/>
  <c r="BK132"/>
  <c r="BK165"/>
  <c r="BK180"/>
  <c r="BK162"/>
  <c r="J183"/>
  <c r="BK158"/>
  <c r="BK150"/>
  <c r="J171"/>
  <c i="10" r="BK158"/>
  <c r="BK127"/>
  <c r="J169"/>
  <c r="BK140"/>
  <c r="J172"/>
  <c r="BK130"/>
  <c r="J163"/>
  <c r="J183"/>
  <c r="J166"/>
  <c r="BK139"/>
  <c r="J165"/>
  <c r="BK133"/>
  <c r="J178"/>
  <c r="J128"/>
  <c r="J156"/>
  <c r="BK129"/>
  <c i="11" r="J168"/>
  <c r="BK148"/>
  <c r="BK176"/>
  <c r="BK155"/>
  <c r="BK142"/>
  <c r="J172"/>
  <c r="J132"/>
  <c r="BK178"/>
  <c r="J156"/>
  <c r="J134"/>
  <c r="J183"/>
  <c r="J136"/>
  <c r="BK170"/>
  <c r="J151"/>
  <c r="J145"/>
  <c r="BK128"/>
  <c i="12" r="BK282"/>
  <c r="BK240"/>
  <c r="BK200"/>
  <c r="J174"/>
  <c r="BK155"/>
  <c r="J141"/>
  <c r="BK261"/>
  <c r="J218"/>
  <c r="J186"/>
  <c r="J151"/>
  <c r="BK297"/>
  <c r="BK278"/>
  <c r="J255"/>
  <c r="BK223"/>
  <c r="BK203"/>
  <c r="J173"/>
  <c r="J299"/>
  <c r="J273"/>
  <c r="BK248"/>
  <c r="J199"/>
  <c r="BK154"/>
  <c r="J289"/>
  <c r="BK256"/>
  <c r="J224"/>
  <c r="BK207"/>
  <c r="BK167"/>
  <c r="J148"/>
  <c r="J282"/>
  <c r="J254"/>
  <c r="BK227"/>
  <c r="BK186"/>
  <c r="J169"/>
  <c r="BK148"/>
  <c r="BK272"/>
  <c r="BK250"/>
  <c r="BK219"/>
  <c r="J185"/>
  <c r="BK306"/>
  <c r="BK292"/>
  <c r="BK224"/>
  <c i="1" r="AS94"/>
  <c i="2" r="J128"/>
  <c r="BK124"/>
  <c r="F37"/>
  <c i="3" r="J180"/>
  <c r="BK140"/>
  <c r="J176"/>
  <c r="J144"/>
  <c r="J154"/>
  <c r="BK129"/>
  <c r="BK158"/>
  <c r="BK172"/>
  <c r="J135"/>
  <c r="BK165"/>
  <c i="4" r="J190"/>
  <c r="J170"/>
  <c r="J136"/>
  <c r="J181"/>
  <c r="J138"/>
  <c r="J201"/>
  <c r="BK171"/>
  <c r="J153"/>
  <c r="J194"/>
  <c r="BK160"/>
  <c r="BK136"/>
  <c r="BK179"/>
  <c r="BK143"/>
  <c r="J169"/>
  <c r="J134"/>
  <c r="BK178"/>
  <c r="BK153"/>
  <c r="J128"/>
  <c i="5" r="BK183"/>
  <c r="BK169"/>
  <c r="BK133"/>
  <c r="BK196"/>
  <c r="J173"/>
  <c r="J147"/>
  <c r="BK131"/>
  <c r="BK184"/>
  <c r="BK164"/>
  <c r="J148"/>
  <c r="BK189"/>
  <c r="J157"/>
  <c r="BK178"/>
  <c r="BK149"/>
  <c r="BK138"/>
  <c r="J199"/>
  <c r="BK161"/>
  <c r="BK129"/>
  <c r="J146"/>
  <c i="6" r="BK188"/>
  <c r="BK149"/>
  <c r="BK192"/>
  <c r="BK159"/>
  <c r="J171"/>
  <c r="J134"/>
  <c r="J184"/>
  <c r="J167"/>
  <c r="BK145"/>
  <c r="BK130"/>
  <c r="J172"/>
  <c r="BK186"/>
  <c r="BK147"/>
  <c r="J195"/>
  <c r="J156"/>
  <c r="J175"/>
  <c i="7" r="J164"/>
  <c r="J141"/>
  <c r="J152"/>
  <c r="BK129"/>
  <c r="BK156"/>
  <c r="J166"/>
  <c r="BK172"/>
  <c r="J144"/>
  <c r="BK167"/>
  <c r="J128"/>
  <c i="8" r="BK145"/>
  <c r="BK175"/>
  <c r="BK151"/>
  <c r="J171"/>
  <c r="J137"/>
  <c r="BK159"/>
  <c r="J138"/>
  <c r="BK166"/>
  <c r="BK153"/>
  <c r="J131"/>
  <c r="BK168"/>
  <c r="BK154"/>
  <c i="9" r="J187"/>
  <c r="BK164"/>
  <c r="BK129"/>
  <c r="J158"/>
  <c r="BK135"/>
  <c r="BK171"/>
  <c r="J137"/>
  <c r="BK178"/>
  <c r="J140"/>
  <c r="J175"/>
  <c r="J155"/>
  <c r="J185"/>
  <c r="BK170"/>
  <c r="BK134"/>
  <c r="J145"/>
  <c r="J168"/>
  <c i="10" r="J160"/>
  <c r="BK128"/>
  <c r="J167"/>
  <c r="J142"/>
  <c r="J127"/>
  <c r="J158"/>
  <c r="J180"/>
  <c r="J157"/>
  <c r="BK176"/>
  <c r="J162"/>
  <c r="BK181"/>
  <c r="BK161"/>
  <c r="J134"/>
  <c r="BK156"/>
  <c r="BK173"/>
  <c r="BK149"/>
  <c i="11" r="J186"/>
  <c r="J158"/>
  <c r="J135"/>
  <c r="BK167"/>
  <c r="BK154"/>
  <c r="BK186"/>
  <c r="J163"/>
  <c r="J130"/>
  <c r="J162"/>
  <c r="BK144"/>
  <c r="J173"/>
  <c r="J143"/>
  <c r="J181"/>
  <c r="BK157"/>
  <c r="BK183"/>
  <c r="J177"/>
  <c i="12" r="J311"/>
  <c r="BK289"/>
  <c r="J216"/>
  <c r="J198"/>
  <c r="BK176"/>
  <c r="J157"/>
  <c r="J302"/>
  <c r="BK244"/>
  <c r="BK210"/>
  <c r="BK169"/>
  <c r="BK139"/>
  <c r="BK279"/>
  <c r="J256"/>
  <c r="BK232"/>
  <c r="BK213"/>
  <c r="BK187"/>
  <c r="J143"/>
  <c r="J283"/>
  <c r="J259"/>
  <c r="J219"/>
  <c r="J188"/>
  <c r="BK301"/>
  <c r="J286"/>
  <c r="BK225"/>
  <c r="J206"/>
  <c r="BK185"/>
  <c r="BK150"/>
  <c r="BK302"/>
  <c r="BK270"/>
  <c r="J248"/>
  <c r="J217"/>
  <c r="J196"/>
  <c r="J177"/>
  <c r="J163"/>
  <c r="BK283"/>
  <c r="J253"/>
  <c r="BK204"/>
  <c r="J180"/>
  <c r="BK311"/>
  <c r="J241"/>
  <c r="J147"/>
  <c i="2" r="F34"/>
  <c r="BK131"/>
  <c r="J129"/>
  <c r="BK126"/>
  <c r="BK123"/>
  <c r="J121"/>
  <c i="3" r="BK177"/>
  <c r="BK160"/>
  <c r="J136"/>
  <c r="J172"/>
  <c r="J137"/>
  <c r="J161"/>
  <c r="BK136"/>
  <c r="BK169"/>
  <c r="J146"/>
  <c r="BK167"/>
  <c r="J145"/>
  <c r="BK137"/>
  <c r="J171"/>
  <c r="J156"/>
  <c r="BK147"/>
  <c r="J177"/>
  <c r="J160"/>
  <c r="J130"/>
  <c r="J158"/>
  <c r="BK134"/>
  <c i="4" r="J199"/>
  <c r="BK180"/>
  <c r="J168"/>
  <c r="J141"/>
  <c r="J129"/>
  <c r="J167"/>
  <c r="J143"/>
  <c r="BK131"/>
  <c r="BK199"/>
  <c r="BK177"/>
  <c r="J154"/>
  <c r="BK140"/>
  <c r="J182"/>
  <c r="BK151"/>
  <c r="J145"/>
  <c r="BK132"/>
  <c r="BK181"/>
  <c r="J155"/>
  <c r="J139"/>
  <c r="J177"/>
  <c r="BK161"/>
  <c r="BK135"/>
  <c r="J198"/>
  <c r="BK189"/>
  <c r="J180"/>
  <c r="BK170"/>
  <c r="BK155"/>
  <c r="J142"/>
  <c r="J125"/>
  <c i="5" r="BK186"/>
  <c r="BK175"/>
  <c r="J155"/>
  <c r="J140"/>
  <c r="J130"/>
  <c r="J185"/>
  <c r="J179"/>
  <c r="J159"/>
  <c r="J145"/>
  <c r="J134"/>
  <c r="BK199"/>
  <c r="J181"/>
  <c r="BK166"/>
  <c r="BK155"/>
  <c r="J127"/>
  <c r="J180"/>
  <c r="BK159"/>
  <c r="BK134"/>
  <c r="J176"/>
  <c r="BK167"/>
  <c r="BK145"/>
  <c r="J131"/>
  <c r="BK193"/>
  <c r="BK176"/>
  <c r="J154"/>
  <c r="J136"/>
  <c r="BK162"/>
  <c r="BK128"/>
  <c r="BK125"/>
  <c i="6" r="J159"/>
  <c r="J137"/>
  <c r="J188"/>
  <c r="BK171"/>
  <c r="J163"/>
  <c r="J185"/>
  <c r="BK146"/>
  <c r="BK137"/>
  <c r="J128"/>
  <c r="J180"/>
  <c r="BK168"/>
  <c r="BK156"/>
  <c r="J148"/>
  <c r="J191"/>
  <c r="J179"/>
  <c r="J155"/>
  <c r="J193"/>
  <c r="BK172"/>
  <c r="J154"/>
  <c r="J126"/>
  <c r="BK176"/>
  <c r="J153"/>
  <c r="BK132"/>
  <c r="BK163"/>
  <c r="BK128"/>
  <c i="7" r="BK149"/>
  <c r="J175"/>
  <c r="J173"/>
  <c r="J168"/>
  <c r="J162"/>
  <c r="BK161"/>
  <c r="BK157"/>
  <c r="J154"/>
  <c r="J149"/>
  <c r="BK145"/>
  <c r="BK143"/>
  <c r="J142"/>
  <c r="BK141"/>
  <c r="BK132"/>
  <c r="J130"/>
  <c r="BK127"/>
  <c r="BK171"/>
  <c r="BK166"/>
  <c r="BK164"/>
  <c r="J163"/>
  <c r="BK160"/>
  <c r="J139"/>
  <c r="J134"/>
  <c r="BK173"/>
  <c r="BK154"/>
  <c r="J138"/>
  <c r="BK147"/>
  <c r="BK170"/>
  <c r="J145"/>
  <c r="BK163"/>
  <c r="BK136"/>
  <c i="8" r="BK172"/>
  <c r="BK142"/>
  <c r="BK169"/>
  <c r="BK162"/>
  <c r="J175"/>
  <c r="BK157"/>
  <c r="BK140"/>
  <c r="J169"/>
  <c r="BK152"/>
  <c r="J140"/>
  <c r="BK173"/>
  <c r="BK156"/>
  <c r="BK147"/>
  <c r="BK133"/>
  <c r="J142"/>
  <c r="BK167"/>
  <c r="BK143"/>
  <c r="J132"/>
  <c i="9" r="BK173"/>
  <c r="J161"/>
  <c r="BK143"/>
  <c r="J178"/>
  <c r="BK161"/>
  <c r="J138"/>
  <c r="J189"/>
  <c r="J169"/>
  <c r="BK138"/>
  <c r="BK183"/>
  <c r="J147"/>
  <c r="J130"/>
  <c r="J173"/>
  <c r="BK147"/>
  <c r="BK141"/>
  <c r="J180"/>
  <c r="J172"/>
  <c r="BK140"/>
  <c r="BK130"/>
  <c r="BK156"/>
  <c r="BK177"/>
  <c r="J141"/>
  <c i="10" r="J176"/>
  <c r="J132"/>
  <c r="J175"/>
  <c r="J148"/>
  <c r="J188"/>
  <c r="BK171"/>
  <c r="BK186"/>
  <c r="J161"/>
  <c r="J135"/>
  <c r="BK179"/>
  <c r="J159"/>
  <c r="BK145"/>
  <c r="BK178"/>
  <c r="BK163"/>
  <c r="BK154"/>
  <c r="J131"/>
  <c r="J179"/>
  <c r="J145"/>
  <c r="J164"/>
  <c r="J141"/>
  <c r="J133"/>
  <c i="11" r="BK177"/>
  <c r="J149"/>
  <c r="J128"/>
  <c r="J169"/>
  <c r="BK156"/>
  <c r="BK143"/>
  <c r="J127"/>
  <c r="J165"/>
  <c r="BK140"/>
  <c r="BK184"/>
  <c r="J171"/>
  <c r="BK151"/>
  <c r="BK137"/>
  <c r="BK129"/>
  <c r="J154"/>
  <c r="BK135"/>
  <c r="BK173"/>
  <c r="J161"/>
  <c r="BK136"/>
  <c r="J137"/>
  <c r="J159"/>
  <c i="12" r="BK294"/>
  <c r="J251"/>
  <c r="J232"/>
  <c r="BK209"/>
  <c r="J202"/>
  <c r="J183"/>
  <c r="BK173"/>
  <c r="BK164"/>
  <c r="BK152"/>
  <c r="J276"/>
  <c r="BK258"/>
  <c r="J239"/>
  <c r="BK220"/>
  <c r="BK170"/>
  <c r="BK141"/>
  <c r="BK307"/>
  <c r="J287"/>
  <c r="J270"/>
  <c r="J245"/>
  <c r="J227"/>
  <c r="J209"/>
  <c r="BK195"/>
  <c r="BK177"/>
  <c r="BK162"/>
  <c r="BK286"/>
  <c r="BK269"/>
  <c r="BK245"/>
  <c r="J208"/>
  <c r="J166"/>
  <c r="J146"/>
  <c r="BK287"/>
  <c r="BK267"/>
  <c r="BK255"/>
  <c r="BK228"/>
  <c r="J215"/>
  <c r="BK192"/>
  <c r="BK180"/>
  <c r="BK151"/>
  <c r="J144"/>
  <c r="J284"/>
  <c r="J266"/>
  <c r="J258"/>
  <c r="BK239"/>
  <c r="BK216"/>
  <c r="J194"/>
  <c r="J176"/>
  <c r="J167"/>
  <c r="J154"/>
  <c r="BK146"/>
  <c r="J269"/>
  <c r="J260"/>
  <c r="BK229"/>
  <c r="J165"/>
  <c r="J308"/>
  <c r="J303"/>
  <c r="J225"/>
  <c r="J164"/>
  <c i="2" r="BK136"/>
  <c r="J135"/>
  <c r="J134"/>
  <c r="BK132"/>
  <c r="J130"/>
  <c r="J126"/>
  <c r="J122"/>
  <c i="3" r="BK180"/>
  <c r="BK154"/>
  <c r="BK131"/>
  <c r="J167"/>
  <c r="BK126"/>
  <c r="BK146"/>
  <c r="BK157"/>
  <c r="J127"/>
  <c r="J150"/>
  <c r="BK170"/>
  <c r="J155"/>
  <c r="BK141"/>
  <c r="BK145"/>
  <c r="J169"/>
  <c i="4" r="BK201"/>
  <c r="BK183"/>
  <c r="J156"/>
  <c r="BK162"/>
  <c r="J130"/>
  <c r="J179"/>
  <c r="J159"/>
  <c r="BK195"/>
  <c r="J176"/>
  <c r="J147"/>
  <c r="BK187"/>
  <c r="J171"/>
  <c r="BK198"/>
  <c r="BK174"/>
  <c r="BK146"/>
  <c r="BK125"/>
  <c r="J193"/>
  <c r="J174"/>
  <c r="J151"/>
  <c r="J126"/>
  <c i="5" r="BK180"/>
  <c r="J144"/>
  <c r="BK201"/>
  <c r="J184"/>
  <c r="J162"/>
  <c r="BK142"/>
  <c r="J197"/>
  <c r="J177"/>
  <c r="J137"/>
  <c r="J169"/>
  <c r="BK141"/>
  <c r="J174"/>
  <c r="BK143"/>
  <c r="J196"/>
  <c r="BK170"/>
  <c r="J151"/>
  <c r="BK173"/>
  <c r="J126"/>
  <c i="6" r="BK153"/>
  <c r="J127"/>
  <c r="BK173"/>
  <c r="J141"/>
  <c r="J161"/>
  <c r="BK140"/>
  <c r="BK193"/>
  <c r="J165"/>
  <c r="BK154"/>
  <c r="BK135"/>
  <c r="BK175"/>
  <c r="J133"/>
  <c r="BK177"/>
  <c r="J146"/>
  <c r="BK182"/>
  <c r="J144"/>
  <c r="J186"/>
  <c r="J129"/>
  <c i="7" r="BK144"/>
  <c r="BK131"/>
  <c r="J137"/>
  <c r="J170"/>
  <c r="BK175"/>
  <c r="J133"/>
  <c r="J156"/>
  <c r="BK134"/>
  <c r="J157"/>
  <c r="J131"/>
  <c i="8" r="BK164"/>
  <c r="J168"/>
  <c r="BK138"/>
  <c r="BK158"/>
  <c r="J128"/>
  <c r="J145"/>
  <c r="BK129"/>
  <c r="BK155"/>
  <c r="J135"/>
  <c r="BK132"/>
  <c r="J162"/>
  <c i="9" r="J182"/>
  <c r="J154"/>
  <c r="J188"/>
  <c r="J164"/>
  <c r="J142"/>
  <c r="BK182"/>
  <c r="J148"/>
  <c r="BK136"/>
  <c r="J146"/>
  <c r="J176"/>
  <c r="J152"/>
  <c r="BK181"/>
  <c r="BK169"/>
  <c r="BK184"/>
  <c r="BK133"/>
  <c r="J144"/>
  <c i="10" r="BK151"/>
  <c r="BK185"/>
  <c r="J149"/>
  <c r="J139"/>
  <c r="J185"/>
  <c r="BK155"/>
  <c r="J173"/>
  <c r="J154"/>
  <c r="BK168"/>
  <c r="BK134"/>
  <c r="J168"/>
  <c r="J151"/>
  <c r="BK165"/>
  <c r="BK135"/>
  <c r="BK144"/>
  <c r="BK132"/>
  <c i="11" r="BK172"/>
  <c r="J138"/>
  <c r="BK158"/>
  <c r="BK132"/>
  <c r="BK169"/>
  <c r="BK139"/>
  <c r="J166"/>
  <c r="J141"/>
  <c r="BK160"/>
  <c r="BK131"/>
  <c r="J167"/>
  <c r="BK149"/>
  <c r="J139"/>
  <c r="BK133"/>
  <c i="12" r="J298"/>
  <c r="BK242"/>
  <c r="BK211"/>
  <c r="BK196"/>
  <c r="J172"/>
  <c r="BK147"/>
  <c r="BK259"/>
  <c r="J211"/>
  <c r="BK165"/>
  <c r="BK303"/>
  <c r="BK284"/>
  <c r="BK266"/>
  <c r="J246"/>
  <c r="BK217"/>
  <c r="BK197"/>
  <c r="BK172"/>
  <c r="BK291"/>
  <c r="J272"/>
  <c r="J220"/>
  <c r="J201"/>
  <c r="J161"/>
  <c r="J291"/>
  <c r="J261"/>
  <c r="BK230"/>
  <c r="BK205"/>
  <c r="BK153"/>
  <c r="BK305"/>
  <c r="J268"/>
  <c r="BK249"/>
  <c r="J214"/>
  <c r="BK183"/>
  <c r="BK158"/>
  <c r="BK308"/>
  <c r="J265"/>
  <c r="BK241"/>
  <c r="J189"/>
  <c r="J307"/>
  <c r="J229"/>
  <c r="J152"/>
  <c i="2" r="J34"/>
  <c r="BK128"/>
  <c r="J124"/>
  <c r="F36"/>
  <c i="3" r="BK128"/>
  <c r="BK127"/>
  <c r="BK132"/>
  <c r="BK142"/>
  <c r="J128"/>
  <c r="J151"/>
  <c r="J175"/>
  <c r="BK156"/>
  <c r="J126"/>
  <c r="J148"/>
  <c i="4" r="J189"/>
  <c r="BK144"/>
  <c r="BK175"/>
  <c r="BK137"/>
  <c r="BK196"/>
  <c r="J164"/>
  <c r="BK147"/>
  <c r="BK169"/>
  <c r="BK142"/>
  <c r="BK193"/>
  <c r="J166"/>
  <c r="J196"/>
  <c r="BK158"/>
  <c r="BK129"/>
  <c r="BK188"/>
  <c r="BK159"/>
  <c r="J144"/>
  <c i="5" r="J201"/>
  <c r="J161"/>
  <c r="BK135"/>
  <c r="BK198"/>
  <c r="J175"/>
  <c r="BK148"/>
  <c r="J183"/>
  <c r="BK160"/>
  <c r="J129"/>
  <c r="BK182"/>
  <c r="J193"/>
  <c r="J156"/>
  <c r="J135"/>
  <c r="BK190"/>
  <c r="BK158"/>
  <c r="BK127"/>
  <c r="BK139"/>
  <c i="6" r="J182"/>
  <c r="J139"/>
  <c r="BK184"/>
  <c r="J147"/>
  <c r="BK151"/>
  <c r="J130"/>
  <c r="J181"/>
  <c r="J169"/>
  <c r="J151"/>
  <c r="BK131"/>
  <c r="BK185"/>
  <c r="J131"/>
  <c r="BK181"/>
  <c r="J149"/>
  <c r="J192"/>
  <c r="BK142"/>
  <c r="J190"/>
  <c i="7" r="J172"/>
  <c r="BK139"/>
  <c r="BK158"/>
  <c r="J135"/>
  <c r="J161"/>
  <c r="J132"/>
  <c r="J129"/>
  <c r="BK155"/>
  <c r="J160"/>
  <c r="BK133"/>
  <c i="8" r="J156"/>
  <c r="BK131"/>
  <c r="BK144"/>
  <c r="J173"/>
  <c r="BK130"/>
  <c r="J139"/>
  <c r="BK171"/>
  <c r="J152"/>
  <c r="J127"/>
  <c r="J134"/>
  <c r="J159"/>
  <c r="BK126"/>
  <c i="9" r="BK168"/>
  <c r="BK152"/>
  <c r="BK175"/>
  <c r="BK145"/>
  <c r="J128"/>
  <c r="J162"/>
  <c r="J135"/>
  <c r="BK174"/>
  <c r="J131"/>
  <c r="BK172"/>
  <c r="J134"/>
  <c r="J156"/>
  <c r="BK190"/>
  <c r="BK142"/>
  <c r="BK151"/>
  <c i="10" r="J140"/>
  <c r="BK183"/>
  <c r="BK164"/>
  <c r="BK141"/>
  <c r="J186"/>
  <c r="BK160"/>
  <c r="BK170"/>
  <c r="BK131"/>
  <c r="J171"/>
  <c r="BK142"/>
  <c r="J174"/>
  <c r="BK157"/>
  <c r="J184"/>
  <c r="BK143"/>
  <c r="BK166"/>
  <c r="J138"/>
  <c i="11" r="J179"/>
  <c r="BK164"/>
  <c r="BK181"/>
  <c r="BK159"/>
  <c r="BK147"/>
  <c r="J184"/>
  <c r="BK161"/>
  <c r="BK127"/>
  <c r="BK168"/>
  <c r="J142"/>
  <c r="BK162"/>
  <c r="BK153"/>
  <c r="BK179"/>
  <c r="BK163"/>
  <c r="BK130"/>
  <c r="BK134"/>
  <c i="12" r="J279"/>
  <c r="J228"/>
  <c r="J204"/>
  <c r="J178"/>
  <c r="J159"/>
  <c r="J297"/>
  <c r="BK254"/>
  <c r="BK221"/>
  <c r="J192"/>
  <c r="J145"/>
  <c r="BK298"/>
  <c r="BK268"/>
  <c r="BK253"/>
  <c r="J230"/>
  <c r="BK208"/>
  <c r="BK182"/>
  <c r="BK168"/>
  <c r="J274"/>
  <c r="J250"/>
  <c r="J203"/>
  <c r="J181"/>
  <c r="BK140"/>
  <c r="BK265"/>
  <c r="J237"/>
  <c r="BK214"/>
  <c r="BK189"/>
  <c r="BK149"/>
  <c r="J292"/>
  <c r="J263"/>
  <c r="J222"/>
  <c r="BK199"/>
  <c r="J182"/>
  <c r="BK160"/>
  <c r="BK295"/>
  <c r="J249"/>
  <c r="BK201"/>
  <c r="BK163"/>
  <c r="J149"/>
  <c r="BK246"/>
  <c r="J160"/>
  <c i="2" r="BK135"/>
  <c r="BK134"/>
  <c r="J133"/>
  <c r="J131"/>
  <c r="BK127"/>
  <c r="J125"/>
  <c r="BK121"/>
  <c i="3" r="BK175"/>
  <c r="BK153"/>
  <c r="BK174"/>
  <c r="J131"/>
  <c r="J153"/>
  <c r="BK130"/>
  <c r="BK152"/>
  <c r="J174"/>
  <c r="J140"/>
  <c r="BK168"/>
  <c r="J152"/>
  <c r="J142"/>
  <c r="J165"/>
  <c r="J129"/>
  <c r="BK138"/>
  <c i="4" r="J195"/>
  <c r="J173"/>
  <c r="BK154"/>
  <c r="J131"/>
  <c r="BK157"/>
  <c r="BK126"/>
  <c r="BK184"/>
  <c r="J158"/>
  <c r="J127"/>
  <c r="J185"/>
  <c r="BK139"/>
  <c r="J183"/>
  <c r="BK168"/>
  <c r="J184"/>
  <c r="BK148"/>
  <c r="J132"/>
  <c r="BK194"/>
  <c r="BK176"/>
  <c r="J157"/>
  <c r="BK130"/>
  <c i="5" r="BK188"/>
  <c r="J171"/>
  <c r="J142"/>
  <c r="J128"/>
  <c r="J182"/>
  <c r="J167"/>
  <c r="BK137"/>
  <c r="J187"/>
  <c r="BK171"/>
  <c r="BK153"/>
  <c r="BK195"/>
  <c r="J166"/>
  <c r="BK194"/>
  <c r="J172"/>
  <c r="BK140"/>
  <c r="BK126"/>
  <c r="BK185"/>
  <c r="J143"/>
  <c r="J170"/>
  <c r="BK154"/>
  <c i="6" r="J174"/>
  <c r="J132"/>
  <c r="J170"/>
  <c r="J136"/>
  <c r="J157"/>
  <c r="BK133"/>
  <c r="BK189"/>
  <c r="BK166"/>
  <c r="J140"/>
  <c r="BK126"/>
  <c r="BK170"/>
  <c r="BK191"/>
  <c r="BK157"/>
  <c r="J143"/>
  <c r="BK180"/>
  <c r="BK138"/>
  <c r="J176"/>
  <c i="7" r="J159"/>
  <c r="J136"/>
  <c r="J151"/>
  <c r="J127"/>
  <c r="J147"/>
  <c r="BK169"/>
  <c r="J171"/>
  <c r="J153"/>
  <c r="J169"/>
  <c r="J155"/>
  <c r="BK126"/>
  <c i="8" r="BK137"/>
  <c r="J164"/>
  <c r="J126"/>
  <c r="J154"/>
  <c r="BK163"/>
  <c r="J133"/>
  <c r="J163"/>
  <c r="J149"/>
  <c r="J147"/>
  <c r="J172"/>
  <c r="J157"/>
  <c r="BK135"/>
  <c i="9" r="BK185"/>
  <c r="J166"/>
  <c r="BK189"/>
  <c r="BK167"/>
  <c r="J133"/>
  <c r="J174"/>
  <c r="J143"/>
  <c r="J190"/>
  <c r="J150"/>
  <c r="BK187"/>
  <c r="J165"/>
  <c r="BK188"/>
  <c r="BK166"/>
  <c r="J132"/>
  <c r="BK144"/>
  <c r="J136"/>
  <c i="10" r="J136"/>
  <c r="J170"/>
  <c r="J143"/>
  <c r="BK138"/>
  <c r="BK174"/>
  <c r="BK188"/>
  <c r="BK159"/>
  <c r="J130"/>
  <c r="BK175"/>
  <c r="J153"/>
  <c r="J129"/>
  <c r="BK167"/>
  <c r="J155"/>
  <c r="BK180"/>
  <c r="BK153"/>
  <c r="BK162"/>
  <c r="BK136"/>
  <c i="11" r="BK174"/>
  <c r="J160"/>
  <c r="J129"/>
  <c r="BK165"/>
  <c r="J144"/>
  <c r="J182"/>
  <c r="BK141"/>
  <c r="BK182"/>
  <c r="J153"/>
  <c r="J133"/>
  <c r="J148"/>
  <c r="J176"/>
  <c r="J155"/>
  <c r="J170"/>
  <c r="BK145"/>
  <c i="12" r="J306"/>
  <c r="BK263"/>
  <c r="BK234"/>
  <c r="J207"/>
  <c r="BK181"/>
  <c r="BK166"/>
  <c r="BK142"/>
  <c r="J271"/>
  <c r="J234"/>
  <c r="BK190"/>
  <c r="BK159"/>
  <c r="J301"/>
  <c r="J281"/>
  <c r="J264"/>
  <c r="J238"/>
  <c r="BK222"/>
  <c r="BK193"/>
  <c r="J142"/>
  <c r="J278"/>
  <c r="J252"/>
  <c r="BK215"/>
  <c r="J197"/>
  <c r="BK144"/>
  <c r="BK251"/>
  <c r="BK218"/>
  <c r="J190"/>
  <c r="BK156"/>
  <c r="J139"/>
  <c r="BK276"/>
  <c r="BK260"/>
  <c r="J223"/>
  <c r="J200"/>
  <c r="BK174"/>
  <c r="J156"/>
  <c r="BK145"/>
  <c r="BK264"/>
  <c r="BK237"/>
  <c r="BK194"/>
  <c r="J158"/>
  <c r="BK299"/>
  <c r="J205"/>
  <c i="2" r="F35"/>
  <c r="BK129"/>
  <c r="BK125"/>
  <c r="J123"/>
  <c i="3" r="J170"/>
  <c r="BK139"/>
  <c r="BK176"/>
  <c r="J147"/>
  <c r="BK155"/>
  <c r="BK135"/>
  <c r="J163"/>
  <c r="J134"/>
  <c r="BK144"/>
  <c r="J133"/>
  <c r="BK163"/>
  <c r="J132"/>
  <c r="BK151"/>
  <c r="BK162"/>
  <c r="BK133"/>
  <c i="4" r="J178"/>
  <c r="J137"/>
  <c r="BK186"/>
  <c r="J148"/>
  <c r="BK128"/>
  <c r="J187"/>
  <c r="BK156"/>
  <c r="BK141"/>
  <c r="J186"/>
  <c r="J149"/>
  <c r="BK134"/>
  <c r="J175"/>
  <c r="BK149"/>
  <c r="BK190"/>
  <c r="J160"/>
  <c r="BK127"/>
  <c r="BK185"/>
  <c r="J172"/>
  <c r="BK145"/>
  <c i="5" r="J190"/>
  <c r="BK168"/>
  <c r="J138"/>
  <c r="J192"/>
  <c r="BK177"/>
  <c r="BK156"/>
  <c r="BK144"/>
  <c r="J186"/>
  <c r="J158"/>
  <c r="J188"/>
  <c r="J153"/>
  <c r="BK181"/>
  <c r="BK151"/>
  <c r="BK130"/>
  <c r="J198"/>
  <c r="BK172"/>
  <c r="J139"/>
  <c r="BK197"/>
  <c r="J164"/>
  <c i="6" r="BK179"/>
  <c r="BK144"/>
  <c r="BK187"/>
  <c r="J168"/>
  <c r="BK125"/>
  <c r="BK148"/>
  <c r="BK195"/>
  <c r="BK174"/>
  <c r="BK164"/>
  <c r="BK136"/>
  <c r="J187"/>
  <c r="BK134"/>
  <c r="J166"/>
  <c r="J138"/>
  <c r="BK190"/>
  <c r="BK143"/>
  <c r="BK127"/>
  <c r="BK155"/>
  <c i="7" r="BK152"/>
  <c r="BK135"/>
  <c r="J126"/>
  <c r="BK140"/>
  <c r="J158"/>
  <c r="BK168"/>
  <c r="BK151"/>
  <c r="BK130"/>
  <c r="J140"/>
  <c i="8" r="J167"/>
  <c r="BK134"/>
  <c r="J166"/>
  <c r="J136"/>
  <c r="J153"/>
  <c r="J161"/>
  <c r="BK128"/>
  <c r="BK161"/>
  <c r="BK139"/>
  <c r="J158"/>
  <c r="J170"/>
  <c r="J151"/>
  <c r="J129"/>
  <c i="9" r="J167"/>
  <c r="BK146"/>
  <c r="J181"/>
  <c r="BK155"/>
  <c r="J129"/>
  <c r="BK154"/>
  <c r="J192"/>
  <c r="BK163"/>
  <c r="BK128"/>
  <c r="BK159"/>
  <c r="BK137"/>
  <c r="BK176"/>
  <c r="J139"/>
  <c r="J163"/>
  <c r="J184"/>
  <c r="BK139"/>
  <c i="10" r="BK137"/>
  <c r="J181"/>
  <c r="BK147"/>
  <c r="J137"/>
  <c r="BK184"/>
  <c r="J144"/>
  <c r="BK169"/>
  <c r="J147"/>
  <c r="BK172"/>
  <c r="BK148"/>
  <c i="11" r="J174"/>
  <c r="BK138"/>
  <c r="J164"/>
  <c r="J147"/>
  <c r="J131"/>
  <c r="J157"/>
  <c r="J140"/>
  <c r="BK166"/>
  <c r="J178"/>
  <c r="BK171"/>
  <c i="12" r="J305"/>
  <c r="BK271"/>
  <c r="J213"/>
  <c r="J193"/>
  <c r="J170"/>
  <c r="J153"/>
  <c r="BK275"/>
  <c r="BK238"/>
  <c r="BK202"/>
  <c r="J162"/>
  <c r="J295"/>
  <c r="BK274"/>
  <c r="J242"/>
  <c r="BK206"/>
  <c r="BK178"/>
  <c r="J140"/>
  <c r="J275"/>
  <c r="J267"/>
  <c r="J212"/>
  <c r="J195"/>
  <c r="J155"/>
  <c r="J294"/>
  <c r="BK281"/>
  <c r="BK252"/>
  <c r="J221"/>
  <c r="BK198"/>
  <c r="BK161"/>
  <c r="BK143"/>
  <c r="BK273"/>
  <c r="J240"/>
  <c r="BK212"/>
  <c r="J187"/>
  <c r="J168"/>
  <c r="J150"/>
  <c r="BK304"/>
  <c r="J244"/>
  <c r="BK188"/>
  <c r="BK157"/>
  <c r="J304"/>
  <c r="J210"/>
  <c i="4" l="1" r="R152"/>
  <c i="5" r="T152"/>
  <c i="6" r="R152"/>
  <c i="7" r="P150"/>
  <c i="8" r="P150"/>
  <c i="9" r="BK149"/>
  <c r="J149"/>
  <c r="J99"/>
  <c r="R153"/>
  <c r="P157"/>
  <c r="T157"/>
  <c r="R186"/>
  <c i="10" r="T152"/>
  <c r="T177"/>
  <c i="11" r="BK126"/>
  <c r="BK146"/>
  <c r="J146"/>
  <c r="J99"/>
  <c r="T146"/>
  <c i="2" r="BK120"/>
  <c r="BK118"/>
  <c r="J118"/>
  <c i="3" r="P125"/>
  <c r="BK159"/>
  <c r="J159"/>
  <c r="J100"/>
  <c r="T164"/>
  <c i="4" r="BK152"/>
  <c r="J152"/>
  <c r="J100"/>
  <c i="5" r="P124"/>
  <c r="T191"/>
  <c i="6" r="P124"/>
  <c r="P183"/>
  <c i="7" r="R150"/>
  <c i="8" r="P165"/>
  <c i="9" r="P127"/>
  <c i="10" r="P126"/>
  <c r="BK146"/>
  <c r="J146"/>
  <c r="J99"/>
  <c r="BK177"/>
  <c r="J177"/>
  <c r="J102"/>
  <c i="11" r="BK152"/>
  <c r="J152"/>
  <c r="J101"/>
  <c r="P175"/>
  <c r="P180"/>
  <c i="12" r="BK138"/>
  <c r="J138"/>
  <c r="J98"/>
  <c r="R171"/>
  <c r="T191"/>
  <c r="T236"/>
  <c r="BK257"/>
  <c r="J257"/>
  <c r="J110"/>
  <c i="2" r="P120"/>
  <c r="P118"/>
  <c i="1" r="AU95"/>
  <c i="3" r="T125"/>
  <c r="P159"/>
  <c r="BK173"/>
  <c r="J173"/>
  <c r="J102"/>
  <c i="4" r="BK124"/>
  <c r="P191"/>
  <c i="5" r="BK124"/>
  <c r="BK191"/>
  <c r="J191"/>
  <c r="J101"/>
  <c i="6" r="BK152"/>
  <c r="J152"/>
  <c r="J100"/>
  <c i="7" r="R125"/>
  <c r="T165"/>
  <c i="8" r="BK125"/>
  <c r="T150"/>
  <c i="9" r="T149"/>
  <c r="R160"/>
  <c r="T186"/>
  <c i="10" r="P152"/>
  <c r="BK182"/>
  <c r="J182"/>
  <c r="J103"/>
  <c i="11" r="P152"/>
  <c r="R175"/>
  <c r="T180"/>
  <c i="12" r="P138"/>
  <c r="BK175"/>
  <c r="J175"/>
  <c r="J100"/>
  <c r="T175"/>
  <c r="P179"/>
  <c r="R226"/>
  <c r="R236"/>
  <c r="P257"/>
  <c i="3" r="R125"/>
  <c r="R159"/>
  <c r="P173"/>
  <c i="4" r="T124"/>
  <c r="R191"/>
  <c i="5" r="R124"/>
  <c r="R191"/>
  <c i="6" r="R124"/>
  <c r="R123"/>
  <c r="R122"/>
  <c r="R183"/>
  <c i="7" r="P125"/>
  <c r="R165"/>
  <c r="R124"/>
  <c r="R123"/>
  <c i="8" r="T125"/>
  <c r="BK165"/>
  <c r="J165"/>
  <c r="J102"/>
  <c i="9" r="R149"/>
  <c r="P160"/>
  <c r="R179"/>
  <c i="10" r="T126"/>
  <c r="T146"/>
  <c r="R182"/>
  <c i="11" r="P146"/>
  <c r="R146"/>
  <c r="BK175"/>
  <c r="J175"/>
  <c r="J102"/>
  <c r="BK180"/>
  <c r="J180"/>
  <c r="J103"/>
  <c i="12" r="P171"/>
  <c r="P175"/>
  <c r="R175"/>
  <c r="R179"/>
  <c r="T226"/>
  <c r="P236"/>
  <c r="R243"/>
  <c r="T243"/>
  <c r="BK262"/>
  <c r="J262"/>
  <c r="J111"/>
  <c r="P277"/>
  <c i="2" r="R120"/>
  <c r="R118"/>
  <c i="3" r="BK149"/>
  <c r="J149"/>
  <c r="J99"/>
  <c r="T159"/>
  <c r="R173"/>
  <c i="4" r="T152"/>
  <c i="5" r="BK152"/>
  <c r="J152"/>
  <c r="J100"/>
  <c i="6" r="BK124"/>
  <c r="BK183"/>
  <c r="J183"/>
  <c r="J101"/>
  <c i="7" r="BK150"/>
  <c r="J150"/>
  <c r="J101"/>
  <c i="8" r="R150"/>
  <c i="9" r="P149"/>
  <c r="BK160"/>
  <c r="J160"/>
  <c r="J102"/>
  <c r="T179"/>
  <c i="10" r="R126"/>
  <c r="R146"/>
  <c r="T182"/>
  <c i="11" r="T126"/>
  <c r="T125"/>
  <c r="T124"/>
  <c r="T152"/>
  <c r="T175"/>
  <c i="12" r="R138"/>
  <c r="T171"/>
  <c r="BK179"/>
  <c r="J179"/>
  <c r="J101"/>
  <c r="T179"/>
  <c r="BK226"/>
  <c r="J226"/>
  <c r="J103"/>
  <c r="BK247"/>
  <c r="J247"/>
  <c r="J109"/>
  <c r="R262"/>
  <c r="BK293"/>
  <c r="J293"/>
  <c r="J113"/>
  <c i="3" r="P149"/>
  <c r="BK164"/>
  <c r="J164"/>
  <c r="J101"/>
  <c r="T173"/>
  <c i="4" r="R124"/>
  <c r="R123"/>
  <c r="R122"/>
  <c r="BK191"/>
  <c r="J191"/>
  <c r="J101"/>
  <c i="5" r="P152"/>
  <c i="6" r="T124"/>
  <c r="T183"/>
  <c i="7" r="T150"/>
  <c i="8" r="BK150"/>
  <c r="J150"/>
  <c r="J101"/>
  <c i="9" r="T127"/>
  <c r="BK157"/>
  <c r="J157"/>
  <c r="J101"/>
  <c r="P179"/>
  <c i="10" r="BK126"/>
  <c r="P146"/>
  <c r="P177"/>
  <c i="11" r="R126"/>
  <c r="R125"/>
  <c r="R124"/>
  <c r="R152"/>
  <c r="R180"/>
  <c i="12" r="R191"/>
  <c r="BK243"/>
  <c r="J243"/>
  <c r="J108"/>
  <c r="P247"/>
  <c r="P262"/>
  <c r="R277"/>
  <c r="T293"/>
  <c i="3" r="BK125"/>
  <c r="J125"/>
  <c r="J98"/>
  <c r="R149"/>
  <c r="R164"/>
  <c i="4" r="P152"/>
  <c i="5" r="T124"/>
  <c r="T123"/>
  <c r="T122"/>
  <c r="P191"/>
  <c i="6" r="P152"/>
  <c i="7" r="BK125"/>
  <c r="J125"/>
  <c r="J98"/>
  <c r="P165"/>
  <c i="8" r="P125"/>
  <c r="P124"/>
  <c r="P123"/>
  <c i="1" r="AU101"/>
  <c i="8" r="R165"/>
  <c i="9" r="BK127"/>
  <c r="BK153"/>
  <c r="J153"/>
  <c r="J100"/>
  <c r="T153"/>
  <c r="R157"/>
  <c r="BK179"/>
  <c r="J179"/>
  <c r="J103"/>
  <c r="P186"/>
  <c i="10" r="R152"/>
  <c r="R177"/>
  <c i="12" r="BK171"/>
  <c r="J171"/>
  <c r="J99"/>
  <c r="P191"/>
  <c r="T247"/>
  <c r="T257"/>
  <c r="BK277"/>
  <c r="J277"/>
  <c r="J112"/>
  <c r="P300"/>
  <c i="2" r="T120"/>
  <c r="T118"/>
  <c i="3" r="T149"/>
  <c r="P164"/>
  <c i="4" r="P124"/>
  <c r="P123"/>
  <c r="P122"/>
  <c i="1" r="AU97"/>
  <c i="4" r="T191"/>
  <c i="5" r="R152"/>
  <c i="6" r="T152"/>
  <c i="7" r="T125"/>
  <c r="BK165"/>
  <c i="8" r="R125"/>
  <c r="R124"/>
  <c r="R123"/>
  <c r="T165"/>
  <c i="9" r="R127"/>
  <c r="R126"/>
  <c r="R125"/>
  <c r="P153"/>
  <c r="T160"/>
  <c r="BK186"/>
  <c r="J186"/>
  <c r="J104"/>
  <c i="10" r="BK152"/>
  <c r="J152"/>
  <c r="J101"/>
  <c r="P182"/>
  <c i="11" r="P126"/>
  <c r="P125"/>
  <c r="P124"/>
  <c i="1" r="AU104"/>
  <c i="12" r="T138"/>
  <c r="T137"/>
  <c r="BK191"/>
  <c r="J191"/>
  <c r="J102"/>
  <c r="P226"/>
  <c r="BK236"/>
  <c r="P243"/>
  <c r="R247"/>
  <c r="R257"/>
  <c r="T262"/>
  <c r="T277"/>
  <c r="P293"/>
  <c r="R293"/>
  <c r="BK300"/>
  <c r="J300"/>
  <c r="J114"/>
  <c r="R300"/>
  <c r="T300"/>
  <c i="6" r="BK194"/>
  <c r="J194"/>
  <c r="J102"/>
  <c i="3" r="BK179"/>
  <c r="J179"/>
  <c r="J103"/>
  <c i="6" r="BK150"/>
  <c r="J150"/>
  <c r="J99"/>
  <c i="4" r="BK150"/>
  <c r="J150"/>
  <c r="J99"/>
  <c i="5" r="BK150"/>
  <c r="J150"/>
  <c r="J99"/>
  <c i="10" r="BK187"/>
  <c r="J187"/>
  <c r="J104"/>
  <c i="7" r="BK148"/>
  <c r="J148"/>
  <c r="J100"/>
  <c i="8" r="BK146"/>
  <c r="J146"/>
  <c r="J99"/>
  <c i="11" r="BK150"/>
  <c r="J150"/>
  <c r="J100"/>
  <c r="BK185"/>
  <c r="J185"/>
  <c r="J104"/>
  <c i="7" r="BK174"/>
  <c r="J174"/>
  <c r="J103"/>
  <c i="8" r="BK174"/>
  <c r="J174"/>
  <c r="J103"/>
  <c i="10" r="BK150"/>
  <c r="J150"/>
  <c r="J100"/>
  <c i="12" r="BK231"/>
  <c r="J231"/>
  <c r="J104"/>
  <c r="BK233"/>
  <c r="J233"/>
  <c r="J105"/>
  <c i="5" r="BK200"/>
  <c r="J200"/>
  <c r="J102"/>
  <c i="9" r="BK191"/>
  <c r="J191"/>
  <c r="J105"/>
  <c i="4" r="BK200"/>
  <c r="J200"/>
  <c r="J102"/>
  <c i="7" r="BK146"/>
  <c r="J146"/>
  <c r="J99"/>
  <c i="8" r="BK148"/>
  <c r="J148"/>
  <c r="J100"/>
  <c i="12" r="BK310"/>
  <c r="J310"/>
  <c r="J116"/>
  <c r="F133"/>
  <c r="BE140"/>
  <c r="BE144"/>
  <c r="BE150"/>
  <c r="BE154"/>
  <c r="BE155"/>
  <c r="BE162"/>
  <c r="BE180"/>
  <c r="BE181"/>
  <c r="BE186"/>
  <c r="BE188"/>
  <c r="BE190"/>
  <c r="BE195"/>
  <c r="BE200"/>
  <c r="BE203"/>
  <c r="BE230"/>
  <c r="BE237"/>
  <c r="BE239"/>
  <c r="BE295"/>
  <c r="BE298"/>
  <c r="BE301"/>
  <c r="BE307"/>
  <c r="BE311"/>
  <c i="11" r="J126"/>
  <c r="J98"/>
  <c i="12" r="BE139"/>
  <c r="BE141"/>
  <c r="BE143"/>
  <c r="BE147"/>
  <c r="BE153"/>
  <c r="BE160"/>
  <c r="BE161"/>
  <c r="BE166"/>
  <c r="BE168"/>
  <c r="BE169"/>
  <c r="BE170"/>
  <c r="BE177"/>
  <c r="BE192"/>
  <c r="BE198"/>
  <c r="BE199"/>
  <c r="BE209"/>
  <c r="BE211"/>
  <c r="BE212"/>
  <c r="BE213"/>
  <c r="BE214"/>
  <c r="BE217"/>
  <c r="BE220"/>
  <c r="BE238"/>
  <c r="BE248"/>
  <c r="BE263"/>
  <c r="BE266"/>
  <c r="BE270"/>
  <c r="BE274"/>
  <c r="BE284"/>
  <c r="BE305"/>
  <c r="BE197"/>
  <c r="BE215"/>
  <c r="BE225"/>
  <c r="BE228"/>
  <c r="BE229"/>
  <c r="BE234"/>
  <c r="BE245"/>
  <c r="BE289"/>
  <c r="BE297"/>
  <c r="BE142"/>
  <c r="BE145"/>
  <c r="BE146"/>
  <c r="BE158"/>
  <c r="BE165"/>
  <c r="BE172"/>
  <c r="BE174"/>
  <c r="BE196"/>
  <c r="BE201"/>
  <c r="BE204"/>
  <c r="BE242"/>
  <c r="BE244"/>
  <c r="BE253"/>
  <c r="BE254"/>
  <c r="BE258"/>
  <c r="BE259"/>
  <c r="BE260"/>
  <c r="BE271"/>
  <c r="BE282"/>
  <c r="BE283"/>
  <c r="BE304"/>
  <c r="J89"/>
  <c r="BE148"/>
  <c r="BE149"/>
  <c r="BE151"/>
  <c r="BE152"/>
  <c r="BE156"/>
  <c r="BE157"/>
  <c r="BE163"/>
  <c r="BE176"/>
  <c r="BE178"/>
  <c r="BE193"/>
  <c r="BE206"/>
  <c r="BE221"/>
  <c r="BE232"/>
  <c r="BE241"/>
  <c r="BE261"/>
  <c r="BE294"/>
  <c r="BE302"/>
  <c r="E126"/>
  <c r="BE159"/>
  <c r="BE164"/>
  <c r="BE189"/>
  <c r="BE202"/>
  <c r="BE207"/>
  <c r="BE216"/>
  <c r="BE218"/>
  <c r="BE240"/>
  <c r="BE267"/>
  <c r="BE272"/>
  <c r="BE291"/>
  <c r="BE299"/>
  <c r="BE306"/>
  <c r="J92"/>
  <c r="BE167"/>
  <c r="BE173"/>
  <c r="BE182"/>
  <c r="BE183"/>
  <c r="BE205"/>
  <c r="BE208"/>
  <c r="BE246"/>
  <c r="BE249"/>
  <c r="BE250"/>
  <c r="BE251"/>
  <c r="BE252"/>
  <c r="BE255"/>
  <c r="BE256"/>
  <c r="BE264"/>
  <c r="BE268"/>
  <c r="BE269"/>
  <c r="BE279"/>
  <c r="BE303"/>
  <c r="BE185"/>
  <c r="BE187"/>
  <c r="BE194"/>
  <c r="BE210"/>
  <c r="BE219"/>
  <c r="BE222"/>
  <c r="BE223"/>
  <c r="BE224"/>
  <c r="BE227"/>
  <c r="BE265"/>
  <c r="BE273"/>
  <c r="BE275"/>
  <c r="BE276"/>
  <c r="BE278"/>
  <c r="BE281"/>
  <c r="BE286"/>
  <c r="BE287"/>
  <c r="BE292"/>
  <c r="BE308"/>
  <c i="11" r="J92"/>
  <c r="BE156"/>
  <c r="BE163"/>
  <c r="BE166"/>
  <c r="BE127"/>
  <c r="BE143"/>
  <c r="BE149"/>
  <c r="BE153"/>
  <c r="BE155"/>
  <c r="BE157"/>
  <c r="BE159"/>
  <c r="BE162"/>
  <c r="BE176"/>
  <c r="BE133"/>
  <c r="BE134"/>
  <c r="BE138"/>
  <c r="BE147"/>
  <c r="BE148"/>
  <c r="BE154"/>
  <c r="BE158"/>
  <c r="BE160"/>
  <c r="BE165"/>
  <c r="BE178"/>
  <c r="BE184"/>
  <c r="J118"/>
  <c r="BE142"/>
  <c r="BE145"/>
  <c r="BE164"/>
  <c r="BE169"/>
  <c r="BE170"/>
  <c r="BE172"/>
  <c i="10" r="J126"/>
  <c r="J98"/>
  <c i="11" r="E114"/>
  <c r="F121"/>
  <c r="BE128"/>
  <c r="BE173"/>
  <c r="BE181"/>
  <c r="BE186"/>
  <c r="BE135"/>
  <c r="BE136"/>
  <c r="BE137"/>
  <c r="BE167"/>
  <c r="BE168"/>
  <c r="BE129"/>
  <c r="BE130"/>
  <c r="BE131"/>
  <c r="BE139"/>
  <c r="BE140"/>
  <c r="BE141"/>
  <c r="BE174"/>
  <c r="BE177"/>
  <c r="BE179"/>
  <c r="BE182"/>
  <c r="BE132"/>
  <c r="BE144"/>
  <c r="BE151"/>
  <c r="BE161"/>
  <c r="BE171"/>
  <c r="BE183"/>
  <c i="10" r="J89"/>
  <c r="BE131"/>
  <c r="BE139"/>
  <c r="BE168"/>
  <c r="BE169"/>
  <c r="BE147"/>
  <c r="BE151"/>
  <c r="BE161"/>
  <c r="BE170"/>
  <c r="E85"/>
  <c r="J121"/>
  <c r="BE140"/>
  <c r="BE143"/>
  <c r="BE148"/>
  <c r="BE171"/>
  <c r="BE175"/>
  <c i="9" r="J127"/>
  <c r="J98"/>
  <c i="10" r="BE154"/>
  <c r="BE174"/>
  <c r="BE184"/>
  <c r="F92"/>
  <c r="BE127"/>
  <c r="BE136"/>
  <c r="BE137"/>
  <c r="BE138"/>
  <c r="BE141"/>
  <c r="BE144"/>
  <c r="BE158"/>
  <c r="BE160"/>
  <c r="BE164"/>
  <c r="BE165"/>
  <c r="BE176"/>
  <c r="BE185"/>
  <c r="BE186"/>
  <c r="BE128"/>
  <c r="BE135"/>
  <c r="BE142"/>
  <c r="BE145"/>
  <c r="BE163"/>
  <c r="BE166"/>
  <c r="BE167"/>
  <c r="BE183"/>
  <c r="BE188"/>
  <c r="BE129"/>
  <c r="BE132"/>
  <c r="BE133"/>
  <c r="BE134"/>
  <c r="BE153"/>
  <c r="BE155"/>
  <c r="BE156"/>
  <c r="BE157"/>
  <c r="BE159"/>
  <c r="BE172"/>
  <c r="BE178"/>
  <c r="BE130"/>
  <c r="BE149"/>
  <c r="BE162"/>
  <c r="BE173"/>
  <c r="BE179"/>
  <c r="BE180"/>
  <c r="BE181"/>
  <c i="9" r="F122"/>
  <c r="BE133"/>
  <c r="BE145"/>
  <c r="BE163"/>
  <c r="BE166"/>
  <c r="BE169"/>
  <c r="J89"/>
  <c r="BE128"/>
  <c r="BE132"/>
  <c r="BE136"/>
  <c r="BE172"/>
  <c r="BE192"/>
  <c r="E85"/>
  <c r="BE141"/>
  <c r="BE144"/>
  <c r="BE147"/>
  <c r="BE148"/>
  <c r="BE154"/>
  <c r="BE155"/>
  <c r="BE159"/>
  <c r="BE164"/>
  <c r="BE167"/>
  <c r="BE168"/>
  <c r="BE173"/>
  <c r="BE174"/>
  <c r="BE175"/>
  <c r="BE178"/>
  <c r="BE190"/>
  <c r="BE143"/>
  <c r="BE158"/>
  <c r="BE189"/>
  <c r="J92"/>
  <c r="BE142"/>
  <c r="BE161"/>
  <c r="BE171"/>
  <c r="BE176"/>
  <c r="BE181"/>
  <c r="BE182"/>
  <c r="BE185"/>
  <c i="8" r="J125"/>
  <c r="J98"/>
  <c i="9" r="BE129"/>
  <c r="BE140"/>
  <c r="BE146"/>
  <c r="BE152"/>
  <c r="BE180"/>
  <c r="BE188"/>
  <c r="BE130"/>
  <c r="BE131"/>
  <c r="BE156"/>
  <c r="BE162"/>
  <c r="BE165"/>
  <c r="BE177"/>
  <c r="BE187"/>
  <c r="BE134"/>
  <c r="BE135"/>
  <c r="BE137"/>
  <c r="BE138"/>
  <c r="BE139"/>
  <c r="BE150"/>
  <c r="BE151"/>
  <c r="BE170"/>
  <c r="BE183"/>
  <c r="BE184"/>
  <c i="8" r="E85"/>
  <c r="BE137"/>
  <c r="BE142"/>
  <c r="BE144"/>
  <c r="BE153"/>
  <c r="BE161"/>
  <c r="BE164"/>
  <c r="BE166"/>
  <c r="BE169"/>
  <c r="BE175"/>
  <c i="7" r="J165"/>
  <c r="J102"/>
  <c i="8" r="J89"/>
  <c r="BE127"/>
  <c r="BE140"/>
  <c r="BE163"/>
  <c r="J120"/>
  <c r="BE129"/>
  <c r="BE136"/>
  <c r="BE155"/>
  <c r="BE157"/>
  <c r="BE160"/>
  <c r="F92"/>
  <c r="BE128"/>
  <c r="BE131"/>
  <c r="BE132"/>
  <c r="BE143"/>
  <c r="BE145"/>
  <c r="BE151"/>
  <c r="BE134"/>
  <c r="BE158"/>
  <c r="BE162"/>
  <c r="BE168"/>
  <c r="BE126"/>
  <c r="BE138"/>
  <c r="BE139"/>
  <c r="BE156"/>
  <c r="BE170"/>
  <c r="BE172"/>
  <c r="BE130"/>
  <c r="BE133"/>
  <c r="BE135"/>
  <c r="BE149"/>
  <c r="BE154"/>
  <c r="BE159"/>
  <c r="BE167"/>
  <c r="BE173"/>
  <c r="BE141"/>
  <c r="BE147"/>
  <c r="BE152"/>
  <c r="BE171"/>
  <c i="7" r="J89"/>
  <c r="E113"/>
  <c r="BE129"/>
  <c r="BE158"/>
  <c r="BE161"/>
  <c r="BE128"/>
  <c r="BE140"/>
  <c r="BE142"/>
  <c r="BE143"/>
  <c r="BE154"/>
  <c r="BE167"/>
  <c r="J120"/>
  <c r="BE130"/>
  <c r="BE131"/>
  <c r="BE132"/>
  <c r="BE133"/>
  <c i="6" r="J124"/>
  <c r="J98"/>
  <c i="7" r="F92"/>
  <c r="BE126"/>
  <c r="BE127"/>
  <c r="BE136"/>
  <c r="BE137"/>
  <c r="BE144"/>
  <c r="BE145"/>
  <c r="BE134"/>
  <c r="BE135"/>
  <c r="BE157"/>
  <c r="BE166"/>
  <c r="BE168"/>
  <c r="BE171"/>
  <c r="BE172"/>
  <c r="BE173"/>
  <c r="BE141"/>
  <c r="BE149"/>
  <c r="BE159"/>
  <c r="BE162"/>
  <c r="BE175"/>
  <c r="BE138"/>
  <c r="BE139"/>
  <c r="BE152"/>
  <c r="BE153"/>
  <c r="BE160"/>
  <c r="BE163"/>
  <c r="BE164"/>
  <c r="BE147"/>
  <c r="BE151"/>
  <c r="BE155"/>
  <c r="BE156"/>
  <c r="BE169"/>
  <c r="BE170"/>
  <c i="6" r="J92"/>
  <c r="F119"/>
  <c r="BE126"/>
  <c r="BE142"/>
  <c r="BE147"/>
  <c r="BE153"/>
  <c r="BE154"/>
  <c r="BE159"/>
  <c r="BE161"/>
  <c r="BE166"/>
  <c r="BE179"/>
  <c r="E85"/>
  <c r="J116"/>
  <c r="BE133"/>
  <c r="BE140"/>
  <c r="BE141"/>
  <c r="BE146"/>
  <c r="BE170"/>
  <c r="BE189"/>
  <c r="BE193"/>
  <c r="BE195"/>
  <c i="5" r="J124"/>
  <c r="J98"/>
  <c i="6" r="BE131"/>
  <c r="BE132"/>
  <c r="BE135"/>
  <c r="BE136"/>
  <c r="BE156"/>
  <c r="BE190"/>
  <c r="BE127"/>
  <c r="BE128"/>
  <c r="BE129"/>
  <c r="BE137"/>
  <c r="BE148"/>
  <c r="BE149"/>
  <c r="BE182"/>
  <c r="BE144"/>
  <c r="BE163"/>
  <c r="BE167"/>
  <c r="BE168"/>
  <c r="BE169"/>
  <c r="BE177"/>
  <c r="BE178"/>
  <c r="BE185"/>
  <c r="BE125"/>
  <c r="BE165"/>
  <c r="BE173"/>
  <c r="BE174"/>
  <c r="BE175"/>
  <c r="BE176"/>
  <c r="BE187"/>
  <c r="BE188"/>
  <c r="BE192"/>
  <c r="BE130"/>
  <c r="BE139"/>
  <c r="BE143"/>
  <c r="BE145"/>
  <c r="BE151"/>
  <c r="BE155"/>
  <c r="BE157"/>
  <c r="BE180"/>
  <c r="BE181"/>
  <c r="BE191"/>
  <c r="BE134"/>
  <c r="BE138"/>
  <c r="BE164"/>
  <c r="BE171"/>
  <c r="BE172"/>
  <c r="BE184"/>
  <c r="BE186"/>
  <c i="5" r="J92"/>
  <c r="BE136"/>
  <c r="BE141"/>
  <c r="BE174"/>
  <c r="BE187"/>
  <c r="BE192"/>
  <c i="4" r="J124"/>
  <c r="J98"/>
  <c i="5" r="J116"/>
  <c r="BE135"/>
  <c r="BE149"/>
  <c r="BE168"/>
  <c r="BE178"/>
  <c r="BE184"/>
  <c r="BE137"/>
  <c r="BE140"/>
  <c r="BE142"/>
  <c r="BE145"/>
  <c r="BE146"/>
  <c r="BE166"/>
  <c r="BE177"/>
  <c r="BE179"/>
  <c r="BE180"/>
  <c r="BE194"/>
  <c r="BE195"/>
  <c r="BE201"/>
  <c r="E112"/>
  <c r="BE133"/>
  <c r="BE134"/>
  <c r="BE147"/>
  <c r="BE148"/>
  <c r="BE160"/>
  <c r="BE170"/>
  <c r="BE171"/>
  <c r="BE189"/>
  <c r="BE190"/>
  <c r="BE196"/>
  <c r="BE156"/>
  <c r="BE161"/>
  <c r="BE162"/>
  <c r="BE175"/>
  <c r="BE176"/>
  <c r="BE181"/>
  <c r="BE185"/>
  <c r="BE186"/>
  <c r="BE197"/>
  <c r="F92"/>
  <c r="BE125"/>
  <c r="BE131"/>
  <c r="BE138"/>
  <c r="BE143"/>
  <c r="BE144"/>
  <c r="BE157"/>
  <c r="BE159"/>
  <c r="BE169"/>
  <c r="BE173"/>
  <c r="BE182"/>
  <c r="BE188"/>
  <c r="BE126"/>
  <c r="BE128"/>
  <c r="BE129"/>
  <c r="BE130"/>
  <c r="BE151"/>
  <c r="BE155"/>
  <c r="BE164"/>
  <c r="BE183"/>
  <c r="BE193"/>
  <c r="BE127"/>
  <c r="BE132"/>
  <c r="BE139"/>
  <c r="BE153"/>
  <c r="BE154"/>
  <c r="BE158"/>
  <c r="BE167"/>
  <c r="BE172"/>
  <c r="BE198"/>
  <c r="BE199"/>
  <c i="4" r="J89"/>
  <c r="BE132"/>
  <c r="BE137"/>
  <c r="BE143"/>
  <c r="BE148"/>
  <c r="BE149"/>
  <c r="BE158"/>
  <c r="BE169"/>
  <c r="BE184"/>
  <c r="BE192"/>
  <c r="F92"/>
  <c r="BE140"/>
  <c r="BE155"/>
  <c r="BE164"/>
  <c r="BE170"/>
  <c r="BE171"/>
  <c r="BE178"/>
  <c r="BE180"/>
  <c r="BE182"/>
  <c r="BE189"/>
  <c r="BE195"/>
  <c r="BE201"/>
  <c r="BE133"/>
  <c r="BE134"/>
  <c r="BE135"/>
  <c r="BE136"/>
  <c r="BE141"/>
  <c r="BE142"/>
  <c r="BE146"/>
  <c r="BE147"/>
  <c r="BE153"/>
  <c r="BE156"/>
  <c r="BE160"/>
  <c r="BE185"/>
  <c r="BE186"/>
  <c r="E112"/>
  <c r="BE126"/>
  <c r="BE127"/>
  <c r="BE128"/>
  <c r="BE129"/>
  <c r="BE130"/>
  <c r="BE131"/>
  <c r="BE157"/>
  <c r="BE159"/>
  <c r="BE167"/>
  <c r="BE172"/>
  <c r="BE173"/>
  <c r="BE174"/>
  <c r="BE177"/>
  <c r="BE187"/>
  <c r="BE188"/>
  <c r="BE193"/>
  <c r="J92"/>
  <c r="BE125"/>
  <c r="BE144"/>
  <c r="BE145"/>
  <c r="BE168"/>
  <c r="BE175"/>
  <c r="BE176"/>
  <c r="BE181"/>
  <c r="BE183"/>
  <c r="BE190"/>
  <c r="BE197"/>
  <c r="BE198"/>
  <c r="BE151"/>
  <c r="BE154"/>
  <c r="BE161"/>
  <c r="BE179"/>
  <c r="BE194"/>
  <c r="BE138"/>
  <c r="BE139"/>
  <c r="BE162"/>
  <c r="BE166"/>
  <c r="BE196"/>
  <c r="BE199"/>
  <c i="2" r="J96"/>
  <c i="3" r="J89"/>
  <c r="BE128"/>
  <c r="BE129"/>
  <c r="BE130"/>
  <c r="BE142"/>
  <c r="BE146"/>
  <c r="BE152"/>
  <c r="BE153"/>
  <c r="BE155"/>
  <c r="BE156"/>
  <c r="E85"/>
  <c r="BE140"/>
  <c r="BE141"/>
  <c r="BE154"/>
  <c r="BE162"/>
  <c r="BE163"/>
  <c i="2" r="J120"/>
  <c r="J98"/>
  <c i="3" r="BE126"/>
  <c r="BE127"/>
  <c r="BE134"/>
  <c r="BE135"/>
  <c r="BE136"/>
  <c r="BE137"/>
  <c r="BE138"/>
  <c r="BE139"/>
  <c r="BE145"/>
  <c r="BE131"/>
  <c r="BE148"/>
  <c r="BE161"/>
  <c r="BE165"/>
  <c r="BE169"/>
  <c r="BE176"/>
  <c r="F92"/>
  <c r="BE147"/>
  <c r="BE150"/>
  <c r="BE174"/>
  <c r="BE175"/>
  <c r="BE180"/>
  <c r="BE133"/>
  <c r="BE170"/>
  <c r="BE171"/>
  <c r="BE143"/>
  <c r="BE157"/>
  <c r="BE158"/>
  <c r="BE160"/>
  <c r="BE177"/>
  <c r="J92"/>
  <c r="BE132"/>
  <c r="BE144"/>
  <c r="BE151"/>
  <c r="BE166"/>
  <c r="BE167"/>
  <c r="BE168"/>
  <c r="BE172"/>
  <c r="BE178"/>
  <c i="1" r="BB95"/>
  <c i="2" r="E85"/>
  <c r="J89"/>
  <c r="F92"/>
  <c r="J92"/>
  <c r="BE121"/>
  <c r="BE122"/>
  <c r="BE123"/>
  <c r="BE124"/>
  <c r="BE125"/>
  <c r="BE126"/>
  <c r="BE127"/>
  <c r="BE128"/>
  <c r="BE129"/>
  <c r="BE130"/>
  <c r="BE131"/>
  <c r="BE132"/>
  <c r="BE133"/>
  <c r="BE134"/>
  <c r="BE135"/>
  <c r="BE136"/>
  <c i="1" r="BC95"/>
  <c r="BA95"/>
  <c r="AW95"/>
  <c r="BD95"/>
  <c i="4" r="J34"/>
  <c i="1" r="AW97"/>
  <c i="5" r="F36"/>
  <c i="1" r="BC98"/>
  <c i="7" r="F34"/>
  <c i="1" r="BA100"/>
  <c i="8" r="F35"/>
  <c i="1" r="BB101"/>
  <c i="10" r="J34"/>
  <c i="1" r="AW103"/>
  <c i="12" r="F34"/>
  <c i="1" r="BA105"/>
  <c i="4" r="F34"/>
  <c i="1" r="BA97"/>
  <c i="6" r="F34"/>
  <c i="1" r="BA99"/>
  <c i="7" r="J34"/>
  <c i="1" r="AW100"/>
  <c i="8" r="J34"/>
  <c i="1" r="AW101"/>
  <c i="10" r="F34"/>
  <c i="1" r="BA103"/>
  <c i="11" r="F34"/>
  <c i="1" r="BA104"/>
  <c i="3" r="F35"/>
  <c i="1" r="BB96"/>
  <c i="4" r="F35"/>
  <c i="1" r="BB97"/>
  <c i="6" r="F35"/>
  <c i="1" r="BB99"/>
  <c i="8" r="F34"/>
  <c i="1" r="BA101"/>
  <c i="9" r="F37"/>
  <c i="1" r="BD102"/>
  <c i="11" r="F36"/>
  <c i="1" r="BC104"/>
  <c i="3" r="J34"/>
  <c i="1" r="AW96"/>
  <c i="5" r="F34"/>
  <c i="1" r="BA98"/>
  <c i="6" r="J34"/>
  <c i="1" r="AW99"/>
  <c i="7" r="F36"/>
  <c i="1" r="BC100"/>
  <c i="9" r="F34"/>
  <c i="1" r="BA102"/>
  <c i="10" r="F37"/>
  <c i="1" r="BD103"/>
  <c i="12" r="F35"/>
  <c i="1" r="BB105"/>
  <c i="2" r="J30"/>
  <c i="4" r="F36"/>
  <c i="1" r="BC97"/>
  <c i="5" r="J34"/>
  <c i="1" r="AW98"/>
  <c i="7" r="F37"/>
  <c i="1" r="BD100"/>
  <c i="8" r="F36"/>
  <c i="1" r="BC101"/>
  <c i="10" r="F35"/>
  <c i="1" r="BB103"/>
  <c i="11" r="F37"/>
  <c i="1" r="BD104"/>
  <c i="3" r="F34"/>
  <c i="1" r="BA96"/>
  <c i="4" r="F37"/>
  <c i="1" r="BD97"/>
  <c i="6" r="F37"/>
  <c i="1" r="BD99"/>
  <c i="9" r="F36"/>
  <c i="1" r="BC102"/>
  <c i="11" r="F35"/>
  <c i="1" r="BB104"/>
  <c i="12" r="F36"/>
  <c i="1" r="BC105"/>
  <c i="3" r="F37"/>
  <c i="1" r="BD96"/>
  <c i="5" r="F37"/>
  <c i="1" r="BD98"/>
  <c i="6" r="F36"/>
  <c i="1" r="BC99"/>
  <c i="9" r="J34"/>
  <c i="1" r="AW102"/>
  <c i="10" r="F36"/>
  <c i="1" r="BC103"/>
  <c i="12" r="J34"/>
  <c i="1" r="AW105"/>
  <c i="3" r="F36"/>
  <c i="1" r="BC96"/>
  <c i="5" r="F35"/>
  <c i="1" r="BB98"/>
  <c i="7" r="F35"/>
  <c i="1" r="BB100"/>
  <c i="8" r="F37"/>
  <c i="1" r="BD101"/>
  <c i="9" r="F35"/>
  <c i="1" r="BB102"/>
  <c i="11" r="J34"/>
  <c i="1" r="AW104"/>
  <c i="12" r="F37"/>
  <c i="1" r="BD105"/>
  <c i="9" l="1" r="BK126"/>
  <c r="J126"/>
  <c r="J97"/>
  <c i="10" r="R125"/>
  <c r="R124"/>
  <c i="8" r="T124"/>
  <c r="T123"/>
  <c i="12" r="P137"/>
  <c r="T235"/>
  <c r="T136"/>
  <c i="3" r="P124"/>
  <c r="P123"/>
  <c i="1" r="AU96"/>
  <c i="7" r="BK124"/>
  <c r="J124"/>
  <c r="J97"/>
  <c i="9" r="T126"/>
  <c r="T125"/>
  <c i="4" r="T123"/>
  <c r="T122"/>
  <c i="3" r="T124"/>
  <c r="T123"/>
  <c i="10" r="P125"/>
  <c r="P124"/>
  <c i="1" r="AU103"/>
  <c i="10" r="T125"/>
  <c r="T124"/>
  <c i="5" r="R123"/>
  <c r="R122"/>
  <c r="BK123"/>
  <c r="J123"/>
  <c r="J97"/>
  <c r="P123"/>
  <c r="P122"/>
  <c i="1" r="AU98"/>
  <c i="12" r="P235"/>
  <c r="R235"/>
  <c i="4" r="BK123"/>
  <c r="BK122"/>
  <c r="J122"/>
  <c r="J96"/>
  <c i="9" r="P126"/>
  <c r="P125"/>
  <c i="1" r="AU102"/>
  <c i="3" r="R124"/>
  <c r="R123"/>
  <c i="6" r="P123"/>
  <c r="P122"/>
  <c i="1" r="AU99"/>
  <c i="12" r="BK235"/>
  <c r="J235"/>
  <c r="J106"/>
  <c i="10" r="BK125"/>
  <c r="BK124"/>
  <c r="J124"/>
  <c i="7" r="T124"/>
  <c r="T123"/>
  <c r="P124"/>
  <c r="P123"/>
  <c i="1" r="AU100"/>
  <c i="8" r="BK124"/>
  <c r="J124"/>
  <c r="J97"/>
  <c i="12" r="R137"/>
  <c r="R136"/>
  <c i="11" r="BK125"/>
  <c r="J125"/>
  <c r="J97"/>
  <c i="6" r="T123"/>
  <c r="T122"/>
  <c r="BK123"/>
  <c r="BK122"/>
  <c r="J122"/>
  <c i="1" r="AG95"/>
  <c i="12" r="BK137"/>
  <c r="J137"/>
  <c r="J97"/>
  <c r="J236"/>
  <c r="J107"/>
  <c i="3" r="BK124"/>
  <c r="J124"/>
  <c r="J97"/>
  <c i="12" r="BK309"/>
  <c r="J309"/>
  <c r="J115"/>
  <c i="6" r="J30"/>
  <c i="1" r="AG99"/>
  <c i="2" r="F33"/>
  <c i="1" r="AZ95"/>
  <c i="6" r="F33"/>
  <c i="1" r="AZ99"/>
  <c i="9" r="J33"/>
  <c i="1" r="AV102"/>
  <c r="AT102"/>
  <c r="BA94"/>
  <c r="AW94"/>
  <c r="AK30"/>
  <c i="3" r="F33"/>
  <c i="1" r="AZ96"/>
  <c i="6" r="J33"/>
  <c i="1" r="AV99"/>
  <c r="AT99"/>
  <c r="AN99"/>
  <c i="10" r="J33"/>
  <c i="1" r="AV103"/>
  <c r="AT103"/>
  <c r="BC94"/>
  <c r="AY94"/>
  <c i="10" r="J30"/>
  <c i="1" r="AG103"/>
  <c i="4" r="J33"/>
  <c i="1" r="AV97"/>
  <c r="AT97"/>
  <c i="8" r="F33"/>
  <c i="1" r="AZ101"/>
  <c i="11" r="J33"/>
  <c i="1" r="AV104"/>
  <c r="AT104"/>
  <c r="BD94"/>
  <c r="W33"/>
  <c i="4" r="F33"/>
  <c i="1" r="AZ97"/>
  <c i="7" r="J33"/>
  <c i="1" r="AV100"/>
  <c r="AT100"/>
  <c i="11" r="F33"/>
  <c i="1" r="AZ104"/>
  <c r="BB94"/>
  <c r="AX94"/>
  <c i="3" r="J33"/>
  <c i="1" r="AV96"/>
  <c r="AT96"/>
  <c i="7" r="F33"/>
  <c i="1" r="AZ100"/>
  <c i="10" r="F33"/>
  <c i="1" r="AZ103"/>
  <c i="5" r="F33"/>
  <c i="1" r="AZ98"/>
  <c i="8" r="J33"/>
  <c i="1" r="AV101"/>
  <c r="AT101"/>
  <c i="12" r="J33"/>
  <c i="1" r="AV105"/>
  <c r="AT105"/>
  <c i="2" r="J33"/>
  <c i="1" r="AV95"/>
  <c r="AT95"/>
  <c r="AN95"/>
  <c i="5" r="J33"/>
  <c i="1" r="AV98"/>
  <c r="AT98"/>
  <c i="9" r="F33"/>
  <c i="1" r="AZ102"/>
  <c i="12" r="F33"/>
  <c i="1" r="AZ105"/>
  <c i="12" l="1" r="P136"/>
  <c i="1" r="AU105"/>
  <c i="4" r="J123"/>
  <c r="J97"/>
  <c i="8" r="BK123"/>
  <c r="J123"/>
  <c r="J96"/>
  <c i="9" r="BK125"/>
  <c r="J125"/>
  <c r="J96"/>
  <c i="11" r="BK124"/>
  <c r="J124"/>
  <c i="6" r="J123"/>
  <c r="J97"/>
  <c i="12" r="BK136"/>
  <c r="J136"/>
  <c r="J96"/>
  <c i="10" r="J96"/>
  <c i="7" r="BK123"/>
  <c r="J123"/>
  <c i="10" r="J125"/>
  <c r="J97"/>
  <c i="3" r="BK123"/>
  <c r="J123"/>
  <c r="J96"/>
  <c i="5" r="BK122"/>
  <c r="J122"/>
  <c i="6" r="J96"/>
  <c i="10" r="J39"/>
  <c i="6" r="J39"/>
  <c i="2" r="J39"/>
  <c i="1" r="AN103"/>
  <c r="AU94"/>
  <c i="11" r="J30"/>
  <c i="1" r="AG104"/>
  <c i="4" r="J30"/>
  <c i="1" r="AG97"/>
  <c i="7" r="J30"/>
  <c i="1" r="AG100"/>
  <c i="5" r="J30"/>
  <c i="1" r="AG98"/>
  <c r="W32"/>
  <c r="W31"/>
  <c r="W30"/>
  <c r="AZ94"/>
  <c r="AV94"/>
  <c r="AK29"/>
  <c i="11" l="1" r="J39"/>
  <c i="4" r="J39"/>
  <c i="7" r="J39"/>
  <c i="5" r="J39"/>
  <c r="J96"/>
  <c i="11" r="J96"/>
  <c i="7" r="J96"/>
  <c i="1" r="AN97"/>
  <c r="AN104"/>
  <c r="AN100"/>
  <c r="AN98"/>
  <c i="9" r="J30"/>
  <c i="1" r="AG102"/>
  <c r="AN102"/>
  <c r="AT94"/>
  <c i="12" r="J30"/>
  <c i="1" r="AG105"/>
  <c i="3" r="J30"/>
  <c i="1" r="AG96"/>
  <c r="W29"/>
  <c i="8" r="J30"/>
  <c i="1" r="AG101"/>
  <c r="AN101"/>
  <c i="8" l="1" r="J39"/>
  <c i="3" r="J39"/>
  <c i="12" r="J39"/>
  <c i="9" r="J39"/>
  <c i="1" r="AN96"/>
  <c r="AN105"/>
  <c r="AG94"/>
  <c r="AK26"/>
  <c l="1" r="AN9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<sst xmlns="http://schemas.openxmlformats.org/spreadsheetml/2006/main">
  <si>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</si>
  <si>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</si>
  <si>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</si>
  <si>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</si>
  <si>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</si>
  <si>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{4bf7768f-e3e0-4336-b7f4-3076b9bf0373}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</si>
  <si>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</si>
  <si>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</si>
  <si>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</si>
  <si>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</si>
  <si>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</si>
  <si>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</si>
  <si>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</si>
  <si>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</si>
  <si>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021-8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</si>
  <si>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</si>
  <si>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</si>
  <si>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Obnova a propojení vodovodních řadů v ulici Palackého v Českém Brodě</t>
  </si>
  <si>
    <t>KSO:</t>
  </si>
  <si>
    <t>CC-CZ:</t>
  </si>
  <si>
    <t>Místo:</t>
  </si>
  <si>
    <t>Český Brod</t>
  </si>
  <si>
    <t>Datum:</t>
  </si>
  <si>
    <t>20. 7. 2022</t>
  </si>
  <si>
    <t>Zadavatel:</t>
  </si>
  <si>
    <t>IČ:</t>
  </si>
  <si>
    <t>00235334</t>
  </si>
  <si>
    <t>Město Český Brod, náměstí Husovo 70, 28201 Český B</t>
  </si>
  <si>
    <t>DIČ:</t>
  </si>
  <si>
    <t>Uchazeč:</t>
  </si>
  <si>
    <t>Vyplň údaj</t>
  </si>
  <si>
    <t>Projektant:</t>
  </si>
  <si>
    <t>29136504</t>
  </si>
  <si>
    <t>LNConsult s.r.o., U hřiště 250, 25083 Škvorec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</si>
  <si>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</si>
  <si>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</si>
  <si>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</si>
  <si>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</si>
  <si>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</si>
  <si>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</si>
  <si>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</si>
  <si>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</si>
  <si>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</si>
  <si>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</si>
  <si>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</si>
  <si>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</si>
  <si>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</si>
  <si>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</si>
  <si>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</si>
  <si>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</si>
  <si>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</si>
  <si>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</si>
  <si>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</si>
  <si>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</si>
  <si>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</si>
  <si>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</si>
  <si>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</si>
  <si>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</si>
  <si>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</si>
  <si>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</si>
  <si>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</si>
  <si>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</si>
  <si>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</si>
  <si>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</si>
  <si>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</si>
  <si>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</si>
  <si>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</si>
  <si>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</si>
  <si>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</si>
  <si>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</si>
  <si>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</si>
  <si>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</si>
  <si>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</si>
  <si>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</si>
  <si>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</si>
  <si>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</si>
  <si>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</si>
  <si>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</si>
  <si>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</si>
  <si>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</si>
  <si>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</si>
  <si>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</si>
  <si>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</si>
  <si>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000</t>
  </si>
  <si>
    <t>VRN</t>
  </si>
  <si>
    <t>STA</t>
  </si>
  <si>
    <t>1</t>
  </si>
  <si>
    <t>{dd9e5957-d0eb-4d64-b5f5-1c38b748b704}</t>
  </si>
  <si>
    <t>2</t>
  </si>
  <si>
    <t>SO101</t>
  </si>
  <si>
    <t>Komunikace</t>
  </si>
  <si>
    <t>{7b644a8a-6a7d-4160-be7c-b96f1f56860b}</t>
  </si>
  <si>
    <t>SO301</t>
  </si>
  <si>
    <t>Vodovodní řad V1 - část 1</t>
  </si>
  <si>
    <t>{afe4107f-5336-4cbe-9ecb-ff64b5438a35}</t>
  </si>
  <si>
    <t>SO302</t>
  </si>
  <si>
    <t>Vodovodní řad V1 - část 2</t>
  </si>
  <si>
    <t>{2fd75cd4-0cc9-4518-ac7a-0af8d7e19a8e}</t>
  </si>
  <si>
    <t>SO303</t>
  </si>
  <si>
    <t>Vodovodní řad V2</t>
  </si>
  <si>
    <t>{74d70310-6785-41ab-a642-c3a9f4b2f252}</t>
  </si>
  <si>
    <t>SO304</t>
  </si>
  <si>
    <t>Vodovodní přípojky - část 1</t>
  </si>
  <si>
    <t>{20e05021-26bf-4793-8d8f-7990c627a352}</t>
  </si>
  <si>
    <t>SO305</t>
  </si>
  <si>
    <t>Vodovodní přípojky - část 2</t>
  </si>
  <si>
    <t>{cf95d953-1700-48d2-a404-054c4c55abca}</t>
  </si>
  <si>
    <t>SO306</t>
  </si>
  <si>
    <t>Spojná kanalizační šachta</t>
  </si>
  <si>
    <t>{23b136cf-1548-472a-b4c4-1a6be4363ec6}</t>
  </si>
  <si>
    <t>SO307</t>
  </si>
  <si>
    <t>Prodloužení kanalizačního řadu</t>
  </si>
  <si>
    <t>{719deac2-ebe1-455e-94c0-3dbd815cc5f1}</t>
  </si>
  <si>
    <t>SO308</t>
  </si>
  <si>
    <t>Kanalizační přípojky</t>
  </si>
  <si>
    <t>{fcaaf609-889c-45ba-a20e-9aaae0a36ba4}</t>
  </si>
  <si>
    <t>SO309</t>
  </si>
  <si>
    <t>ATS</t>
  </si>
  <si>
    <t>{b38b73fe-1283-4c7b-ad9f-9351788894ea}</t>
  </si>
  <si>
    <t>KRYCÍ LIST SOUPISU PRACÍ</t>
  </si>
  <si>
    <t>Objekt:</t>
  </si>
  <si>
    <t>SO 000 - VRN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</si>
  <si>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</si>
  <si>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</si>
  <si>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</si>
  <si>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</si>
  <si>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</si>
  <si>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</si>
  <si>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>VRN1 - Průzkumné, geodetické a projektové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</si>
  <si>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</si>
  <si>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</si>
  <si>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</si>
  <si>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</si>
  <si>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</si>
  <si>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</si>
  <si>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</si>
  <si>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</si>
  <si>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</si>
  <si>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</si>
  <si>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</si>
  <si>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</si>
  <si>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</si>
  <si>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</si>
  <si>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</si>
  <si>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</si>
  <si>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</si>
  <si>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</si>
  <si>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</si>
  <si>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012103000</t>
  </si>
  <si>
    <t>Geodetické práce před výstavbou</t>
  </si>
  <si>
    <t>soubor</t>
  </si>
  <si>
    <t>CS ÚRS 2021 02</t>
  </si>
  <si>
    <t>1024</t>
  </si>
  <si>
    <t>1996370538</t>
  </si>
  <si>
    <t>012203000</t>
  </si>
  <si>
    <t>Geodetické práce při provádění stavby</t>
  </si>
  <si>
    <t>-1769066989</t>
  </si>
  <si>
    <t>3</t>
  </si>
  <si>
    <t>012303000</t>
  </si>
  <si>
    <t>Geodetické práce po výstavbě</t>
  </si>
  <si>
    <t>230531638</t>
  </si>
  <si>
    <t>4</t>
  </si>
  <si>
    <t>013254000</t>
  </si>
  <si>
    <t>Dokumentace skutečného provedení stavby</t>
  </si>
  <si>
    <t>paré</t>
  </si>
  <si>
    <t>-647352824</t>
  </si>
  <si>
    <t>020001000</t>
  </si>
  <si>
    <t>Příprava staveniště a vytyčení IS</t>
  </si>
  <si>
    <t>-1097760380</t>
  </si>
  <si>
    <t>6</t>
  </si>
  <si>
    <t>030001000</t>
  </si>
  <si>
    <t xml:space="preserve">Zařízení staveniště, buňky, oplocení, zabezpečení </t>
  </si>
  <si>
    <t>oubor</t>
  </si>
  <si>
    <t>-718364149</t>
  </si>
  <si>
    <t>7</t>
  </si>
  <si>
    <t>043134000</t>
  </si>
  <si>
    <t>Zkoušky zatěžovací</t>
  </si>
  <si>
    <t>kus</t>
  </si>
  <si>
    <t>-1950932194</t>
  </si>
  <si>
    <t>8</t>
  </si>
  <si>
    <t>043134001</t>
  </si>
  <si>
    <t>Rozbory asfaltové směsi</t>
  </si>
  <si>
    <t>-943378446</t>
  </si>
  <si>
    <t>9</t>
  </si>
  <si>
    <t>049002000</t>
  </si>
  <si>
    <t>Zpracování, projednání, vyřízení povolení DIO/DIR, včetně pronájmu, osazení dopravního značení po dobu stavby a následné osazení</t>
  </si>
  <si>
    <t>1145901972</t>
  </si>
  <si>
    <t>10</t>
  </si>
  <si>
    <t>R006</t>
  </si>
  <si>
    <t>Sondy pro ověření IS (výkop, zához)</t>
  </si>
  <si>
    <t>-1399278153</t>
  </si>
  <si>
    <t>11</t>
  </si>
  <si>
    <t>032903000</t>
  </si>
  <si>
    <t>Náklady na odstávku vody</t>
  </si>
  <si>
    <t>kpl</t>
  </si>
  <si>
    <t>CS ÚRS 2022 01</t>
  </si>
  <si>
    <t>-957316760</t>
  </si>
  <si>
    <t>12</t>
  </si>
  <si>
    <t>032903001</t>
  </si>
  <si>
    <t>Náklady na vytyčení inženýrských sítí, včetně sond</t>
  </si>
  <si>
    <t>-369108</t>
  </si>
  <si>
    <t>13</t>
  </si>
  <si>
    <t>049103000</t>
  </si>
  <si>
    <t>Zajištění dopravně inženýrských rozhodnutí</t>
  </si>
  <si>
    <t>-766873404</t>
  </si>
  <si>
    <t>14</t>
  </si>
  <si>
    <t>0491030000</t>
  </si>
  <si>
    <t>Náklady na dopravní značení dle DIO</t>
  </si>
  <si>
    <t>CS ÚRS 2020 02</t>
  </si>
  <si>
    <t>-1561607247</t>
  </si>
  <si>
    <t>063503000</t>
  </si>
  <si>
    <t>Práce ve stísněném prostoru</t>
  </si>
  <si>
    <t>-940170407</t>
  </si>
  <si>
    <t>16</t>
  </si>
  <si>
    <t>092203000</t>
  </si>
  <si>
    <t>Náklady na zaškolení</t>
  </si>
  <si>
    <t>464209065</t>
  </si>
  <si>
    <t>SO101 - Komunikace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</si>
  <si>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</si>
  <si>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</si>
  <si>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</si>
  <si>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</si>
  <si>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</si>
  <si>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</si>
  <si>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</si>
  <si>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HSV</t>
  </si>
  <si>
    <t>Práce a dodávky HSV</t>
  </si>
  <si>
    <t>Zemní práce</t>
  </si>
  <si>
    <t>113151111</t>
  </si>
  <si>
    <t>Rozebrání zpevněných ploch ze silničních dílců</t>
  </si>
  <si>
    <t>m2</t>
  </si>
  <si>
    <t>-2033526464</t>
  </si>
  <si>
    <t>113202111</t>
  </si>
  <si>
    <t>Vytrhání obrub krajníků obrubníků stojatých</t>
  </si>
  <si>
    <t>m</t>
  </si>
  <si>
    <t>1842172615</t>
  </si>
  <si>
    <t>113107142</t>
  </si>
  <si>
    <t>Odstranění podkladu živičného tl přes 50 do 100 mm ručně</t>
  </si>
  <si>
    <t>831312653</t>
  </si>
  <si>
    <t>113107170</t>
  </si>
  <si>
    <t>Odstranění podkladu z betonu prostého tl do 100 mm strojně pl přes 50 do 200 m2</t>
  </si>
  <si>
    <t>-2087502570</t>
  </si>
  <si>
    <t>113107222</t>
  </si>
  <si>
    <t>Odstranění podkladu z kameniva drceného tl přes 100 do 200 mm strojně pl přes 200 m2</t>
  </si>
  <si>
    <t>-1086613771</t>
  </si>
  <si>
    <t>121101101</t>
  </si>
  <si>
    <t>Sejmutí ornice s přemístěním na vzdálenost do 50 m</t>
  </si>
  <si>
    <t>m3</t>
  </si>
  <si>
    <t>CS ÚRS 2016 01</t>
  </si>
  <si>
    <t>1386386365</t>
  </si>
  <si>
    <t>121112111</t>
  </si>
  <si>
    <t>Sejmutí ornice tl vrstvy do 150 mm ručně s vodorovným přemístěním do 50 m</t>
  </si>
  <si>
    <t>CS ÚRS 2018 01</t>
  </si>
  <si>
    <t>-1782777894</t>
  </si>
  <si>
    <t>122302202</t>
  </si>
  <si>
    <t>Odkopávky a prokopávky nezapažené pro silnice objemu do 1000 m3 v hornině tř. 4</t>
  </si>
  <si>
    <t>1013324657</t>
  </si>
  <si>
    <t>122302209</t>
  </si>
  <si>
    <t>Příplatek k odkopávkám a prokopávkám pro silnice v hornině tř. 4 za lepivost</t>
  </si>
  <si>
    <t>134621269</t>
  </si>
  <si>
    <t>161101101</t>
  </si>
  <si>
    <t>Svislé přemístění výkopku z horniny tř. 1 až 4 hl výkopu do 2,5 m</t>
  </si>
  <si>
    <t>1626621640</t>
  </si>
  <si>
    <t>167101102</t>
  </si>
  <si>
    <t>Nakládání výkopku z hornin tř. 1 až 4 přes 100 m3</t>
  </si>
  <si>
    <t>-520176343</t>
  </si>
  <si>
    <t>162751117</t>
  </si>
  <si>
    <t>Vodorovné přemístění přes 9 000 do 10000 m výkopku/sypaniny z horniny třídy těžitelnosti I skupiny 1 až 3</t>
  </si>
  <si>
    <t>-1076178145</t>
  </si>
  <si>
    <t>162751119</t>
  </si>
  <si>
    <t>Příplatek k vodorovnému přemístění výkopku/sypaniny z horniny třídy těžitelnosti I skupiny 1 až 3 ZKD 1000 m přes 10000 m</t>
  </si>
  <si>
    <t>487848786</t>
  </si>
  <si>
    <t>162301101</t>
  </si>
  <si>
    <t>Vodorovné přemístění do 500 m výkopku/sypaniny z horniny tř. 1 až 4</t>
  </si>
  <si>
    <t>CS ÚRS 2017 02</t>
  </si>
  <si>
    <t>-1062800376</t>
  </si>
  <si>
    <t>171201201</t>
  </si>
  <si>
    <t>Uložení sypaniny na skládky nebo meziskládky</t>
  </si>
  <si>
    <t>-1338551169</t>
  </si>
  <si>
    <t>171201231</t>
  </si>
  <si>
    <t>Poplatek za uložení zeminy a kamení na recyklační skládce (skládkovné) kód odpadu 17 05 04</t>
  </si>
  <si>
    <t>t</t>
  </si>
  <si>
    <t>2001143861</t>
  </si>
  <si>
    <t>17</t>
  </si>
  <si>
    <t>174101101</t>
  </si>
  <si>
    <t>Zásyp jam, šachet rýh nebo kolem objektů sypaninou se zhutněním</t>
  </si>
  <si>
    <t>-1940844930</t>
  </si>
  <si>
    <t>18</t>
  </si>
  <si>
    <t>181951102</t>
  </si>
  <si>
    <t>Úprava pláně v hornině tř. 1 až 4 se zhutněním</t>
  </si>
  <si>
    <t>1812138123</t>
  </si>
  <si>
    <t>19</t>
  </si>
  <si>
    <t>181111111</t>
  </si>
  <si>
    <t>Plošná úprava terénu do 500 m2 zemina skupiny 1 až 4 nerovnosti přes 50 do 100 mm v rovinně a svahu do 1:5</t>
  </si>
  <si>
    <t>204035920</t>
  </si>
  <si>
    <t>20</t>
  </si>
  <si>
    <t>182201101</t>
  </si>
  <si>
    <t>Svahování násypů strojně</t>
  </si>
  <si>
    <t>281828536</t>
  </si>
  <si>
    <t>181301102</t>
  </si>
  <si>
    <t>Rozprostření ornice tl vrstvy do 150 mm pl do 500 m2 v rovině nebo ve svahu do 1:5</t>
  </si>
  <si>
    <t>-1941232071</t>
  </si>
  <si>
    <t>22</t>
  </si>
  <si>
    <t>181411131</t>
  </si>
  <si>
    <t>Založení parkového trávníku výsevem pl do 1000 m2 v rovině a ve svahu do 1:5</t>
  </si>
  <si>
    <t>1476325872</t>
  </si>
  <si>
    <t>23</t>
  </si>
  <si>
    <t>M</t>
  </si>
  <si>
    <t>00572410</t>
  </si>
  <si>
    <t>osivo směs travní parková</t>
  </si>
  <si>
    <t>kg</t>
  </si>
  <si>
    <t>-2046324055</t>
  </si>
  <si>
    <t>Komunikace pozemní</t>
  </si>
  <si>
    <t>24</t>
  </si>
  <si>
    <t>564851111</t>
  </si>
  <si>
    <t>Podklad ze štěrkodrtě ŠD tl 150 mm</t>
  </si>
  <si>
    <t>-1627201885</t>
  </si>
  <si>
    <t>25</t>
  </si>
  <si>
    <t>564861111</t>
  </si>
  <si>
    <t>Podklad ze štěrkodrtě ŠD tl 200 mm</t>
  </si>
  <si>
    <t>1753054243</t>
  </si>
  <si>
    <t>26</t>
  </si>
  <si>
    <t>567122114</t>
  </si>
  <si>
    <t>Podklad ze směsi stmelené cementem SC C 8/10 (KSC I) tl 150 mm</t>
  </si>
  <si>
    <t>-11969767</t>
  </si>
  <si>
    <t>27</t>
  </si>
  <si>
    <t>573111112</t>
  </si>
  <si>
    <t>Postřik živičný infiltrační s posypem z asfaltu množství 1 kg/m2</t>
  </si>
  <si>
    <t>-1937397008</t>
  </si>
  <si>
    <t>28</t>
  </si>
  <si>
    <t>577165111</t>
  </si>
  <si>
    <t>Asfaltový beton vrstva obrusná ACO 16 (ABH) tl 70 mm š do 3 m z nemodifikovaného asfaltu</t>
  </si>
  <si>
    <t>589166657</t>
  </si>
  <si>
    <t>29</t>
  </si>
  <si>
    <t>573211109</t>
  </si>
  <si>
    <t>Postřik živičný spojovací z asfaltu v množství 0,50 kg/m2</t>
  </si>
  <si>
    <t>-162827755</t>
  </si>
  <si>
    <t>30</t>
  </si>
  <si>
    <t>577134111</t>
  </si>
  <si>
    <t>Asfaltový beton vrstva obrusná ACO 11 (ABS) tř. I tl 40 mm š do 3 m z nemodifikovaného asfaltu</t>
  </si>
  <si>
    <t>1319727153</t>
  </si>
  <si>
    <t>31</t>
  </si>
  <si>
    <t>596211110</t>
  </si>
  <si>
    <t>Kladení zámkové dlažby komunikací pro pěší tl 60 mm skupiny A pl do 50 m2</t>
  </si>
  <si>
    <t>-757075630</t>
  </si>
  <si>
    <t>32</t>
  </si>
  <si>
    <t>59245018</t>
  </si>
  <si>
    <t>dlažba tvar obdélník betonová 200x100x60mm přírodní</t>
  </si>
  <si>
    <t>-1255170195</t>
  </si>
  <si>
    <t>Trubní vedení</t>
  </si>
  <si>
    <t>33</t>
  </si>
  <si>
    <t>899331111</t>
  </si>
  <si>
    <t>Výšková úprava uličního vstupu nebo vpusti do 200 mm zvýšením poklopu</t>
  </si>
  <si>
    <t>-2095714968</t>
  </si>
  <si>
    <t>34</t>
  </si>
  <si>
    <t>899332111</t>
  </si>
  <si>
    <t>Výšková úprava uličního vstupu nebo vpusti do 200 mm snížením poklopu</t>
  </si>
  <si>
    <t>-1658806662</t>
  </si>
  <si>
    <t>35</t>
  </si>
  <si>
    <t>899431111</t>
  </si>
  <si>
    <t>Výšková úprava uličního vstupu nebo vpusti do 200 mm zvýšením krycího hrnce, šoupěte nebo hydrantu</t>
  </si>
  <si>
    <t>1839259581</t>
  </si>
  <si>
    <t>36</t>
  </si>
  <si>
    <t>899432111</t>
  </si>
  <si>
    <t>Výšková úprava uličního vstupu nebo vpusti do 200 mm snížením krycího hrnce, šoupěte nebo hydrantu</t>
  </si>
  <si>
    <t>1363006346</t>
  </si>
  <si>
    <t>Ostatní konstrukce a práce, bourání</t>
  </si>
  <si>
    <t>37</t>
  </si>
  <si>
    <t>460110001</t>
  </si>
  <si>
    <t>Čerpání vody na dopravní výšku do 10 m průměrný přítok do 400 litrů/min</t>
  </si>
  <si>
    <t>hod</t>
  </si>
  <si>
    <t>64</t>
  </si>
  <si>
    <t>-1314149652</t>
  </si>
  <si>
    <t>38</t>
  </si>
  <si>
    <t>916131213</t>
  </si>
  <si>
    <t>Osazení silničního obrubníku betonového stojatého s boční opěrou do lože z betonu prostého</t>
  </si>
  <si>
    <t>1762957135</t>
  </si>
  <si>
    <t>39</t>
  </si>
  <si>
    <t>592174120</t>
  </si>
  <si>
    <t>obrubník betonový chodníkový ABO 13-10 100x10x20 cm</t>
  </si>
  <si>
    <t>-436817438</t>
  </si>
  <si>
    <t>40</t>
  </si>
  <si>
    <t>916231213</t>
  </si>
  <si>
    <t>Osazení chodníkového obrubníku betonového stojatého s boční opěrou do lože z betonu prostého</t>
  </si>
  <si>
    <t>-415222274</t>
  </si>
  <si>
    <t>41</t>
  </si>
  <si>
    <t>592172120</t>
  </si>
  <si>
    <t>obrubník betonový zahradní ABO 020-19 šedý 100 x 5 x 20 cm</t>
  </si>
  <si>
    <t>331213034</t>
  </si>
  <si>
    <t>42</t>
  </si>
  <si>
    <t>919735112</t>
  </si>
  <si>
    <t>Řezání stávajícího živičného krytu hl přes 50 do 100 mm</t>
  </si>
  <si>
    <t>-918800510</t>
  </si>
  <si>
    <t>43</t>
  </si>
  <si>
    <t>938908411</t>
  </si>
  <si>
    <t>Čištění vozovek splachováním vodou</t>
  </si>
  <si>
    <t>77202918</t>
  </si>
  <si>
    <t>44</t>
  </si>
  <si>
    <t>938909331</t>
  </si>
  <si>
    <t>Čištění vozovek metením ručně podkladu nebo krytu betonového nebo živičného</t>
  </si>
  <si>
    <t>-1590423369</t>
  </si>
  <si>
    <t>997</t>
  </si>
  <si>
    <t>Přesun sutě</t>
  </si>
  <si>
    <t>45</t>
  </si>
  <si>
    <t>997002511</t>
  </si>
  <si>
    <t>Vodorovné přemístění suti a vybouraných hmot bez naložení ale se složením a urovnáním do 1 km</t>
  </si>
  <si>
    <t>-988131609</t>
  </si>
  <si>
    <t>46</t>
  </si>
  <si>
    <t>997002519</t>
  </si>
  <si>
    <t>Příplatek ZKD 1 km přemístění suti a vybouraných hmot</t>
  </si>
  <si>
    <t>-1228725310</t>
  </si>
  <si>
    <t>47</t>
  </si>
  <si>
    <t>997002611</t>
  </si>
  <si>
    <t>Nakládání suti a vybouraných hmot</t>
  </si>
  <si>
    <t>416155024</t>
  </si>
  <si>
    <t>48</t>
  </si>
  <si>
    <t>997221815</t>
  </si>
  <si>
    <t>Poplatek za uložení na skládce (skládkovné) stavebního odpadu betonového kód odpadu 170 101</t>
  </si>
  <si>
    <t>794889204</t>
  </si>
  <si>
    <t>49</t>
  </si>
  <si>
    <t>997221845</t>
  </si>
  <si>
    <t>Poplatek za uložení na skládce (skládkovné) odpadu asfaltového bez dehtu kód odpadu 170 302</t>
  </si>
  <si>
    <t>-626292751</t>
  </si>
  <si>
    <t>998</t>
  </si>
  <si>
    <t>Přesun hmot</t>
  </si>
  <si>
    <t>50</t>
  </si>
  <si>
    <t>998225111</t>
  </si>
  <si>
    <t>Přesun hmot pro pozemní komunikace s krytem z kamene, monolitickým betonovým nebo živičným</t>
  </si>
  <si>
    <t>-974625605</t>
  </si>
  <si>
    <t>SO301 - Vodovodní řad V1 - část 1</t>
  </si>
  <si>
    <t xml:space="preserve">    4 - Vodorovné konstrukce</t>
  </si>
  <si>
    <t>111201101</t>
  </si>
  <si>
    <t>Odstranění křovin a stromů průměru kmene do 100 mm i s kořeny z celkové plochy do 1000 m2</t>
  </si>
  <si>
    <t>-668332585</t>
  </si>
  <si>
    <t>162301501</t>
  </si>
  <si>
    <t>Vodorovné přemístění křovin do 5 km D kmene do 100 mm</t>
  </si>
  <si>
    <t>848141955</t>
  </si>
  <si>
    <t>111201401</t>
  </si>
  <si>
    <t>Spálení křovin a stromů průměru kmene do 100 mm</t>
  </si>
  <si>
    <t>1969513758</t>
  </si>
  <si>
    <t>-16236174</t>
  </si>
  <si>
    <t>132201201</t>
  </si>
  <si>
    <t>Hloubení rýh š do 2000 mm v hornině tř. 3 objemu do 100 m3</t>
  </si>
  <si>
    <t>-1909674686</t>
  </si>
  <si>
    <t>132201209</t>
  </si>
  <si>
    <t>Příplatek za lepivost k hloubení rýh š do 2000 mm v hornině tř. 3</t>
  </si>
  <si>
    <t>-1739618228</t>
  </si>
  <si>
    <t>132301201</t>
  </si>
  <si>
    <t>Hloubení rýh š do 2000 mm v hornině tř. 4 objemu do 100 m3</t>
  </si>
  <si>
    <t>-156587573</t>
  </si>
  <si>
    <t>132301209</t>
  </si>
  <si>
    <t>Příplatek za lepivost k hloubení rýh š do 2000 mm v hornině tř. 4</t>
  </si>
  <si>
    <t>682062067</t>
  </si>
  <si>
    <t>133202012</t>
  </si>
  <si>
    <t>Hloubení šachet ručním nebo pneum nářadím v soudržných horninách tř. 3, plocha výkopu do 20 m2</t>
  </si>
  <si>
    <t>-2029756390</t>
  </si>
  <si>
    <t>133302012</t>
  </si>
  <si>
    <t>Hloubení šachet ručním nebo pneum nářadím v soudržných horninách tř. 4, plocha výkopu do 20 m2</t>
  </si>
  <si>
    <t>-330923002</t>
  </si>
  <si>
    <t>151101101</t>
  </si>
  <si>
    <t>Zřízení příložného pažení a rozepření stěn rýh hl do 2 m</t>
  </si>
  <si>
    <t>-476369840</t>
  </si>
  <si>
    <t>151101111</t>
  </si>
  <si>
    <t>Odstranění příložného pažení a rozepření stěn rýh hl do 2 m</t>
  </si>
  <si>
    <t>-1904475248</t>
  </si>
  <si>
    <t>-86659660</t>
  </si>
  <si>
    <t>162701105</t>
  </si>
  <si>
    <t>Vodorovné přemístění do 10000 m výkopku/sypaniny z horniny tř. 1 až 4</t>
  </si>
  <si>
    <t>1211788621</t>
  </si>
  <si>
    <t>-597178456</t>
  </si>
  <si>
    <t>171201211</t>
  </si>
  <si>
    <t>Poplatek za uložení odpadu ze sypaniny na skládce (skládkovné)</t>
  </si>
  <si>
    <t>-1876979100</t>
  </si>
  <si>
    <t>175151101</t>
  </si>
  <si>
    <t>Obsypání potrubí strojně sypaninou bez prohození, uloženou do 3 m</t>
  </si>
  <si>
    <t>-1786687256</t>
  </si>
  <si>
    <t>175111109</t>
  </si>
  <si>
    <t>Příplatek k obsypání potrubí za ruční prohození sypaniny, uložené do 3 m</t>
  </si>
  <si>
    <t>-143621404</t>
  </si>
  <si>
    <t>583312000</t>
  </si>
  <si>
    <t>štěrkopísek netříděný zásypový materiál</t>
  </si>
  <si>
    <t>-1164482644</t>
  </si>
  <si>
    <t>1487094088</t>
  </si>
  <si>
    <t>583441970</t>
  </si>
  <si>
    <t>štěrkodrť frakce 0-63</t>
  </si>
  <si>
    <t>-304727976</t>
  </si>
  <si>
    <t>-981304940</t>
  </si>
  <si>
    <t>181301101</t>
  </si>
  <si>
    <t>Rozprostření ornice tl vrstvy do 100 mm pl do 500 m2 v rovině nebo ve svahu do 1:5</t>
  </si>
  <si>
    <t>902130419</t>
  </si>
  <si>
    <t>181411121</t>
  </si>
  <si>
    <t>Založení lučního trávníku výsevem pl do 1000 m2 v rovině a ve svahu do 1:5</t>
  </si>
  <si>
    <t>1450326774</t>
  </si>
  <si>
    <t>005724800</t>
  </si>
  <si>
    <t>osivo směs jetelotravní</t>
  </si>
  <si>
    <t>1335713100</t>
  </si>
  <si>
    <t>Vodorovné konstrukce</t>
  </si>
  <si>
    <t>451572111</t>
  </si>
  <si>
    <t>Lože pod potrubí otevřený výkop z kameniva drobného těženého</t>
  </si>
  <si>
    <t>-1906946228</t>
  </si>
  <si>
    <t>721140802</t>
  </si>
  <si>
    <t>Demontáž potrubí litinové DN do 100</t>
  </si>
  <si>
    <t>264926989</t>
  </si>
  <si>
    <t>734100812</t>
  </si>
  <si>
    <t>Demontáž armatury přírubové se dvěma přírubami DN přes 50 do 100</t>
  </si>
  <si>
    <t>172652501</t>
  </si>
  <si>
    <t>734100822</t>
  </si>
  <si>
    <t>Demontáž armatury přírubové se třemi přírubami DN přes 50 do 100</t>
  </si>
  <si>
    <t>1563429092</t>
  </si>
  <si>
    <t>851261131</t>
  </si>
  <si>
    <t>Montáž potrubí z trub litinových hrdlových s integrovaným těsněním otevřený výkop DN 100</t>
  </si>
  <si>
    <t>-1899941242</t>
  </si>
  <si>
    <t>552530160</t>
  </si>
  <si>
    <t>trouba vodovodní litinová OCM/ZMU spoj TYTON 6 m DN 100 mm</t>
  </si>
  <si>
    <t>-430771890</t>
  </si>
  <si>
    <t>857261131</t>
  </si>
  <si>
    <t>Montáž litinových tvarovek jednoosých hrdlových otevřený výkop s integrovaným těsněním DN 100</t>
  </si>
  <si>
    <t>920624925</t>
  </si>
  <si>
    <t>552539050</t>
  </si>
  <si>
    <t>koleno hrdlové spoj TYTON z tvárné litiny,práškový epoxid, tl.250µm MMK-kus DN 100-11,25°</t>
  </si>
  <si>
    <t>629083848</t>
  </si>
  <si>
    <t>552597100</t>
  </si>
  <si>
    <t>přesuvka hrdlová U tvárná litina NATURAL včetně 2x spoj EXPRESS DN80 L160 mm</t>
  </si>
  <si>
    <t>-1703469358</t>
  </si>
  <si>
    <t>552597110</t>
  </si>
  <si>
    <t>přesuvka hrdlová U tvárná litina NATURAL včetně 2x spoj EXPRESS DN100 L160 mm</t>
  </si>
  <si>
    <t>-1183221094</t>
  </si>
  <si>
    <t>R001</t>
  </si>
  <si>
    <t>spojka SYNOFLEX DN100</t>
  </si>
  <si>
    <t>-413882395</t>
  </si>
  <si>
    <t>P</t>
  </si>
  <si>
    <t>Poznámka k položce:_x000d_
WAVIN, kód výrobku: PRI110NXXX</t>
  </si>
  <si>
    <t>R002</t>
  </si>
  <si>
    <t>spojka SYNOFLEX DN100 s přírubou</t>
  </si>
  <si>
    <t>-841741323</t>
  </si>
  <si>
    <t>857314122</t>
  </si>
  <si>
    <t>Montáž litinových tvarovek odbočných přírubových otevřený výkop DN 150</t>
  </si>
  <si>
    <t>245574059</t>
  </si>
  <si>
    <t>552535280</t>
  </si>
  <si>
    <t>tvarovka přírubová litinová s přírubovou odbočkou,práškový epoxid, tl.250µm T-kus DN 150/100 mm</t>
  </si>
  <si>
    <t>621760514</t>
  </si>
  <si>
    <t>891241111</t>
  </si>
  <si>
    <t>Montáž vodovodních šoupátek otevřený výkop DN 80</t>
  </si>
  <si>
    <t>-1883630775</t>
  </si>
  <si>
    <t>422211160</t>
  </si>
  <si>
    <t>šoupátko s přírubami, voda, kat.č.: 4000E2 DN 80 mm PN 16</t>
  </si>
  <si>
    <t>1855354435</t>
  </si>
  <si>
    <t>891241811</t>
  </si>
  <si>
    <t>Demontáž vodovodních šoupátek otevřený výkop DN 80</t>
  </si>
  <si>
    <t>506676722</t>
  </si>
  <si>
    <t>891261112</t>
  </si>
  <si>
    <t>Montáž vodovodních šoupátek otevřený výkop DN 100</t>
  </si>
  <si>
    <t>-1588942311</t>
  </si>
  <si>
    <t>422213040</t>
  </si>
  <si>
    <t>šoupátko pitná voda, GGG50 F4, PN10/16 DN 100 x 190 mm</t>
  </si>
  <si>
    <t>-1579276784</t>
  </si>
  <si>
    <t>892271111</t>
  </si>
  <si>
    <t>Tlaková zkouška vodou potrubí DN 100 nebo 125</t>
  </si>
  <si>
    <t>1539676640</t>
  </si>
  <si>
    <t>892273122</t>
  </si>
  <si>
    <t>Proplach a dezinfekce vodovodního potrubí DN od 80 do 125</t>
  </si>
  <si>
    <t>-166302794</t>
  </si>
  <si>
    <t>899101211</t>
  </si>
  <si>
    <t>Demontáž poklopů litinových nebo ocelových včetně rámů hmotnosti do 50 kg</t>
  </si>
  <si>
    <t>-1126754494</t>
  </si>
  <si>
    <t>115101201</t>
  </si>
  <si>
    <t>Čerpání vody na dopravní výšku do 10 m průměrný přítok do 500 l/min</t>
  </si>
  <si>
    <t>-2066015409</t>
  </si>
  <si>
    <t>899401112</t>
  </si>
  <si>
    <t>Osazení poklopů litinových šoupátkových</t>
  </si>
  <si>
    <t>291367848</t>
  </si>
  <si>
    <t>422913520</t>
  </si>
  <si>
    <t>poklop litinový typ 504-šoupátkový</t>
  </si>
  <si>
    <t>716753079</t>
  </si>
  <si>
    <t>51</t>
  </si>
  <si>
    <t>722219191</t>
  </si>
  <si>
    <t>Montáž zemních souprav ostatní typ</t>
  </si>
  <si>
    <t>617111098</t>
  </si>
  <si>
    <t>52</t>
  </si>
  <si>
    <t>422910540</t>
  </si>
  <si>
    <t>souprava zemní šoupátková teleskopická</t>
  </si>
  <si>
    <t>1858776574</t>
  </si>
  <si>
    <t>53</t>
  </si>
  <si>
    <t>562306360</t>
  </si>
  <si>
    <t>deska podkladová pro poklop uliční polyamidový 7.2.10 univerzální</t>
  </si>
  <si>
    <t>368364971</t>
  </si>
  <si>
    <t>54</t>
  </si>
  <si>
    <t>899713111</t>
  </si>
  <si>
    <t>Orientační tabulky na sloupku betonovém nebo ocelovém</t>
  </si>
  <si>
    <t>-1955866833</t>
  </si>
  <si>
    <t>55</t>
  </si>
  <si>
    <t>899721111</t>
  </si>
  <si>
    <t>Signalizační vodič DN do 150 mm na potrubí</t>
  </si>
  <si>
    <t>-1604308105</t>
  </si>
  <si>
    <t>56</t>
  </si>
  <si>
    <t>899722112</t>
  </si>
  <si>
    <t>Krytí potrubí z plastů výstražnou fólií z PVC 25 cm</t>
  </si>
  <si>
    <t>1786605011</t>
  </si>
  <si>
    <t>57</t>
  </si>
  <si>
    <t>871181141</t>
  </si>
  <si>
    <t>Montáž potrubí z PE100 SDR 11 otevřený výkop svařovaných na tupo D 50 x 4,6 mm</t>
  </si>
  <si>
    <t>1365195883</t>
  </si>
  <si>
    <t>58</t>
  </si>
  <si>
    <t>286136540</t>
  </si>
  <si>
    <t>potrubí vodovodní PE LD (rPE) D 50 x 4,6 mm</t>
  </si>
  <si>
    <t>-2141405621</t>
  </si>
  <si>
    <t>59</t>
  </si>
  <si>
    <t>879211111</t>
  </si>
  <si>
    <t>Montáž vodovodní přípojky na potrubí DN 50</t>
  </si>
  <si>
    <t>-204607683</t>
  </si>
  <si>
    <t>60</t>
  </si>
  <si>
    <t>422735360</t>
  </si>
  <si>
    <t>navrtávací pasy HAKU se závitovým výstupem z tvárné litiny, pro vodovodní PE a PVC potrubí 50-1”</t>
  </si>
  <si>
    <t>516184711</t>
  </si>
  <si>
    <t>61</t>
  </si>
  <si>
    <t>891211112</t>
  </si>
  <si>
    <t>Montáž vodovodních šoupátek otevřený výkop DN 50</t>
  </si>
  <si>
    <t>-1984353978</t>
  </si>
  <si>
    <t>62</t>
  </si>
  <si>
    <t>422213010</t>
  </si>
  <si>
    <t>šoupátko pitná voda, GGG50 F4, PN10/16 DN 50 x 150 mm</t>
  </si>
  <si>
    <t>-272365340</t>
  </si>
  <si>
    <t>63</t>
  </si>
  <si>
    <t>119001401</t>
  </si>
  <si>
    <t>Dočasné zajištění potrubí ocelového nebo litinového DN do 200 mm</t>
  </si>
  <si>
    <t>1022534655</t>
  </si>
  <si>
    <t>119001421</t>
  </si>
  <si>
    <t>Dočasné zajištění kabelů a kabelových tratí ze 3 volně ložených kabelů</t>
  </si>
  <si>
    <t>1763879617</t>
  </si>
  <si>
    <t>65</t>
  </si>
  <si>
    <t>119001422</t>
  </si>
  <si>
    <t>Dočasné zajištění kabelů a kabelových tratí z 6 volně ložených kabelů</t>
  </si>
  <si>
    <t>1595208094</t>
  </si>
  <si>
    <t>66</t>
  </si>
  <si>
    <t>119002121</t>
  </si>
  <si>
    <t>Přechodová lávka délky do 2 m včetně zábradlí pro zabezpečení výkopu zřízení</t>
  </si>
  <si>
    <t>67491715</t>
  </si>
  <si>
    <t>67</t>
  </si>
  <si>
    <t>119002122</t>
  </si>
  <si>
    <t>Přechodová lávka délky do 2 m včetně zábradlí pro zabezpečení výkopu odstranění</t>
  </si>
  <si>
    <t>265241670</t>
  </si>
  <si>
    <t>68</t>
  </si>
  <si>
    <t>R005</t>
  </si>
  <si>
    <t>Nouzové zajištění pitnou vodou</t>
  </si>
  <si>
    <t>-811865876</t>
  </si>
  <si>
    <t>69</t>
  </si>
  <si>
    <t>Zavírání vody,vypouštění a napouštění,odkalení</t>
  </si>
  <si>
    <t>1971123899</t>
  </si>
  <si>
    <t>70</t>
  </si>
  <si>
    <t>R007</t>
  </si>
  <si>
    <t>Ochrana D+M+DMT ochranného bědnění dřevin dle požadavku OŽP MÚ Český Brod</t>
  </si>
  <si>
    <t>272864930</t>
  </si>
  <si>
    <t>71</t>
  </si>
  <si>
    <t>998273102</t>
  </si>
  <si>
    <t>Přesun hmot pro trubní vedení z trub litinových otevřený výkop</t>
  </si>
  <si>
    <t>-1965531310</t>
  </si>
  <si>
    <t>SO302 - Vodovodní řad V1 - část 2</t>
  </si>
  <si>
    <t>236337087</t>
  </si>
  <si>
    <t>245133807</t>
  </si>
  <si>
    <t>871910277</t>
  </si>
  <si>
    <t>668432873</t>
  </si>
  <si>
    <t>-1004225318</t>
  </si>
  <si>
    <t>891311112</t>
  </si>
  <si>
    <t>Montáž vodovodních šoupátek otevřený výkop DN 150</t>
  </si>
  <si>
    <t>-2004220236</t>
  </si>
  <si>
    <t>422213060</t>
  </si>
  <si>
    <t>šoupátko pitná voda, GGG50 F4, PN10/16 DN 150 x 210 mm</t>
  </si>
  <si>
    <t>-1815684248</t>
  </si>
  <si>
    <t>-526942629</t>
  </si>
  <si>
    <t>-1290540203</t>
  </si>
  <si>
    <t>150624128</t>
  </si>
  <si>
    <t>812599067</t>
  </si>
  <si>
    <t>1911255781</t>
  </si>
  <si>
    <t>137809461</t>
  </si>
  <si>
    <t>-963628148</t>
  </si>
  <si>
    <t>-1437852734</t>
  </si>
  <si>
    <t>-2107085154</t>
  </si>
  <si>
    <t>šoupátko pitná voda , GGG50 F4, PN10/16 DN 50 x 150 mm</t>
  </si>
  <si>
    <t>1629006751</t>
  </si>
  <si>
    <t>-491781778</t>
  </si>
  <si>
    <t>1887878907</t>
  </si>
  <si>
    <t>131026358</t>
  </si>
  <si>
    <t>603435549</t>
  </si>
  <si>
    <t>345587163</t>
  </si>
  <si>
    <t>SO303 - Vodovodní řad V2</t>
  </si>
  <si>
    <t>851311131</t>
  </si>
  <si>
    <t>Montáž potrubí z trub litinových hrdlových s integrovaným těsněním otevřený výkop DN 150</t>
  </si>
  <si>
    <t>312826287</t>
  </si>
  <si>
    <t>552530180</t>
  </si>
  <si>
    <t>trouba vodovodní litinová OCM/ZMU spoj TYTON 6 m DN 150 mm</t>
  </si>
  <si>
    <t>-77359061</t>
  </si>
  <si>
    <t>552597130</t>
  </si>
  <si>
    <t>přesuvka hrdlová U tvárná litina NATURAL včetně 2x spoj EXPRESS DN150 L165 mm</t>
  </si>
  <si>
    <t>-1820662085</t>
  </si>
  <si>
    <t>spojka SYNOFLEX DN150</t>
  </si>
  <si>
    <t>spojka SYNOFLEX DN150 s přírubou</t>
  </si>
  <si>
    <t>R003</t>
  </si>
  <si>
    <t>spojka SYNOFLEX DN200 s přírubou</t>
  </si>
  <si>
    <t>-1438388847</t>
  </si>
  <si>
    <t>552535300</t>
  </si>
  <si>
    <t>tvarovka přírubová litinová s přírubovou odbočkou,práškový epoxid, tl.250µm T-kus DN 150/150 mm</t>
  </si>
  <si>
    <t>-2067166950</t>
  </si>
  <si>
    <t>857354122</t>
  </si>
  <si>
    <t>Montáž litinových tvarovek odbočných přírubových otevřený výkop DN 200</t>
  </si>
  <si>
    <t>-1856902942</t>
  </si>
  <si>
    <t>552535350</t>
  </si>
  <si>
    <t>tvarovka přírubová litinová s přírubovou odbočkou,práškový epoxid, tl.250µm T-kus DN 200/150 mm</t>
  </si>
  <si>
    <t>-1973813832</t>
  </si>
  <si>
    <t>292450369</t>
  </si>
  <si>
    <t>1442472689</t>
  </si>
  <si>
    <t>891351112</t>
  </si>
  <si>
    <t>Montáž vodovodních šoupátek otevřený výkop DN 200</t>
  </si>
  <si>
    <t>1372897604</t>
  </si>
  <si>
    <t>422213070</t>
  </si>
  <si>
    <t>šoupátko pitná voda, GGG50 F4, PN10/16 DN 200 x 230 mm</t>
  </si>
  <si>
    <t>-1157561359</t>
  </si>
  <si>
    <t>892351111</t>
  </si>
  <si>
    <t>Tlaková zkouška vodou potrubí DN 150 nebo 200</t>
  </si>
  <si>
    <t>-1852692302</t>
  </si>
  <si>
    <t>892353122</t>
  </si>
  <si>
    <t>Proplach a dezinfekce vodovodního potrubí DN 150 nebo 200</t>
  </si>
  <si>
    <t>-1623859147</t>
  </si>
  <si>
    <t>R004</t>
  </si>
  <si>
    <t>Rozebrání či vybourání chodníkových ploch, obrub a povrchů při realizaci vodovodního řadu</t>
  </si>
  <si>
    <t>260734746</t>
  </si>
  <si>
    <t>Uvedení chodníkových ploch, obrub a povrchů po realizaci vodovodního řadu do původního stavu</t>
  </si>
  <si>
    <t>-971020456</t>
  </si>
  <si>
    <t>R008</t>
  </si>
  <si>
    <t>1311177769</t>
  </si>
  <si>
    <t>SO304 - Vodovodní přípojky - část 1</t>
  </si>
  <si>
    <t>47048921</t>
  </si>
  <si>
    <t>Bytové družstvo v Palackého ulici 485, 28201 Český</t>
  </si>
  <si>
    <t>113106121</t>
  </si>
  <si>
    <t>Rozebrání dlažeb z betonových nebo kamenných dlaždic komunikací pro pěší ručně</t>
  </si>
  <si>
    <t>-1849887048</t>
  </si>
  <si>
    <t>979054441</t>
  </si>
  <si>
    <t>Očištění vybouraných z desek nebo dlaždic s původním spárováním z kameniva těženého</t>
  </si>
  <si>
    <t>-1624771803</t>
  </si>
  <si>
    <t>596811220</t>
  </si>
  <si>
    <t>Kladení betonové dlažby komunikací pro pěší do lože z kameniva velikosti přes 0,09 do 0,25 m2 pl do 50 m2</t>
  </si>
  <si>
    <t>647698590</t>
  </si>
  <si>
    <t>891211811</t>
  </si>
  <si>
    <t>Demontáž vodovodních šoupátek otevřený výkop DN 50</t>
  </si>
  <si>
    <t>1980034545</t>
  </si>
  <si>
    <t>892241111</t>
  </si>
  <si>
    <t>Tlaková zkouška vodou potrubí DN do 80</t>
  </si>
  <si>
    <t>-1999019069</t>
  </si>
  <si>
    <t>892233122</t>
  </si>
  <si>
    <t>Proplach a dezinfekce vodovodního potrubí DN od 40 do 70</t>
  </si>
  <si>
    <t>-1766026632</t>
  </si>
  <si>
    <t>SO305 - Vodovodní přípojky - část 2</t>
  </si>
  <si>
    <t>-876069275</t>
  </si>
  <si>
    <t>-1677144733</t>
  </si>
  <si>
    <t>-258800333</t>
  </si>
  <si>
    <t>SO306 - Spojná kanalizační šachta</t>
  </si>
  <si>
    <t xml:space="preserve">    3 - Svislé a kompletní konstrukce</t>
  </si>
  <si>
    <t>113106123</t>
  </si>
  <si>
    <t>Rozebrání dlažeb ze zámkových dlaždic komunikací pro pěší ručně</t>
  </si>
  <si>
    <t>1163948785</t>
  </si>
  <si>
    <t>979054451</t>
  </si>
  <si>
    <t>Očištění vybouraných zámkových dlaždic s původním spárováním z kameniva těženého</t>
  </si>
  <si>
    <t>-2115354188</t>
  </si>
  <si>
    <t>113107323</t>
  </si>
  <si>
    <t>Odstranění podkladu z kameniva drceného tl přes 200 do 300 mm strojně pl do 50 m2</t>
  </si>
  <si>
    <t>934931815</t>
  </si>
  <si>
    <t>-136235623</t>
  </si>
  <si>
    <t>151101103</t>
  </si>
  <si>
    <t>Zřízení příložného pažení a rozepření stěn rýh hl přes 4 do 8 m</t>
  </si>
  <si>
    <t>-372188500</t>
  </si>
  <si>
    <t>151101113</t>
  </si>
  <si>
    <t>Odstranění příložného pažení a rozepření stěn rýh hl přes 4 do 8 m</t>
  </si>
  <si>
    <t>-1962584075</t>
  </si>
  <si>
    <t>161101103</t>
  </si>
  <si>
    <t>Svislé přemístění výkopku z horniny tř. 1 až 4 hl výkopu do 6 m</t>
  </si>
  <si>
    <t>-1484114482</t>
  </si>
  <si>
    <t>167101101</t>
  </si>
  <si>
    <t>Nakládání výkopku z hornin tř. 1 až 4 do 100 m3</t>
  </si>
  <si>
    <t>-553634965</t>
  </si>
  <si>
    <t>-266482806</t>
  </si>
  <si>
    <t>Svislé a kompletní konstrukce</t>
  </si>
  <si>
    <t>358325114</t>
  </si>
  <si>
    <t>Bourání stoky kompletní nebo vybourání otvorů z železobetonu plochy do 4 m2</t>
  </si>
  <si>
    <t>401246885</t>
  </si>
  <si>
    <t>359901111</t>
  </si>
  <si>
    <t>Vyčištění stok</t>
  </si>
  <si>
    <t>585080225</t>
  </si>
  <si>
    <t>359901212</t>
  </si>
  <si>
    <t>Monitoring stoky jakékoli výšky na stávající kanalizaci</t>
  </si>
  <si>
    <t>523101949</t>
  </si>
  <si>
    <t>452321151</t>
  </si>
  <si>
    <t>Podkladní desky ze ŽB tř. C 20/25 otevřený výkop</t>
  </si>
  <si>
    <t>-1291328530</t>
  </si>
  <si>
    <t>452368211</t>
  </si>
  <si>
    <t>Výztuž podkladních desek nebo bloků nebo pražců otevřený výkop ze svařovaných sítí Kari</t>
  </si>
  <si>
    <t>1685502823</t>
  </si>
  <si>
    <t>564871116</t>
  </si>
  <si>
    <t>Podklad ze štěrkodrtě ŠD tl. 300 mm</t>
  </si>
  <si>
    <t>-156733604</t>
  </si>
  <si>
    <t>199652874</t>
  </si>
  <si>
    <t>894414111</t>
  </si>
  <si>
    <t>Osazení betonových nebo železobetonových dílců pro šachty skruží základových (dno)</t>
  </si>
  <si>
    <t>1256607412</t>
  </si>
  <si>
    <t>592243390</t>
  </si>
  <si>
    <t>dno betonové šachty kanalizační přímé TBZ-Q.1 100/100 V max. 60 100/100x60 cm</t>
  </si>
  <si>
    <t>-216020165</t>
  </si>
  <si>
    <t>894411311</t>
  </si>
  <si>
    <t>Osazení betonových nebo železobetonových dílců pro šachty skruží rovných</t>
  </si>
  <si>
    <t>1703189634</t>
  </si>
  <si>
    <t>592241620</t>
  </si>
  <si>
    <t>skruž betonová s ocelová se stupadly +PE povlakem TBH-Q 1000/1000/120 SP 100x100x12 cm</t>
  </si>
  <si>
    <t>-1949037514</t>
  </si>
  <si>
    <t>592241610</t>
  </si>
  <si>
    <t>skruž betonová s ocelová se stupadly +PE povlakem TBH TBS-Q 1000/500/120 SP 100x50x12 cm</t>
  </si>
  <si>
    <t>-725293230</t>
  </si>
  <si>
    <t>592241600</t>
  </si>
  <si>
    <t>skruž betonová s ocelová se stupadly +PE povlakem TBS-Q 1000/250/120 SP 100x25x12 cm</t>
  </si>
  <si>
    <t>-324585173</t>
  </si>
  <si>
    <t>894412411</t>
  </si>
  <si>
    <t>Osazení betonových nebo železobetonových dílců pro šachty skruží přechodových</t>
  </si>
  <si>
    <t>2146543298</t>
  </si>
  <si>
    <t>592241680</t>
  </si>
  <si>
    <t>skruž betonová přechodová TBR-Q 625/600/120 SPK 62,5/100x60x12 cm</t>
  </si>
  <si>
    <t>1578805906</t>
  </si>
  <si>
    <t>452386111</t>
  </si>
  <si>
    <t>Vyrovnávací prstence z betonu prostého tř. C 25/30 v do 100 mm</t>
  </si>
  <si>
    <t>-1263324834</t>
  </si>
  <si>
    <t>592241750</t>
  </si>
  <si>
    <t>prstenec betonový vyrovnávací TBW-Q 625/60/120 62,5x6x12 cm</t>
  </si>
  <si>
    <t>-317146046</t>
  </si>
  <si>
    <t>592241760</t>
  </si>
  <si>
    <t>prstenec betonový vyrovnávací TBW-Q 625/80/120 62,5x8x12 cm</t>
  </si>
  <si>
    <t>-909778509</t>
  </si>
  <si>
    <t>592241770</t>
  </si>
  <si>
    <t>prstenec betonový vyrovnávací TBW-Q 625/100/120 62,5x10x12 cm</t>
  </si>
  <si>
    <t>-1166872699</t>
  </si>
  <si>
    <t>592243480</t>
  </si>
  <si>
    <t>těsnění elastomerové pro spojení šachetních dílů EMT DN 1000</t>
  </si>
  <si>
    <t>-433452169</t>
  </si>
  <si>
    <t>899104112</t>
  </si>
  <si>
    <t>Osazení poklopů litinových nebo ocelových včetně rámů pro třídu zatížení D400, E600</t>
  </si>
  <si>
    <t>-1840560677</t>
  </si>
  <si>
    <t>286617690</t>
  </si>
  <si>
    <t>revizní šachty D 400 - poklop litinový 315/40T-plný tvárná litina</t>
  </si>
  <si>
    <t>-1992000484</t>
  </si>
  <si>
    <t>735122630</t>
  </si>
  <si>
    <t>899623161</t>
  </si>
  <si>
    <t>Obetonování potrubí nebo zdiva stok betonem prostým tř. C 20/25 v otevřeném výkopu</t>
  </si>
  <si>
    <t>-686379156</t>
  </si>
  <si>
    <t>-222578543</t>
  </si>
  <si>
    <t>59217016</t>
  </si>
  <si>
    <t>obrubník betonový chodníkový 1000x80x250mm</t>
  </si>
  <si>
    <t>-1740261961</t>
  </si>
  <si>
    <t>818670727</t>
  </si>
  <si>
    <t>1719351627</t>
  </si>
  <si>
    <t>-154658292</t>
  </si>
  <si>
    <t>220078810</t>
  </si>
  <si>
    <t>998271301</t>
  </si>
  <si>
    <t>Přesun hmot pro kanalizace hloubené monolitické z betonu otevřený výkop</t>
  </si>
  <si>
    <t>1309339924</t>
  </si>
  <si>
    <t>SO307 - Prodloužení kanalizačního řadu</t>
  </si>
  <si>
    <t>395527861</t>
  </si>
  <si>
    <t>1377968100</t>
  </si>
  <si>
    <t>577588270</t>
  </si>
  <si>
    <t>269842169</t>
  </si>
  <si>
    <t>1196260379</t>
  </si>
  <si>
    <t>-1775590912</t>
  </si>
  <si>
    <t>359901211</t>
  </si>
  <si>
    <t>Monitoring stoky jakékoli výšky na nové kanalizaci</t>
  </si>
  <si>
    <t>-840055028</t>
  </si>
  <si>
    <t>871360310</t>
  </si>
  <si>
    <t>Montáž kanalizačního potrubí hladkého plnostěnného SN 10 z polypropylenu DN 250</t>
  </si>
  <si>
    <t>-1422918885</t>
  </si>
  <si>
    <t>28617005</t>
  </si>
  <si>
    <t>trubka kanalizační PP plnostěnná třívrstvá DN 250x1000mm SN10</t>
  </si>
  <si>
    <t>1996392381</t>
  </si>
  <si>
    <t>28617013</t>
  </si>
  <si>
    <t>trubka kanalizační PP plnostěnná třívrstvá DN 250x3000mm SN10</t>
  </si>
  <si>
    <t>-996607277</t>
  </si>
  <si>
    <t>28617021</t>
  </si>
  <si>
    <t>trubka kanalizační PP plnostěnná třívrstvá DN 250x6000mm SN10</t>
  </si>
  <si>
    <t>202697134</t>
  </si>
  <si>
    <t>877360320</t>
  </si>
  <si>
    <t>Montáž odboček na kanalizačním potrubí z PP trub hladkých plnostěnných DN 250</t>
  </si>
  <si>
    <t>-1589797938</t>
  </si>
  <si>
    <t>28617211</t>
  </si>
  <si>
    <t>odbočka kanalizační PP SN16 45° DN 250/200</t>
  </si>
  <si>
    <t>-1141951687</t>
  </si>
  <si>
    <t>-357410578</t>
  </si>
  <si>
    <t>55241003</t>
  </si>
  <si>
    <t>poklop kanalizační betonolitinový, rám betonolitinový 160mm, D 400 bez odvětrání</t>
  </si>
  <si>
    <t>-611430317</t>
  </si>
  <si>
    <t>SO308 - Kanalizační přípojky</t>
  </si>
  <si>
    <t>688194503</t>
  </si>
  <si>
    <t>871350310</t>
  </si>
  <si>
    <t>Montáž kanalizačního potrubí hladkého plnostěnného SN 10 z polypropylenu DN 200</t>
  </si>
  <si>
    <t>1956587889</t>
  </si>
  <si>
    <t>286171030</t>
  </si>
  <si>
    <t>trubka kanalizační PP MASTER SN 10, dl. 1m, DN 200</t>
  </si>
  <si>
    <t>-2110466854</t>
  </si>
  <si>
    <t>286171130</t>
  </si>
  <si>
    <t>trubka kanalizační PP MASTER SN 10, dl. 3m, DN 200</t>
  </si>
  <si>
    <t>266532958</t>
  </si>
  <si>
    <t>286171240</t>
  </si>
  <si>
    <t>trubka kanalizační PP MASTER SN 10, dl.6m, DN 200</t>
  </si>
  <si>
    <t>-1971145770</t>
  </si>
  <si>
    <t>899103112</t>
  </si>
  <si>
    <t>Osazení poklopů litinových nebo ocelových včetně rámů pro třídu zatížení B125, C250</t>
  </si>
  <si>
    <t>176489061</t>
  </si>
  <si>
    <t>55241002</t>
  </si>
  <si>
    <t>poklop kanalizační betonolitinový, rám betonolitinový 125mm, B 125 bez odvětrání</t>
  </si>
  <si>
    <t>1896372211</t>
  </si>
  <si>
    <t>SO309 - ATS</t>
  </si>
  <si>
    <t xml:space="preserve">    2 - Zakládání</t>
  </si>
  <si>
    <t xml:space="preserve">    6 - Úpravy povrchů, podlahy a osazování výplní</t>
  </si>
  <si>
    <t>PSV - Práce a dodávky PSV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</si>
  <si>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</si>
  <si>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</si>
  <si>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</si>
  <si>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</si>
  <si>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</si>
  <si>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</si>
  <si>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767 - Konstrukce zámečnické</t>
  </si>
  <si>
    <t xml:space="preserve">    771 - Podlahy z dlaždic</t>
  </si>
  <si>
    <t>M - Práce a dodávky M</t>
  </si>
  <si>
    <t xml:space="preserve">    21-M - Elektromontáže</t>
  </si>
  <si>
    <t>113107342</t>
  </si>
  <si>
    <t>Odstranění podkladu živičného tl přes 50 do 100 mm strojně pl do 50 m2</t>
  </si>
  <si>
    <t>701856881</t>
  </si>
  <si>
    <t>1137354434</t>
  </si>
  <si>
    <t>1258808017</t>
  </si>
  <si>
    <t>121112003</t>
  </si>
  <si>
    <t>Sejmutí ornice tl vrstvy do 200 mm ručně</t>
  </si>
  <si>
    <t>1491851601</t>
  </si>
  <si>
    <t>121151103</t>
  </si>
  <si>
    <t>Sejmutí ornice plochy do 100 m2 tl vrstvy do 200 mm strojně</t>
  </si>
  <si>
    <t>15275582</t>
  </si>
  <si>
    <t>131213101</t>
  </si>
  <si>
    <t>Hloubení jam v soudržných horninách třídy těžitelnosti I skupiny 3 ručně</t>
  </si>
  <si>
    <t>-1714574586</t>
  </si>
  <si>
    <t>131313101</t>
  </si>
  <si>
    <t>Hloubení jam v soudržných horninách třídy těžitelnosti II skupiny 4 ručně</t>
  </si>
  <si>
    <t>-720450253</t>
  </si>
  <si>
    <t>132212231</t>
  </si>
  <si>
    <t>Hloubení rýh š do 2000 mm v soudržných horninách třídy těžitelnosti I skupiny 3 objemu do 10 m3 při překopech inženýrských sítí ručně</t>
  </si>
  <si>
    <t>-1251573656</t>
  </si>
  <si>
    <t>132254202</t>
  </si>
  <si>
    <t>Hloubení zapažených rýh š do 2000 mm v hornině třídy těžitelnosti I skupiny 3 objem do 50 m3</t>
  </si>
  <si>
    <t>1396042040</t>
  </si>
  <si>
    <t>132312231</t>
  </si>
  <si>
    <t>Hloubení rýh š do 2000 mm v soudržných horninách třídy těžitelnosti II skupiny 4 objemu do 10 m3 při překopech inženýrských sítí ručně</t>
  </si>
  <si>
    <t>1446455905</t>
  </si>
  <si>
    <t>132354202</t>
  </si>
  <si>
    <t>Hloubení zapažených rýh š do 2000 mm v hornině třídy těžitelnosti II skupiny 4 objem do 50 m3</t>
  </si>
  <si>
    <t>-64050980</t>
  </si>
  <si>
    <t>131251201</t>
  </si>
  <si>
    <t>Hloubení jam zapažených v hornině třídy těžitelnosti I skupiny 3 objem do 20 m3 strojně</t>
  </si>
  <si>
    <t>890107813</t>
  </si>
  <si>
    <t>131351201</t>
  </si>
  <si>
    <t>Hloubení jam zapažených v hornině třídy těžitelnosti II skupiny 4 objem do 20 m3 strojně</t>
  </si>
  <si>
    <t>-1549037968</t>
  </si>
  <si>
    <t>183793047</t>
  </si>
  <si>
    <t>-1005877100</t>
  </si>
  <si>
    <t>167151101</t>
  </si>
  <si>
    <t>Nakládání výkopku z hornin třídy těžitelnosti I skupiny 1 až 3 do 100 m3</t>
  </si>
  <si>
    <t>-1253396643</t>
  </si>
  <si>
    <t>167151102</t>
  </si>
  <si>
    <t>Nakládání výkopku z hornin třídy těžitelnosti II skupiny 4 a 5 do 100 m3</t>
  </si>
  <si>
    <t>682638986</t>
  </si>
  <si>
    <t>162251122</t>
  </si>
  <si>
    <t>Vodorovné přemístění přes 20 do 50 m výkopku/sypaniny z horniny třídy těžitelnosti II skupiny 4 a 5</t>
  </si>
  <si>
    <t>-14167818</t>
  </si>
  <si>
    <t>-1524993584</t>
  </si>
  <si>
    <t>-906339451</t>
  </si>
  <si>
    <t>171251201</t>
  </si>
  <si>
    <t>-2083049948</t>
  </si>
  <si>
    <t>171201221</t>
  </si>
  <si>
    <t>Poplatek za uložení na skládce (skládkovné) zeminy a kamení kód odpadu 17 05 04</t>
  </si>
  <si>
    <t>-1220836407</t>
  </si>
  <si>
    <t>174111101</t>
  </si>
  <si>
    <t>Zásyp jam, šachet rýh nebo kolem objektů sypaninou se zhutněním ručně</t>
  </si>
  <si>
    <t>352966921</t>
  </si>
  <si>
    <t>174151101</t>
  </si>
  <si>
    <t>599231203</t>
  </si>
  <si>
    <t>175111101</t>
  </si>
  <si>
    <t>Obsypání potrubí ručně sypaninou bez prohození, uloženou do 3 m</t>
  </si>
  <si>
    <t>-649292919</t>
  </si>
  <si>
    <t>986017182</t>
  </si>
  <si>
    <t>58337310</t>
  </si>
  <si>
    <t>štěrkopísek frakce 0/4</t>
  </si>
  <si>
    <t>1866451898</t>
  </si>
  <si>
    <t>-960103732</t>
  </si>
  <si>
    <t>181311103</t>
  </si>
  <si>
    <t>Rozprostření ornice tl vrstvy do 200 mm v rovině nebo ve svahu do 1:5 ručně</t>
  </si>
  <si>
    <t>1912666379</t>
  </si>
  <si>
    <t>181351003</t>
  </si>
  <si>
    <t>Rozprostření ornice tl vrstvy do 200 mm pl do 100 m2 v rovině nebo ve svahu do 1:5 strojně</t>
  </si>
  <si>
    <t>-2142304786</t>
  </si>
  <si>
    <t>1822174128</t>
  </si>
  <si>
    <t>1016727429</t>
  </si>
  <si>
    <t>Zakládání</t>
  </si>
  <si>
    <t>273313611</t>
  </si>
  <si>
    <t>Základové desky z betonu tř. C 16/20</t>
  </si>
  <si>
    <t>-327069065</t>
  </si>
  <si>
    <t>273362021</t>
  </si>
  <si>
    <t>Výztuž základových desek svařovanými sítěmi Kari</t>
  </si>
  <si>
    <t>-1638509370</t>
  </si>
  <si>
    <t>279113134</t>
  </si>
  <si>
    <t>Základová zeď tl přes 250 do 300 mm z tvárnic ztraceného bednění včetně výplně z betonu tř. C 16/20</t>
  </si>
  <si>
    <t>462516546</t>
  </si>
  <si>
    <t>Podklad ze štěrkodrtě ŠD plochy přes 100 m2 tl 150 mm</t>
  </si>
  <si>
    <t>-1315400776</t>
  </si>
  <si>
    <t>1829712408</t>
  </si>
  <si>
    <t>59248005a</t>
  </si>
  <si>
    <t>dlažba plošná betonová chodníková 500x500x50mm přírodní</t>
  </si>
  <si>
    <t>1856159722</t>
  </si>
  <si>
    <t>Úpravy povrchů, podlahy a osazování výplní</t>
  </si>
  <si>
    <t>619996145</t>
  </si>
  <si>
    <t>Ochrana konstrukcí nebo samostatných prvků obalením geotextilií</t>
  </si>
  <si>
    <t>-1276264820</t>
  </si>
  <si>
    <t>69311226</t>
  </si>
  <si>
    <t>geotextilie netkaná separační, ochranná, filtrační, drenážní PES 150g/m2</t>
  </si>
  <si>
    <t>1356147148</t>
  </si>
  <si>
    <t>642942611</t>
  </si>
  <si>
    <t>Osazování zárubní nebo rámů dveřních kovových do 2,5 m2 na montážní pěnu</t>
  </si>
  <si>
    <t>-1689665485</t>
  </si>
  <si>
    <t>55331580</t>
  </si>
  <si>
    <t>zárubeň jednokřídlá ocelová pro zdění bezpečnostní třídy RC2 tl stěny 150-200mm rozměru 800/1970, 2100mm</t>
  </si>
  <si>
    <t>-1619037496</t>
  </si>
  <si>
    <t>Poznámka k položce:_x000d_
YZP s PP ochranou</t>
  </si>
  <si>
    <t>762621120</t>
  </si>
  <si>
    <t>Osazení dveří tesařských jednokřídlových</t>
  </si>
  <si>
    <t>-185803201</t>
  </si>
  <si>
    <t>61173180</t>
  </si>
  <si>
    <t>dveře vchodové rozměrů 800x1970mm</t>
  </si>
  <si>
    <t>-305008172</t>
  </si>
  <si>
    <t>622131121</t>
  </si>
  <si>
    <t>Penetrační nátěr vnějších stěn nanášený ručně</t>
  </si>
  <si>
    <t>-955653526</t>
  </si>
  <si>
    <t>622131102</t>
  </si>
  <si>
    <t>Cementový postřik vnějších stěn nanášený síťovitě ručně</t>
  </si>
  <si>
    <t>-107060319</t>
  </si>
  <si>
    <t>Vyrovnání povrchu lepidlem, včetně fasádní mřížky</t>
  </si>
  <si>
    <t>-1283591394</t>
  </si>
  <si>
    <t>622521011</t>
  </si>
  <si>
    <t>Tenkovrstvá silikátová zrnitá omítka tl. 1,5 mm včetně penetrace vnějších stěn</t>
  </si>
  <si>
    <t>1284687177</t>
  </si>
  <si>
    <t>857242122</t>
  </si>
  <si>
    <t>Montáž litinových tvarovek jednoosých přírubových otevřený výkop DN 80</t>
  </si>
  <si>
    <t>606410795</t>
  </si>
  <si>
    <t>55128702</t>
  </si>
  <si>
    <t>kompenzátor pryžový přírubový, voda, topení, klimatizace PN16 do 100°C DN 50</t>
  </si>
  <si>
    <t>1357659109</t>
  </si>
  <si>
    <t>38821715</t>
  </si>
  <si>
    <t>vodoměr šroubový přírubový na studenou vodu PN16 DN 50</t>
  </si>
  <si>
    <t>268332899</t>
  </si>
  <si>
    <t>55254024</t>
  </si>
  <si>
    <t>koleno přírubové z tvárné litiny,práškový epoxid tl 250µm Q-kus DN 50-90°</t>
  </si>
  <si>
    <t>46665306</t>
  </si>
  <si>
    <t>55253213</t>
  </si>
  <si>
    <t xml:space="preserve">trouba přírubová litinová vodovodní  PN10/40 DN 50 dl 100mm</t>
  </si>
  <si>
    <t>-1674271871</t>
  </si>
  <si>
    <t>55253215</t>
  </si>
  <si>
    <t xml:space="preserve">trouba přírubová litinová vodovodní  PN10/40 DN 50 dl 200mm</t>
  </si>
  <si>
    <t>-1280749502</t>
  </si>
  <si>
    <t>55253220</t>
  </si>
  <si>
    <t xml:space="preserve">trouba přírubová litinová vodovodní  PN10/40 DN 50 dl 500mm</t>
  </si>
  <si>
    <t>1349836865</t>
  </si>
  <si>
    <t>55253222</t>
  </si>
  <si>
    <t xml:space="preserve">trouba přírubová litinová vodovodní  PN10/40 DN 50 dl 1000mm</t>
  </si>
  <si>
    <t>-868133139</t>
  </si>
  <si>
    <t>857244122</t>
  </si>
  <si>
    <t>Montáž litinových tvarovek odbočných přírubových otevřený výkop DN 80</t>
  </si>
  <si>
    <t>121149781</t>
  </si>
  <si>
    <t>55253502</t>
  </si>
  <si>
    <t>tvarovka přírubová litinová s přírubovou odbočkou,práškový epoxid tl 250µm T-kus DN 50/50</t>
  </si>
  <si>
    <t>68265810</t>
  </si>
  <si>
    <t>851026960</t>
  </si>
  <si>
    <t>42221230</t>
  </si>
  <si>
    <t>šoupě přírubové vodovodní dlouhá stavební dl DN 50 PN10-16</t>
  </si>
  <si>
    <t>453838455</t>
  </si>
  <si>
    <t>857312122</t>
  </si>
  <si>
    <t>Montáž litinových tvarovek jednoosých přírubových otevřený výkop DN 150</t>
  </si>
  <si>
    <t>925777040</t>
  </si>
  <si>
    <t>55253615</t>
  </si>
  <si>
    <t>přechod přírubový,práškový epoxid tl 250µm FFR-kus litinový dl 300mm DN 150/50</t>
  </si>
  <si>
    <t>528087293</t>
  </si>
  <si>
    <t>HWL.504915000016</t>
  </si>
  <si>
    <t>KOLENO PATNÍ PŘÍRUBOVÉ 150</t>
  </si>
  <si>
    <t>-1648899422</t>
  </si>
  <si>
    <t>55253999</t>
  </si>
  <si>
    <t>koleno přírubové z tvárné litiny,práškový epoxid tl 250µm FFK-kus DN 150- 30°</t>
  </si>
  <si>
    <t>437227307</t>
  </si>
  <si>
    <t>55254014</t>
  </si>
  <si>
    <t>koleno přírubové z tvárné litiny,práškový epoxid tl 250µm FFK-kus DN 150- 45°</t>
  </si>
  <si>
    <t>-150746442</t>
  </si>
  <si>
    <t>HWL.799415000016</t>
  </si>
  <si>
    <t>SYNOFLEX - S PŘÍRUBOU 150 (155-192)</t>
  </si>
  <si>
    <t>523706446</t>
  </si>
  <si>
    <t>PAM.109298.1</t>
  </si>
  <si>
    <t>trouba přírubová TP-DN 150 PN 10-16 TT l=0,35m</t>
  </si>
  <si>
    <t>-835663385</t>
  </si>
  <si>
    <t>PAM.121831.1</t>
  </si>
  <si>
    <t>trouba přírubová TP-DN 150 PN 10-16 TT l=0,45m</t>
  </si>
  <si>
    <t>925264970</t>
  </si>
  <si>
    <t>PAM.181137.1</t>
  </si>
  <si>
    <t>trouba přírubová TP-DN 150 PN 10-16 TT l=0,6m</t>
  </si>
  <si>
    <t>1000378349</t>
  </si>
  <si>
    <t>PAM.177068.1</t>
  </si>
  <si>
    <t>trouba přírubová TP-DN 150 PN 10-16 TT l=0,7m</t>
  </si>
  <si>
    <t>-1199789911</t>
  </si>
  <si>
    <t>PAM.178537.1</t>
  </si>
  <si>
    <t>trouba přírubová TP-DN 150 PN 10-16 TT l=0,8m</t>
  </si>
  <si>
    <t>-1530062520</t>
  </si>
  <si>
    <t>72</t>
  </si>
  <si>
    <t>PAM.181138</t>
  </si>
  <si>
    <t>trouba přírubová TP-DN 150 PN 10-16 TT l=1,0m</t>
  </si>
  <si>
    <t>-414208643</t>
  </si>
  <si>
    <t>73</t>
  </si>
  <si>
    <t>-1382940418</t>
  </si>
  <si>
    <t>74</t>
  </si>
  <si>
    <t>55253530</t>
  </si>
  <si>
    <t>tvarovka přírubová litinová vodovodní s přírubovou odbočkou PN10/16 T-kus DN 150/150</t>
  </si>
  <si>
    <t>1486329534</t>
  </si>
  <si>
    <t>75</t>
  </si>
  <si>
    <t>-61523280</t>
  </si>
  <si>
    <t>76</t>
  </si>
  <si>
    <t>42221235</t>
  </si>
  <si>
    <t>šoupě přírubové vodovodní dlouhá stavební dl DN 150 PN10-16</t>
  </si>
  <si>
    <t>1340115549</t>
  </si>
  <si>
    <t>77</t>
  </si>
  <si>
    <t>Osazení betonových nebo železobetonových dílců pro šachty prefabrikované (dno)</t>
  </si>
  <si>
    <t>-637466966</t>
  </si>
  <si>
    <t>78</t>
  </si>
  <si>
    <t>Prefabrikované dno železobetonové šachty přímé 2800x2800x1600, tl. stěny 150mm</t>
  </si>
  <si>
    <t>1648782463</t>
  </si>
  <si>
    <t>79</t>
  </si>
  <si>
    <t>899503111</t>
  </si>
  <si>
    <t>Stupadla do šachet polyetylenová zapouštěcí kapsová osazovaná při zdění a betonování</t>
  </si>
  <si>
    <t>23036033</t>
  </si>
  <si>
    <t>80</t>
  </si>
  <si>
    <t>724211242.WLO</t>
  </si>
  <si>
    <t>Domovní vodárna Wilo COR-1 MHIE406-2G-GE automatická tlaková stanice s frekvenčním měničem dopravní výška 92 m průtok Q 10 m3/h</t>
  </si>
  <si>
    <t>-1518566330</t>
  </si>
  <si>
    <t>81</t>
  </si>
  <si>
    <t>Osazení betonových nebo železobetonových dílců pro šachty prefabrikované (rovné)</t>
  </si>
  <si>
    <t>-1699187754</t>
  </si>
  <si>
    <t>82</t>
  </si>
  <si>
    <t>Prefabrikované dno železobetonové šachty přímé 2800x2800x2400, tl. stěny 150mm</t>
  </si>
  <si>
    <t>659729048</t>
  </si>
  <si>
    <t>83</t>
  </si>
  <si>
    <t>977151118</t>
  </si>
  <si>
    <t>Jádrové vrty diamantovými korunkami do stavebních materiálů D přes 90 do 100 mm</t>
  </si>
  <si>
    <t>1660897959</t>
  </si>
  <si>
    <t>84</t>
  </si>
  <si>
    <t>977151125</t>
  </si>
  <si>
    <t>Jádrové vrty diamantovými korunkami do stavebních materiálů D přes 180 do 200 mm</t>
  </si>
  <si>
    <t>303581403</t>
  </si>
  <si>
    <t>85</t>
  </si>
  <si>
    <t>230120171</t>
  </si>
  <si>
    <t>Montáž ucpávek průchod potrubí zdí nebo průchodkou DN 300</t>
  </si>
  <si>
    <t>1964501201</t>
  </si>
  <si>
    <t>86</t>
  </si>
  <si>
    <t>751398021</t>
  </si>
  <si>
    <t>Montáž větrací mřížky stěnové do 0,040 m2</t>
  </si>
  <si>
    <t>-544858245</t>
  </si>
  <si>
    <t>87</t>
  </si>
  <si>
    <t>997221645</t>
  </si>
  <si>
    <t>Poplatek za uložení na skládce (skládkovné) odpadu asfaltového bez dehtu kód odpadu 17 03 02</t>
  </si>
  <si>
    <t>-1022781942</t>
  </si>
  <si>
    <t>88</t>
  </si>
  <si>
    <t>1993858333</t>
  </si>
  <si>
    <t>PSV</t>
  </si>
  <si>
    <t>Práce a dodávky PSV</t>
  </si>
  <si>
    <t>711</t>
  </si>
  <si>
    <t>Izolace proti vodě, vlhkosti a plynům</t>
  </si>
  <si>
    <t>89</t>
  </si>
  <si>
    <t>711142559</t>
  </si>
  <si>
    <t>Provedení izolace proti zemní vlhkosti pásy přitavením svislé NAIP</t>
  </si>
  <si>
    <t>1662181682</t>
  </si>
  <si>
    <t>90</t>
  </si>
  <si>
    <t>62832001</t>
  </si>
  <si>
    <t>pás asfaltový natavitelný oxidovaný tl 3,5mm typu V60 S35 s vložkou ze skleněné rohože, s jemnozrnným minerálním posypem</t>
  </si>
  <si>
    <t>1837378986</t>
  </si>
  <si>
    <t>91</t>
  </si>
  <si>
    <t>711161273</t>
  </si>
  <si>
    <t>Provedení izolace proti zemní vlhkosti svislé z nopové fólie</t>
  </si>
  <si>
    <t>-259307264</t>
  </si>
  <si>
    <t>92</t>
  </si>
  <si>
    <t>28323005</t>
  </si>
  <si>
    <t>fólie profilovaná (nopová) drenážní HDPE s výškou nopů 8mm</t>
  </si>
  <si>
    <t>239955321</t>
  </si>
  <si>
    <t>93</t>
  </si>
  <si>
    <t>711491176</t>
  </si>
  <si>
    <t>Připevnění doplňků izolace proti vodě ukončovací lištou</t>
  </si>
  <si>
    <t>997067757</t>
  </si>
  <si>
    <t>94</t>
  </si>
  <si>
    <t>28323009</t>
  </si>
  <si>
    <t>lišta ukončovací pro drenážní fólie profilované tl 8mm</t>
  </si>
  <si>
    <t>1896660207</t>
  </si>
  <si>
    <t>713</t>
  </si>
  <si>
    <t>Izolace tepelné</t>
  </si>
  <si>
    <t>95</t>
  </si>
  <si>
    <t>713151141</t>
  </si>
  <si>
    <t>Montáž izolace tepelné střech šikmých parotěsné reflexní tl do 5 mm</t>
  </si>
  <si>
    <t>-351241007</t>
  </si>
  <si>
    <t>96</t>
  </si>
  <si>
    <t>28355300</t>
  </si>
  <si>
    <t>pás podstřešní parotěsný tepelně izolační s reflexní Al vrstvou tl 4mm tepelného odporu 0,53</t>
  </si>
  <si>
    <t>643418216</t>
  </si>
  <si>
    <t>97</t>
  </si>
  <si>
    <t>63141195</t>
  </si>
  <si>
    <t xml:space="preserve">deska tepelně izolační minerální do šikmých střech a stěn  λ=0,035-0,038 tl 200mm</t>
  </si>
  <si>
    <t>-1321240967</t>
  </si>
  <si>
    <t>762</t>
  </si>
  <si>
    <t>Konstrukce tesařské</t>
  </si>
  <si>
    <t>98</t>
  </si>
  <si>
    <t>762332131</t>
  </si>
  <si>
    <t>Montáž vázaných kcí krovů pravidelných z hraněného řeziva průřezové pl do 120 cm2</t>
  </si>
  <si>
    <t>1038220230</t>
  </si>
  <si>
    <t>99</t>
  </si>
  <si>
    <t>60512126</t>
  </si>
  <si>
    <t>hranol stavební řezivo průřezu do 120cm2 dl 6-8m</t>
  </si>
  <si>
    <t>-1389188389</t>
  </si>
  <si>
    <t>100</t>
  </si>
  <si>
    <t>762342214</t>
  </si>
  <si>
    <t>Montáž laťování na střechách jednoduchých sklonu do 60° osové vzdálenosti přes 150 do 360 mm</t>
  </si>
  <si>
    <t>1389009778</t>
  </si>
  <si>
    <t>101</t>
  </si>
  <si>
    <t>60514114</t>
  </si>
  <si>
    <t>řezivo jehličnaté lať impregnovaná dl 4 m</t>
  </si>
  <si>
    <t>-1817914449</t>
  </si>
  <si>
    <t>102</t>
  </si>
  <si>
    <t>762342441</t>
  </si>
  <si>
    <t>Montáž lišt trojúhelníkových sklonu do 60°</t>
  </si>
  <si>
    <t>249383160</t>
  </si>
  <si>
    <t>103</t>
  </si>
  <si>
    <t>60514103</t>
  </si>
  <si>
    <t>řezivo jehličnaté lať 30x50mm</t>
  </si>
  <si>
    <t>1042208540</t>
  </si>
  <si>
    <t>104</t>
  </si>
  <si>
    <t>762842131</t>
  </si>
  <si>
    <t>Montáž podbíjení střech šikmých vnějšího přesahu š do 0,8 m z palubek</t>
  </si>
  <si>
    <t>683392308</t>
  </si>
  <si>
    <t>105</t>
  </si>
  <si>
    <t>61191120</t>
  </si>
  <si>
    <t>palubky obkladové smrk profil klasický 12,5x96mm jakost A/B</t>
  </si>
  <si>
    <t>-147492967</t>
  </si>
  <si>
    <t>106</t>
  </si>
  <si>
    <t>762395000</t>
  </si>
  <si>
    <t>Spojovací prostředky krovů, bednění, laťování, nadstřešních konstrukcí</t>
  </si>
  <si>
    <t>1818434470</t>
  </si>
  <si>
    <t>763</t>
  </si>
  <si>
    <t>Konstrukce suché výstavby</t>
  </si>
  <si>
    <t>107</t>
  </si>
  <si>
    <t>763131451</t>
  </si>
  <si>
    <t>SDK podhled deska 1xH2 12,5 bez izolace dvouvrstvá spodní kce profil CD+UD</t>
  </si>
  <si>
    <t>-1571332214</t>
  </si>
  <si>
    <t>108</t>
  </si>
  <si>
    <t>763131613</t>
  </si>
  <si>
    <t>Montáž zavěšené jednovrstvé nosné konstrukce z profilů CD, UD SDK podhled</t>
  </si>
  <si>
    <t>-2122579692</t>
  </si>
  <si>
    <t>109</t>
  </si>
  <si>
    <t>19111008</t>
  </si>
  <si>
    <t>hydroprofil CD</t>
  </si>
  <si>
    <t>312475293</t>
  </si>
  <si>
    <t>110</t>
  </si>
  <si>
    <t>19111007</t>
  </si>
  <si>
    <t>hydroprofil UD</t>
  </si>
  <si>
    <t>1772937674</t>
  </si>
  <si>
    <t>764</t>
  </si>
  <si>
    <t>Konstrukce klempířské</t>
  </si>
  <si>
    <t>111</t>
  </si>
  <si>
    <t>764501103</t>
  </si>
  <si>
    <t>Montáž žlabu podokapního půlkulatého</t>
  </si>
  <si>
    <t>1029883989</t>
  </si>
  <si>
    <t>112</t>
  </si>
  <si>
    <t>55344180</t>
  </si>
  <si>
    <t>žlab půlkruhový podokapní Pz 250mm</t>
  </si>
  <si>
    <t>1362802913</t>
  </si>
  <si>
    <t>113</t>
  </si>
  <si>
    <t>764501104</t>
  </si>
  <si>
    <t>Montáž čela pro podokapní půlkulatý žlab</t>
  </si>
  <si>
    <t>-752872059</t>
  </si>
  <si>
    <t>114</t>
  </si>
  <si>
    <t>55344546</t>
  </si>
  <si>
    <t>čelo půlkulatého žlabu Pz 250mm</t>
  </si>
  <si>
    <t>-1184368428</t>
  </si>
  <si>
    <t>115</t>
  </si>
  <si>
    <t>764501105</t>
  </si>
  <si>
    <t>Montáž háku pro podokapní půlkulatý žlab</t>
  </si>
  <si>
    <t>481265831</t>
  </si>
  <si>
    <t>116</t>
  </si>
  <si>
    <t>55344931</t>
  </si>
  <si>
    <t>hák žlabový hranatý Pz 280mm</t>
  </si>
  <si>
    <t>1990999882</t>
  </si>
  <si>
    <t>117</t>
  </si>
  <si>
    <t>764501108</t>
  </si>
  <si>
    <t>Montáž kotlíku oválného (trychtýřového) pro podokapní žlab</t>
  </si>
  <si>
    <t>-488990319</t>
  </si>
  <si>
    <t>118</t>
  </si>
  <si>
    <t>55344241</t>
  </si>
  <si>
    <t>kotlík závěsný půlkulatý Pz 250x80mm</t>
  </si>
  <si>
    <t>-364224114</t>
  </si>
  <si>
    <t>119</t>
  </si>
  <si>
    <t>764508131</t>
  </si>
  <si>
    <t>Montáž kruhového svodu</t>
  </si>
  <si>
    <t>-300785734</t>
  </si>
  <si>
    <t>120</t>
  </si>
  <si>
    <t>55344200</t>
  </si>
  <si>
    <t>svod kruhový Pz 80mm</t>
  </si>
  <si>
    <t>24206335</t>
  </si>
  <si>
    <t>121</t>
  </si>
  <si>
    <t>764508132</t>
  </si>
  <si>
    <t>Montáž objímky kruhového svodu</t>
  </si>
  <si>
    <t>-2015399208</t>
  </si>
  <si>
    <t>122</t>
  </si>
  <si>
    <t>55344329</t>
  </si>
  <si>
    <t>objímka svodu Pz 80mm trn 150mm</t>
  </si>
  <si>
    <t>680194319</t>
  </si>
  <si>
    <t>123</t>
  </si>
  <si>
    <t>764508135</t>
  </si>
  <si>
    <t>Montáž výtokového kolena kruhového svodu</t>
  </si>
  <si>
    <t>-347772705</t>
  </si>
  <si>
    <t>124</t>
  </si>
  <si>
    <t>55344793</t>
  </si>
  <si>
    <t>koleno výtokové tvar V Pz 80mm</t>
  </si>
  <si>
    <t>240559332</t>
  </si>
  <si>
    <t>765</t>
  </si>
  <si>
    <t>Krytina skládaná</t>
  </si>
  <si>
    <t>125</t>
  </si>
  <si>
    <t>765121014</t>
  </si>
  <si>
    <t>Montáž krytiny betonové sklonu do 30° na sucho přes 8 do 10 ks/m2</t>
  </si>
  <si>
    <t>-629377304</t>
  </si>
  <si>
    <t>126</t>
  </si>
  <si>
    <t>59244465</t>
  </si>
  <si>
    <t>taška betonová hladká symetrická základní 1/1</t>
  </si>
  <si>
    <t>-1463545582</t>
  </si>
  <si>
    <t>Poznámka k položce:_x000d_
Spotřeba: 10 kus/m²</t>
  </si>
  <si>
    <t>127</t>
  </si>
  <si>
    <t>59244056</t>
  </si>
  <si>
    <t>taška betonová okrajová pravá velmi hladká s povrchovou úpravou se zvýšenou ochranou</t>
  </si>
  <si>
    <t>303033395</t>
  </si>
  <si>
    <t>128</t>
  </si>
  <si>
    <t>59244417</t>
  </si>
  <si>
    <t>taška betonová okrajová levá velmi hladká s povrchovou úpravou se zvýšenou ochranou</t>
  </si>
  <si>
    <t>-1387659095</t>
  </si>
  <si>
    <t>129</t>
  </si>
  <si>
    <t>765121202</t>
  </si>
  <si>
    <t>Montáž krytiny betonové okapní větrací mřížka</t>
  </si>
  <si>
    <t>1510984665</t>
  </si>
  <si>
    <t>130</t>
  </si>
  <si>
    <t>59244033</t>
  </si>
  <si>
    <t>mřížka větrací střešní krytiny</t>
  </si>
  <si>
    <t>1708331522</t>
  </si>
  <si>
    <t>Poznámka k položce:_x000d_
Spotřeba: 1 kus/1 m</t>
  </si>
  <si>
    <t>131</t>
  </si>
  <si>
    <t>765121251</t>
  </si>
  <si>
    <t>Montáž krytiny betonové hřeben na sucho s větracím pásem</t>
  </si>
  <si>
    <t>750835041</t>
  </si>
  <si>
    <t>132</t>
  </si>
  <si>
    <t>59244384</t>
  </si>
  <si>
    <t>taška betonová rovný profil hladká hřebenáč s jednou příchytkou</t>
  </si>
  <si>
    <t>-1682634471</t>
  </si>
  <si>
    <t>Poznámka k položce:_x000d_
Spotřeba: 2,5 kus/m</t>
  </si>
  <si>
    <t>133</t>
  </si>
  <si>
    <t>59244003</t>
  </si>
  <si>
    <t>pás větrací hřebene a nároží vrapovaný s kovovou výztužnou mřížkou, lepící proužky, 1 role/5 m</t>
  </si>
  <si>
    <t>-1994413830</t>
  </si>
  <si>
    <t>Poznámka k položce:_x000d_
Spotřeba: 1 role/5 m</t>
  </si>
  <si>
    <t>134</t>
  </si>
  <si>
    <t>765191051</t>
  </si>
  <si>
    <t>Montáž pojistné hydroizolační nebo parotěsné fólie hřebene větrané střechy</t>
  </si>
  <si>
    <t>-1352434027</t>
  </si>
  <si>
    <t>135</t>
  </si>
  <si>
    <t>28329324</t>
  </si>
  <si>
    <t>fólie kontaktní difuzně propustná pro doplňkovou hydroizolační vrstvu, třívrstvá mikroporézní PP 130-135g/m2</t>
  </si>
  <si>
    <t>1102357303</t>
  </si>
  <si>
    <t>767</t>
  </si>
  <si>
    <t>Konstrukce zámečnické</t>
  </si>
  <si>
    <t>136</t>
  </si>
  <si>
    <t>767590120</t>
  </si>
  <si>
    <t>Montáž podlahového roštu šroubovaného</t>
  </si>
  <si>
    <t>1081270312</t>
  </si>
  <si>
    <t>137</t>
  </si>
  <si>
    <t>13010816</t>
  </si>
  <si>
    <t>ocel profilová jakost S235JR (11 375) průřez U (UPN) 100</t>
  </si>
  <si>
    <t>1004004229</t>
  </si>
  <si>
    <t>Poznámka k položce:_x000d_
Hmotnost: 10,60 kg/m</t>
  </si>
  <si>
    <t>138</t>
  </si>
  <si>
    <t>55347077</t>
  </si>
  <si>
    <t>rošt podlahový svařovaný žárově zinkovaný velikost 40/3mm 1000x1000mm</t>
  </si>
  <si>
    <t>407581033</t>
  </si>
  <si>
    <t>139</t>
  </si>
  <si>
    <t>767590190</t>
  </si>
  <si>
    <t>Příplatek k montáži podlahového roštu za vyřezání a úpravu otvoru v podlaze</t>
  </si>
  <si>
    <t>-264434003</t>
  </si>
  <si>
    <t>140</t>
  </si>
  <si>
    <t>767590192</t>
  </si>
  <si>
    <t>Příplatek k montáži podlahového roštu za úpravu roštu ( krácení )</t>
  </si>
  <si>
    <t>448220721</t>
  </si>
  <si>
    <t>771</t>
  </si>
  <si>
    <t>Podlahy z dlaždic</t>
  </si>
  <si>
    <t>141</t>
  </si>
  <si>
    <t>771574263</t>
  </si>
  <si>
    <t>Montáž podlah keramických pro mechanické zatížení protiskluzných lepených flexibilním lepidlem přes 9 do 12 ks/m2</t>
  </si>
  <si>
    <t>2026174145</t>
  </si>
  <si>
    <t>142</t>
  </si>
  <si>
    <t>59761409</t>
  </si>
  <si>
    <t>dlažba keramická slinutá protiskluzná do interiéru i exteriéru pro vysoké mechanické namáhání přes 9 do 12ks/m2</t>
  </si>
  <si>
    <t>805316459</t>
  </si>
  <si>
    <t>143</t>
  </si>
  <si>
    <t>771577114</t>
  </si>
  <si>
    <t>Příplatek k montáži podlah keramických lepených flexibilním lepidlem za spárování tmelem dvousložkovým</t>
  </si>
  <si>
    <t>-1361403450</t>
  </si>
  <si>
    <t>144</t>
  </si>
  <si>
    <t>771474112</t>
  </si>
  <si>
    <t>Montáž soklů z dlaždic keramických rovných flexibilní lepidlo v přes 65 do 90 mm</t>
  </si>
  <si>
    <t>186597803</t>
  </si>
  <si>
    <t>145</t>
  </si>
  <si>
    <t>59761338</t>
  </si>
  <si>
    <t>sokl-dlažba keramická slinutá hladká do interiéru i exteriéru 445x85mm</t>
  </si>
  <si>
    <t>27608506</t>
  </si>
  <si>
    <t>146</t>
  </si>
  <si>
    <t>771161011</t>
  </si>
  <si>
    <t>Montáž profilu dilatační spáry bez izolace v rovině dlažby</t>
  </si>
  <si>
    <t>1251280754</t>
  </si>
  <si>
    <t>147</t>
  </si>
  <si>
    <t>59054163</t>
  </si>
  <si>
    <t>profil dilatační s bočními díly z PVC/CPE tl 8mm</t>
  </si>
  <si>
    <t>1561092245</t>
  </si>
  <si>
    <t>148</t>
  </si>
  <si>
    <t>771592011</t>
  </si>
  <si>
    <t>Čištění vnitřních ploch podlah nebo schodišť po položení dlažby chemickými prostředky</t>
  </si>
  <si>
    <t>1433825882</t>
  </si>
  <si>
    <t>Práce a dodávky M</t>
  </si>
  <si>
    <t>21-M</t>
  </si>
  <si>
    <t>Elektromontáže</t>
  </si>
  <si>
    <t>149</t>
  </si>
  <si>
    <t>Kompletní dodávka a montáž elektro, tzn. připojení k síti, elektrorozvaděč, jističe, 1x světlo, 1x vypínač, 3x dvojzásuvka, kabelové vedení 3x1,5 a 3x2,5, lišty, zapojení ATS, revize, zaškolení atd.</t>
  </si>
  <si>
    <t>-1124610212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</si>
</sst>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10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4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20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vertical="center"/>
    </xf>
    <xf numFmtId="4" fontId="8" fillId="0" borderId="20" xfId="0" applyNumberFormat="1" applyFont="1" applyBorder="1" applyAlignment="1" applyProtection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 applyProtection="1">
      <alignment horizontal="left"/>
    </xf>
    <xf numFmtId="4" fontId="8" fillId="0" borderId="0" xfId="0" applyNumberFormat="1" applyFont="1" applyAlignment="1" applyProtection="1"/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styles" Target="styles.xml" /><Relationship Id="rId14" Type="http://schemas.openxmlformats.org/officeDocument/2006/relationships/theme" Target="theme/theme1.xml" /><Relationship Id="rId15" Type="http://schemas.openxmlformats.org/officeDocument/2006/relationships/calcChain" Target="calcChain.xml" /><Relationship Id="rId1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26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27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28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30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30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28</v>
      </c>
      <c r="AL14" s="19"/>
      <c r="AM14" s="19"/>
      <c r="AN14" s="31" t="s">
        <v>30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31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32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33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28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34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35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36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28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34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37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38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39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40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41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42</v>
      </c>
      <c r="E29" s="44"/>
      <c r="F29" s="29" t="s">
        <v>43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44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45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46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47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48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49</v>
      </c>
      <c r="U35" s="51"/>
      <c r="V35" s="51"/>
      <c r="W35" s="51"/>
      <c r="X35" s="53" t="s">
        <v>50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51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52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53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54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53</v>
      </c>
      <c r="AI60" s="39"/>
      <c r="AJ60" s="39"/>
      <c r="AK60" s="39"/>
      <c r="AL60" s="39"/>
      <c r="AM60" s="61" t="s">
        <v>54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55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56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53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54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53</v>
      </c>
      <c r="AI75" s="39"/>
      <c r="AJ75" s="39"/>
      <c r="AK75" s="39"/>
      <c r="AL75" s="39"/>
      <c r="AM75" s="61" t="s">
        <v>54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57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13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021-8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16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Obnova a propojení vodovodních řadů v ulici Palackého v Českém Brodě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>Český Brod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76" t="str">
        <f>IF(AN8= "","",AN8)</f>
        <v>20. 7. 2022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25.6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>Město Český Brod, náměstí Husovo 70, 28201 Český B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31</v>
      </c>
      <c r="AJ89" s="37"/>
      <c r="AK89" s="37"/>
      <c r="AL89" s="37"/>
      <c r="AM89" s="77" t="str">
        <f>IF(E17="","",E17)</f>
        <v>LNConsult s.r.o., U hřiště 250, 25083 Škvorec</v>
      </c>
      <c r="AN89" s="68"/>
      <c r="AO89" s="68"/>
      <c r="AP89" s="68"/>
      <c r="AQ89" s="37"/>
      <c r="AR89" s="41"/>
      <c r="AS89" s="78" t="s">
        <v>58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29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35</v>
      </c>
      <c r="AJ90" s="37"/>
      <c r="AK90" s="37"/>
      <c r="AL90" s="37"/>
      <c r="AM90" s="77" t="str">
        <f>IF(E20="","",E20)</f>
        <v xml:space="preserve"> 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59</v>
      </c>
      <c r="D92" s="91"/>
      <c r="E92" s="91"/>
      <c r="F92" s="91"/>
      <c r="G92" s="91"/>
      <c r="H92" s="92"/>
      <c r="I92" s="93" t="s">
        <v>60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61</v>
      </c>
      <c r="AH92" s="91"/>
      <c r="AI92" s="91"/>
      <c r="AJ92" s="91"/>
      <c r="AK92" s="91"/>
      <c r="AL92" s="91"/>
      <c r="AM92" s="91"/>
      <c r="AN92" s="93" t="s">
        <v>62</v>
      </c>
      <c r="AO92" s="91"/>
      <c r="AP92" s="95"/>
      <c r="AQ92" s="96" t="s">
        <v>63</v>
      </c>
      <c r="AR92" s="41"/>
      <c r="AS92" s="97" t="s">
        <v>64</v>
      </c>
      <c r="AT92" s="98" t="s">
        <v>65</v>
      </c>
      <c r="AU92" s="98" t="s">
        <v>66</v>
      </c>
      <c r="AV92" s="98" t="s">
        <v>67</v>
      </c>
      <c r="AW92" s="98" t="s">
        <v>68</v>
      </c>
      <c r="AX92" s="98" t="s">
        <v>69</v>
      </c>
      <c r="AY92" s="98" t="s">
        <v>70</v>
      </c>
      <c r="AZ92" s="98" t="s">
        <v>71</v>
      </c>
      <c r="BA92" s="98" t="s">
        <v>72</v>
      </c>
      <c r="BB92" s="98" t="s">
        <v>73</v>
      </c>
      <c r="BC92" s="98" t="s">
        <v>74</v>
      </c>
      <c r="BD92" s="99" t="s">
        <v>75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76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ROUND(SUM(AG95:AG105),2)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ROUND(SUM(AS95:AS105),2)</f>
        <v>0</v>
      </c>
      <c r="AT94" s="111">
        <f>ROUND(SUM(AV94:AW94),2)</f>
        <v>0</v>
      </c>
      <c r="AU94" s="112">
        <f>ROUND(SUM(AU95:AU105),5)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ROUND(SUM(AZ95:AZ105),2)</f>
        <v>0</v>
      </c>
      <c r="BA94" s="111">
        <f>ROUND(SUM(BA95:BA105),2)</f>
        <v>0</v>
      </c>
      <c r="BB94" s="111">
        <f>ROUND(SUM(BB95:BB105),2)</f>
        <v>0</v>
      </c>
      <c r="BC94" s="111">
        <f>ROUND(SUM(BC95:BC105),2)</f>
        <v>0</v>
      </c>
      <c r="BD94" s="113">
        <f>ROUND(SUM(BD95:BD105),2)</f>
        <v>0</v>
      </c>
      <c r="BE94" s="6"/>
      <c r="BS94" s="114" t="s">
        <v>77</v>
      </c>
      <c r="BT94" s="114" t="s">
        <v>78</v>
      </c>
      <c r="BU94" s="115" t="s">
        <v>79</v>
      </c>
      <c r="BV94" s="114" t="s">
        <v>80</v>
      </c>
      <c r="BW94" s="114" t="s">
        <v>5</v>
      </c>
      <c r="BX94" s="114" t="s">
        <v>81</v>
      </c>
      <c r="CL94" s="114" t="s">
        <v>1</v>
      </c>
    </row>
    <row r="95" s="7" customFormat="1" ht="16.5" customHeight="1">
      <c r="A95" s="116" t="s">
        <v>82</v>
      </c>
      <c r="B95" s="117"/>
      <c r="C95" s="118"/>
      <c r="D95" s="119" t="s">
        <v>83</v>
      </c>
      <c r="E95" s="119"/>
      <c r="F95" s="119"/>
      <c r="G95" s="119"/>
      <c r="H95" s="119"/>
      <c r="I95" s="120"/>
      <c r="J95" s="119" t="s">
        <v>84</v>
      </c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21">
        <f>'SO 000 - VRN'!J30</f>
        <v>0</v>
      </c>
      <c r="AH95" s="120"/>
      <c r="AI95" s="120"/>
      <c r="AJ95" s="120"/>
      <c r="AK95" s="120"/>
      <c r="AL95" s="120"/>
      <c r="AM95" s="120"/>
      <c r="AN95" s="121">
        <f>SUM(AG95,AT95)</f>
        <v>0</v>
      </c>
      <c r="AO95" s="120"/>
      <c r="AP95" s="120"/>
      <c r="AQ95" s="122" t="s">
        <v>85</v>
      </c>
      <c r="AR95" s="123"/>
      <c r="AS95" s="124">
        <v>0</v>
      </c>
      <c r="AT95" s="125">
        <f>ROUND(SUM(AV95:AW95),2)</f>
        <v>0</v>
      </c>
      <c r="AU95" s="126">
        <f>'SO 000 - VRN'!P118</f>
        <v>0</v>
      </c>
      <c r="AV95" s="125">
        <f>'SO 000 - VRN'!J33</f>
        <v>0</v>
      </c>
      <c r="AW95" s="125">
        <f>'SO 000 - VRN'!J34</f>
        <v>0</v>
      </c>
      <c r="AX95" s="125">
        <f>'SO 000 - VRN'!J35</f>
        <v>0</v>
      </c>
      <c r="AY95" s="125">
        <f>'SO 000 - VRN'!J36</f>
        <v>0</v>
      </c>
      <c r="AZ95" s="125">
        <f>'SO 000 - VRN'!F33</f>
        <v>0</v>
      </c>
      <c r="BA95" s="125">
        <f>'SO 000 - VRN'!F34</f>
        <v>0</v>
      </c>
      <c r="BB95" s="125">
        <f>'SO 000 - VRN'!F35</f>
        <v>0</v>
      </c>
      <c r="BC95" s="125">
        <f>'SO 000 - VRN'!F36</f>
        <v>0</v>
      </c>
      <c r="BD95" s="127">
        <f>'SO 000 - VRN'!F37</f>
        <v>0</v>
      </c>
      <c r="BE95" s="7"/>
      <c r="BT95" s="128" t="s">
        <v>86</v>
      </c>
      <c r="BV95" s="128" t="s">
        <v>80</v>
      </c>
      <c r="BW95" s="128" t="s">
        <v>87</v>
      </c>
      <c r="BX95" s="128" t="s">
        <v>5</v>
      </c>
      <c r="CL95" s="128" t="s">
        <v>1</v>
      </c>
      <c r="CM95" s="128" t="s">
        <v>88</v>
      </c>
    </row>
    <row r="96" s="7" customFormat="1" ht="16.5" customHeight="1">
      <c r="A96" s="116" t="s">
        <v>82</v>
      </c>
      <c r="B96" s="117"/>
      <c r="C96" s="118"/>
      <c r="D96" s="119" t="s">
        <v>89</v>
      </c>
      <c r="E96" s="119"/>
      <c r="F96" s="119"/>
      <c r="G96" s="119"/>
      <c r="H96" s="119"/>
      <c r="I96" s="120"/>
      <c r="J96" s="119" t="s">
        <v>90</v>
      </c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21">
        <f>'SO101 - Komunikace'!J30</f>
        <v>0</v>
      </c>
      <c r="AH96" s="120"/>
      <c r="AI96" s="120"/>
      <c r="AJ96" s="120"/>
      <c r="AK96" s="120"/>
      <c r="AL96" s="120"/>
      <c r="AM96" s="120"/>
      <c r="AN96" s="121">
        <f>SUM(AG96,AT96)</f>
        <v>0</v>
      </c>
      <c r="AO96" s="120"/>
      <c r="AP96" s="120"/>
      <c r="AQ96" s="122" t="s">
        <v>85</v>
      </c>
      <c r="AR96" s="123"/>
      <c r="AS96" s="124">
        <v>0</v>
      </c>
      <c r="AT96" s="125">
        <f>ROUND(SUM(AV96:AW96),2)</f>
        <v>0</v>
      </c>
      <c r="AU96" s="126">
        <f>'SO101 - Komunikace'!P123</f>
        <v>0</v>
      </c>
      <c r="AV96" s="125">
        <f>'SO101 - Komunikace'!J33</f>
        <v>0</v>
      </c>
      <c r="AW96" s="125">
        <f>'SO101 - Komunikace'!J34</f>
        <v>0</v>
      </c>
      <c r="AX96" s="125">
        <f>'SO101 - Komunikace'!J35</f>
        <v>0</v>
      </c>
      <c r="AY96" s="125">
        <f>'SO101 - Komunikace'!J36</f>
        <v>0</v>
      </c>
      <c r="AZ96" s="125">
        <f>'SO101 - Komunikace'!F33</f>
        <v>0</v>
      </c>
      <c r="BA96" s="125">
        <f>'SO101 - Komunikace'!F34</f>
        <v>0</v>
      </c>
      <c r="BB96" s="125">
        <f>'SO101 - Komunikace'!F35</f>
        <v>0</v>
      </c>
      <c r="BC96" s="125">
        <f>'SO101 - Komunikace'!F36</f>
        <v>0</v>
      </c>
      <c r="BD96" s="127">
        <f>'SO101 - Komunikace'!F37</f>
        <v>0</v>
      </c>
      <c r="BE96" s="7"/>
      <c r="BT96" s="128" t="s">
        <v>86</v>
      </c>
      <c r="BV96" s="128" t="s">
        <v>80</v>
      </c>
      <c r="BW96" s="128" t="s">
        <v>91</v>
      </c>
      <c r="BX96" s="128" t="s">
        <v>5</v>
      </c>
      <c r="CL96" s="128" t="s">
        <v>1</v>
      </c>
      <c r="CM96" s="128" t="s">
        <v>88</v>
      </c>
    </row>
    <row r="97" s="7" customFormat="1" ht="16.5" customHeight="1">
      <c r="A97" s="116" t="s">
        <v>82</v>
      </c>
      <c r="B97" s="117"/>
      <c r="C97" s="118"/>
      <c r="D97" s="119" t="s">
        <v>92</v>
      </c>
      <c r="E97" s="119"/>
      <c r="F97" s="119"/>
      <c r="G97" s="119"/>
      <c r="H97" s="119"/>
      <c r="I97" s="120"/>
      <c r="J97" s="119" t="s">
        <v>93</v>
      </c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21">
        <f>'SO301 - Vodovodní řad V1 ...'!J30</f>
        <v>0</v>
      </c>
      <c r="AH97" s="120"/>
      <c r="AI97" s="120"/>
      <c r="AJ97" s="120"/>
      <c r="AK97" s="120"/>
      <c r="AL97" s="120"/>
      <c r="AM97" s="120"/>
      <c r="AN97" s="121">
        <f>SUM(AG97,AT97)</f>
        <v>0</v>
      </c>
      <c r="AO97" s="120"/>
      <c r="AP97" s="120"/>
      <c r="AQ97" s="122" t="s">
        <v>85</v>
      </c>
      <c r="AR97" s="123"/>
      <c r="AS97" s="124">
        <v>0</v>
      </c>
      <c r="AT97" s="125">
        <f>ROUND(SUM(AV97:AW97),2)</f>
        <v>0</v>
      </c>
      <c r="AU97" s="126">
        <f>'SO301 - Vodovodní řad V1 ...'!P122</f>
        <v>0</v>
      </c>
      <c r="AV97" s="125">
        <f>'SO301 - Vodovodní řad V1 ...'!J33</f>
        <v>0</v>
      </c>
      <c r="AW97" s="125">
        <f>'SO301 - Vodovodní řad V1 ...'!J34</f>
        <v>0</v>
      </c>
      <c r="AX97" s="125">
        <f>'SO301 - Vodovodní řad V1 ...'!J35</f>
        <v>0</v>
      </c>
      <c r="AY97" s="125">
        <f>'SO301 - Vodovodní řad V1 ...'!J36</f>
        <v>0</v>
      </c>
      <c r="AZ97" s="125">
        <f>'SO301 - Vodovodní řad V1 ...'!F33</f>
        <v>0</v>
      </c>
      <c r="BA97" s="125">
        <f>'SO301 - Vodovodní řad V1 ...'!F34</f>
        <v>0</v>
      </c>
      <c r="BB97" s="125">
        <f>'SO301 - Vodovodní řad V1 ...'!F35</f>
        <v>0</v>
      </c>
      <c r="BC97" s="125">
        <f>'SO301 - Vodovodní řad V1 ...'!F36</f>
        <v>0</v>
      </c>
      <c r="BD97" s="127">
        <f>'SO301 - Vodovodní řad V1 ...'!F37</f>
        <v>0</v>
      </c>
      <c r="BE97" s="7"/>
      <c r="BT97" s="128" t="s">
        <v>86</v>
      </c>
      <c r="BV97" s="128" t="s">
        <v>80</v>
      </c>
      <c r="BW97" s="128" t="s">
        <v>94</v>
      </c>
      <c r="BX97" s="128" t="s">
        <v>5</v>
      </c>
      <c r="CL97" s="128" t="s">
        <v>1</v>
      </c>
      <c r="CM97" s="128" t="s">
        <v>88</v>
      </c>
    </row>
    <row r="98" s="7" customFormat="1" ht="16.5" customHeight="1">
      <c r="A98" s="116" t="s">
        <v>82</v>
      </c>
      <c r="B98" s="117"/>
      <c r="C98" s="118"/>
      <c r="D98" s="119" t="s">
        <v>95</v>
      </c>
      <c r="E98" s="119"/>
      <c r="F98" s="119"/>
      <c r="G98" s="119"/>
      <c r="H98" s="119"/>
      <c r="I98" s="120"/>
      <c r="J98" s="119" t="s">
        <v>96</v>
      </c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21">
        <f>'SO302 - Vodovodní řad V1 ...'!J30</f>
        <v>0</v>
      </c>
      <c r="AH98" s="120"/>
      <c r="AI98" s="120"/>
      <c r="AJ98" s="120"/>
      <c r="AK98" s="120"/>
      <c r="AL98" s="120"/>
      <c r="AM98" s="120"/>
      <c r="AN98" s="121">
        <f>SUM(AG98,AT98)</f>
        <v>0</v>
      </c>
      <c r="AO98" s="120"/>
      <c r="AP98" s="120"/>
      <c r="AQ98" s="122" t="s">
        <v>85</v>
      </c>
      <c r="AR98" s="123"/>
      <c r="AS98" s="124">
        <v>0</v>
      </c>
      <c r="AT98" s="125">
        <f>ROUND(SUM(AV98:AW98),2)</f>
        <v>0</v>
      </c>
      <c r="AU98" s="126">
        <f>'SO302 - Vodovodní řad V1 ...'!P122</f>
        <v>0</v>
      </c>
      <c r="AV98" s="125">
        <f>'SO302 - Vodovodní řad V1 ...'!J33</f>
        <v>0</v>
      </c>
      <c r="AW98" s="125">
        <f>'SO302 - Vodovodní řad V1 ...'!J34</f>
        <v>0</v>
      </c>
      <c r="AX98" s="125">
        <f>'SO302 - Vodovodní řad V1 ...'!J35</f>
        <v>0</v>
      </c>
      <c r="AY98" s="125">
        <f>'SO302 - Vodovodní řad V1 ...'!J36</f>
        <v>0</v>
      </c>
      <c r="AZ98" s="125">
        <f>'SO302 - Vodovodní řad V1 ...'!F33</f>
        <v>0</v>
      </c>
      <c r="BA98" s="125">
        <f>'SO302 - Vodovodní řad V1 ...'!F34</f>
        <v>0</v>
      </c>
      <c r="BB98" s="125">
        <f>'SO302 - Vodovodní řad V1 ...'!F35</f>
        <v>0</v>
      </c>
      <c r="BC98" s="125">
        <f>'SO302 - Vodovodní řad V1 ...'!F36</f>
        <v>0</v>
      </c>
      <c r="BD98" s="127">
        <f>'SO302 - Vodovodní řad V1 ...'!F37</f>
        <v>0</v>
      </c>
      <c r="BE98" s="7"/>
      <c r="BT98" s="128" t="s">
        <v>86</v>
      </c>
      <c r="BV98" s="128" t="s">
        <v>80</v>
      </c>
      <c r="BW98" s="128" t="s">
        <v>97</v>
      </c>
      <c r="BX98" s="128" t="s">
        <v>5</v>
      </c>
      <c r="CL98" s="128" t="s">
        <v>1</v>
      </c>
      <c r="CM98" s="128" t="s">
        <v>88</v>
      </c>
    </row>
    <row r="99" s="7" customFormat="1" ht="16.5" customHeight="1">
      <c r="A99" s="116" t="s">
        <v>82</v>
      </c>
      <c r="B99" s="117"/>
      <c r="C99" s="118"/>
      <c r="D99" s="119" t="s">
        <v>98</v>
      </c>
      <c r="E99" s="119"/>
      <c r="F99" s="119"/>
      <c r="G99" s="119"/>
      <c r="H99" s="119"/>
      <c r="I99" s="120"/>
      <c r="J99" s="119" t="s">
        <v>99</v>
      </c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21">
        <f>'SO303 - Vodovodní řad V2'!J30</f>
        <v>0</v>
      </c>
      <c r="AH99" s="120"/>
      <c r="AI99" s="120"/>
      <c r="AJ99" s="120"/>
      <c r="AK99" s="120"/>
      <c r="AL99" s="120"/>
      <c r="AM99" s="120"/>
      <c r="AN99" s="121">
        <f>SUM(AG99,AT99)</f>
        <v>0</v>
      </c>
      <c r="AO99" s="120"/>
      <c r="AP99" s="120"/>
      <c r="AQ99" s="122" t="s">
        <v>85</v>
      </c>
      <c r="AR99" s="123"/>
      <c r="AS99" s="124">
        <v>0</v>
      </c>
      <c r="AT99" s="125">
        <f>ROUND(SUM(AV99:AW99),2)</f>
        <v>0</v>
      </c>
      <c r="AU99" s="126">
        <f>'SO303 - Vodovodní řad V2'!P122</f>
        <v>0</v>
      </c>
      <c r="AV99" s="125">
        <f>'SO303 - Vodovodní řad V2'!J33</f>
        <v>0</v>
      </c>
      <c r="AW99" s="125">
        <f>'SO303 - Vodovodní řad V2'!J34</f>
        <v>0</v>
      </c>
      <c r="AX99" s="125">
        <f>'SO303 - Vodovodní řad V2'!J35</f>
        <v>0</v>
      </c>
      <c r="AY99" s="125">
        <f>'SO303 - Vodovodní řad V2'!J36</f>
        <v>0</v>
      </c>
      <c r="AZ99" s="125">
        <f>'SO303 - Vodovodní řad V2'!F33</f>
        <v>0</v>
      </c>
      <c r="BA99" s="125">
        <f>'SO303 - Vodovodní řad V2'!F34</f>
        <v>0</v>
      </c>
      <c r="BB99" s="125">
        <f>'SO303 - Vodovodní řad V2'!F35</f>
        <v>0</v>
      </c>
      <c r="BC99" s="125">
        <f>'SO303 - Vodovodní řad V2'!F36</f>
        <v>0</v>
      </c>
      <c r="BD99" s="127">
        <f>'SO303 - Vodovodní řad V2'!F37</f>
        <v>0</v>
      </c>
      <c r="BE99" s="7"/>
      <c r="BT99" s="128" t="s">
        <v>86</v>
      </c>
      <c r="BV99" s="128" t="s">
        <v>80</v>
      </c>
      <c r="BW99" s="128" t="s">
        <v>100</v>
      </c>
      <c r="BX99" s="128" t="s">
        <v>5</v>
      </c>
      <c r="CL99" s="128" t="s">
        <v>1</v>
      </c>
      <c r="CM99" s="128" t="s">
        <v>88</v>
      </c>
    </row>
    <row r="100" s="7" customFormat="1" ht="16.5" customHeight="1">
      <c r="A100" s="116" t="s">
        <v>82</v>
      </c>
      <c r="B100" s="117"/>
      <c r="C100" s="118"/>
      <c r="D100" s="119" t="s">
        <v>101</v>
      </c>
      <c r="E100" s="119"/>
      <c r="F100" s="119"/>
      <c r="G100" s="119"/>
      <c r="H100" s="119"/>
      <c r="I100" s="120"/>
      <c r="J100" s="119" t="s">
        <v>102</v>
      </c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21">
        <f>'SO304 - Vodovodní přípojk...'!J30</f>
        <v>0</v>
      </c>
      <c r="AH100" s="120"/>
      <c r="AI100" s="120"/>
      <c r="AJ100" s="120"/>
      <c r="AK100" s="120"/>
      <c r="AL100" s="120"/>
      <c r="AM100" s="120"/>
      <c r="AN100" s="121">
        <f>SUM(AG100,AT100)</f>
        <v>0</v>
      </c>
      <c r="AO100" s="120"/>
      <c r="AP100" s="120"/>
      <c r="AQ100" s="122" t="s">
        <v>85</v>
      </c>
      <c r="AR100" s="123"/>
      <c r="AS100" s="124">
        <v>0</v>
      </c>
      <c r="AT100" s="125">
        <f>ROUND(SUM(AV100:AW100),2)</f>
        <v>0</v>
      </c>
      <c r="AU100" s="126">
        <f>'SO304 - Vodovodní přípojk...'!P123</f>
        <v>0</v>
      </c>
      <c r="AV100" s="125">
        <f>'SO304 - Vodovodní přípojk...'!J33</f>
        <v>0</v>
      </c>
      <c r="AW100" s="125">
        <f>'SO304 - Vodovodní přípojk...'!J34</f>
        <v>0</v>
      </c>
      <c r="AX100" s="125">
        <f>'SO304 - Vodovodní přípojk...'!J35</f>
        <v>0</v>
      </c>
      <c r="AY100" s="125">
        <f>'SO304 - Vodovodní přípojk...'!J36</f>
        <v>0</v>
      </c>
      <c r="AZ100" s="125">
        <f>'SO304 - Vodovodní přípojk...'!F33</f>
        <v>0</v>
      </c>
      <c r="BA100" s="125">
        <f>'SO304 - Vodovodní přípojk...'!F34</f>
        <v>0</v>
      </c>
      <c r="BB100" s="125">
        <f>'SO304 - Vodovodní přípojk...'!F35</f>
        <v>0</v>
      </c>
      <c r="BC100" s="125">
        <f>'SO304 - Vodovodní přípojk...'!F36</f>
        <v>0</v>
      </c>
      <c r="BD100" s="127">
        <f>'SO304 - Vodovodní přípojk...'!F37</f>
        <v>0</v>
      </c>
      <c r="BE100" s="7"/>
      <c r="BT100" s="128" t="s">
        <v>86</v>
      </c>
      <c r="BV100" s="128" t="s">
        <v>80</v>
      </c>
      <c r="BW100" s="128" t="s">
        <v>103</v>
      </c>
      <c r="BX100" s="128" t="s">
        <v>5</v>
      </c>
      <c r="CL100" s="128" t="s">
        <v>1</v>
      </c>
      <c r="CM100" s="128" t="s">
        <v>88</v>
      </c>
    </row>
    <row r="101" s="7" customFormat="1" ht="16.5" customHeight="1">
      <c r="A101" s="116" t="s">
        <v>82</v>
      </c>
      <c r="B101" s="117"/>
      <c r="C101" s="118"/>
      <c r="D101" s="119" t="s">
        <v>104</v>
      </c>
      <c r="E101" s="119"/>
      <c r="F101" s="119"/>
      <c r="G101" s="119"/>
      <c r="H101" s="119"/>
      <c r="I101" s="120"/>
      <c r="J101" s="119" t="s">
        <v>105</v>
      </c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21">
        <f>'SO305 - Vodovodní přípojk...'!J30</f>
        <v>0</v>
      </c>
      <c r="AH101" s="120"/>
      <c r="AI101" s="120"/>
      <c r="AJ101" s="120"/>
      <c r="AK101" s="120"/>
      <c r="AL101" s="120"/>
      <c r="AM101" s="120"/>
      <c r="AN101" s="121">
        <f>SUM(AG101,AT101)</f>
        <v>0</v>
      </c>
      <c r="AO101" s="120"/>
      <c r="AP101" s="120"/>
      <c r="AQ101" s="122" t="s">
        <v>85</v>
      </c>
      <c r="AR101" s="123"/>
      <c r="AS101" s="124">
        <v>0</v>
      </c>
      <c r="AT101" s="125">
        <f>ROUND(SUM(AV101:AW101),2)</f>
        <v>0</v>
      </c>
      <c r="AU101" s="126">
        <f>'SO305 - Vodovodní přípojk...'!P123</f>
        <v>0</v>
      </c>
      <c r="AV101" s="125">
        <f>'SO305 - Vodovodní přípojk...'!J33</f>
        <v>0</v>
      </c>
      <c r="AW101" s="125">
        <f>'SO305 - Vodovodní přípojk...'!J34</f>
        <v>0</v>
      </c>
      <c r="AX101" s="125">
        <f>'SO305 - Vodovodní přípojk...'!J35</f>
        <v>0</v>
      </c>
      <c r="AY101" s="125">
        <f>'SO305 - Vodovodní přípojk...'!J36</f>
        <v>0</v>
      </c>
      <c r="AZ101" s="125">
        <f>'SO305 - Vodovodní přípojk...'!F33</f>
        <v>0</v>
      </c>
      <c r="BA101" s="125">
        <f>'SO305 - Vodovodní přípojk...'!F34</f>
        <v>0</v>
      </c>
      <c r="BB101" s="125">
        <f>'SO305 - Vodovodní přípojk...'!F35</f>
        <v>0</v>
      </c>
      <c r="BC101" s="125">
        <f>'SO305 - Vodovodní přípojk...'!F36</f>
        <v>0</v>
      </c>
      <c r="BD101" s="127">
        <f>'SO305 - Vodovodní přípojk...'!F37</f>
        <v>0</v>
      </c>
      <c r="BE101" s="7"/>
      <c r="BT101" s="128" t="s">
        <v>86</v>
      </c>
      <c r="BV101" s="128" t="s">
        <v>80</v>
      </c>
      <c r="BW101" s="128" t="s">
        <v>106</v>
      </c>
      <c r="BX101" s="128" t="s">
        <v>5</v>
      </c>
      <c r="CL101" s="128" t="s">
        <v>1</v>
      </c>
      <c r="CM101" s="128" t="s">
        <v>88</v>
      </c>
    </row>
    <row r="102" s="7" customFormat="1" ht="16.5" customHeight="1">
      <c r="A102" s="116" t="s">
        <v>82</v>
      </c>
      <c r="B102" s="117"/>
      <c r="C102" s="118"/>
      <c r="D102" s="119" t="s">
        <v>107</v>
      </c>
      <c r="E102" s="119"/>
      <c r="F102" s="119"/>
      <c r="G102" s="119"/>
      <c r="H102" s="119"/>
      <c r="I102" s="120"/>
      <c r="J102" s="119" t="s">
        <v>108</v>
      </c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21">
        <f>'SO306 - Spojná kanalizačn...'!J30</f>
        <v>0</v>
      </c>
      <c r="AH102" s="120"/>
      <c r="AI102" s="120"/>
      <c r="AJ102" s="120"/>
      <c r="AK102" s="120"/>
      <c r="AL102" s="120"/>
      <c r="AM102" s="120"/>
      <c r="AN102" s="121">
        <f>SUM(AG102,AT102)</f>
        <v>0</v>
      </c>
      <c r="AO102" s="120"/>
      <c r="AP102" s="120"/>
      <c r="AQ102" s="122" t="s">
        <v>85</v>
      </c>
      <c r="AR102" s="123"/>
      <c r="AS102" s="124">
        <v>0</v>
      </c>
      <c r="AT102" s="125">
        <f>ROUND(SUM(AV102:AW102),2)</f>
        <v>0</v>
      </c>
      <c r="AU102" s="126">
        <f>'SO306 - Spojná kanalizačn...'!P125</f>
        <v>0</v>
      </c>
      <c r="AV102" s="125">
        <f>'SO306 - Spojná kanalizačn...'!J33</f>
        <v>0</v>
      </c>
      <c r="AW102" s="125">
        <f>'SO306 - Spojná kanalizačn...'!J34</f>
        <v>0</v>
      </c>
      <c r="AX102" s="125">
        <f>'SO306 - Spojná kanalizačn...'!J35</f>
        <v>0</v>
      </c>
      <c r="AY102" s="125">
        <f>'SO306 - Spojná kanalizačn...'!J36</f>
        <v>0</v>
      </c>
      <c r="AZ102" s="125">
        <f>'SO306 - Spojná kanalizačn...'!F33</f>
        <v>0</v>
      </c>
      <c r="BA102" s="125">
        <f>'SO306 - Spojná kanalizačn...'!F34</f>
        <v>0</v>
      </c>
      <c r="BB102" s="125">
        <f>'SO306 - Spojná kanalizačn...'!F35</f>
        <v>0</v>
      </c>
      <c r="BC102" s="125">
        <f>'SO306 - Spojná kanalizačn...'!F36</f>
        <v>0</v>
      </c>
      <c r="BD102" s="127">
        <f>'SO306 - Spojná kanalizačn...'!F37</f>
        <v>0</v>
      </c>
      <c r="BE102" s="7"/>
      <c r="BT102" s="128" t="s">
        <v>86</v>
      </c>
      <c r="BV102" s="128" t="s">
        <v>80</v>
      </c>
      <c r="BW102" s="128" t="s">
        <v>109</v>
      </c>
      <c r="BX102" s="128" t="s">
        <v>5</v>
      </c>
      <c r="CL102" s="128" t="s">
        <v>1</v>
      </c>
      <c r="CM102" s="128" t="s">
        <v>88</v>
      </c>
    </row>
    <row r="103" s="7" customFormat="1" ht="16.5" customHeight="1">
      <c r="A103" s="116" t="s">
        <v>82</v>
      </c>
      <c r="B103" s="117"/>
      <c r="C103" s="118"/>
      <c r="D103" s="119" t="s">
        <v>110</v>
      </c>
      <c r="E103" s="119"/>
      <c r="F103" s="119"/>
      <c r="G103" s="119"/>
      <c r="H103" s="119"/>
      <c r="I103" s="120"/>
      <c r="J103" s="119" t="s">
        <v>111</v>
      </c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21">
        <f>'SO307 - Prodloužení kanal...'!J30</f>
        <v>0</v>
      </c>
      <c r="AH103" s="120"/>
      <c r="AI103" s="120"/>
      <c r="AJ103" s="120"/>
      <c r="AK103" s="120"/>
      <c r="AL103" s="120"/>
      <c r="AM103" s="120"/>
      <c r="AN103" s="121">
        <f>SUM(AG103,AT103)</f>
        <v>0</v>
      </c>
      <c r="AO103" s="120"/>
      <c r="AP103" s="120"/>
      <c r="AQ103" s="122" t="s">
        <v>85</v>
      </c>
      <c r="AR103" s="123"/>
      <c r="AS103" s="124">
        <v>0</v>
      </c>
      <c r="AT103" s="125">
        <f>ROUND(SUM(AV103:AW103),2)</f>
        <v>0</v>
      </c>
      <c r="AU103" s="126">
        <f>'SO307 - Prodloužení kanal...'!P124</f>
        <v>0</v>
      </c>
      <c r="AV103" s="125">
        <f>'SO307 - Prodloužení kanal...'!J33</f>
        <v>0</v>
      </c>
      <c r="AW103" s="125">
        <f>'SO307 - Prodloužení kanal...'!J34</f>
        <v>0</v>
      </c>
      <c r="AX103" s="125">
        <f>'SO307 - Prodloužení kanal...'!J35</f>
        <v>0</v>
      </c>
      <c r="AY103" s="125">
        <f>'SO307 - Prodloužení kanal...'!J36</f>
        <v>0</v>
      </c>
      <c r="AZ103" s="125">
        <f>'SO307 - Prodloužení kanal...'!F33</f>
        <v>0</v>
      </c>
      <c r="BA103" s="125">
        <f>'SO307 - Prodloužení kanal...'!F34</f>
        <v>0</v>
      </c>
      <c r="BB103" s="125">
        <f>'SO307 - Prodloužení kanal...'!F35</f>
        <v>0</v>
      </c>
      <c r="BC103" s="125">
        <f>'SO307 - Prodloužení kanal...'!F36</f>
        <v>0</v>
      </c>
      <c r="BD103" s="127">
        <f>'SO307 - Prodloužení kanal...'!F37</f>
        <v>0</v>
      </c>
      <c r="BE103" s="7"/>
      <c r="BT103" s="128" t="s">
        <v>86</v>
      </c>
      <c r="BV103" s="128" t="s">
        <v>80</v>
      </c>
      <c r="BW103" s="128" t="s">
        <v>112</v>
      </c>
      <c r="BX103" s="128" t="s">
        <v>5</v>
      </c>
      <c r="CL103" s="128" t="s">
        <v>1</v>
      </c>
      <c r="CM103" s="128" t="s">
        <v>88</v>
      </c>
    </row>
    <row r="104" s="7" customFormat="1" ht="16.5" customHeight="1">
      <c r="A104" s="116" t="s">
        <v>82</v>
      </c>
      <c r="B104" s="117"/>
      <c r="C104" s="118"/>
      <c r="D104" s="119" t="s">
        <v>113</v>
      </c>
      <c r="E104" s="119"/>
      <c r="F104" s="119"/>
      <c r="G104" s="119"/>
      <c r="H104" s="119"/>
      <c r="I104" s="120"/>
      <c r="J104" s="119" t="s">
        <v>114</v>
      </c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21">
        <f>'SO308 - Kanalizační přípojky'!J30</f>
        <v>0</v>
      </c>
      <c r="AH104" s="120"/>
      <c r="AI104" s="120"/>
      <c r="AJ104" s="120"/>
      <c r="AK104" s="120"/>
      <c r="AL104" s="120"/>
      <c r="AM104" s="120"/>
      <c r="AN104" s="121">
        <f>SUM(AG104,AT104)</f>
        <v>0</v>
      </c>
      <c r="AO104" s="120"/>
      <c r="AP104" s="120"/>
      <c r="AQ104" s="122" t="s">
        <v>85</v>
      </c>
      <c r="AR104" s="123"/>
      <c r="AS104" s="124">
        <v>0</v>
      </c>
      <c r="AT104" s="125">
        <f>ROUND(SUM(AV104:AW104),2)</f>
        <v>0</v>
      </c>
      <c r="AU104" s="126">
        <f>'SO308 - Kanalizační přípojky'!P124</f>
        <v>0</v>
      </c>
      <c r="AV104" s="125">
        <f>'SO308 - Kanalizační přípojky'!J33</f>
        <v>0</v>
      </c>
      <c r="AW104" s="125">
        <f>'SO308 - Kanalizační přípojky'!J34</f>
        <v>0</v>
      </c>
      <c r="AX104" s="125">
        <f>'SO308 - Kanalizační přípojky'!J35</f>
        <v>0</v>
      </c>
      <c r="AY104" s="125">
        <f>'SO308 - Kanalizační přípojky'!J36</f>
        <v>0</v>
      </c>
      <c r="AZ104" s="125">
        <f>'SO308 - Kanalizační přípojky'!F33</f>
        <v>0</v>
      </c>
      <c r="BA104" s="125">
        <f>'SO308 - Kanalizační přípojky'!F34</f>
        <v>0</v>
      </c>
      <c r="BB104" s="125">
        <f>'SO308 - Kanalizační přípojky'!F35</f>
        <v>0</v>
      </c>
      <c r="BC104" s="125">
        <f>'SO308 - Kanalizační přípojky'!F36</f>
        <v>0</v>
      </c>
      <c r="BD104" s="127">
        <f>'SO308 - Kanalizační přípojky'!F37</f>
        <v>0</v>
      </c>
      <c r="BE104" s="7"/>
      <c r="BT104" s="128" t="s">
        <v>86</v>
      </c>
      <c r="BV104" s="128" t="s">
        <v>80</v>
      </c>
      <c r="BW104" s="128" t="s">
        <v>115</v>
      </c>
      <c r="BX104" s="128" t="s">
        <v>5</v>
      </c>
      <c r="CL104" s="128" t="s">
        <v>1</v>
      </c>
      <c r="CM104" s="128" t="s">
        <v>88</v>
      </c>
    </row>
    <row r="105" s="7" customFormat="1" ht="16.5" customHeight="1">
      <c r="A105" s="116" t="s">
        <v>82</v>
      </c>
      <c r="B105" s="117"/>
      <c r="C105" s="118"/>
      <c r="D105" s="119" t="s">
        <v>116</v>
      </c>
      <c r="E105" s="119"/>
      <c r="F105" s="119"/>
      <c r="G105" s="119"/>
      <c r="H105" s="119"/>
      <c r="I105" s="120"/>
      <c r="J105" s="119" t="s">
        <v>117</v>
      </c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21">
        <f>'SO309 - ATS'!J30</f>
        <v>0</v>
      </c>
      <c r="AH105" s="120"/>
      <c r="AI105" s="120"/>
      <c r="AJ105" s="120"/>
      <c r="AK105" s="120"/>
      <c r="AL105" s="120"/>
      <c r="AM105" s="120"/>
      <c r="AN105" s="121">
        <f>SUM(AG105,AT105)</f>
        <v>0</v>
      </c>
      <c r="AO105" s="120"/>
      <c r="AP105" s="120"/>
      <c r="AQ105" s="122" t="s">
        <v>85</v>
      </c>
      <c r="AR105" s="123"/>
      <c r="AS105" s="129">
        <v>0</v>
      </c>
      <c r="AT105" s="130">
        <f>ROUND(SUM(AV105:AW105),2)</f>
        <v>0</v>
      </c>
      <c r="AU105" s="131">
        <f>'SO309 - ATS'!P136</f>
        <v>0</v>
      </c>
      <c r="AV105" s="130">
        <f>'SO309 - ATS'!J33</f>
        <v>0</v>
      </c>
      <c r="AW105" s="130">
        <f>'SO309 - ATS'!J34</f>
        <v>0</v>
      </c>
      <c r="AX105" s="130">
        <f>'SO309 - ATS'!J35</f>
        <v>0</v>
      </c>
      <c r="AY105" s="130">
        <f>'SO309 - ATS'!J36</f>
        <v>0</v>
      </c>
      <c r="AZ105" s="130">
        <f>'SO309 - ATS'!F33</f>
        <v>0</v>
      </c>
      <c r="BA105" s="130">
        <f>'SO309 - ATS'!F34</f>
        <v>0</v>
      </c>
      <c r="BB105" s="130">
        <f>'SO309 - ATS'!F35</f>
        <v>0</v>
      </c>
      <c r="BC105" s="130">
        <f>'SO309 - ATS'!F36</f>
        <v>0</v>
      </c>
      <c r="BD105" s="132">
        <f>'SO309 - ATS'!F37</f>
        <v>0</v>
      </c>
      <c r="BE105" s="7"/>
      <c r="BT105" s="128" t="s">
        <v>86</v>
      </c>
      <c r="BV105" s="128" t="s">
        <v>80</v>
      </c>
      <c r="BW105" s="128" t="s">
        <v>118</v>
      </c>
      <c r="BX105" s="128" t="s">
        <v>5</v>
      </c>
      <c r="CL105" s="128" t="s">
        <v>1</v>
      </c>
      <c r="CM105" s="128" t="s">
        <v>88</v>
      </c>
    </row>
    <row r="106" s="2" customFormat="1" ht="30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41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="2" customFormat="1" ht="6.96" customHeight="1">
      <c r="A107" s="35"/>
      <c r="B107" s="63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41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</sheetData>
  <sheetProtection sheet="1" formatColumns="0" formatRows="0" objects="1" scenarios="1" spinCount="100000" saltValue="262K2DZocK++0B2e/71/d7nPo80GG+ypWYNjK8fgh8+PHNLws8O6DvWizuZ+kVHp8m5Aju6VaCxbD+UaJeCWsQ==" hashValue="yk2743tmedMSqGzep8GnzcWv20xFyNIFSlQnW7Z6wqOrqU5jBanyUCsU6BxKNmebrSW3q5S2jMAdjWw4a9AZGw==" algorithmName="SHA-512" password="CC35"/>
  <mergeCells count="82">
    <mergeCell ref="C92:G92"/>
    <mergeCell ref="D101:H101"/>
    <mergeCell ref="D98:H98"/>
    <mergeCell ref="D95:H95"/>
    <mergeCell ref="D99:H99"/>
    <mergeCell ref="D100:H100"/>
    <mergeCell ref="D96:H96"/>
    <mergeCell ref="D97:H97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L85:AJ85"/>
    <mergeCell ref="D105:H105"/>
    <mergeCell ref="J105:AF105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104:AM104"/>
    <mergeCell ref="AG96:AM96"/>
    <mergeCell ref="AG98:AM98"/>
    <mergeCell ref="AM87:AN87"/>
    <mergeCell ref="AM89:AP89"/>
    <mergeCell ref="AM90:AP90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AS89:AT91"/>
    <mergeCell ref="AN105:AP105"/>
    <mergeCell ref="AG105:AM105"/>
    <mergeCell ref="AG94:AM94"/>
    <mergeCell ref="AN94:AP94"/>
  </mergeCells>
  <hyperlinks>
    <hyperlink ref="A95" location="'SO 000 - VRN'!C2" display="/"/>
    <hyperlink ref="A96" location="'SO101 - Komunikace'!C2" display="/"/>
    <hyperlink ref="A97" location="'SO301 - Vodovodní řad V1 ...'!C2" display="/"/>
    <hyperlink ref="A98" location="'SO302 - Vodovodní řad V1 ...'!C2" display="/"/>
    <hyperlink ref="A99" location="'SO303 - Vodovodní řad V2'!C2" display="/"/>
    <hyperlink ref="A100" location="'SO304 - Vodovodní přípojk...'!C2" display="/"/>
    <hyperlink ref="A101" location="'SO305 - Vodovodní přípojk...'!C2" display="/"/>
    <hyperlink ref="A102" location="'SO306 - Spojná kanalizačn...'!C2" display="/"/>
    <hyperlink ref="A103" location="'SO307 - Prodloužení kanal...'!C2" display="/"/>
    <hyperlink ref="A104" location="'SO308 - Kanalizační přípojky'!C2" display="/"/>
    <hyperlink ref="A105" location="'SO309 - ATS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112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88</v>
      </c>
    </row>
    <row r="4" s="1" customFormat="1" ht="24.96" customHeight="1">
      <c r="B4" s="17"/>
      <c r="D4" s="135" t="s">
        <v>119</v>
      </c>
      <c r="L4" s="17"/>
      <c r="M4" s="13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16</v>
      </c>
      <c r="L6" s="17"/>
    </row>
    <row r="7" s="1" customFormat="1" ht="26.25" customHeight="1">
      <c r="B7" s="17"/>
      <c r="E7" s="138" t="str">
        <f>'Rekapitulace stavby'!K6</f>
        <v>Obnova a propojení vodovodních řadů v ulici Palackého v Českém Brodě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120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859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18</v>
      </c>
      <c r="E11" s="35"/>
      <c r="F11" s="140" t="s">
        <v>1</v>
      </c>
      <c r="G11" s="35"/>
      <c r="H11" s="35"/>
      <c r="I11" s="137" t="s">
        <v>19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20</v>
      </c>
      <c r="E12" s="35"/>
      <c r="F12" s="140" t="s">
        <v>21</v>
      </c>
      <c r="G12" s="35"/>
      <c r="H12" s="35"/>
      <c r="I12" s="137" t="s">
        <v>22</v>
      </c>
      <c r="J12" s="141" t="str">
        <f>'Rekapitulace stavby'!AN8</f>
        <v>20. 7. 2022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24</v>
      </c>
      <c r="E14" s="35"/>
      <c r="F14" s="35"/>
      <c r="G14" s="35"/>
      <c r="H14" s="35"/>
      <c r="I14" s="137" t="s">
        <v>25</v>
      </c>
      <c r="J14" s="140" t="s">
        <v>26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">
        <v>27</v>
      </c>
      <c r="F15" s="35"/>
      <c r="G15" s="35"/>
      <c r="H15" s="35"/>
      <c r="I15" s="137" t="s">
        <v>28</v>
      </c>
      <c r="J15" s="140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29</v>
      </c>
      <c r="E17" s="35"/>
      <c r="F17" s="35"/>
      <c r="G17" s="35"/>
      <c r="H17" s="35"/>
      <c r="I17" s="137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28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31</v>
      </c>
      <c r="E20" s="35"/>
      <c r="F20" s="35"/>
      <c r="G20" s="35"/>
      <c r="H20" s="35"/>
      <c r="I20" s="137" t="s">
        <v>25</v>
      </c>
      <c r="J20" s="140" t="s">
        <v>32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">
        <v>33</v>
      </c>
      <c r="F21" s="35"/>
      <c r="G21" s="35"/>
      <c r="H21" s="35"/>
      <c r="I21" s="137" t="s">
        <v>28</v>
      </c>
      <c r="J21" s="140" t="s">
        <v>1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35</v>
      </c>
      <c r="E23" s="35"/>
      <c r="F23" s="35"/>
      <c r="G23" s="35"/>
      <c r="H23" s="35"/>
      <c r="I23" s="137" t="s">
        <v>25</v>
      </c>
      <c r="J23" s="140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tr">
        <f>IF('Rekapitulace stavby'!E20="","",'Rekapitulace stavby'!E20)</f>
        <v xml:space="preserve"> </v>
      </c>
      <c r="F24" s="35"/>
      <c r="G24" s="35"/>
      <c r="H24" s="35"/>
      <c r="I24" s="137" t="s">
        <v>28</v>
      </c>
      <c r="J24" s="140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37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38</v>
      </c>
      <c r="E30" s="35"/>
      <c r="F30" s="35"/>
      <c r="G30" s="35"/>
      <c r="H30" s="35"/>
      <c r="I30" s="35"/>
      <c r="J30" s="148">
        <f>ROUND(J124,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40</v>
      </c>
      <c r="G32" s="35"/>
      <c r="H32" s="35"/>
      <c r="I32" s="149" t="s">
        <v>39</v>
      </c>
      <c r="J32" s="149" t="s">
        <v>41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42</v>
      </c>
      <c r="E33" s="137" t="s">
        <v>43</v>
      </c>
      <c r="F33" s="151">
        <f>ROUND((SUM(BE124:BE188)),  2)</f>
        <v>0</v>
      </c>
      <c r="G33" s="35"/>
      <c r="H33" s="35"/>
      <c r="I33" s="152">
        <v>0.20999999999999999</v>
      </c>
      <c r="J33" s="151">
        <f>ROUND(((SUM(BE124:BE188))*I33),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44</v>
      </c>
      <c r="F34" s="151">
        <f>ROUND((SUM(BF124:BF188)),  2)</f>
        <v>0</v>
      </c>
      <c r="G34" s="35"/>
      <c r="H34" s="35"/>
      <c r="I34" s="152">
        <v>0.14999999999999999</v>
      </c>
      <c r="J34" s="151">
        <f>ROUND(((SUM(BF124:BF188))*I34),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45</v>
      </c>
      <c r="F35" s="151">
        <f>ROUND((SUM(BG124:BG188)),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46</v>
      </c>
      <c r="F36" s="151">
        <f>ROUND((SUM(BH124:BH188)),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47</v>
      </c>
      <c r="F37" s="151">
        <f>ROUND((SUM(BI124:BI188)),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48</v>
      </c>
      <c r="E39" s="155"/>
      <c r="F39" s="155"/>
      <c r="G39" s="156" t="s">
        <v>49</v>
      </c>
      <c r="H39" s="157" t="s">
        <v>50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51</v>
      </c>
      <c r="E50" s="161"/>
      <c r="F50" s="161"/>
      <c r="G50" s="160" t="s">
        <v>52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53</v>
      </c>
      <c r="E61" s="163"/>
      <c r="F61" s="164" t="s">
        <v>54</v>
      </c>
      <c r="G61" s="162" t="s">
        <v>53</v>
      </c>
      <c r="H61" s="163"/>
      <c r="I61" s="163"/>
      <c r="J61" s="165" t="s">
        <v>54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55</v>
      </c>
      <c r="E65" s="166"/>
      <c r="F65" s="166"/>
      <c r="G65" s="160" t="s">
        <v>56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53</v>
      </c>
      <c r="E76" s="163"/>
      <c r="F76" s="164" t="s">
        <v>54</v>
      </c>
      <c r="G76" s="162" t="s">
        <v>53</v>
      </c>
      <c r="H76" s="163"/>
      <c r="I76" s="163"/>
      <c r="J76" s="165" t="s">
        <v>54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122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71" t="str">
        <f>E7</f>
        <v>Obnova a propojení vodovodních řadů v ulici Palackého v Českém Brodě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120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SO307 - Prodloužení kanalizačního řadu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>Český Brod</v>
      </c>
      <c r="G89" s="37"/>
      <c r="H89" s="37"/>
      <c r="I89" s="29" t="s">
        <v>22</v>
      </c>
      <c r="J89" s="76" t="str">
        <f>IF(J12="","",J12)</f>
        <v>20. 7. 2022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24</v>
      </c>
      <c r="D91" s="37"/>
      <c r="E91" s="37"/>
      <c r="F91" s="24" t="str">
        <f>E15</f>
        <v>Město Český Brod, náměstí Husovo 70, 28201 Český B</v>
      </c>
      <c r="G91" s="37"/>
      <c r="H91" s="37"/>
      <c r="I91" s="29" t="s">
        <v>31</v>
      </c>
      <c r="J91" s="33" t="str">
        <f>E21</f>
        <v>LNConsult s.r.o., U hřiště 250, 25083 Škvorec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29</v>
      </c>
      <c r="D92" s="37"/>
      <c r="E92" s="37"/>
      <c r="F92" s="24" t="str">
        <f>IF(E18="","",E18)</f>
        <v>Vyplň údaj</v>
      </c>
      <c r="G92" s="37"/>
      <c r="H92" s="37"/>
      <c r="I92" s="29" t="s">
        <v>35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2" t="s">
        <v>123</v>
      </c>
      <c r="D94" s="173"/>
      <c r="E94" s="173"/>
      <c r="F94" s="173"/>
      <c r="G94" s="173"/>
      <c r="H94" s="173"/>
      <c r="I94" s="173"/>
      <c r="J94" s="174" t="s">
        <v>124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5" t="s">
        <v>125</v>
      </c>
      <c r="D96" s="37"/>
      <c r="E96" s="37"/>
      <c r="F96" s="37"/>
      <c r="G96" s="37"/>
      <c r="H96" s="37"/>
      <c r="I96" s="37"/>
      <c r="J96" s="107">
        <f>J124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126</v>
      </c>
    </row>
    <row r="97" s="9" customFormat="1" ht="24.96" customHeight="1">
      <c r="A97" s="9"/>
      <c r="B97" s="176"/>
      <c r="C97" s="177"/>
      <c r="D97" s="178" t="s">
        <v>218</v>
      </c>
      <c r="E97" s="179"/>
      <c r="F97" s="179"/>
      <c r="G97" s="179"/>
      <c r="H97" s="179"/>
      <c r="I97" s="179"/>
      <c r="J97" s="180">
        <f>J125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2" customFormat="1" ht="19.92" customHeight="1">
      <c r="A98" s="12"/>
      <c r="B98" s="225"/>
      <c r="C98" s="226"/>
      <c r="D98" s="227" t="s">
        <v>219</v>
      </c>
      <c r="E98" s="228"/>
      <c r="F98" s="228"/>
      <c r="G98" s="228"/>
      <c r="H98" s="228"/>
      <c r="I98" s="228"/>
      <c r="J98" s="229">
        <f>J126</f>
        <v>0</v>
      </c>
      <c r="K98" s="226"/>
      <c r="L98" s="230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="12" customFormat="1" ht="19.92" customHeight="1">
      <c r="A99" s="12"/>
      <c r="B99" s="225"/>
      <c r="C99" s="226"/>
      <c r="D99" s="227" t="s">
        <v>755</v>
      </c>
      <c r="E99" s="228"/>
      <c r="F99" s="228"/>
      <c r="G99" s="228"/>
      <c r="H99" s="228"/>
      <c r="I99" s="228"/>
      <c r="J99" s="229">
        <f>J146</f>
        <v>0</v>
      </c>
      <c r="K99" s="226"/>
      <c r="L99" s="230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="12" customFormat="1" ht="19.92" customHeight="1">
      <c r="A100" s="12"/>
      <c r="B100" s="225"/>
      <c r="C100" s="226"/>
      <c r="D100" s="227" t="s">
        <v>430</v>
      </c>
      <c r="E100" s="228"/>
      <c r="F100" s="228"/>
      <c r="G100" s="228"/>
      <c r="H100" s="228"/>
      <c r="I100" s="228"/>
      <c r="J100" s="229">
        <f>J150</f>
        <v>0</v>
      </c>
      <c r="K100" s="226"/>
      <c r="L100" s="230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="12" customFormat="1" ht="19.92" customHeight="1">
      <c r="A101" s="12"/>
      <c r="B101" s="225"/>
      <c r="C101" s="226"/>
      <c r="D101" s="227" t="s">
        <v>221</v>
      </c>
      <c r="E101" s="228"/>
      <c r="F101" s="228"/>
      <c r="G101" s="228"/>
      <c r="H101" s="228"/>
      <c r="I101" s="228"/>
      <c r="J101" s="229">
        <f>J152</f>
        <v>0</v>
      </c>
      <c r="K101" s="226"/>
      <c r="L101" s="230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="12" customFormat="1" ht="19.92" customHeight="1">
      <c r="A102" s="12"/>
      <c r="B102" s="225"/>
      <c r="C102" s="226"/>
      <c r="D102" s="227" t="s">
        <v>222</v>
      </c>
      <c r="E102" s="228"/>
      <c r="F102" s="228"/>
      <c r="G102" s="228"/>
      <c r="H102" s="228"/>
      <c r="I102" s="228"/>
      <c r="J102" s="229">
        <f>J177</f>
        <v>0</v>
      </c>
      <c r="K102" s="226"/>
      <c r="L102" s="230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="12" customFormat="1" ht="19.92" customHeight="1">
      <c r="A103" s="12"/>
      <c r="B103" s="225"/>
      <c r="C103" s="226"/>
      <c r="D103" s="227" t="s">
        <v>223</v>
      </c>
      <c r="E103" s="228"/>
      <c r="F103" s="228"/>
      <c r="G103" s="228"/>
      <c r="H103" s="228"/>
      <c r="I103" s="228"/>
      <c r="J103" s="229">
        <f>J182</f>
        <v>0</v>
      </c>
      <c r="K103" s="226"/>
      <c r="L103" s="230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="12" customFormat="1" ht="19.92" customHeight="1">
      <c r="A104" s="12"/>
      <c r="B104" s="225"/>
      <c r="C104" s="226"/>
      <c r="D104" s="227" t="s">
        <v>224</v>
      </c>
      <c r="E104" s="228"/>
      <c r="F104" s="228"/>
      <c r="G104" s="228"/>
      <c r="H104" s="228"/>
      <c r="I104" s="228"/>
      <c r="J104" s="229">
        <f>J187</f>
        <v>0</v>
      </c>
      <c r="K104" s="226"/>
      <c r="L104" s="230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</row>
    <row r="105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63"/>
      <c r="C106" s="64"/>
      <c r="D106" s="64"/>
      <c r="E106" s="64"/>
      <c r="F106" s="64"/>
      <c r="G106" s="64"/>
      <c r="H106" s="64"/>
      <c r="I106" s="64"/>
      <c r="J106" s="64"/>
      <c r="K106" s="64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="2" customFormat="1" ht="6.96" customHeight="1">
      <c r="A110" s="35"/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129</v>
      </c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16</v>
      </c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6.25" customHeight="1">
      <c r="A114" s="35"/>
      <c r="B114" s="36"/>
      <c r="C114" s="37"/>
      <c r="D114" s="37"/>
      <c r="E114" s="171" t="str">
        <f>E7</f>
        <v>Obnova a propojení vodovodních řadů v ulici Palackého v Českém Brodě</v>
      </c>
      <c r="F114" s="29"/>
      <c r="G114" s="29"/>
      <c r="H114" s="29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120</v>
      </c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6.5" customHeight="1">
      <c r="A116" s="35"/>
      <c r="B116" s="36"/>
      <c r="C116" s="37"/>
      <c r="D116" s="37"/>
      <c r="E116" s="73" t="str">
        <f>E9</f>
        <v>SO307 - Prodloužení kanalizačního řadu</v>
      </c>
      <c r="F116" s="37"/>
      <c r="G116" s="37"/>
      <c r="H116" s="37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20</v>
      </c>
      <c r="D118" s="37"/>
      <c r="E118" s="37"/>
      <c r="F118" s="24" t="str">
        <f>F12</f>
        <v>Český Brod</v>
      </c>
      <c r="G118" s="37"/>
      <c r="H118" s="37"/>
      <c r="I118" s="29" t="s">
        <v>22</v>
      </c>
      <c r="J118" s="76" t="str">
        <f>IF(J12="","",J12)</f>
        <v>20. 7. 2022</v>
      </c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40.05" customHeight="1">
      <c r="A120" s="35"/>
      <c r="B120" s="36"/>
      <c r="C120" s="29" t="s">
        <v>24</v>
      </c>
      <c r="D120" s="37"/>
      <c r="E120" s="37"/>
      <c r="F120" s="24" t="str">
        <f>E15</f>
        <v>Město Český Brod, náměstí Husovo 70, 28201 Český B</v>
      </c>
      <c r="G120" s="37"/>
      <c r="H120" s="37"/>
      <c r="I120" s="29" t="s">
        <v>31</v>
      </c>
      <c r="J120" s="33" t="str">
        <f>E21</f>
        <v>LNConsult s.r.o., U hřiště 250, 25083 Škvorec</v>
      </c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5.15" customHeight="1">
      <c r="A121" s="35"/>
      <c r="B121" s="36"/>
      <c r="C121" s="29" t="s">
        <v>29</v>
      </c>
      <c r="D121" s="37"/>
      <c r="E121" s="37"/>
      <c r="F121" s="24" t="str">
        <f>IF(E18="","",E18)</f>
        <v>Vyplň údaj</v>
      </c>
      <c r="G121" s="37"/>
      <c r="H121" s="37"/>
      <c r="I121" s="29" t="s">
        <v>35</v>
      </c>
      <c r="J121" s="33" t="str">
        <f>E24</f>
        <v xml:space="preserve"> </v>
      </c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0.32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10" customFormat="1" ht="29.28" customHeight="1">
      <c r="A123" s="182"/>
      <c r="B123" s="183"/>
      <c r="C123" s="184" t="s">
        <v>130</v>
      </c>
      <c r="D123" s="185" t="s">
        <v>63</v>
      </c>
      <c r="E123" s="185" t="s">
        <v>59</v>
      </c>
      <c r="F123" s="185" t="s">
        <v>60</v>
      </c>
      <c r="G123" s="185" t="s">
        <v>131</v>
      </c>
      <c r="H123" s="185" t="s">
        <v>132</v>
      </c>
      <c r="I123" s="185" t="s">
        <v>133</v>
      </c>
      <c r="J123" s="185" t="s">
        <v>124</v>
      </c>
      <c r="K123" s="186" t="s">
        <v>134</v>
      </c>
      <c r="L123" s="187"/>
      <c r="M123" s="97" t="s">
        <v>1</v>
      </c>
      <c r="N123" s="98" t="s">
        <v>42</v>
      </c>
      <c r="O123" s="98" t="s">
        <v>135</v>
      </c>
      <c r="P123" s="98" t="s">
        <v>136</v>
      </c>
      <c r="Q123" s="98" t="s">
        <v>137</v>
      </c>
      <c r="R123" s="98" t="s">
        <v>138</v>
      </c>
      <c r="S123" s="98" t="s">
        <v>139</v>
      </c>
      <c r="T123" s="99" t="s">
        <v>140</v>
      </c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</row>
    <row r="124" s="2" customFormat="1" ht="22.8" customHeight="1">
      <c r="A124" s="35"/>
      <c r="B124" s="36"/>
      <c r="C124" s="104" t="s">
        <v>141</v>
      </c>
      <c r="D124" s="37"/>
      <c r="E124" s="37"/>
      <c r="F124" s="37"/>
      <c r="G124" s="37"/>
      <c r="H124" s="37"/>
      <c r="I124" s="37"/>
      <c r="J124" s="188">
        <f>BK124</f>
        <v>0</v>
      </c>
      <c r="K124" s="37"/>
      <c r="L124" s="41"/>
      <c r="M124" s="100"/>
      <c r="N124" s="189"/>
      <c r="O124" s="101"/>
      <c r="P124" s="190">
        <f>P125</f>
        <v>0</v>
      </c>
      <c r="Q124" s="101"/>
      <c r="R124" s="190">
        <f>R125</f>
        <v>56.564725955</v>
      </c>
      <c r="S124" s="101"/>
      <c r="T124" s="191">
        <f>T125</f>
        <v>15.071999999999999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4" t="s">
        <v>77</v>
      </c>
      <c r="AU124" s="14" t="s">
        <v>126</v>
      </c>
      <c r="BK124" s="192">
        <f>BK125</f>
        <v>0</v>
      </c>
    </row>
    <row r="125" s="11" customFormat="1" ht="25.92" customHeight="1">
      <c r="A125" s="11"/>
      <c r="B125" s="193"/>
      <c r="C125" s="194"/>
      <c r="D125" s="195" t="s">
        <v>77</v>
      </c>
      <c r="E125" s="196" t="s">
        <v>225</v>
      </c>
      <c r="F125" s="196" t="s">
        <v>226</v>
      </c>
      <c r="G125" s="194"/>
      <c r="H125" s="194"/>
      <c r="I125" s="197"/>
      <c r="J125" s="198">
        <f>BK125</f>
        <v>0</v>
      </c>
      <c r="K125" s="194"/>
      <c r="L125" s="199"/>
      <c r="M125" s="200"/>
      <c r="N125" s="201"/>
      <c r="O125" s="201"/>
      <c r="P125" s="202">
        <f>P126+P146+P150+P152+P177+P182+P187</f>
        <v>0</v>
      </c>
      <c r="Q125" s="201"/>
      <c r="R125" s="202">
        <f>R126+R146+R150+R152+R177+R182+R187</f>
        <v>56.564725955</v>
      </c>
      <c r="S125" s="201"/>
      <c r="T125" s="203">
        <f>T126+T146+T150+T152+T177+T182+T187</f>
        <v>15.071999999999999</v>
      </c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R125" s="204" t="s">
        <v>86</v>
      </c>
      <c r="AT125" s="205" t="s">
        <v>77</v>
      </c>
      <c r="AU125" s="205" t="s">
        <v>78</v>
      </c>
      <c r="AY125" s="204" t="s">
        <v>144</v>
      </c>
      <c r="BK125" s="206">
        <f>BK126+BK146+BK150+BK152+BK177+BK182+BK187</f>
        <v>0</v>
      </c>
    </row>
    <row r="126" s="11" customFormat="1" ht="22.8" customHeight="1">
      <c r="A126" s="11"/>
      <c r="B126" s="193"/>
      <c r="C126" s="194"/>
      <c r="D126" s="195" t="s">
        <v>77</v>
      </c>
      <c r="E126" s="231" t="s">
        <v>86</v>
      </c>
      <c r="F126" s="231" t="s">
        <v>227</v>
      </c>
      <c r="G126" s="194"/>
      <c r="H126" s="194"/>
      <c r="I126" s="197"/>
      <c r="J126" s="232">
        <f>BK126</f>
        <v>0</v>
      </c>
      <c r="K126" s="194"/>
      <c r="L126" s="199"/>
      <c r="M126" s="200"/>
      <c r="N126" s="201"/>
      <c r="O126" s="201"/>
      <c r="P126" s="202">
        <f>SUM(P127:P145)</f>
        <v>0</v>
      </c>
      <c r="Q126" s="201"/>
      <c r="R126" s="202">
        <f>SUM(R127:R145)</f>
        <v>37.515227359999997</v>
      </c>
      <c r="S126" s="201"/>
      <c r="T126" s="203">
        <f>SUM(T127:T145)</f>
        <v>0</v>
      </c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R126" s="204" t="s">
        <v>86</v>
      </c>
      <c r="AT126" s="205" t="s">
        <v>77</v>
      </c>
      <c r="AU126" s="205" t="s">
        <v>86</v>
      </c>
      <c r="AY126" s="204" t="s">
        <v>144</v>
      </c>
      <c r="BK126" s="206">
        <f>SUM(BK127:BK145)</f>
        <v>0</v>
      </c>
    </row>
    <row r="127" s="2" customFormat="1" ht="21.75" customHeight="1">
      <c r="A127" s="35"/>
      <c r="B127" s="36"/>
      <c r="C127" s="207" t="s">
        <v>86</v>
      </c>
      <c r="D127" s="207" t="s">
        <v>147</v>
      </c>
      <c r="E127" s="208" t="s">
        <v>245</v>
      </c>
      <c r="F127" s="209" t="s">
        <v>246</v>
      </c>
      <c r="G127" s="210" t="s">
        <v>247</v>
      </c>
      <c r="H127" s="211">
        <v>3.3999999999999999</v>
      </c>
      <c r="I127" s="212"/>
      <c r="J127" s="213">
        <f>ROUND(I127*H127,2)</f>
        <v>0</v>
      </c>
      <c r="K127" s="209" t="s">
        <v>248</v>
      </c>
      <c r="L127" s="41"/>
      <c r="M127" s="214" t="s">
        <v>1</v>
      </c>
      <c r="N127" s="215" t="s">
        <v>43</v>
      </c>
      <c r="O127" s="88"/>
      <c r="P127" s="216">
        <f>O127*H127</f>
        <v>0</v>
      </c>
      <c r="Q127" s="216">
        <v>0</v>
      </c>
      <c r="R127" s="216">
        <f>Q127*H127</f>
        <v>0</v>
      </c>
      <c r="S127" s="216">
        <v>0</v>
      </c>
      <c r="T127" s="21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8" t="s">
        <v>161</v>
      </c>
      <c r="AT127" s="218" t="s">
        <v>147</v>
      </c>
      <c r="AU127" s="218" t="s">
        <v>88</v>
      </c>
      <c r="AY127" s="14" t="s">
        <v>144</v>
      </c>
      <c r="BE127" s="219">
        <f>IF(N127="základní",J127,0)</f>
        <v>0</v>
      </c>
      <c r="BF127" s="219">
        <f>IF(N127="snížená",J127,0)</f>
        <v>0</v>
      </c>
      <c r="BG127" s="219">
        <f>IF(N127="zákl. přenesená",J127,0)</f>
        <v>0</v>
      </c>
      <c r="BH127" s="219">
        <f>IF(N127="sníž. přenesená",J127,0)</f>
        <v>0</v>
      </c>
      <c r="BI127" s="219">
        <f>IF(N127="nulová",J127,0)</f>
        <v>0</v>
      </c>
      <c r="BJ127" s="14" t="s">
        <v>86</v>
      </c>
      <c r="BK127" s="219">
        <f>ROUND(I127*H127,2)</f>
        <v>0</v>
      </c>
      <c r="BL127" s="14" t="s">
        <v>161</v>
      </c>
      <c r="BM127" s="218" t="s">
        <v>440</v>
      </c>
    </row>
    <row r="128" s="2" customFormat="1" ht="24.15" customHeight="1">
      <c r="A128" s="35"/>
      <c r="B128" s="36"/>
      <c r="C128" s="207" t="s">
        <v>88</v>
      </c>
      <c r="D128" s="207" t="s">
        <v>147</v>
      </c>
      <c r="E128" s="208" t="s">
        <v>447</v>
      </c>
      <c r="F128" s="209" t="s">
        <v>448</v>
      </c>
      <c r="G128" s="210" t="s">
        <v>247</v>
      </c>
      <c r="H128" s="211">
        <v>68</v>
      </c>
      <c r="I128" s="212"/>
      <c r="J128" s="213">
        <f>ROUND(I128*H128,2)</f>
        <v>0</v>
      </c>
      <c r="K128" s="209" t="s">
        <v>274</v>
      </c>
      <c r="L128" s="41"/>
      <c r="M128" s="214" t="s">
        <v>1</v>
      </c>
      <c r="N128" s="215" t="s">
        <v>43</v>
      </c>
      <c r="O128" s="88"/>
      <c r="P128" s="216">
        <f>O128*H128</f>
        <v>0</v>
      </c>
      <c r="Q128" s="216">
        <v>0</v>
      </c>
      <c r="R128" s="216">
        <f>Q128*H128</f>
        <v>0</v>
      </c>
      <c r="S128" s="216">
        <v>0</v>
      </c>
      <c r="T128" s="21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8" t="s">
        <v>161</v>
      </c>
      <c r="AT128" s="218" t="s">
        <v>147</v>
      </c>
      <c r="AU128" s="218" t="s">
        <v>88</v>
      </c>
      <c r="AY128" s="14" t="s">
        <v>144</v>
      </c>
      <c r="BE128" s="219">
        <f>IF(N128="základní",J128,0)</f>
        <v>0</v>
      </c>
      <c r="BF128" s="219">
        <f>IF(N128="snížená",J128,0)</f>
        <v>0</v>
      </c>
      <c r="BG128" s="219">
        <f>IF(N128="zákl. přenesená",J128,0)</f>
        <v>0</v>
      </c>
      <c r="BH128" s="219">
        <f>IF(N128="sníž. přenesená",J128,0)</f>
        <v>0</v>
      </c>
      <c r="BI128" s="219">
        <f>IF(N128="nulová",J128,0)</f>
        <v>0</v>
      </c>
      <c r="BJ128" s="14" t="s">
        <v>86</v>
      </c>
      <c r="BK128" s="219">
        <f>ROUND(I128*H128,2)</f>
        <v>0</v>
      </c>
      <c r="BL128" s="14" t="s">
        <v>161</v>
      </c>
      <c r="BM128" s="218" t="s">
        <v>449</v>
      </c>
    </row>
    <row r="129" s="2" customFormat="1" ht="24.15" customHeight="1">
      <c r="A129" s="35"/>
      <c r="B129" s="36"/>
      <c r="C129" s="207" t="s">
        <v>157</v>
      </c>
      <c r="D129" s="207" t="s">
        <v>147</v>
      </c>
      <c r="E129" s="208" t="s">
        <v>450</v>
      </c>
      <c r="F129" s="209" t="s">
        <v>451</v>
      </c>
      <c r="G129" s="210" t="s">
        <v>247</v>
      </c>
      <c r="H129" s="211">
        <v>34</v>
      </c>
      <c r="I129" s="212"/>
      <c r="J129" s="213">
        <f>ROUND(I129*H129,2)</f>
        <v>0</v>
      </c>
      <c r="K129" s="209" t="s">
        <v>248</v>
      </c>
      <c r="L129" s="41"/>
      <c r="M129" s="214" t="s">
        <v>1</v>
      </c>
      <c r="N129" s="215" t="s">
        <v>43</v>
      </c>
      <c r="O129" s="88"/>
      <c r="P129" s="216">
        <f>O129*H129</f>
        <v>0</v>
      </c>
      <c r="Q129" s="216">
        <v>0</v>
      </c>
      <c r="R129" s="216">
        <f>Q129*H129</f>
        <v>0</v>
      </c>
      <c r="S129" s="216">
        <v>0</v>
      </c>
      <c r="T129" s="21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8" t="s">
        <v>161</v>
      </c>
      <c r="AT129" s="218" t="s">
        <v>147</v>
      </c>
      <c r="AU129" s="218" t="s">
        <v>88</v>
      </c>
      <c r="AY129" s="14" t="s">
        <v>144</v>
      </c>
      <c r="BE129" s="219">
        <f>IF(N129="základní",J129,0)</f>
        <v>0</v>
      </c>
      <c r="BF129" s="219">
        <f>IF(N129="snížená",J129,0)</f>
        <v>0</v>
      </c>
      <c r="BG129" s="219">
        <f>IF(N129="zákl. přenesená",J129,0)</f>
        <v>0</v>
      </c>
      <c r="BH129" s="219">
        <f>IF(N129="sníž. přenesená",J129,0)</f>
        <v>0</v>
      </c>
      <c r="BI129" s="219">
        <f>IF(N129="nulová",J129,0)</f>
        <v>0</v>
      </c>
      <c r="BJ129" s="14" t="s">
        <v>86</v>
      </c>
      <c r="BK129" s="219">
        <f>ROUND(I129*H129,2)</f>
        <v>0</v>
      </c>
      <c r="BL129" s="14" t="s">
        <v>161</v>
      </c>
      <c r="BM129" s="218" t="s">
        <v>452</v>
      </c>
    </row>
    <row r="130" s="2" customFormat="1" ht="33" customHeight="1">
      <c r="A130" s="35"/>
      <c r="B130" s="36"/>
      <c r="C130" s="207" t="s">
        <v>161</v>
      </c>
      <c r="D130" s="207" t="s">
        <v>147</v>
      </c>
      <c r="E130" s="208" t="s">
        <v>456</v>
      </c>
      <c r="F130" s="209" t="s">
        <v>457</v>
      </c>
      <c r="G130" s="210" t="s">
        <v>247</v>
      </c>
      <c r="H130" s="211">
        <v>4.0999999999999996</v>
      </c>
      <c r="I130" s="212"/>
      <c r="J130" s="213">
        <f>ROUND(I130*H130,2)</f>
        <v>0</v>
      </c>
      <c r="K130" s="209" t="s">
        <v>274</v>
      </c>
      <c r="L130" s="41"/>
      <c r="M130" s="214" t="s">
        <v>1</v>
      </c>
      <c r="N130" s="215" t="s">
        <v>43</v>
      </c>
      <c r="O130" s="88"/>
      <c r="P130" s="216">
        <f>O130*H130</f>
        <v>0</v>
      </c>
      <c r="Q130" s="216">
        <v>0</v>
      </c>
      <c r="R130" s="216">
        <f>Q130*H130</f>
        <v>0</v>
      </c>
      <c r="S130" s="216">
        <v>0</v>
      </c>
      <c r="T130" s="21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8" t="s">
        <v>161</v>
      </c>
      <c r="AT130" s="218" t="s">
        <v>147</v>
      </c>
      <c r="AU130" s="218" t="s">
        <v>88</v>
      </c>
      <c r="AY130" s="14" t="s">
        <v>144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14" t="s">
        <v>86</v>
      </c>
      <c r="BK130" s="219">
        <f>ROUND(I130*H130,2)</f>
        <v>0</v>
      </c>
      <c r="BL130" s="14" t="s">
        <v>161</v>
      </c>
      <c r="BM130" s="218" t="s">
        <v>458</v>
      </c>
    </row>
    <row r="131" s="2" customFormat="1" ht="21.75" customHeight="1">
      <c r="A131" s="35"/>
      <c r="B131" s="36"/>
      <c r="C131" s="207" t="s">
        <v>143</v>
      </c>
      <c r="D131" s="207" t="s">
        <v>147</v>
      </c>
      <c r="E131" s="208" t="s">
        <v>459</v>
      </c>
      <c r="F131" s="209" t="s">
        <v>460</v>
      </c>
      <c r="G131" s="210" t="s">
        <v>230</v>
      </c>
      <c r="H131" s="211">
        <v>136</v>
      </c>
      <c r="I131" s="212"/>
      <c r="J131" s="213">
        <f>ROUND(I131*H131,2)</f>
        <v>0</v>
      </c>
      <c r="K131" s="209" t="s">
        <v>151</v>
      </c>
      <c r="L131" s="41"/>
      <c r="M131" s="214" t="s">
        <v>1</v>
      </c>
      <c r="N131" s="215" t="s">
        <v>43</v>
      </c>
      <c r="O131" s="88"/>
      <c r="P131" s="216">
        <f>O131*H131</f>
        <v>0</v>
      </c>
      <c r="Q131" s="216">
        <v>0.00083850999999999999</v>
      </c>
      <c r="R131" s="216">
        <f>Q131*H131</f>
        <v>0.11403736</v>
      </c>
      <c r="S131" s="216">
        <v>0</v>
      </c>
      <c r="T131" s="21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8" t="s">
        <v>161</v>
      </c>
      <c r="AT131" s="218" t="s">
        <v>147</v>
      </c>
      <c r="AU131" s="218" t="s">
        <v>88</v>
      </c>
      <c r="AY131" s="14" t="s">
        <v>144</v>
      </c>
      <c r="BE131" s="219">
        <f>IF(N131="základní",J131,0)</f>
        <v>0</v>
      </c>
      <c r="BF131" s="219">
        <f>IF(N131="snížená",J131,0)</f>
        <v>0</v>
      </c>
      <c r="BG131" s="219">
        <f>IF(N131="zákl. přenesená",J131,0)</f>
        <v>0</v>
      </c>
      <c r="BH131" s="219">
        <f>IF(N131="sníž. přenesená",J131,0)</f>
        <v>0</v>
      </c>
      <c r="BI131" s="219">
        <f>IF(N131="nulová",J131,0)</f>
        <v>0</v>
      </c>
      <c r="BJ131" s="14" t="s">
        <v>86</v>
      </c>
      <c r="BK131" s="219">
        <f>ROUND(I131*H131,2)</f>
        <v>0</v>
      </c>
      <c r="BL131" s="14" t="s">
        <v>161</v>
      </c>
      <c r="BM131" s="218" t="s">
        <v>860</v>
      </c>
    </row>
    <row r="132" s="2" customFormat="1" ht="24.15" customHeight="1">
      <c r="A132" s="35"/>
      <c r="B132" s="36"/>
      <c r="C132" s="207" t="s">
        <v>169</v>
      </c>
      <c r="D132" s="207" t="s">
        <v>147</v>
      </c>
      <c r="E132" s="208" t="s">
        <v>462</v>
      </c>
      <c r="F132" s="209" t="s">
        <v>463</v>
      </c>
      <c r="G132" s="210" t="s">
        <v>230</v>
      </c>
      <c r="H132" s="211">
        <v>136</v>
      </c>
      <c r="I132" s="212"/>
      <c r="J132" s="213">
        <f>ROUND(I132*H132,2)</f>
        <v>0</v>
      </c>
      <c r="K132" s="209" t="s">
        <v>151</v>
      </c>
      <c r="L132" s="41"/>
      <c r="M132" s="214" t="s">
        <v>1</v>
      </c>
      <c r="N132" s="215" t="s">
        <v>43</v>
      </c>
      <c r="O132" s="88"/>
      <c r="P132" s="216">
        <f>O132*H132</f>
        <v>0</v>
      </c>
      <c r="Q132" s="216">
        <v>0</v>
      </c>
      <c r="R132" s="216">
        <f>Q132*H132</f>
        <v>0</v>
      </c>
      <c r="S132" s="216">
        <v>0</v>
      </c>
      <c r="T132" s="21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8" t="s">
        <v>161</v>
      </c>
      <c r="AT132" s="218" t="s">
        <v>147</v>
      </c>
      <c r="AU132" s="218" t="s">
        <v>88</v>
      </c>
      <c r="AY132" s="14" t="s">
        <v>144</v>
      </c>
      <c r="BE132" s="219">
        <f>IF(N132="základní",J132,0)</f>
        <v>0</v>
      </c>
      <c r="BF132" s="219">
        <f>IF(N132="snížená",J132,0)</f>
        <v>0</v>
      </c>
      <c r="BG132" s="219">
        <f>IF(N132="zákl. přenesená",J132,0)</f>
        <v>0</v>
      </c>
      <c r="BH132" s="219">
        <f>IF(N132="sníž. přenesená",J132,0)</f>
        <v>0</v>
      </c>
      <c r="BI132" s="219">
        <f>IF(N132="nulová",J132,0)</f>
        <v>0</v>
      </c>
      <c r="BJ132" s="14" t="s">
        <v>86</v>
      </c>
      <c r="BK132" s="219">
        <f>ROUND(I132*H132,2)</f>
        <v>0</v>
      </c>
      <c r="BL132" s="14" t="s">
        <v>161</v>
      </c>
      <c r="BM132" s="218" t="s">
        <v>861</v>
      </c>
    </row>
    <row r="133" s="2" customFormat="1" ht="24.15" customHeight="1">
      <c r="A133" s="35"/>
      <c r="B133" s="36"/>
      <c r="C133" s="207" t="s">
        <v>174</v>
      </c>
      <c r="D133" s="207" t="s">
        <v>147</v>
      </c>
      <c r="E133" s="208" t="s">
        <v>260</v>
      </c>
      <c r="F133" s="209" t="s">
        <v>261</v>
      </c>
      <c r="G133" s="210" t="s">
        <v>247</v>
      </c>
      <c r="H133" s="211">
        <v>68</v>
      </c>
      <c r="I133" s="212"/>
      <c r="J133" s="213">
        <f>ROUND(I133*H133,2)</f>
        <v>0</v>
      </c>
      <c r="K133" s="209" t="s">
        <v>248</v>
      </c>
      <c r="L133" s="41"/>
      <c r="M133" s="214" t="s">
        <v>1</v>
      </c>
      <c r="N133" s="215" t="s">
        <v>43</v>
      </c>
      <c r="O133" s="88"/>
      <c r="P133" s="216">
        <f>O133*H133</f>
        <v>0</v>
      </c>
      <c r="Q133" s="216">
        <v>0</v>
      </c>
      <c r="R133" s="216">
        <f>Q133*H133</f>
        <v>0</v>
      </c>
      <c r="S133" s="216">
        <v>0</v>
      </c>
      <c r="T133" s="21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8" t="s">
        <v>161</v>
      </c>
      <c r="AT133" s="218" t="s">
        <v>147</v>
      </c>
      <c r="AU133" s="218" t="s">
        <v>88</v>
      </c>
      <c r="AY133" s="14" t="s">
        <v>144</v>
      </c>
      <c r="BE133" s="219">
        <f>IF(N133="základní",J133,0)</f>
        <v>0</v>
      </c>
      <c r="BF133" s="219">
        <f>IF(N133="snížená",J133,0)</f>
        <v>0</v>
      </c>
      <c r="BG133" s="219">
        <f>IF(N133="zákl. přenesená",J133,0)</f>
        <v>0</v>
      </c>
      <c r="BH133" s="219">
        <f>IF(N133="sníž. přenesená",J133,0)</f>
        <v>0</v>
      </c>
      <c r="BI133" s="219">
        <f>IF(N133="nulová",J133,0)</f>
        <v>0</v>
      </c>
      <c r="BJ133" s="14" t="s">
        <v>86</v>
      </c>
      <c r="BK133" s="219">
        <f>ROUND(I133*H133,2)</f>
        <v>0</v>
      </c>
      <c r="BL133" s="14" t="s">
        <v>161</v>
      </c>
      <c r="BM133" s="218" t="s">
        <v>862</v>
      </c>
    </row>
    <row r="134" s="2" customFormat="1" ht="21.75" customHeight="1">
      <c r="A134" s="35"/>
      <c r="B134" s="36"/>
      <c r="C134" s="207" t="s">
        <v>179</v>
      </c>
      <c r="D134" s="207" t="s">
        <v>147</v>
      </c>
      <c r="E134" s="208" t="s">
        <v>775</v>
      </c>
      <c r="F134" s="209" t="s">
        <v>776</v>
      </c>
      <c r="G134" s="210" t="s">
        <v>247</v>
      </c>
      <c r="H134" s="211">
        <v>68</v>
      </c>
      <c r="I134" s="212"/>
      <c r="J134" s="213">
        <f>ROUND(I134*H134,2)</f>
        <v>0</v>
      </c>
      <c r="K134" s="209" t="s">
        <v>274</v>
      </c>
      <c r="L134" s="41"/>
      <c r="M134" s="214" t="s">
        <v>1</v>
      </c>
      <c r="N134" s="215" t="s">
        <v>43</v>
      </c>
      <c r="O134" s="88"/>
      <c r="P134" s="216">
        <f>O134*H134</f>
        <v>0</v>
      </c>
      <c r="Q134" s="216">
        <v>0</v>
      </c>
      <c r="R134" s="216">
        <f>Q134*H134</f>
        <v>0</v>
      </c>
      <c r="S134" s="216">
        <v>0</v>
      </c>
      <c r="T134" s="21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8" t="s">
        <v>161</v>
      </c>
      <c r="AT134" s="218" t="s">
        <v>147</v>
      </c>
      <c r="AU134" s="218" t="s">
        <v>88</v>
      </c>
      <c r="AY134" s="14" t="s">
        <v>144</v>
      </c>
      <c r="BE134" s="219">
        <f>IF(N134="základní",J134,0)</f>
        <v>0</v>
      </c>
      <c r="BF134" s="219">
        <f>IF(N134="snížená",J134,0)</f>
        <v>0</v>
      </c>
      <c r="BG134" s="219">
        <f>IF(N134="zákl. přenesená",J134,0)</f>
        <v>0</v>
      </c>
      <c r="BH134" s="219">
        <f>IF(N134="sníž. přenesená",J134,0)</f>
        <v>0</v>
      </c>
      <c r="BI134" s="219">
        <f>IF(N134="nulová",J134,0)</f>
        <v>0</v>
      </c>
      <c r="BJ134" s="14" t="s">
        <v>86</v>
      </c>
      <c r="BK134" s="219">
        <f>ROUND(I134*H134,2)</f>
        <v>0</v>
      </c>
      <c r="BL134" s="14" t="s">
        <v>161</v>
      </c>
      <c r="BM134" s="218" t="s">
        <v>777</v>
      </c>
    </row>
    <row r="135" s="2" customFormat="1" ht="24.15" customHeight="1">
      <c r="A135" s="35"/>
      <c r="B135" s="36"/>
      <c r="C135" s="207" t="s">
        <v>183</v>
      </c>
      <c r="D135" s="207" t="s">
        <v>147</v>
      </c>
      <c r="E135" s="208" t="s">
        <v>466</v>
      </c>
      <c r="F135" s="209" t="s">
        <v>467</v>
      </c>
      <c r="G135" s="210" t="s">
        <v>247</v>
      </c>
      <c r="H135" s="211">
        <v>26.199999999999999</v>
      </c>
      <c r="I135" s="212"/>
      <c r="J135" s="213">
        <f>ROUND(I135*H135,2)</f>
        <v>0</v>
      </c>
      <c r="K135" s="209" t="s">
        <v>248</v>
      </c>
      <c r="L135" s="41"/>
      <c r="M135" s="214" t="s">
        <v>1</v>
      </c>
      <c r="N135" s="215" t="s">
        <v>43</v>
      </c>
      <c r="O135" s="88"/>
      <c r="P135" s="216">
        <f>O135*H135</f>
        <v>0</v>
      </c>
      <c r="Q135" s="216">
        <v>0</v>
      </c>
      <c r="R135" s="216">
        <f>Q135*H135</f>
        <v>0</v>
      </c>
      <c r="S135" s="216">
        <v>0</v>
      </c>
      <c r="T135" s="21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8" t="s">
        <v>161</v>
      </c>
      <c r="AT135" s="218" t="s">
        <v>147</v>
      </c>
      <c r="AU135" s="218" t="s">
        <v>88</v>
      </c>
      <c r="AY135" s="14" t="s">
        <v>144</v>
      </c>
      <c r="BE135" s="219">
        <f>IF(N135="základní",J135,0)</f>
        <v>0</v>
      </c>
      <c r="BF135" s="219">
        <f>IF(N135="snížená",J135,0)</f>
        <v>0</v>
      </c>
      <c r="BG135" s="219">
        <f>IF(N135="zákl. přenesená",J135,0)</f>
        <v>0</v>
      </c>
      <c r="BH135" s="219">
        <f>IF(N135="sníž. přenesená",J135,0)</f>
        <v>0</v>
      </c>
      <c r="BI135" s="219">
        <f>IF(N135="nulová",J135,0)</f>
        <v>0</v>
      </c>
      <c r="BJ135" s="14" t="s">
        <v>86</v>
      </c>
      <c r="BK135" s="219">
        <f>ROUND(I135*H135,2)</f>
        <v>0</v>
      </c>
      <c r="BL135" s="14" t="s">
        <v>161</v>
      </c>
      <c r="BM135" s="218" t="s">
        <v>468</v>
      </c>
    </row>
    <row r="136" s="2" customFormat="1" ht="16.5" customHeight="1">
      <c r="A136" s="35"/>
      <c r="B136" s="36"/>
      <c r="C136" s="207" t="s">
        <v>187</v>
      </c>
      <c r="D136" s="207" t="s">
        <v>147</v>
      </c>
      <c r="E136" s="208" t="s">
        <v>276</v>
      </c>
      <c r="F136" s="209" t="s">
        <v>277</v>
      </c>
      <c r="G136" s="210" t="s">
        <v>247</v>
      </c>
      <c r="H136" s="211">
        <v>26.199999999999999</v>
      </c>
      <c r="I136" s="212"/>
      <c r="J136" s="213">
        <f>ROUND(I136*H136,2)</f>
        <v>0</v>
      </c>
      <c r="K136" s="209" t="s">
        <v>151</v>
      </c>
      <c r="L136" s="41"/>
      <c r="M136" s="214" t="s">
        <v>1</v>
      </c>
      <c r="N136" s="215" t="s">
        <v>43</v>
      </c>
      <c r="O136" s="88"/>
      <c r="P136" s="216">
        <f>O136*H136</f>
        <v>0</v>
      </c>
      <c r="Q136" s="216">
        <v>0</v>
      </c>
      <c r="R136" s="216">
        <f>Q136*H136</f>
        <v>0</v>
      </c>
      <c r="S136" s="216">
        <v>0</v>
      </c>
      <c r="T136" s="21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8" t="s">
        <v>161</v>
      </c>
      <c r="AT136" s="218" t="s">
        <v>147</v>
      </c>
      <c r="AU136" s="218" t="s">
        <v>88</v>
      </c>
      <c r="AY136" s="14" t="s">
        <v>144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14" t="s">
        <v>86</v>
      </c>
      <c r="BK136" s="219">
        <f>ROUND(I136*H136,2)</f>
        <v>0</v>
      </c>
      <c r="BL136" s="14" t="s">
        <v>161</v>
      </c>
      <c r="BM136" s="218" t="s">
        <v>469</v>
      </c>
    </row>
    <row r="137" s="2" customFormat="1" ht="24.15" customHeight="1">
      <c r="A137" s="35"/>
      <c r="B137" s="36"/>
      <c r="C137" s="207" t="s">
        <v>191</v>
      </c>
      <c r="D137" s="207" t="s">
        <v>147</v>
      </c>
      <c r="E137" s="208" t="s">
        <v>470</v>
      </c>
      <c r="F137" s="209" t="s">
        <v>471</v>
      </c>
      <c r="G137" s="210" t="s">
        <v>281</v>
      </c>
      <c r="H137" s="211">
        <v>47.159999999999997</v>
      </c>
      <c r="I137" s="212"/>
      <c r="J137" s="213">
        <f>ROUND(I137*H137,2)</f>
        <v>0</v>
      </c>
      <c r="K137" s="209" t="s">
        <v>248</v>
      </c>
      <c r="L137" s="41"/>
      <c r="M137" s="214" t="s">
        <v>1</v>
      </c>
      <c r="N137" s="215" t="s">
        <v>43</v>
      </c>
      <c r="O137" s="88"/>
      <c r="P137" s="216">
        <f>O137*H137</f>
        <v>0</v>
      </c>
      <c r="Q137" s="216">
        <v>0</v>
      </c>
      <c r="R137" s="216">
        <f>Q137*H137</f>
        <v>0</v>
      </c>
      <c r="S137" s="216">
        <v>0</v>
      </c>
      <c r="T137" s="21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8" t="s">
        <v>161</v>
      </c>
      <c r="AT137" s="218" t="s">
        <v>147</v>
      </c>
      <c r="AU137" s="218" t="s">
        <v>88</v>
      </c>
      <c r="AY137" s="14" t="s">
        <v>144</v>
      </c>
      <c r="BE137" s="219">
        <f>IF(N137="základní",J137,0)</f>
        <v>0</v>
      </c>
      <c r="BF137" s="219">
        <f>IF(N137="snížená",J137,0)</f>
        <v>0</v>
      </c>
      <c r="BG137" s="219">
        <f>IF(N137="zákl. přenesená",J137,0)</f>
        <v>0</v>
      </c>
      <c r="BH137" s="219">
        <f>IF(N137="sníž. přenesená",J137,0)</f>
        <v>0</v>
      </c>
      <c r="BI137" s="219">
        <f>IF(N137="nulová",J137,0)</f>
        <v>0</v>
      </c>
      <c r="BJ137" s="14" t="s">
        <v>86</v>
      </c>
      <c r="BK137" s="219">
        <f>ROUND(I137*H137,2)</f>
        <v>0</v>
      </c>
      <c r="BL137" s="14" t="s">
        <v>161</v>
      </c>
      <c r="BM137" s="218" t="s">
        <v>472</v>
      </c>
    </row>
    <row r="138" s="2" customFormat="1" ht="24.15" customHeight="1">
      <c r="A138" s="35"/>
      <c r="B138" s="36"/>
      <c r="C138" s="207" t="s">
        <v>197</v>
      </c>
      <c r="D138" s="207" t="s">
        <v>147</v>
      </c>
      <c r="E138" s="208" t="s">
        <v>473</v>
      </c>
      <c r="F138" s="209" t="s">
        <v>474</v>
      </c>
      <c r="G138" s="210" t="s">
        <v>247</v>
      </c>
      <c r="H138" s="211">
        <v>18.699999999999999</v>
      </c>
      <c r="I138" s="212"/>
      <c r="J138" s="213">
        <f>ROUND(I138*H138,2)</f>
        <v>0</v>
      </c>
      <c r="K138" s="209" t="s">
        <v>151</v>
      </c>
      <c r="L138" s="41"/>
      <c r="M138" s="214" t="s">
        <v>1</v>
      </c>
      <c r="N138" s="215" t="s">
        <v>43</v>
      </c>
      <c r="O138" s="88"/>
      <c r="P138" s="216">
        <f>O138*H138</f>
        <v>0</v>
      </c>
      <c r="Q138" s="216">
        <v>0</v>
      </c>
      <c r="R138" s="216">
        <f>Q138*H138</f>
        <v>0</v>
      </c>
      <c r="S138" s="216">
        <v>0</v>
      </c>
      <c r="T138" s="21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8" t="s">
        <v>161</v>
      </c>
      <c r="AT138" s="218" t="s">
        <v>147</v>
      </c>
      <c r="AU138" s="218" t="s">
        <v>88</v>
      </c>
      <c r="AY138" s="14" t="s">
        <v>144</v>
      </c>
      <c r="BE138" s="219">
        <f>IF(N138="základní",J138,0)</f>
        <v>0</v>
      </c>
      <c r="BF138" s="219">
        <f>IF(N138="snížená",J138,0)</f>
        <v>0</v>
      </c>
      <c r="BG138" s="219">
        <f>IF(N138="zákl. přenesená",J138,0)</f>
        <v>0</v>
      </c>
      <c r="BH138" s="219">
        <f>IF(N138="sníž. přenesená",J138,0)</f>
        <v>0</v>
      </c>
      <c r="BI138" s="219">
        <f>IF(N138="nulová",J138,0)</f>
        <v>0</v>
      </c>
      <c r="BJ138" s="14" t="s">
        <v>86</v>
      </c>
      <c r="BK138" s="219">
        <f>ROUND(I138*H138,2)</f>
        <v>0</v>
      </c>
      <c r="BL138" s="14" t="s">
        <v>161</v>
      </c>
      <c r="BM138" s="218" t="s">
        <v>863</v>
      </c>
    </row>
    <row r="139" s="2" customFormat="1" ht="24.15" customHeight="1">
      <c r="A139" s="35"/>
      <c r="B139" s="36"/>
      <c r="C139" s="207" t="s">
        <v>201</v>
      </c>
      <c r="D139" s="207" t="s">
        <v>147</v>
      </c>
      <c r="E139" s="208" t="s">
        <v>476</v>
      </c>
      <c r="F139" s="209" t="s">
        <v>477</v>
      </c>
      <c r="G139" s="210" t="s">
        <v>247</v>
      </c>
      <c r="H139" s="211">
        <v>4.6749999999999998</v>
      </c>
      <c r="I139" s="212"/>
      <c r="J139" s="213">
        <f>ROUND(I139*H139,2)</f>
        <v>0</v>
      </c>
      <c r="K139" s="209" t="s">
        <v>151</v>
      </c>
      <c r="L139" s="41"/>
      <c r="M139" s="214" t="s">
        <v>1</v>
      </c>
      <c r="N139" s="215" t="s">
        <v>43</v>
      </c>
      <c r="O139" s="88"/>
      <c r="P139" s="216">
        <f>O139*H139</f>
        <v>0</v>
      </c>
      <c r="Q139" s="216">
        <v>0</v>
      </c>
      <c r="R139" s="216">
        <f>Q139*H139</f>
        <v>0</v>
      </c>
      <c r="S139" s="216">
        <v>0</v>
      </c>
      <c r="T139" s="21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8" t="s">
        <v>161</v>
      </c>
      <c r="AT139" s="218" t="s">
        <v>147</v>
      </c>
      <c r="AU139" s="218" t="s">
        <v>88</v>
      </c>
      <c r="AY139" s="14" t="s">
        <v>144</v>
      </c>
      <c r="BE139" s="219">
        <f>IF(N139="základní",J139,0)</f>
        <v>0</v>
      </c>
      <c r="BF139" s="219">
        <f>IF(N139="snížená",J139,0)</f>
        <v>0</v>
      </c>
      <c r="BG139" s="219">
        <f>IF(N139="zákl. přenesená",J139,0)</f>
        <v>0</v>
      </c>
      <c r="BH139" s="219">
        <f>IF(N139="sníž. přenesená",J139,0)</f>
        <v>0</v>
      </c>
      <c r="BI139" s="219">
        <f>IF(N139="nulová",J139,0)</f>
        <v>0</v>
      </c>
      <c r="BJ139" s="14" t="s">
        <v>86</v>
      </c>
      <c r="BK139" s="219">
        <f>ROUND(I139*H139,2)</f>
        <v>0</v>
      </c>
      <c r="BL139" s="14" t="s">
        <v>161</v>
      </c>
      <c r="BM139" s="218" t="s">
        <v>864</v>
      </c>
    </row>
    <row r="140" s="2" customFormat="1" ht="16.5" customHeight="1">
      <c r="A140" s="35"/>
      <c r="B140" s="36"/>
      <c r="C140" s="233" t="s">
        <v>205</v>
      </c>
      <c r="D140" s="233" t="s">
        <v>307</v>
      </c>
      <c r="E140" s="234" t="s">
        <v>479</v>
      </c>
      <c r="F140" s="235" t="s">
        <v>480</v>
      </c>
      <c r="G140" s="236" t="s">
        <v>281</v>
      </c>
      <c r="H140" s="237">
        <v>37.399999999999999</v>
      </c>
      <c r="I140" s="238"/>
      <c r="J140" s="239">
        <f>ROUND(I140*H140,2)</f>
        <v>0</v>
      </c>
      <c r="K140" s="235" t="s">
        <v>248</v>
      </c>
      <c r="L140" s="240"/>
      <c r="M140" s="241" t="s">
        <v>1</v>
      </c>
      <c r="N140" s="242" t="s">
        <v>43</v>
      </c>
      <c r="O140" s="88"/>
      <c r="P140" s="216">
        <f>O140*H140</f>
        <v>0</v>
      </c>
      <c r="Q140" s="216">
        <v>1</v>
      </c>
      <c r="R140" s="216">
        <f>Q140*H140</f>
        <v>37.399999999999999</v>
      </c>
      <c r="S140" s="216">
        <v>0</v>
      </c>
      <c r="T140" s="21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8" t="s">
        <v>179</v>
      </c>
      <c r="AT140" s="218" t="s">
        <v>307</v>
      </c>
      <c r="AU140" s="218" t="s">
        <v>88</v>
      </c>
      <c r="AY140" s="14" t="s">
        <v>144</v>
      </c>
      <c r="BE140" s="219">
        <f>IF(N140="základní",J140,0)</f>
        <v>0</v>
      </c>
      <c r="BF140" s="219">
        <f>IF(N140="snížená",J140,0)</f>
        <v>0</v>
      </c>
      <c r="BG140" s="219">
        <f>IF(N140="zákl. přenesená",J140,0)</f>
        <v>0</v>
      </c>
      <c r="BH140" s="219">
        <f>IF(N140="sníž. přenesená",J140,0)</f>
        <v>0</v>
      </c>
      <c r="BI140" s="219">
        <f>IF(N140="nulová",J140,0)</f>
        <v>0</v>
      </c>
      <c r="BJ140" s="14" t="s">
        <v>86</v>
      </c>
      <c r="BK140" s="219">
        <f>ROUND(I140*H140,2)</f>
        <v>0</v>
      </c>
      <c r="BL140" s="14" t="s">
        <v>161</v>
      </c>
      <c r="BM140" s="218" t="s">
        <v>865</v>
      </c>
    </row>
    <row r="141" s="2" customFormat="1" ht="24.15" customHeight="1">
      <c r="A141" s="35"/>
      <c r="B141" s="36"/>
      <c r="C141" s="207" t="s">
        <v>8</v>
      </c>
      <c r="D141" s="207" t="s">
        <v>147</v>
      </c>
      <c r="E141" s="208" t="s">
        <v>284</v>
      </c>
      <c r="F141" s="209" t="s">
        <v>285</v>
      </c>
      <c r="G141" s="210" t="s">
        <v>247</v>
      </c>
      <c r="H141" s="211">
        <v>45.899999999999999</v>
      </c>
      <c r="I141" s="212"/>
      <c r="J141" s="213">
        <f>ROUND(I141*H141,2)</f>
        <v>0</v>
      </c>
      <c r="K141" s="209" t="s">
        <v>151</v>
      </c>
      <c r="L141" s="41"/>
      <c r="M141" s="214" t="s">
        <v>1</v>
      </c>
      <c r="N141" s="215" t="s">
        <v>43</v>
      </c>
      <c r="O141" s="88"/>
      <c r="P141" s="216">
        <f>O141*H141</f>
        <v>0</v>
      </c>
      <c r="Q141" s="216">
        <v>0</v>
      </c>
      <c r="R141" s="216">
        <f>Q141*H141</f>
        <v>0</v>
      </c>
      <c r="S141" s="216">
        <v>0</v>
      </c>
      <c r="T141" s="21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8" t="s">
        <v>161</v>
      </c>
      <c r="AT141" s="218" t="s">
        <v>147</v>
      </c>
      <c r="AU141" s="218" t="s">
        <v>88</v>
      </c>
      <c r="AY141" s="14" t="s">
        <v>144</v>
      </c>
      <c r="BE141" s="219">
        <f>IF(N141="základní",J141,0)</f>
        <v>0</v>
      </c>
      <c r="BF141" s="219">
        <f>IF(N141="snížená",J141,0)</f>
        <v>0</v>
      </c>
      <c r="BG141" s="219">
        <f>IF(N141="zákl. přenesená",J141,0)</f>
        <v>0</v>
      </c>
      <c r="BH141" s="219">
        <f>IF(N141="sníž. přenesená",J141,0)</f>
        <v>0</v>
      </c>
      <c r="BI141" s="219">
        <f>IF(N141="nulová",J141,0)</f>
        <v>0</v>
      </c>
      <c r="BJ141" s="14" t="s">
        <v>86</v>
      </c>
      <c r="BK141" s="219">
        <f>ROUND(I141*H141,2)</f>
        <v>0</v>
      </c>
      <c r="BL141" s="14" t="s">
        <v>161</v>
      </c>
      <c r="BM141" s="218" t="s">
        <v>482</v>
      </c>
    </row>
    <row r="142" s="2" customFormat="1" ht="37.8" customHeight="1">
      <c r="A142" s="35"/>
      <c r="B142" s="36"/>
      <c r="C142" s="207" t="s">
        <v>213</v>
      </c>
      <c r="D142" s="207" t="s">
        <v>147</v>
      </c>
      <c r="E142" s="208" t="s">
        <v>292</v>
      </c>
      <c r="F142" s="209" t="s">
        <v>293</v>
      </c>
      <c r="G142" s="210" t="s">
        <v>230</v>
      </c>
      <c r="H142" s="211">
        <v>34</v>
      </c>
      <c r="I142" s="212"/>
      <c r="J142" s="213">
        <f>ROUND(I142*H142,2)</f>
        <v>0</v>
      </c>
      <c r="K142" s="209" t="s">
        <v>151</v>
      </c>
      <c r="L142" s="41"/>
      <c r="M142" s="214" t="s">
        <v>1</v>
      </c>
      <c r="N142" s="215" t="s">
        <v>43</v>
      </c>
      <c r="O142" s="88"/>
      <c r="P142" s="216">
        <f>O142*H142</f>
        <v>0</v>
      </c>
      <c r="Q142" s="216">
        <v>0</v>
      </c>
      <c r="R142" s="216">
        <f>Q142*H142</f>
        <v>0</v>
      </c>
      <c r="S142" s="216">
        <v>0</v>
      </c>
      <c r="T142" s="21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8" t="s">
        <v>161</v>
      </c>
      <c r="AT142" s="218" t="s">
        <v>147</v>
      </c>
      <c r="AU142" s="218" t="s">
        <v>88</v>
      </c>
      <c r="AY142" s="14" t="s">
        <v>144</v>
      </c>
      <c r="BE142" s="219">
        <f>IF(N142="základní",J142,0)</f>
        <v>0</v>
      </c>
      <c r="BF142" s="219">
        <f>IF(N142="snížená",J142,0)</f>
        <v>0</v>
      </c>
      <c r="BG142" s="219">
        <f>IF(N142="zákl. přenesená",J142,0)</f>
        <v>0</v>
      </c>
      <c r="BH142" s="219">
        <f>IF(N142="sníž. přenesená",J142,0)</f>
        <v>0</v>
      </c>
      <c r="BI142" s="219">
        <f>IF(N142="nulová",J142,0)</f>
        <v>0</v>
      </c>
      <c r="BJ142" s="14" t="s">
        <v>86</v>
      </c>
      <c r="BK142" s="219">
        <f>ROUND(I142*H142,2)</f>
        <v>0</v>
      </c>
      <c r="BL142" s="14" t="s">
        <v>161</v>
      </c>
      <c r="BM142" s="218" t="s">
        <v>486</v>
      </c>
    </row>
    <row r="143" s="2" customFormat="1" ht="24.15" customHeight="1">
      <c r="A143" s="35"/>
      <c r="B143" s="36"/>
      <c r="C143" s="207" t="s">
        <v>283</v>
      </c>
      <c r="D143" s="207" t="s">
        <v>147</v>
      </c>
      <c r="E143" s="208" t="s">
        <v>487</v>
      </c>
      <c r="F143" s="209" t="s">
        <v>488</v>
      </c>
      <c r="G143" s="210" t="s">
        <v>230</v>
      </c>
      <c r="H143" s="211">
        <v>34</v>
      </c>
      <c r="I143" s="212"/>
      <c r="J143" s="213">
        <f>ROUND(I143*H143,2)</f>
        <v>0</v>
      </c>
      <c r="K143" s="209" t="s">
        <v>274</v>
      </c>
      <c r="L143" s="41"/>
      <c r="M143" s="214" t="s">
        <v>1</v>
      </c>
      <c r="N143" s="215" t="s">
        <v>43</v>
      </c>
      <c r="O143" s="88"/>
      <c r="P143" s="216">
        <f>O143*H143</f>
        <v>0</v>
      </c>
      <c r="Q143" s="216">
        <v>0</v>
      </c>
      <c r="R143" s="216">
        <f>Q143*H143</f>
        <v>0</v>
      </c>
      <c r="S143" s="216">
        <v>0</v>
      </c>
      <c r="T143" s="21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8" t="s">
        <v>161</v>
      </c>
      <c r="AT143" s="218" t="s">
        <v>147</v>
      </c>
      <c r="AU143" s="218" t="s">
        <v>88</v>
      </c>
      <c r="AY143" s="14" t="s">
        <v>144</v>
      </c>
      <c r="BE143" s="219">
        <f>IF(N143="základní",J143,0)</f>
        <v>0</v>
      </c>
      <c r="BF143" s="219">
        <f>IF(N143="snížená",J143,0)</f>
        <v>0</v>
      </c>
      <c r="BG143" s="219">
        <f>IF(N143="zákl. přenesená",J143,0)</f>
        <v>0</v>
      </c>
      <c r="BH143" s="219">
        <f>IF(N143="sníž. přenesená",J143,0)</f>
        <v>0</v>
      </c>
      <c r="BI143" s="219">
        <f>IF(N143="nulová",J143,0)</f>
        <v>0</v>
      </c>
      <c r="BJ143" s="14" t="s">
        <v>86</v>
      </c>
      <c r="BK143" s="219">
        <f>ROUND(I143*H143,2)</f>
        <v>0</v>
      </c>
      <c r="BL143" s="14" t="s">
        <v>161</v>
      </c>
      <c r="BM143" s="218" t="s">
        <v>489</v>
      </c>
    </row>
    <row r="144" s="2" customFormat="1" ht="24.15" customHeight="1">
      <c r="A144" s="35"/>
      <c r="B144" s="36"/>
      <c r="C144" s="207" t="s">
        <v>287</v>
      </c>
      <c r="D144" s="207" t="s">
        <v>147</v>
      </c>
      <c r="E144" s="208" t="s">
        <v>490</v>
      </c>
      <c r="F144" s="209" t="s">
        <v>491</v>
      </c>
      <c r="G144" s="210" t="s">
        <v>230</v>
      </c>
      <c r="H144" s="211">
        <v>34</v>
      </c>
      <c r="I144" s="212"/>
      <c r="J144" s="213">
        <f>ROUND(I144*H144,2)</f>
        <v>0</v>
      </c>
      <c r="K144" s="209" t="s">
        <v>151</v>
      </c>
      <c r="L144" s="41"/>
      <c r="M144" s="214" t="s">
        <v>1</v>
      </c>
      <c r="N144" s="215" t="s">
        <v>43</v>
      </c>
      <c r="O144" s="88"/>
      <c r="P144" s="216">
        <f>O144*H144</f>
        <v>0</v>
      </c>
      <c r="Q144" s="216">
        <v>0</v>
      </c>
      <c r="R144" s="216">
        <f>Q144*H144</f>
        <v>0</v>
      </c>
      <c r="S144" s="216">
        <v>0</v>
      </c>
      <c r="T144" s="21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8" t="s">
        <v>161</v>
      </c>
      <c r="AT144" s="218" t="s">
        <v>147</v>
      </c>
      <c r="AU144" s="218" t="s">
        <v>88</v>
      </c>
      <c r="AY144" s="14" t="s">
        <v>144</v>
      </c>
      <c r="BE144" s="219">
        <f>IF(N144="základní",J144,0)</f>
        <v>0</v>
      </c>
      <c r="BF144" s="219">
        <f>IF(N144="snížená",J144,0)</f>
        <v>0</v>
      </c>
      <c r="BG144" s="219">
        <f>IF(N144="zákl. přenesená",J144,0)</f>
        <v>0</v>
      </c>
      <c r="BH144" s="219">
        <f>IF(N144="sníž. přenesená",J144,0)</f>
        <v>0</v>
      </c>
      <c r="BI144" s="219">
        <f>IF(N144="nulová",J144,0)</f>
        <v>0</v>
      </c>
      <c r="BJ144" s="14" t="s">
        <v>86</v>
      </c>
      <c r="BK144" s="219">
        <f>ROUND(I144*H144,2)</f>
        <v>0</v>
      </c>
      <c r="BL144" s="14" t="s">
        <v>161</v>
      </c>
      <c r="BM144" s="218" t="s">
        <v>492</v>
      </c>
    </row>
    <row r="145" s="2" customFormat="1" ht="16.5" customHeight="1">
      <c r="A145" s="35"/>
      <c r="B145" s="36"/>
      <c r="C145" s="233" t="s">
        <v>291</v>
      </c>
      <c r="D145" s="233" t="s">
        <v>307</v>
      </c>
      <c r="E145" s="234" t="s">
        <v>493</v>
      </c>
      <c r="F145" s="235" t="s">
        <v>494</v>
      </c>
      <c r="G145" s="236" t="s">
        <v>310</v>
      </c>
      <c r="H145" s="237">
        <v>1.19</v>
      </c>
      <c r="I145" s="238"/>
      <c r="J145" s="239">
        <f>ROUND(I145*H145,2)</f>
        <v>0</v>
      </c>
      <c r="K145" s="235" t="s">
        <v>248</v>
      </c>
      <c r="L145" s="240"/>
      <c r="M145" s="241" t="s">
        <v>1</v>
      </c>
      <c r="N145" s="242" t="s">
        <v>43</v>
      </c>
      <c r="O145" s="88"/>
      <c r="P145" s="216">
        <f>O145*H145</f>
        <v>0</v>
      </c>
      <c r="Q145" s="216">
        <v>0.001</v>
      </c>
      <c r="R145" s="216">
        <f>Q145*H145</f>
        <v>0.0011899999999999999</v>
      </c>
      <c r="S145" s="216">
        <v>0</v>
      </c>
      <c r="T145" s="21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8" t="s">
        <v>179</v>
      </c>
      <c r="AT145" s="218" t="s">
        <v>307</v>
      </c>
      <c r="AU145" s="218" t="s">
        <v>88</v>
      </c>
      <c r="AY145" s="14" t="s">
        <v>144</v>
      </c>
      <c r="BE145" s="219">
        <f>IF(N145="základní",J145,0)</f>
        <v>0</v>
      </c>
      <c r="BF145" s="219">
        <f>IF(N145="snížená",J145,0)</f>
        <v>0</v>
      </c>
      <c r="BG145" s="219">
        <f>IF(N145="zákl. přenesená",J145,0)</f>
        <v>0</v>
      </c>
      <c r="BH145" s="219">
        <f>IF(N145="sníž. přenesená",J145,0)</f>
        <v>0</v>
      </c>
      <c r="BI145" s="219">
        <f>IF(N145="nulová",J145,0)</f>
        <v>0</v>
      </c>
      <c r="BJ145" s="14" t="s">
        <v>86</v>
      </c>
      <c r="BK145" s="219">
        <f>ROUND(I145*H145,2)</f>
        <v>0</v>
      </c>
      <c r="BL145" s="14" t="s">
        <v>161</v>
      </c>
      <c r="BM145" s="218" t="s">
        <v>495</v>
      </c>
    </row>
    <row r="146" s="11" customFormat="1" ht="22.8" customHeight="1">
      <c r="A146" s="11"/>
      <c r="B146" s="193"/>
      <c r="C146" s="194"/>
      <c r="D146" s="195" t="s">
        <v>77</v>
      </c>
      <c r="E146" s="231" t="s">
        <v>157</v>
      </c>
      <c r="F146" s="231" t="s">
        <v>779</v>
      </c>
      <c r="G146" s="194"/>
      <c r="H146" s="194"/>
      <c r="I146" s="197"/>
      <c r="J146" s="232">
        <f>BK146</f>
        <v>0</v>
      </c>
      <c r="K146" s="194"/>
      <c r="L146" s="199"/>
      <c r="M146" s="200"/>
      <c r="N146" s="201"/>
      <c r="O146" s="201"/>
      <c r="P146" s="202">
        <f>SUM(P147:P149)</f>
        <v>0</v>
      </c>
      <c r="Q146" s="201"/>
      <c r="R146" s="202">
        <f>SUM(R147:R149)</f>
        <v>0</v>
      </c>
      <c r="S146" s="201"/>
      <c r="T146" s="203">
        <f>SUM(T147:T149)</f>
        <v>15.071999999999999</v>
      </c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R146" s="204" t="s">
        <v>86</v>
      </c>
      <c r="AT146" s="205" t="s">
        <v>77</v>
      </c>
      <c r="AU146" s="205" t="s">
        <v>86</v>
      </c>
      <c r="AY146" s="204" t="s">
        <v>144</v>
      </c>
      <c r="BK146" s="206">
        <f>SUM(BK147:BK149)</f>
        <v>0</v>
      </c>
    </row>
    <row r="147" s="2" customFormat="1" ht="24.15" customHeight="1">
      <c r="A147" s="35"/>
      <c r="B147" s="36"/>
      <c r="C147" s="207" t="s">
        <v>295</v>
      </c>
      <c r="D147" s="207" t="s">
        <v>147</v>
      </c>
      <c r="E147" s="208" t="s">
        <v>780</v>
      </c>
      <c r="F147" s="209" t="s">
        <v>781</v>
      </c>
      <c r="G147" s="210" t="s">
        <v>247</v>
      </c>
      <c r="H147" s="211">
        <v>6.2800000000000002</v>
      </c>
      <c r="I147" s="212"/>
      <c r="J147" s="213">
        <f>ROUND(I147*H147,2)</f>
        <v>0</v>
      </c>
      <c r="K147" s="209" t="s">
        <v>151</v>
      </c>
      <c r="L147" s="41"/>
      <c r="M147" s="214" t="s">
        <v>1</v>
      </c>
      <c r="N147" s="215" t="s">
        <v>43</v>
      </c>
      <c r="O147" s="88"/>
      <c r="P147" s="216">
        <f>O147*H147</f>
        <v>0</v>
      </c>
      <c r="Q147" s="216">
        <v>0</v>
      </c>
      <c r="R147" s="216">
        <f>Q147*H147</f>
        <v>0</v>
      </c>
      <c r="S147" s="216">
        <v>2.3999999999999999</v>
      </c>
      <c r="T147" s="217">
        <f>S147*H147</f>
        <v>15.071999999999999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8" t="s">
        <v>161</v>
      </c>
      <c r="AT147" s="218" t="s">
        <v>147</v>
      </c>
      <c r="AU147" s="218" t="s">
        <v>88</v>
      </c>
      <c r="AY147" s="14" t="s">
        <v>144</v>
      </c>
      <c r="BE147" s="219">
        <f>IF(N147="základní",J147,0)</f>
        <v>0</v>
      </c>
      <c r="BF147" s="219">
        <f>IF(N147="snížená",J147,0)</f>
        <v>0</v>
      </c>
      <c r="BG147" s="219">
        <f>IF(N147="zákl. přenesená",J147,0)</f>
        <v>0</v>
      </c>
      <c r="BH147" s="219">
        <f>IF(N147="sníž. přenesená",J147,0)</f>
        <v>0</v>
      </c>
      <c r="BI147" s="219">
        <f>IF(N147="nulová",J147,0)</f>
        <v>0</v>
      </c>
      <c r="BJ147" s="14" t="s">
        <v>86</v>
      </c>
      <c r="BK147" s="219">
        <f>ROUND(I147*H147,2)</f>
        <v>0</v>
      </c>
      <c r="BL147" s="14" t="s">
        <v>161</v>
      </c>
      <c r="BM147" s="218" t="s">
        <v>782</v>
      </c>
    </row>
    <row r="148" s="2" customFormat="1" ht="16.5" customHeight="1">
      <c r="A148" s="35"/>
      <c r="B148" s="36"/>
      <c r="C148" s="207" t="s">
        <v>7</v>
      </c>
      <c r="D148" s="207" t="s">
        <v>147</v>
      </c>
      <c r="E148" s="208" t="s">
        <v>783</v>
      </c>
      <c r="F148" s="209" t="s">
        <v>784</v>
      </c>
      <c r="G148" s="210" t="s">
        <v>234</v>
      </c>
      <c r="H148" s="211">
        <v>34</v>
      </c>
      <c r="I148" s="212"/>
      <c r="J148" s="213">
        <f>ROUND(I148*H148,2)</f>
        <v>0</v>
      </c>
      <c r="K148" s="209" t="s">
        <v>151</v>
      </c>
      <c r="L148" s="41"/>
      <c r="M148" s="214" t="s">
        <v>1</v>
      </c>
      <c r="N148" s="215" t="s">
        <v>43</v>
      </c>
      <c r="O148" s="88"/>
      <c r="P148" s="216">
        <f>O148*H148</f>
        <v>0</v>
      </c>
      <c r="Q148" s="216">
        <v>0</v>
      </c>
      <c r="R148" s="216">
        <f>Q148*H148</f>
        <v>0</v>
      </c>
      <c r="S148" s="216">
        <v>0</v>
      </c>
      <c r="T148" s="21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8" t="s">
        <v>161</v>
      </c>
      <c r="AT148" s="218" t="s">
        <v>147</v>
      </c>
      <c r="AU148" s="218" t="s">
        <v>88</v>
      </c>
      <c r="AY148" s="14" t="s">
        <v>144</v>
      </c>
      <c r="BE148" s="219">
        <f>IF(N148="základní",J148,0)</f>
        <v>0</v>
      </c>
      <c r="BF148" s="219">
        <f>IF(N148="snížená",J148,0)</f>
        <v>0</v>
      </c>
      <c r="BG148" s="219">
        <f>IF(N148="zákl. přenesená",J148,0)</f>
        <v>0</v>
      </c>
      <c r="BH148" s="219">
        <f>IF(N148="sníž. přenesená",J148,0)</f>
        <v>0</v>
      </c>
      <c r="BI148" s="219">
        <f>IF(N148="nulová",J148,0)</f>
        <v>0</v>
      </c>
      <c r="BJ148" s="14" t="s">
        <v>86</v>
      </c>
      <c r="BK148" s="219">
        <f>ROUND(I148*H148,2)</f>
        <v>0</v>
      </c>
      <c r="BL148" s="14" t="s">
        <v>161</v>
      </c>
      <c r="BM148" s="218" t="s">
        <v>785</v>
      </c>
    </row>
    <row r="149" s="2" customFormat="1" ht="21.75" customHeight="1">
      <c r="A149" s="35"/>
      <c r="B149" s="36"/>
      <c r="C149" s="207" t="s">
        <v>302</v>
      </c>
      <c r="D149" s="207" t="s">
        <v>147</v>
      </c>
      <c r="E149" s="208" t="s">
        <v>866</v>
      </c>
      <c r="F149" s="209" t="s">
        <v>867</v>
      </c>
      <c r="G149" s="210" t="s">
        <v>234</v>
      </c>
      <c r="H149" s="211">
        <v>34</v>
      </c>
      <c r="I149" s="212"/>
      <c r="J149" s="213">
        <f>ROUND(I149*H149,2)</f>
        <v>0</v>
      </c>
      <c r="K149" s="209" t="s">
        <v>195</v>
      </c>
      <c r="L149" s="41"/>
      <c r="M149" s="214" t="s">
        <v>1</v>
      </c>
      <c r="N149" s="215" t="s">
        <v>43</v>
      </c>
      <c r="O149" s="88"/>
      <c r="P149" s="216">
        <f>O149*H149</f>
        <v>0</v>
      </c>
      <c r="Q149" s="216">
        <v>0</v>
      </c>
      <c r="R149" s="216">
        <f>Q149*H149</f>
        <v>0</v>
      </c>
      <c r="S149" s="216">
        <v>0</v>
      </c>
      <c r="T149" s="21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8" t="s">
        <v>161</v>
      </c>
      <c r="AT149" s="218" t="s">
        <v>147</v>
      </c>
      <c r="AU149" s="218" t="s">
        <v>88</v>
      </c>
      <c r="AY149" s="14" t="s">
        <v>144</v>
      </c>
      <c r="BE149" s="219">
        <f>IF(N149="základní",J149,0)</f>
        <v>0</v>
      </c>
      <c r="BF149" s="219">
        <f>IF(N149="snížená",J149,0)</f>
        <v>0</v>
      </c>
      <c r="BG149" s="219">
        <f>IF(N149="zákl. přenesená",J149,0)</f>
        <v>0</v>
      </c>
      <c r="BH149" s="219">
        <f>IF(N149="sníž. přenesená",J149,0)</f>
        <v>0</v>
      </c>
      <c r="BI149" s="219">
        <f>IF(N149="nulová",J149,0)</f>
        <v>0</v>
      </c>
      <c r="BJ149" s="14" t="s">
        <v>86</v>
      </c>
      <c r="BK149" s="219">
        <f>ROUND(I149*H149,2)</f>
        <v>0</v>
      </c>
      <c r="BL149" s="14" t="s">
        <v>161</v>
      </c>
      <c r="BM149" s="218" t="s">
        <v>868</v>
      </c>
    </row>
    <row r="150" s="11" customFormat="1" ht="22.8" customHeight="1">
      <c r="A150" s="11"/>
      <c r="B150" s="193"/>
      <c r="C150" s="194"/>
      <c r="D150" s="195" t="s">
        <v>77</v>
      </c>
      <c r="E150" s="231" t="s">
        <v>161</v>
      </c>
      <c r="F150" s="231" t="s">
        <v>496</v>
      </c>
      <c r="G150" s="194"/>
      <c r="H150" s="194"/>
      <c r="I150" s="197"/>
      <c r="J150" s="232">
        <f>BK150</f>
        <v>0</v>
      </c>
      <c r="K150" s="194"/>
      <c r="L150" s="199"/>
      <c r="M150" s="200"/>
      <c r="N150" s="201"/>
      <c r="O150" s="201"/>
      <c r="P150" s="202">
        <f>P151</f>
        <v>0</v>
      </c>
      <c r="Q150" s="201"/>
      <c r="R150" s="202">
        <f>R151</f>
        <v>6.4286180000000002</v>
      </c>
      <c r="S150" s="201"/>
      <c r="T150" s="203">
        <f>T151</f>
        <v>0</v>
      </c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R150" s="204" t="s">
        <v>86</v>
      </c>
      <c r="AT150" s="205" t="s">
        <v>77</v>
      </c>
      <c r="AU150" s="205" t="s">
        <v>86</v>
      </c>
      <c r="AY150" s="204" t="s">
        <v>144</v>
      </c>
      <c r="BK150" s="206">
        <f>BK151</f>
        <v>0</v>
      </c>
    </row>
    <row r="151" s="2" customFormat="1" ht="24.15" customHeight="1">
      <c r="A151" s="35"/>
      <c r="B151" s="36"/>
      <c r="C151" s="207" t="s">
        <v>306</v>
      </c>
      <c r="D151" s="207" t="s">
        <v>147</v>
      </c>
      <c r="E151" s="208" t="s">
        <v>497</v>
      </c>
      <c r="F151" s="209" t="s">
        <v>498</v>
      </c>
      <c r="G151" s="210" t="s">
        <v>247</v>
      </c>
      <c r="H151" s="211">
        <v>3.3999999999999999</v>
      </c>
      <c r="I151" s="212"/>
      <c r="J151" s="213">
        <f>ROUND(I151*H151,2)</f>
        <v>0</v>
      </c>
      <c r="K151" s="209" t="s">
        <v>151</v>
      </c>
      <c r="L151" s="41"/>
      <c r="M151" s="214" t="s">
        <v>1</v>
      </c>
      <c r="N151" s="215" t="s">
        <v>43</v>
      </c>
      <c r="O151" s="88"/>
      <c r="P151" s="216">
        <f>O151*H151</f>
        <v>0</v>
      </c>
      <c r="Q151" s="216">
        <v>1.8907700000000001</v>
      </c>
      <c r="R151" s="216">
        <f>Q151*H151</f>
        <v>6.4286180000000002</v>
      </c>
      <c r="S151" s="216">
        <v>0</v>
      </c>
      <c r="T151" s="21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8" t="s">
        <v>161</v>
      </c>
      <c r="AT151" s="218" t="s">
        <v>147</v>
      </c>
      <c r="AU151" s="218" t="s">
        <v>88</v>
      </c>
      <c r="AY151" s="14" t="s">
        <v>144</v>
      </c>
      <c r="BE151" s="219">
        <f>IF(N151="základní",J151,0)</f>
        <v>0</v>
      </c>
      <c r="BF151" s="219">
        <f>IF(N151="snížená",J151,0)</f>
        <v>0</v>
      </c>
      <c r="BG151" s="219">
        <f>IF(N151="zákl. přenesená",J151,0)</f>
        <v>0</v>
      </c>
      <c r="BH151" s="219">
        <f>IF(N151="sníž. přenesená",J151,0)</f>
        <v>0</v>
      </c>
      <c r="BI151" s="219">
        <f>IF(N151="nulová",J151,0)</f>
        <v>0</v>
      </c>
      <c r="BJ151" s="14" t="s">
        <v>86</v>
      </c>
      <c r="BK151" s="219">
        <f>ROUND(I151*H151,2)</f>
        <v>0</v>
      </c>
      <c r="BL151" s="14" t="s">
        <v>161</v>
      </c>
      <c r="BM151" s="218" t="s">
        <v>499</v>
      </c>
    </row>
    <row r="152" s="11" customFormat="1" ht="22.8" customHeight="1">
      <c r="A152" s="11"/>
      <c r="B152" s="193"/>
      <c r="C152" s="194"/>
      <c r="D152" s="195" t="s">
        <v>77</v>
      </c>
      <c r="E152" s="231" t="s">
        <v>179</v>
      </c>
      <c r="F152" s="231" t="s">
        <v>349</v>
      </c>
      <c r="G152" s="194"/>
      <c r="H152" s="194"/>
      <c r="I152" s="197"/>
      <c r="J152" s="232">
        <f>BK152</f>
        <v>0</v>
      </c>
      <c r="K152" s="194"/>
      <c r="L152" s="199"/>
      <c r="M152" s="200"/>
      <c r="N152" s="201"/>
      <c r="O152" s="201"/>
      <c r="P152" s="202">
        <f>SUM(P153:P176)</f>
        <v>0</v>
      </c>
      <c r="Q152" s="201"/>
      <c r="R152" s="202">
        <f>SUM(R153:R176)</f>
        <v>12.132425594999999</v>
      </c>
      <c r="S152" s="201"/>
      <c r="T152" s="203">
        <f>SUM(T153:T176)</f>
        <v>0</v>
      </c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R152" s="204" t="s">
        <v>86</v>
      </c>
      <c r="AT152" s="205" t="s">
        <v>77</v>
      </c>
      <c r="AU152" s="205" t="s">
        <v>86</v>
      </c>
      <c r="AY152" s="204" t="s">
        <v>144</v>
      </c>
      <c r="BK152" s="206">
        <f>SUM(BK153:BK176)</f>
        <v>0</v>
      </c>
    </row>
    <row r="153" s="2" customFormat="1" ht="24.15" customHeight="1">
      <c r="A153" s="35"/>
      <c r="B153" s="36"/>
      <c r="C153" s="207" t="s">
        <v>313</v>
      </c>
      <c r="D153" s="207" t="s">
        <v>147</v>
      </c>
      <c r="E153" s="208" t="s">
        <v>565</v>
      </c>
      <c r="F153" s="209" t="s">
        <v>566</v>
      </c>
      <c r="G153" s="210" t="s">
        <v>370</v>
      </c>
      <c r="H153" s="211">
        <v>140</v>
      </c>
      <c r="I153" s="212"/>
      <c r="J153" s="213">
        <f>ROUND(I153*H153,2)</f>
        <v>0</v>
      </c>
      <c r="K153" s="209" t="s">
        <v>151</v>
      </c>
      <c r="L153" s="41"/>
      <c r="M153" s="214" t="s">
        <v>1</v>
      </c>
      <c r="N153" s="215" t="s">
        <v>43</v>
      </c>
      <c r="O153" s="88"/>
      <c r="P153" s="216">
        <f>O153*H153</f>
        <v>0</v>
      </c>
      <c r="Q153" s="216">
        <v>3.2634E-05</v>
      </c>
      <c r="R153" s="216">
        <f>Q153*H153</f>
        <v>0.0045687599999999998</v>
      </c>
      <c r="S153" s="216">
        <v>0</v>
      </c>
      <c r="T153" s="21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8" t="s">
        <v>161</v>
      </c>
      <c r="AT153" s="218" t="s">
        <v>147</v>
      </c>
      <c r="AU153" s="218" t="s">
        <v>88</v>
      </c>
      <c r="AY153" s="14" t="s">
        <v>144</v>
      </c>
      <c r="BE153" s="219">
        <f>IF(N153="základní",J153,0)</f>
        <v>0</v>
      </c>
      <c r="BF153" s="219">
        <f>IF(N153="snížená",J153,0)</f>
        <v>0</v>
      </c>
      <c r="BG153" s="219">
        <f>IF(N153="zákl. přenesená",J153,0)</f>
        <v>0</v>
      </c>
      <c r="BH153" s="219">
        <f>IF(N153="sníž. přenesená",J153,0)</f>
        <v>0</v>
      </c>
      <c r="BI153" s="219">
        <f>IF(N153="nulová",J153,0)</f>
        <v>0</v>
      </c>
      <c r="BJ153" s="14" t="s">
        <v>86</v>
      </c>
      <c r="BK153" s="219">
        <f>ROUND(I153*H153,2)</f>
        <v>0</v>
      </c>
      <c r="BL153" s="14" t="s">
        <v>161</v>
      </c>
      <c r="BM153" s="218" t="s">
        <v>567</v>
      </c>
    </row>
    <row r="154" s="2" customFormat="1" ht="24.15" customHeight="1">
      <c r="A154" s="35"/>
      <c r="B154" s="36"/>
      <c r="C154" s="207" t="s">
        <v>317</v>
      </c>
      <c r="D154" s="207" t="s">
        <v>147</v>
      </c>
      <c r="E154" s="208" t="s">
        <v>869</v>
      </c>
      <c r="F154" s="209" t="s">
        <v>870</v>
      </c>
      <c r="G154" s="210" t="s">
        <v>234</v>
      </c>
      <c r="H154" s="211">
        <v>34</v>
      </c>
      <c r="I154" s="212"/>
      <c r="J154" s="213">
        <f>ROUND(I154*H154,2)</f>
        <v>0</v>
      </c>
      <c r="K154" s="209" t="s">
        <v>195</v>
      </c>
      <c r="L154" s="41"/>
      <c r="M154" s="214" t="s">
        <v>1</v>
      </c>
      <c r="N154" s="215" t="s">
        <v>43</v>
      </c>
      <c r="O154" s="88"/>
      <c r="P154" s="216">
        <f>O154*H154</f>
        <v>0</v>
      </c>
      <c r="Q154" s="216">
        <v>2.0000000000000002E-05</v>
      </c>
      <c r="R154" s="216">
        <f>Q154*H154</f>
        <v>0.00068000000000000005</v>
      </c>
      <c r="S154" s="216">
        <v>0</v>
      </c>
      <c r="T154" s="21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8" t="s">
        <v>161</v>
      </c>
      <c r="AT154" s="218" t="s">
        <v>147</v>
      </c>
      <c r="AU154" s="218" t="s">
        <v>88</v>
      </c>
      <c r="AY154" s="14" t="s">
        <v>144</v>
      </c>
      <c r="BE154" s="219">
        <f>IF(N154="základní",J154,0)</f>
        <v>0</v>
      </c>
      <c r="BF154" s="219">
        <f>IF(N154="snížená",J154,0)</f>
        <v>0</v>
      </c>
      <c r="BG154" s="219">
        <f>IF(N154="zákl. přenesená",J154,0)</f>
        <v>0</v>
      </c>
      <c r="BH154" s="219">
        <f>IF(N154="sníž. přenesená",J154,0)</f>
        <v>0</v>
      </c>
      <c r="BI154" s="219">
        <f>IF(N154="nulová",J154,0)</f>
        <v>0</v>
      </c>
      <c r="BJ154" s="14" t="s">
        <v>86</v>
      </c>
      <c r="BK154" s="219">
        <f>ROUND(I154*H154,2)</f>
        <v>0</v>
      </c>
      <c r="BL154" s="14" t="s">
        <v>161</v>
      </c>
      <c r="BM154" s="218" t="s">
        <v>871</v>
      </c>
    </row>
    <row r="155" s="2" customFormat="1" ht="24.15" customHeight="1">
      <c r="A155" s="35"/>
      <c r="B155" s="36"/>
      <c r="C155" s="233" t="s">
        <v>321</v>
      </c>
      <c r="D155" s="233" t="s">
        <v>307</v>
      </c>
      <c r="E155" s="234" t="s">
        <v>872</v>
      </c>
      <c r="F155" s="235" t="s">
        <v>873</v>
      </c>
      <c r="G155" s="236" t="s">
        <v>234</v>
      </c>
      <c r="H155" s="237">
        <v>1</v>
      </c>
      <c r="I155" s="238"/>
      <c r="J155" s="239">
        <f>ROUND(I155*H155,2)</f>
        <v>0</v>
      </c>
      <c r="K155" s="235" t="s">
        <v>195</v>
      </c>
      <c r="L155" s="240"/>
      <c r="M155" s="241" t="s">
        <v>1</v>
      </c>
      <c r="N155" s="242" t="s">
        <v>43</v>
      </c>
      <c r="O155" s="88"/>
      <c r="P155" s="216">
        <f>O155*H155</f>
        <v>0</v>
      </c>
      <c r="Q155" s="216">
        <v>0.0073000000000000001</v>
      </c>
      <c r="R155" s="216">
        <f>Q155*H155</f>
        <v>0.0073000000000000001</v>
      </c>
      <c r="S155" s="216">
        <v>0</v>
      </c>
      <c r="T155" s="21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8" t="s">
        <v>179</v>
      </c>
      <c r="AT155" s="218" t="s">
        <v>307</v>
      </c>
      <c r="AU155" s="218" t="s">
        <v>88</v>
      </c>
      <c r="AY155" s="14" t="s">
        <v>144</v>
      </c>
      <c r="BE155" s="219">
        <f>IF(N155="základní",J155,0)</f>
        <v>0</v>
      </c>
      <c r="BF155" s="219">
        <f>IF(N155="snížená",J155,0)</f>
        <v>0</v>
      </c>
      <c r="BG155" s="219">
        <f>IF(N155="zákl. přenesená",J155,0)</f>
        <v>0</v>
      </c>
      <c r="BH155" s="219">
        <f>IF(N155="sníž. přenesená",J155,0)</f>
        <v>0</v>
      </c>
      <c r="BI155" s="219">
        <f>IF(N155="nulová",J155,0)</f>
        <v>0</v>
      </c>
      <c r="BJ155" s="14" t="s">
        <v>86</v>
      </c>
      <c r="BK155" s="219">
        <f>ROUND(I155*H155,2)</f>
        <v>0</v>
      </c>
      <c r="BL155" s="14" t="s">
        <v>161</v>
      </c>
      <c r="BM155" s="218" t="s">
        <v>874</v>
      </c>
    </row>
    <row r="156" s="2" customFormat="1" ht="24.15" customHeight="1">
      <c r="A156" s="35"/>
      <c r="B156" s="36"/>
      <c r="C156" s="233" t="s">
        <v>325</v>
      </c>
      <c r="D156" s="233" t="s">
        <v>307</v>
      </c>
      <c r="E156" s="234" t="s">
        <v>875</v>
      </c>
      <c r="F156" s="235" t="s">
        <v>876</v>
      </c>
      <c r="G156" s="236" t="s">
        <v>234</v>
      </c>
      <c r="H156" s="237">
        <v>3</v>
      </c>
      <c r="I156" s="238"/>
      <c r="J156" s="239">
        <f>ROUND(I156*H156,2)</f>
        <v>0</v>
      </c>
      <c r="K156" s="235" t="s">
        <v>195</v>
      </c>
      <c r="L156" s="240"/>
      <c r="M156" s="241" t="s">
        <v>1</v>
      </c>
      <c r="N156" s="242" t="s">
        <v>43</v>
      </c>
      <c r="O156" s="88"/>
      <c r="P156" s="216">
        <f>O156*H156</f>
        <v>0</v>
      </c>
      <c r="Q156" s="216">
        <v>0.0072899999999999996</v>
      </c>
      <c r="R156" s="216">
        <f>Q156*H156</f>
        <v>0.021870000000000001</v>
      </c>
      <c r="S156" s="216">
        <v>0</v>
      </c>
      <c r="T156" s="21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8" t="s">
        <v>179</v>
      </c>
      <c r="AT156" s="218" t="s">
        <v>307</v>
      </c>
      <c r="AU156" s="218" t="s">
        <v>88</v>
      </c>
      <c r="AY156" s="14" t="s">
        <v>144</v>
      </c>
      <c r="BE156" s="219">
        <f>IF(N156="základní",J156,0)</f>
        <v>0</v>
      </c>
      <c r="BF156" s="219">
        <f>IF(N156="snížená",J156,0)</f>
        <v>0</v>
      </c>
      <c r="BG156" s="219">
        <f>IF(N156="zákl. přenesená",J156,0)</f>
        <v>0</v>
      </c>
      <c r="BH156" s="219">
        <f>IF(N156="sníž. přenesená",J156,0)</f>
        <v>0</v>
      </c>
      <c r="BI156" s="219">
        <f>IF(N156="nulová",J156,0)</f>
        <v>0</v>
      </c>
      <c r="BJ156" s="14" t="s">
        <v>86</v>
      </c>
      <c r="BK156" s="219">
        <f>ROUND(I156*H156,2)</f>
        <v>0</v>
      </c>
      <c r="BL156" s="14" t="s">
        <v>161</v>
      </c>
      <c r="BM156" s="218" t="s">
        <v>877</v>
      </c>
    </row>
    <row r="157" s="2" customFormat="1" ht="24.15" customHeight="1">
      <c r="A157" s="35"/>
      <c r="B157" s="36"/>
      <c r="C157" s="233" t="s">
        <v>329</v>
      </c>
      <c r="D157" s="233" t="s">
        <v>307</v>
      </c>
      <c r="E157" s="234" t="s">
        <v>878</v>
      </c>
      <c r="F157" s="235" t="s">
        <v>879</v>
      </c>
      <c r="G157" s="236" t="s">
        <v>234</v>
      </c>
      <c r="H157" s="237">
        <v>30</v>
      </c>
      <c r="I157" s="238"/>
      <c r="J157" s="239">
        <f>ROUND(I157*H157,2)</f>
        <v>0</v>
      </c>
      <c r="K157" s="235" t="s">
        <v>195</v>
      </c>
      <c r="L157" s="240"/>
      <c r="M157" s="241" t="s">
        <v>1</v>
      </c>
      <c r="N157" s="242" t="s">
        <v>43</v>
      </c>
      <c r="O157" s="88"/>
      <c r="P157" s="216">
        <f>O157*H157</f>
        <v>0</v>
      </c>
      <c r="Q157" s="216">
        <v>0.0073099999999999997</v>
      </c>
      <c r="R157" s="216">
        <f>Q157*H157</f>
        <v>0.2193</v>
      </c>
      <c r="S157" s="216">
        <v>0</v>
      </c>
      <c r="T157" s="21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8" t="s">
        <v>179</v>
      </c>
      <c r="AT157" s="218" t="s">
        <v>307</v>
      </c>
      <c r="AU157" s="218" t="s">
        <v>88</v>
      </c>
      <c r="AY157" s="14" t="s">
        <v>144</v>
      </c>
      <c r="BE157" s="219">
        <f>IF(N157="základní",J157,0)</f>
        <v>0</v>
      </c>
      <c r="BF157" s="219">
        <f>IF(N157="snížená",J157,0)</f>
        <v>0</v>
      </c>
      <c r="BG157" s="219">
        <f>IF(N157="zákl. přenesená",J157,0)</f>
        <v>0</v>
      </c>
      <c r="BH157" s="219">
        <f>IF(N157="sníž. přenesená",J157,0)</f>
        <v>0</v>
      </c>
      <c r="BI157" s="219">
        <f>IF(N157="nulová",J157,0)</f>
        <v>0</v>
      </c>
      <c r="BJ157" s="14" t="s">
        <v>86</v>
      </c>
      <c r="BK157" s="219">
        <f>ROUND(I157*H157,2)</f>
        <v>0</v>
      </c>
      <c r="BL157" s="14" t="s">
        <v>161</v>
      </c>
      <c r="BM157" s="218" t="s">
        <v>880</v>
      </c>
    </row>
    <row r="158" s="2" customFormat="1" ht="24.15" customHeight="1">
      <c r="A158" s="35"/>
      <c r="B158" s="36"/>
      <c r="C158" s="207" t="s">
        <v>333</v>
      </c>
      <c r="D158" s="207" t="s">
        <v>147</v>
      </c>
      <c r="E158" s="208" t="s">
        <v>881</v>
      </c>
      <c r="F158" s="209" t="s">
        <v>882</v>
      </c>
      <c r="G158" s="210" t="s">
        <v>177</v>
      </c>
      <c r="H158" s="211">
        <v>6</v>
      </c>
      <c r="I158" s="212"/>
      <c r="J158" s="213">
        <f>ROUND(I158*H158,2)</f>
        <v>0</v>
      </c>
      <c r="K158" s="209" t="s">
        <v>195</v>
      </c>
      <c r="L158" s="41"/>
      <c r="M158" s="214" t="s">
        <v>1</v>
      </c>
      <c r="N158" s="215" t="s">
        <v>43</v>
      </c>
      <c r="O158" s="88"/>
      <c r="P158" s="216">
        <f>O158*H158</f>
        <v>0</v>
      </c>
      <c r="Q158" s="216">
        <v>0</v>
      </c>
      <c r="R158" s="216">
        <f>Q158*H158</f>
        <v>0</v>
      </c>
      <c r="S158" s="216">
        <v>0</v>
      </c>
      <c r="T158" s="21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8" t="s">
        <v>161</v>
      </c>
      <c r="AT158" s="218" t="s">
        <v>147</v>
      </c>
      <c r="AU158" s="218" t="s">
        <v>88</v>
      </c>
      <c r="AY158" s="14" t="s">
        <v>144</v>
      </c>
      <c r="BE158" s="219">
        <f>IF(N158="základní",J158,0)</f>
        <v>0</v>
      </c>
      <c r="BF158" s="219">
        <f>IF(N158="snížená",J158,0)</f>
        <v>0</v>
      </c>
      <c r="BG158" s="219">
        <f>IF(N158="zákl. přenesená",J158,0)</f>
        <v>0</v>
      </c>
      <c r="BH158" s="219">
        <f>IF(N158="sníž. přenesená",J158,0)</f>
        <v>0</v>
      </c>
      <c r="BI158" s="219">
        <f>IF(N158="nulová",J158,0)</f>
        <v>0</v>
      </c>
      <c r="BJ158" s="14" t="s">
        <v>86</v>
      </c>
      <c r="BK158" s="219">
        <f>ROUND(I158*H158,2)</f>
        <v>0</v>
      </c>
      <c r="BL158" s="14" t="s">
        <v>161</v>
      </c>
      <c r="BM158" s="218" t="s">
        <v>883</v>
      </c>
    </row>
    <row r="159" s="2" customFormat="1" ht="16.5" customHeight="1">
      <c r="A159" s="35"/>
      <c r="B159" s="36"/>
      <c r="C159" s="233" t="s">
        <v>337</v>
      </c>
      <c r="D159" s="233" t="s">
        <v>307</v>
      </c>
      <c r="E159" s="234" t="s">
        <v>884</v>
      </c>
      <c r="F159" s="235" t="s">
        <v>885</v>
      </c>
      <c r="G159" s="236" t="s">
        <v>177</v>
      </c>
      <c r="H159" s="237">
        <v>6</v>
      </c>
      <c r="I159" s="238"/>
      <c r="J159" s="239">
        <f>ROUND(I159*H159,2)</f>
        <v>0</v>
      </c>
      <c r="K159" s="235" t="s">
        <v>195</v>
      </c>
      <c r="L159" s="240"/>
      <c r="M159" s="241" t="s">
        <v>1</v>
      </c>
      <c r="N159" s="242" t="s">
        <v>43</v>
      </c>
      <c r="O159" s="88"/>
      <c r="P159" s="216">
        <f>O159*H159</f>
        <v>0</v>
      </c>
      <c r="Q159" s="216">
        <v>0.0053</v>
      </c>
      <c r="R159" s="216">
        <f>Q159*H159</f>
        <v>0.031800000000000002</v>
      </c>
      <c r="S159" s="216">
        <v>0</v>
      </c>
      <c r="T159" s="21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8" t="s">
        <v>179</v>
      </c>
      <c r="AT159" s="218" t="s">
        <v>307</v>
      </c>
      <c r="AU159" s="218" t="s">
        <v>88</v>
      </c>
      <c r="AY159" s="14" t="s">
        <v>144</v>
      </c>
      <c r="BE159" s="219">
        <f>IF(N159="základní",J159,0)</f>
        <v>0</v>
      </c>
      <c r="BF159" s="219">
        <f>IF(N159="snížená",J159,0)</f>
        <v>0</v>
      </c>
      <c r="BG159" s="219">
        <f>IF(N159="zákl. přenesená",J159,0)</f>
        <v>0</v>
      </c>
      <c r="BH159" s="219">
        <f>IF(N159="sníž. přenesená",J159,0)</f>
        <v>0</v>
      </c>
      <c r="BI159" s="219">
        <f>IF(N159="nulová",J159,0)</f>
        <v>0</v>
      </c>
      <c r="BJ159" s="14" t="s">
        <v>86</v>
      </c>
      <c r="BK159" s="219">
        <f>ROUND(I159*H159,2)</f>
        <v>0</v>
      </c>
      <c r="BL159" s="14" t="s">
        <v>161</v>
      </c>
      <c r="BM159" s="218" t="s">
        <v>886</v>
      </c>
    </row>
    <row r="160" s="2" customFormat="1" ht="24.15" customHeight="1">
      <c r="A160" s="35"/>
      <c r="B160" s="36"/>
      <c r="C160" s="207" t="s">
        <v>341</v>
      </c>
      <c r="D160" s="207" t="s">
        <v>147</v>
      </c>
      <c r="E160" s="208" t="s">
        <v>799</v>
      </c>
      <c r="F160" s="209" t="s">
        <v>800</v>
      </c>
      <c r="G160" s="210" t="s">
        <v>177</v>
      </c>
      <c r="H160" s="211">
        <v>1</v>
      </c>
      <c r="I160" s="212"/>
      <c r="J160" s="213">
        <f>ROUND(I160*H160,2)</f>
        <v>0</v>
      </c>
      <c r="K160" s="209" t="s">
        <v>151</v>
      </c>
      <c r="L160" s="41"/>
      <c r="M160" s="214" t="s">
        <v>1</v>
      </c>
      <c r="N160" s="215" t="s">
        <v>43</v>
      </c>
      <c r="O160" s="88"/>
      <c r="P160" s="216">
        <f>O160*H160</f>
        <v>0</v>
      </c>
      <c r="Q160" s="216">
        <v>0.028538000000000001</v>
      </c>
      <c r="R160" s="216">
        <f>Q160*H160</f>
        <v>0.028538000000000001</v>
      </c>
      <c r="S160" s="216">
        <v>0</v>
      </c>
      <c r="T160" s="21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8" t="s">
        <v>161</v>
      </c>
      <c r="AT160" s="218" t="s">
        <v>147</v>
      </c>
      <c r="AU160" s="218" t="s">
        <v>88</v>
      </c>
      <c r="AY160" s="14" t="s">
        <v>144</v>
      </c>
      <c r="BE160" s="219">
        <f>IF(N160="základní",J160,0)</f>
        <v>0</v>
      </c>
      <c r="BF160" s="219">
        <f>IF(N160="snížená",J160,0)</f>
        <v>0</v>
      </c>
      <c r="BG160" s="219">
        <f>IF(N160="zákl. přenesená",J160,0)</f>
        <v>0</v>
      </c>
      <c r="BH160" s="219">
        <f>IF(N160="sníž. přenesená",J160,0)</f>
        <v>0</v>
      </c>
      <c r="BI160" s="219">
        <f>IF(N160="nulová",J160,0)</f>
        <v>0</v>
      </c>
      <c r="BJ160" s="14" t="s">
        <v>86</v>
      </c>
      <c r="BK160" s="219">
        <f>ROUND(I160*H160,2)</f>
        <v>0</v>
      </c>
      <c r="BL160" s="14" t="s">
        <v>161</v>
      </c>
      <c r="BM160" s="218" t="s">
        <v>801</v>
      </c>
    </row>
    <row r="161" s="2" customFormat="1" ht="24.15" customHeight="1">
      <c r="A161" s="35"/>
      <c r="B161" s="36"/>
      <c r="C161" s="233" t="s">
        <v>345</v>
      </c>
      <c r="D161" s="233" t="s">
        <v>307</v>
      </c>
      <c r="E161" s="234" t="s">
        <v>802</v>
      </c>
      <c r="F161" s="235" t="s">
        <v>803</v>
      </c>
      <c r="G161" s="236" t="s">
        <v>177</v>
      </c>
      <c r="H161" s="237">
        <v>1</v>
      </c>
      <c r="I161" s="238"/>
      <c r="J161" s="239">
        <f>ROUND(I161*H161,2)</f>
        <v>0</v>
      </c>
      <c r="K161" s="235" t="s">
        <v>274</v>
      </c>
      <c r="L161" s="240"/>
      <c r="M161" s="241" t="s">
        <v>1</v>
      </c>
      <c r="N161" s="242" t="s">
        <v>43</v>
      </c>
      <c r="O161" s="88"/>
      <c r="P161" s="216">
        <f>O161*H161</f>
        <v>0</v>
      </c>
      <c r="Q161" s="216">
        <v>2.1000000000000001</v>
      </c>
      <c r="R161" s="216">
        <f>Q161*H161</f>
        <v>2.1000000000000001</v>
      </c>
      <c r="S161" s="216">
        <v>0</v>
      </c>
      <c r="T161" s="21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8" t="s">
        <v>179</v>
      </c>
      <c r="AT161" s="218" t="s">
        <v>307</v>
      </c>
      <c r="AU161" s="218" t="s">
        <v>88</v>
      </c>
      <c r="AY161" s="14" t="s">
        <v>144</v>
      </c>
      <c r="BE161" s="219">
        <f>IF(N161="základní",J161,0)</f>
        <v>0</v>
      </c>
      <c r="BF161" s="219">
        <f>IF(N161="snížená",J161,0)</f>
        <v>0</v>
      </c>
      <c r="BG161" s="219">
        <f>IF(N161="zákl. přenesená",J161,0)</f>
        <v>0</v>
      </c>
      <c r="BH161" s="219">
        <f>IF(N161="sníž. přenesená",J161,0)</f>
        <v>0</v>
      </c>
      <c r="BI161" s="219">
        <f>IF(N161="nulová",J161,0)</f>
        <v>0</v>
      </c>
      <c r="BJ161" s="14" t="s">
        <v>86</v>
      </c>
      <c r="BK161" s="219">
        <f>ROUND(I161*H161,2)</f>
        <v>0</v>
      </c>
      <c r="BL161" s="14" t="s">
        <v>161</v>
      </c>
      <c r="BM161" s="218" t="s">
        <v>804</v>
      </c>
    </row>
    <row r="162" s="2" customFormat="1" ht="24.15" customHeight="1">
      <c r="A162" s="35"/>
      <c r="B162" s="36"/>
      <c r="C162" s="207" t="s">
        <v>350</v>
      </c>
      <c r="D162" s="207" t="s">
        <v>147</v>
      </c>
      <c r="E162" s="208" t="s">
        <v>805</v>
      </c>
      <c r="F162" s="209" t="s">
        <v>806</v>
      </c>
      <c r="G162" s="210" t="s">
        <v>177</v>
      </c>
      <c r="H162" s="211">
        <v>3</v>
      </c>
      <c r="I162" s="212"/>
      <c r="J162" s="213">
        <f>ROUND(I162*H162,2)</f>
        <v>0</v>
      </c>
      <c r="K162" s="209" t="s">
        <v>151</v>
      </c>
      <c r="L162" s="41"/>
      <c r="M162" s="214" t="s">
        <v>1</v>
      </c>
      <c r="N162" s="215" t="s">
        <v>43</v>
      </c>
      <c r="O162" s="88"/>
      <c r="P162" s="216">
        <f>O162*H162</f>
        <v>0</v>
      </c>
      <c r="Q162" s="216">
        <v>0.010186000000000001</v>
      </c>
      <c r="R162" s="216">
        <f>Q162*H162</f>
        <v>0.030558000000000002</v>
      </c>
      <c r="S162" s="216">
        <v>0</v>
      </c>
      <c r="T162" s="21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8" t="s">
        <v>161</v>
      </c>
      <c r="AT162" s="218" t="s">
        <v>147</v>
      </c>
      <c r="AU162" s="218" t="s">
        <v>88</v>
      </c>
      <c r="AY162" s="14" t="s">
        <v>144</v>
      </c>
      <c r="BE162" s="219">
        <f>IF(N162="základní",J162,0)</f>
        <v>0</v>
      </c>
      <c r="BF162" s="219">
        <f>IF(N162="snížená",J162,0)</f>
        <v>0</v>
      </c>
      <c r="BG162" s="219">
        <f>IF(N162="zákl. přenesená",J162,0)</f>
        <v>0</v>
      </c>
      <c r="BH162" s="219">
        <f>IF(N162="sníž. přenesená",J162,0)</f>
        <v>0</v>
      </c>
      <c r="BI162" s="219">
        <f>IF(N162="nulová",J162,0)</f>
        <v>0</v>
      </c>
      <c r="BJ162" s="14" t="s">
        <v>86</v>
      </c>
      <c r="BK162" s="219">
        <f>ROUND(I162*H162,2)</f>
        <v>0</v>
      </c>
      <c r="BL162" s="14" t="s">
        <v>161</v>
      </c>
      <c r="BM162" s="218" t="s">
        <v>807</v>
      </c>
    </row>
    <row r="163" s="2" customFormat="1" ht="33" customHeight="1">
      <c r="A163" s="35"/>
      <c r="B163" s="36"/>
      <c r="C163" s="233" t="s">
        <v>354</v>
      </c>
      <c r="D163" s="233" t="s">
        <v>307</v>
      </c>
      <c r="E163" s="234" t="s">
        <v>808</v>
      </c>
      <c r="F163" s="235" t="s">
        <v>809</v>
      </c>
      <c r="G163" s="236" t="s">
        <v>177</v>
      </c>
      <c r="H163" s="237">
        <v>1</v>
      </c>
      <c r="I163" s="238"/>
      <c r="J163" s="239">
        <f>ROUND(I163*H163,2)</f>
        <v>0</v>
      </c>
      <c r="K163" s="235" t="s">
        <v>274</v>
      </c>
      <c r="L163" s="240"/>
      <c r="M163" s="241" t="s">
        <v>1</v>
      </c>
      <c r="N163" s="242" t="s">
        <v>43</v>
      </c>
      <c r="O163" s="88"/>
      <c r="P163" s="216">
        <f>O163*H163</f>
        <v>0</v>
      </c>
      <c r="Q163" s="216">
        <v>1.0129999999999999</v>
      </c>
      <c r="R163" s="216">
        <f>Q163*H163</f>
        <v>1.0129999999999999</v>
      </c>
      <c r="S163" s="216">
        <v>0</v>
      </c>
      <c r="T163" s="21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8" t="s">
        <v>179</v>
      </c>
      <c r="AT163" s="218" t="s">
        <v>307</v>
      </c>
      <c r="AU163" s="218" t="s">
        <v>88</v>
      </c>
      <c r="AY163" s="14" t="s">
        <v>144</v>
      </c>
      <c r="BE163" s="219">
        <f>IF(N163="základní",J163,0)</f>
        <v>0</v>
      </c>
      <c r="BF163" s="219">
        <f>IF(N163="snížená",J163,0)</f>
        <v>0</v>
      </c>
      <c r="BG163" s="219">
        <f>IF(N163="zákl. přenesená",J163,0)</f>
        <v>0</v>
      </c>
      <c r="BH163" s="219">
        <f>IF(N163="sníž. přenesená",J163,0)</f>
        <v>0</v>
      </c>
      <c r="BI163" s="219">
        <f>IF(N163="nulová",J163,0)</f>
        <v>0</v>
      </c>
      <c r="BJ163" s="14" t="s">
        <v>86</v>
      </c>
      <c r="BK163" s="219">
        <f>ROUND(I163*H163,2)</f>
        <v>0</v>
      </c>
      <c r="BL163" s="14" t="s">
        <v>161</v>
      </c>
      <c r="BM163" s="218" t="s">
        <v>810</v>
      </c>
    </row>
    <row r="164" s="2" customFormat="1" ht="33" customHeight="1">
      <c r="A164" s="35"/>
      <c r="B164" s="36"/>
      <c r="C164" s="233" t="s">
        <v>358</v>
      </c>
      <c r="D164" s="233" t="s">
        <v>307</v>
      </c>
      <c r="E164" s="234" t="s">
        <v>811</v>
      </c>
      <c r="F164" s="235" t="s">
        <v>812</v>
      </c>
      <c r="G164" s="236" t="s">
        <v>177</v>
      </c>
      <c r="H164" s="237">
        <v>1</v>
      </c>
      <c r="I164" s="238"/>
      <c r="J164" s="239">
        <f>ROUND(I164*H164,2)</f>
        <v>0</v>
      </c>
      <c r="K164" s="235" t="s">
        <v>274</v>
      </c>
      <c r="L164" s="240"/>
      <c r="M164" s="241" t="s">
        <v>1</v>
      </c>
      <c r="N164" s="242" t="s">
        <v>43</v>
      </c>
      <c r="O164" s="88"/>
      <c r="P164" s="216">
        <f>O164*H164</f>
        <v>0</v>
      </c>
      <c r="Q164" s="216">
        <v>0.50600000000000001</v>
      </c>
      <c r="R164" s="216">
        <f>Q164*H164</f>
        <v>0.50600000000000001</v>
      </c>
      <c r="S164" s="216">
        <v>0</v>
      </c>
      <c r="T164" s="21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8" t="s">
        <v>179</v>
      </c>
      <c r="AT164" s="218" t="s">
        <v>307</v>
      </c>
      <c r="AU164" s="218" t="s">
        <v>88</v>
      </c>
      <c r="AY164" s="14" t="s">
        <v>144</v>
      </c>
      <c r="BE164" s="219">
        <f>IF(N164="základní",J164,0)</f>
        <v>0</v>
      </c>
      <c r="BF164" s="219">
        <f>IF(N164="snížená",J164,0)</f>
        <v>0</v>
      </c>
      <c r="BG164" s="219">
        <f>IF(N164="zákl. přenesená",J164,0)</f>
        <v>0</v>
      </c>
      <c r="BH164" s="219">
        <f>IF(N164="sníž. přenesená",J164,0)</f>
        <v>0</v>
      </c>
      <c r="BI164" s="219">
        <f>IF(N164="nulová",J164,0)</f>
        <v>0</v>
      </c>
      <c r="BJ164" s="14" t="s">
        <v>86</v>
      </c>
      <c r="BK164" s="219">
        <f>ROUND(I164*H164,2)</f>
        <v>0</v>
      </c>
      <c r="BL164" s="14" t="s">
        <v>161</v>
      </c>
      <c r="BM164" s="218" t="s">
        <v>813</v>
      </c>
    </row>
    <row r="165" s="2" customFormat="1" ht="33" customHeight="1">
      <c r="A165" s="35"/>
      <c r="B165" s="36"/>
      <c r="C165" s="233" t="s">
        <v>362</v>
      </c>
      <c r="D165" s="233" t="s">
        <v>307</v>
      </c>
      <c r="E165" s="234" t="s">
        <v>814</v>
      </c>
      <c r="F165" s="235" t="s">
        <v>815</v>
      </c>
      <c r="G165" s="236" t="s">
        <v>177</v>
      </c>
      <c r="H165" s="237">
        <v>1</v>
      </c>
      <c r="I165" s="238"/>
      <c r="J165" s="239">
        <f>ROUND(I165*H165,2)</f>
        <v>0</v>
      </c>
      <c r="K165" s="235" t="s">
        <v>274</v>
      </c>
      <c r="L165" s="240"/>
      <c r="M165" s="241" t="s">
        <v>1</v>
      </c>
      <c r="N165" s="242" t="s">
        <v>43</v>
      </c>
      <c r="O165" s="88"/>
      <c r="P165" s="216">
        <f>O165*H165</f>
        <v>0</v>
      </c>
      <c r="Q165" s="216">
        <v>0.254</v>
      </c>
      <c r="R165" s="216">
        <f>Q165*H165</f>
        <v>0.254</v>
      </c>
      <c r="S165" s="216">
        <v>0</v>
      </c>
      <c r="T165" s="21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8" t="s">
        <v>179</v>
      </c>
      <c r="AT165" s="218" t="s">
        <v>307</v>
      </c>
      <c r="AU165" s="218" t="s">
        <v>88</v>
      </c>
      <c r="AY165" s="14" t="s">
        <v>144</v>
      </c>
      <c r="BE165" s="219">
        <f>IF(N165="základní",J165,0)</f>
        <v>0</v>
      </c>
      <c r="BF165" s="219">
        <f>IF(N165="snížená",J165,0)</f>
        <v>0</v>
      </c>
      <c r="BG165" s="219">
        <f>IF(N165="zákl. přenesená",J165,0)</f>
        <v>0</v>
      </c>
      <c r="BH165" s="219">
        <f>IF(N165="sníž. přenesená",J165,0)</f>
        <v>0</v>
      </c>
      <c r="BI165" s="219">
        <f>IF(N165="nulová",J165,0)</f>
        <v>0</v>
      </c>
      <c r="BJ165" s="14" t="s">
        <v>86</v>
      </c>
      <c r="BK165" s="219">
        <f>ROUND(I165*H165,2)</f>
        <v>0</v>
      </c>
      <c r="BL165" s="14" t="s">
        <v>161</v>
      </c>
      <c r="BM165" s="218" t="s">
        <v>816</v>
      </c>
    </row>
    <row r="166" s="2" customFormat="1" ht="24.15" customHeight="1">
      <c r="A166" s="35"/>
      <c r="B166" s="36"/>
      <c r="C166" s="207" t="s">
        <v>367</v>
      </c>
      <c r="D166" s="207" t="s">
        <v>147</v>
      </c>
      <c r="E166" s="208" t="s">
        <v>817</v>
      </c>
      <c r="F166" s="209" t="s">
        <v>818</v>
      </c>
      <c r="G166" s="210" t="s">
        <v>177</v>
      </c>
      <c r="H166" s="211">
        <v>1</v>
      </c>
      <c r="I166" s="212"/>
      <c r="J166" s="213">
        <f>ROUND(I166*H166,2)</f>
        <v>0</v>
      </c>
      <c r="K166" s="209" t="s">
        <v>151</v>
      </c>
      <c r="L166" s="41"/>
      <c r="M166" s="214" t="s">
        <v>1</v>
      </c>
      <c r="N166" s="215" t="s">
        <v>43</v>
      </c>
      <c r="O166" s="88"/>
      <c r="P166" s="216">
        <f>O166*H166</f>
        <v>0</v>
      </c>
      <c r="Q166" s="216">
        <v>0.01248</v>
      </c>
      <c r="R166" s="216">
        <f>Q166*H166</f>
        <v>0.01248</v>
      </c>
      <c r="S166" s="216">
        <v>0</v>
      </c>
      <c r="T166" s="21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8" t="s">
        <v>161</v>
      </c>
      <c r="AT166" s="218" t="s">
        <v>147</v>
      </c>
      <c r="AU166" s="218" t="s">
        <v>88</v>
      </c>
      <c r="AY166" s="14" t="s">
        <v>144</v>
      </c>
      <c r="BE166" s="219">
        <f>IF(N166="základní",J166,0)</f>
        <v>0</v>
      </c>
      <c r="BF166" s="219">
        <f>IF(N166="snížená",J166,0)</f>
        <v>0</v>
      </c>
      <c r="BG166" s="219">
        <f>IF(N166="zákl. přenesená",J166,0)</f>
        <v>0</v>
      </c>
      <c r="BH166" s="219">
        <f>IF(N166="sníž. přenesená",J166,0)</f>
        <v>0</v>
      </c>
      <c r="BI166" s="219">
        <f>IF(N166="nulová",J166,0)</f>
        <v>0</v>
      </c>
      <c r="BJ166" s="14" t="s">
        <v>86</v>
      </c>
      <c r="BK166" s="219">
        <f>ROUND(I166*H166,2)</f>
        <v>0</v>
      </c>
      <c r="BL166" s="14" t="s">
        <v>161</v>
      </c>
      <c r="BM166" s="218" t="s">
        <v>819</v>
      </c>
    </row>
    <row r="167" s="2" customFormat="1" ht="24.15" customHeight="1">
      <c r="A167" s="35"/>
      <c r="B167" s="36"/>
      <c r="C167" s="233" t="s">
        <v>373</v>
      </c>
      <c r="D167" s="233" t="s">
        <v>307</v>
      </c>
      <c r="E167" s="234" t="s">
        <v>820</v>
      </c>
      <c r="F167" s="235" t="s">
        <v>821</v>
      </c>
      <c r="G167" s="236" t="s">
        <v>177</v>
      </c>
      <c r="H167" s="237">
        <v>1</v>
      </c>
      <c r="I167" s="238"/>
      <c r="J167" s="239">
        <f>ROUND(I167*H167,2)</f>
        <v>0</v>
      </c>
      <c r="K167" s="235" t="s">
        <v>274</v>
      </c>
      <c r="L167" s="240"/>
      <c r="M167" s="241" t="s">
        <v>1</v>
      </c>
      <c r="N167" s="242" t="s">
        <v>43</v>
      </c>
      <c r="O167" s="88"/>
      <c r="P167" s="216">
        <f>O167*H167</f>
        <v>0</v>
      </c>
      <c r="Q167" s="216">
        <v>0.54800000000000004</v>
      </c>
      <c r="R167" s="216">
        <f>Q167*H167</f>
        <v>0.54800000000000004</v>
      </c>
      <c r="S167" s="216">
        <v>0</v>
      </c>
      <c r="T167" s="21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8" t="s">
        <v>179</v>
      </c>
      <c r="AT167" s="218" t="s">
        <v>307</v>
      </c>
      <c r="AU167" s="218" t="s">
        <v>88</v>
      </c>
      <c r="AY167" s="14" t="s">
        <v>144</v>
      </c>
      <c r="BE167" s="219">
        <f>IF(N167="základní",J167,0)</f>
        <v>0</v>
      </c>
      <c r="BF167" s="219">
        <f>IF(N167="snížená",J167,0)</f>
        <v>0</v>
      </c>
      <c r="BG167" s="219">
        <f>IF(N167="zákl. přenesená",J167,0)</f>
        <v>0</v>
      </c>
      <c r="BH167" s="219">
        <f>IF(N167="sníž. přenesená",J167,0)</f>
        <v>0</v>
      </c>
      <c r="BI167" s="219">
        <f>IF(N167="nulová",J167,0)</f>
        <v>0</v>
      </c>
      <c r="BJ167" s="14" t="s">
        <v>86</v>
      </c>
      <c r="BK167" s="219">
        <f>ROUND(I167*H167,2)</f>
        <v>0</v>
      </c>
      <c r="BL167" s="14" t="s">
        <v>161</v>
      </c>
      <c r="BM167" s="218" t="s">
        <v>822</v>
      </c>
    </row>
    <row r="168" s="2" customFormat="1" ht="24.15" customHeight="1">
      <c r="A168" s="35"/>
      <c r="B168" s="36"/>
      <c r="C168" s="207" t="s">
        <v>377</v>
      </c>
      <c r="D168" s="207" t="s">
        <v>147</v>
      </c>
      <c r="E168" s="208" t="s">
        <v>823</v>
      </c>
      <c r="F168" s="209" t="s">
        <v>824</v>
      </c>
      <c r="G168" s="210" t="s">
        <v>177</v>
      </c>
      <c r="H168" s="211">
        <v>3</v>
      </c>
      <c r="I168" s="212"/>
      <c r="J168" s="213">
        <f>ROUND(I168*H168,2)</f>
        <v>0</v>
      </c>
      <c r="K168" s="209" t="s">
        <v>151</v>
      </c>
      <c r="L168" s="41"/>
      <c r="M168" s="214" t="s">
        <v>1</v>
      </c>
      <c r="N168" s="215" t="s">
        <v>43</v>
      </c>
      <c r="O168" s="88"/>
      <c r="P168" s="216">
        <f>O168*H168</f>
        <v>0</v>
      </c>
      <c r="Q168" s="216">
        <v>0.088321944999999999</v>
      </c>
      <c r="R168" s="216">
        <f>Q168*H168</f>
        <v>0.26496583499999998</v>
      </c>
      <c r="S168" s="216">
        <v>0</v>
      </c>
      <c r="T168" s="21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8" t="s">
        <v>161</v>
      </c>
      <c r="AT168" s="218" t="s">
        <v>147</v>
      </c>
      <c r="AU168" s="218" t="s">
        <v>88</v>
      </c>
      <c r="AY168" s="14" t="s">
        <v>144</v>
      </c>
      <c r="BE168" s="219">
        <f>IF(N168="základní",J168,0)</f>
        <v>0</v>
      </c>
      <c r="BF168" s="219">
        <f>IF(N168="snížená",J168,0)</f>
        <v>0</v>
      </c>
      <c r="BG168" s="219">
        <f>IF(N168="zákl. přenesená",J168,0)</f>
        <v>0</v>
      </c>
      <c r="BH168" s="219">
        <f>IF(N168="sníž. přenesená",J168,0)</f>
        <v>0</v>
      </c>
      <c r="BI168" s="219">
        <f>IF(N168="nulová",J168,0)</f>
        <v>0</v>
      </c>
      <c r="BJ168" s="14" t="s">
        <v>86</v>
      </c>
      <c r="BK168" s="219">
        <f>ROUND(I168*H168,2)</f>
        <v>0</v>
      </c>
      <c r="BL168" s="14" t="s">
        <v>161</v>
      </c>
      <c r="BM168" s="218" t="s">
        <v>825</v>
      </c>
    </row>
    <row r="169" s="2" customFormat="1" ht="24.15" customHeight="1">
      <c r="A169" s="35"/>
      <c r="B169" s="36"/>
      <c r="C169" s="233" t="s">
        <v>381</v>
      </c>
      <c r="D169" s="233" t="s">
        <v>307</v>
      </c>
      <c r="E169" s="234" t="s">
        <v>826</v>
      </c>
      <c r="F169" s="235" t="s">
        <v>827</v>
      </c>
      <c r="G169" s="236" t="s">
        <v>177</v>
      </c>
      <c r="H169" s="237">
        <v>1</v>
      </c>
      <c r="I169" s="238"/>
      <c r="J169" s="239">
        <f>ROUND(I169*H169,2)</f>
        <v>0</v>
      </c>
      <c r="K169" s="235" t="s">
        <v>274</v>
      </c>
      <c r="L169" s="240"/>
      <c r="M169" s="241" t="s">
        <v>1</v>
      </c>
      <c r="N169" s="242" t="s">
        <v>43</v>
      </c>
      <c r="O169" s="88"/>
      <c r="P169" s="216">
        <f>O169*H169</f>
        <v>0</v>
      </c>
      <c r="Q169" s="216">
        <v>0.039</v>
      </c>
      <c r="R169" s="216">
        <f>Q169*H169</f>
        <v>0.039</v>
      </c>
      <c r="S169" s="216">
        <v>0</v>
      </c>
      <c r="T169" s="21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8" t="s">
        <v>179</v>
      </c>
      <c r="AT169" s="218" t="s">
        <v>307</v>
      </c>
      <c r="AU169" s="218" t="s">
        <v>88</v>
      </c>
      <c r="AY169" s="14" t="s">
        <v>144</v>
      </c>
      <c r="BE169" s="219">
        <f>IF(N169="základní",J169,0)</f>
        <v>0</v>
      </c>
      <c r="BF169" s="219">
        <f>IF(N169="snížená",J169,0)</f>
        <v>0</v>
      </c>
      <c r="BG169" s="219">
        <f>IF(N169="zákl. přenesená",J169,0)</f>
        <v>0</v>
      </c>
      <c r="BH169" s="219">
        <f>IF(N169="sníž. přenesená",J169,0)</f>
        <v>0</v>
      </c>
      <c r="BI169" s="219">
        <f>IF(N169="nulová",J169,0)</f>
        <v>0</v>
      </c>
      <c r="BJ169" s="14" t="s">
        <v>86</v>
      </c>
      <c r="BK169" s="219">
        <f>ROUND(I169*H169,2)</f>
        <v>0</v>
      </c>
      <c r="BL169" s="14" t="s">
        <v>161</v>
      </c>
      <c r="BM169" s="218" t="s">
        <v>828</v>
      </c>
    </row>
    <row r="170" s="2" customFormat="1" ht="24.15" customHeight="1">
      <c r="A170" s="35"/>
      <c r="B170" s="36"/>
      <c r="C170" s="233" t="s">
        <v>385</v>
      </c>
      <c r="D170" s="233" t="s">
        <v>307</v>
      </c>
      <c r="E170" s="234" t="s">
        <v>829</v>
      </c>
      <c r="F170" s="235" t="s">
        <v>830</v>
      </c>
      <c r="G170" s="236" t="s">
        <v>177</v>
      </c>
      <c r="H170" s="237">
        <v>1</v>
      </c>
      <c r="I170" s="238"/>
      <c r="J170" s="239">
        <f>ROUND(I170*H170,2)</f>
        <v>0</v>
      </c>
      <c r="K170" s="235" t="s">
        <v>274</v>
      </c>
      <c r="L170" s="240"/>
      <c r="M170" s="241" t="s">
        <v>1</v>
      </c>
      <c r="N170" s="242" t="s">
        <v>43</v>
      </c>
      <c r="O170" s="88"/>
      <c r="P170" s="216">
        <f>O170*H170</f>
        <v>0</v>
      </c>
      <c r="Q170" s="216">
        <v>0.050999999999999997</v>
      </c>
      <c r="R170" s="216">
        <f>Q170*H170</f>
        <v>0.050999999999999997</v>
      </c>
      <c r="S170" s="216">
        <v>0</v>
      </c>
      <c r="T170" s="21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8" t="s">
        <v>179</v>
      </c>
      <c r="AT170" s="218" t="s">
        <v>307</v>
      </c>
      <c r="AU170" s="218" t="s">
        <v>88</v>
      </c>
      <c r="AY170" s="14" t="s">
        <v>144</v>
      </c>
      <c r="BE170" s="219">
        <f>IF(N170="základní",J170,0)</f>
        <v>0</v>
      </c>
      <c r="BF170" s="219">
        <f>IF(N170="snížená",J170,0)</f>
        <v>0</v>
      </c>
      <c r="BG170" s="219">
        <f>IF(N170="zákl. přenesená",J170,0)</f>
        <v>0</v>
      </c>
      <c r="BH170" s="219">
        <f>IF(N170="sníž. přenesená",J170,0)</f>
        <v>0</v>
      </c>
      <c r="BI170" s="219">
        <f>IF(N170="nulová",J170,0)</f>
        <v>0</v>
      </c>
      <c r="BJ170" s="14" t="s">
        <v>86</v>
      </c>
      <c r="BK170" s="219">
        <f>ROUND(I170*H170,2)</f>
        <v>0</v>
      </c>
      <c r="BL170" s="14" t="s">
        <v>161</v>
      </c>
      <c r="BM170" s="218" t="s">
        <v>831</v>
      </c>
    </row>
    <row r="171" s="2" customFormat="1" ht="24.15" customHeight="1">
      <c r="A171" s="35"/>
      <c r="B171" s="36"/>
      <c r="C171" s="233" t="s">
        <v>389</v>
      </c>
      <c r="D171" s="233" t="s">
        <v>307</v>
      </c>
      <c r="E171" s="234" t="s">
        <v>832</v>
      </c>
      <c r="F171" s="235" t="s">
        <v>833</v>
      </c>
      <c r="G171" s="236" t="s">
        <v>177</v>
      </c>
      <c r="H171" s="237">
        <v>1</v>
      </c>
      <c r="I171" s="238"/>
      <c r="J171" s="239">
        <f>ROUND(I171*H171,2)</f>
        <v>0</v>
      </c>
      <c r="K171" s="235" t="s">
        <v>274</v>
      </c>
      <c r="L171" s="240"/>
      <c r="M171" s="241" t="s">
        <v>1</v>
      </c>
      <c r="N171" s="242" t="s">
        <v>43</v>
      </c>
      <c r="O171" s="88"/>
      <c r="P171" s="216">
        <f>O171*H171</f>
        <v>0</v>
      </c>
      <c r="Q171" s="216">
        <v>0.064000000000000001</v>
      </c>
      <c r="R171" s="216">
        <f>Q171*H171</f>
        <v>0.064000000000000001</v>
      </c>
      <c r="S171" s="216">
        <v>0</v>
      </c>
      <c r="T171" s="21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8" t="s">
        <v>179</v>
      </c>
      <c r="AT171" s="218" t="s">
        <v>307</v>
      </c>
      <c r="AU171" s="218" t="s">
        <v>88</v>
      </c>
      <c r="AY171" s="14" t="s">
        <v>144</v>
      </c>
      <c r="BE171" s="219">
        <f>IF(N171="základní",J171,0)</f>
        <v>0</v>
      </c>
      <c r="BF171" s="219">
        <f>IF(N171="snížená",J171,0)</f>
        <v>0</v>
      </c>
      <c r="BG171" s="219">
        <f>IF(N171="zákl. přenesená",J171,0)</f>
        <v>0</v>
      </c>
      <c r="BH171" s="219">
        <f>IF(N171="sníž. přenesená",J171,0)</f>
        <v>0</v>
      </c>
      <c r="BI171" s="219">
        <f>IF(N171="nulová",J171,0)</f>
        <v>0</v>
      </c>
      <c r="BJ171" s="14" t="s">
        <v>86</v>
      </c>
      <c r="BK171" s="219">
        <f>ROUND(I171*H171,2)</f>
        <v>0</v>
      </c>
      <c r="BL171" s="14" t="s">
        <v>161</v>
      </c>
      <c r="BM171" s="218" t="s">
        <v>834</v>
      </c>
    </row>
    <row r="172" s="2" customFormat="1" ht="24.15" customHeight="1">
      <c r="A172" s="35"/>
      <c r="B172" s="36"/>
      <c r="C172" s="233" t="s">
        <v>393</v>
      </c>
      <c r="D172" s="233" t="s">
        <v>307</v>
      </c>
      <c r="E172" s="234" t="s">
        <v>835</v>
      </c>
      <c r="F172" s="235" t="s">
        <v>836</v>
      </c>
      <c r="G172" s="236" t="s">
        <v>177</v>
      </c>
      <c r="H172" s="237">
        <v>4</v>
      </c>
      <c r="I172" s="238"/>
      <c r="J172" s="239">
        <f>ROUND(I172*H172,2)</f>
        <v>0</v>
      </c>
      <c r="K172" s="235" t="s">
        <v>274</v>
      </c>
      <c r="L172" s="240"/>
      <c r="M172" s="241" t="s">
        <v>1</v>
      </c>
      <c r="N172" s="242" t="s">
        <v>43</v>
      </c>
      <c r="O172" s="88"/>
      <c r="P172" s="216">
        <f>O172*H172</f>
        <v>0</v>
      </c>
      <c r="Q172" s="216">
        <v>0.002</v>
      </c>
      <c r="R172" s="216">
        <f>Q172*H172</f>
        <v>0.0080000000000000002</v>
      </c>
      <c r="S172" s="216">
        <v>0</v>
      </c>
      <c r="T172" s="21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8" t="s">
        <v>179</v>
      </c>
      <c r="AT172" s="218" t="s">
        <v>307</v>
      </c>
      <c r="AU172" s="218" t="s">
        <v>88</v>
      </c>
      <c r="AY172" s="14" t="s">
        <v>144</v>
      </c>
      <c r="BE172" s="219">
        <f>IF(N172="základní",J172,0)</f>
        <v>0</v>
      </c>
      <c r="BF172" s="219">
        <f>IF(N172="snížená",J172,0)</f>
        <v>0</v>
      </c>
      <c r="BG172" s="219">
        <f>IF(N172="zákl. přenesená",J172,0)</f>
        <v>0</v>
      </c>
      <c r="BH172" s="219">
        <f>IF(N172="sníž. přenesená",J172,0)</f>
        <v>0</v>
      </c>
      <c r="BI172" s="219">
        <f>IF(N172="nulová",J172,0)</f>
        <v>0</v>
      </c>
      <c r="BJ172" s="14" t="s">
        <v>86</v>
      </c>
      <c r="BK172" s="219">
        <f>ROUND(I172*H172,2)</f>
        <v>0</v>
      </c>
      <c r="BL172" s="14" t="s">
        <v>161</v>
      </c>
      <c r="BM172" s="218" t="s">
        <v>837</v>
      </c>
    </row>
    <row r="173" s="2" customFormat="1" ht="24.15" customHeight="1">
      <c r="A173" s="35"/>
      <c r="B173" s="36"/>
      <c r="C173" s="207" t="s">
        <v>397</v>
      </c>
      <c r="D173" s="207" t="s">
        <v>147</v>
      </c>
      <c r="E173" s="208" t="s">
        <v>838</v>
      </c>
      <c r="F173" s="209" t="s">
        <v>839</v>
      </c>
      <c r="G173" s="210" t="s">
        <v>177</v>
      </c>
      <c r="H173" s="211">
        <v>1</v>
      </c>
      <c r="I173" s="212"/>
      <c r="J173" s="213">
        <f>ROUND(I173*H173,2)</f>
        <v>0</v>
      </c>
      <c r="K173" s="209" t="s">
        <v>195</v>
      </c>
      <c r="L173" s="41"/>
      <c r="M173" s="214" t="s">
        <v>1</v>
      </c>
      <c r="N173" s="215" t="s">
        <v>43</v>
      </c>
      <c r="O173" s="88"/>
      <c r="P173" s="216">
        <f>O173*H173</f>
        <v>0</v>
      </c>
      <c r="Q173" s="216">
        <v>0.21734000000000001</v>
      </c>
      <c r="R173" s="216">
        <f>Q173*H173</f>
        <v>0.21734000000000001</v>
      </c>
      <c r="S173" s="216">
        <v>0</v>
      </c>
      <c r="T173" s="21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8" t="s">
        <v>161</v>
      </c>
      <c r="AT173" s="218" t="s">
        <v>147</v>
      </c>
      <c r="AU173" s="218" t="s">
        <v>88</v>
      </c>
      <c r="AY173" s="14" t="s">
        <v>144</v>
      </c>
      <c r="BE173" s="219">
        <f>IF(N173="základní",J173,0)</f>
        <v>0</v>
      </c>
      <c r="BF173" s="219">
        <f>IF(N173="snížená",J173,0)</f>
        <v>0</v>
      </c>
      <c r="BG173" s="219">
        <f>IF(N173="zákl. přenesená",J173,0)</f>
        <v>0</v>
      </c>
      <c r="BH173" s="219">
        <f>IF(N173="sníž. přenesená",J173,0)</f>
        <v>0</v>
      </c>
      <c r="BI173" s="219">
        <f>IF(N173="nulová",J173,0)</f>
        <v>0</v>
      </c>
      <c r="BJ173" s="14" t="s">
        <v>86</v>
      </c>
      <c r="BK173" s="219">
        <f>ROUND(I173*H173,2)</f>
        <v>0</v>
      </c>
      <c r="BL173" s="14" t="s">
        <v>161</v>
      </c>
      <c r="BM173" s="218" t="s">
        <v>887</v>
      </c>
    </row>
    <row r="174" s="2" customFormat="1" ht="24.15" customHeight="1">
      <c r="A174" s="35"/>
      <c r="B174" s="36"/>
      <c r="C174" s="233" t="s">
        <v>403</v>
      </c>
      <c r="D174" s="233" t="s">
        <v>307</v>
      </c>
      <c r="E174" s="234" t="s">
        <v>888</v>
      </c>
      <c r="F174" s="235" t="s">
        <v>889</v>
      </c>
      <c r="G174" s="236" t="s">
        <v>177</v>
      </c>
      <c r="H174" s="237">
        <v>1</v>
      </c>
      <c r="I174" s="238"/>
      <c r="J174" s="239">
        <f>ROUND(I174*H174,2)</f>
        <v>0</v>
      </c>
      <c r="K174" s="235" t="s">
        <v>195</v>
      </c>
      <c r="L174" s="240"/>
      <c r="M174" s="241" t="s">
        <v>1</v>
      </c>
      <c r="N174" s="242" t="s">
        <v>43</v>
      </c>
      <c r="O174" s="88"/>
      <c r="P174" s="216">
        <f>O174*H174</f>
        <v>0</v>
      </c>
      <c r="Q174" s="216">
        <v>0.156</v>
      </c>
      <c r="R174" s="216">
        <f>Q174*H174</f>
        <v>0.156</v>
      </c>
      <c r="S174" s="216">
        <v>0</v>
      </c>
      <c r="T174" s="21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8" t="s">
        <v>179</v>
      </c>
      <c r="AT174" s="218" t="s">
        <v>307</v>
      </c>
      <c r="AU174" s="218" t="s">
        <v>88</v>
      </c>
      <c r="AY174" s="14" t="s">
        <v>144</v>
      </c>
      <c r="BE174" s="219">
        <f>IF(N174="základní",J174,0)</f>
        <v>0</v>
      </c>
      <c r="BF174" s="219">
        <f>IF(N174="snížená",J174,0)</f>
        <v>0</v>
      </c>
      <c r="BG174" s="219">
        <f>IF(N174="zákl. přenesená",J174,0)</f>
        <v>0</v>
      </c>
      <c r="BH174" s="219">
        <f>IF(N174="sníž. přenesená",J174,0)</f>
        <v>0</v>
      </c>
      <c r="BI174" s="219">
        <f>IF(N174="nulová",J174,0)</f>
        <v>0</v>
      </c>
      <c r="BJ174" s="14" t="s">
        <v>86</v>
      </c>
      <c r="BK174" s="219">
        <f>ROUND(I174*H174,2)</f>
        <v>0</v>
      </c>
      <c r="BL174" s="14" t="s">
        <v>161</v>
      </c>
      <c r="BM174" s="218" t="s">
        <v>890</v>
      </c>
    </row>
    <row r="175" s="2" customFormat="1" ht="24.15" customHeight="1">
      <c r="A175" s="35"/>
      <c r="B175" s="36"/>
      <c r="C175" s="207" t="s">
        <v>407</v>
      </c>
      <c r="D175" s="207" t="s">
        <v>147</v>
      </c>
      <c r="E175" s="208" t="s">
        <v>351</v>
      </c>
      <c r="F175" s="209" t="s">
        <v>352</v>
      </c>
      <c r="G175" s="210" t="s">
        <v>177</v>
      </c>
      <c r="H175" s="211">
        <v>1</v>
      </c>
      <c r="I175" s="212"/>
      <c r="J175" s="213">
        <f>ROUND(I175*H175,2)</f>
        <v>0</v>
      </c>
      <c r="K175" s="209" t="s">
        <v>151</v>
      </c>
      <c r="L175" s="41"/>
      <c r="M175" s="214" t="s">
        <v>1</v>
      </c>
      <c r="N175" s="215" t="s">
        <v>43</v>
      </c>
      <c r="O175" s="88"/>
      <c r="P175" s="216">
        <f>O175*H175</f>
        <v>0</v>
      </c>
      <c r="Q175" s="216">
        <v>0.42080000000000001</v>
      </c>
      <c r="R175" s="216">
        <f>Q175*H175</f>
        <v>0.42080000000000001</v>
      </c>
      <c r="S175" s="216">
        <v>0</v>
      </c>
      <c r="T175" s="21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8" t="s">
        <v>161</v>
      </c>
      <c r="AT175" s="218" t="s">
        <v>147</v>
      </c>
      <c r="AU175" s="218" t="s">
        <v>88</v>
      </c>
      <c r="AY175" s="14" t="s">
        <v>144</v>
      </c>
      <c r="BE175" s="219">
        <f>IF(N175="základní",J175,0)</f>
        <v>0</v>
      </c>
      <c r="BF175" s="219">
        <f>IF(N175="snížená",J175,0)</f>
        <v>0</v>
      </c>
      <c r="BG175" s="219">
        <f>IF(N175="zákl. přenesená",J175,0)</f>
        <v>0</v>
      </c>
      <c r="BH175" s="219">
        <f>IF(N175="sníž. přenesená",J175,0)</f>
        <v>0</v>
      </c>
      <c r="BI175" s="219">
        <f>IF(N175="nulová",J175,0)</f>
        <v>0</v>
      </c>
      <c r="BJ175" s="14" t="s">
        <v>86</v>
      </c>
      <c r="BK175" s="219">
        <f>ROUND(I175*H175,2)</f>
        <v>0</v>
      </c>
      <c r="BL175" s="14" t="s">
        <v>161</v>
      </c>
      <c r="BM175" s="218" t="s">
        <v>844</v>
      </c>
    </row>
    <row r="176" s="2" customFormat="1" ht="24.15" customHeight="1">
      <c r="A176" s="35"/>
      <c r="B176" s="36"/>
      <c r="C176" s="207" t="s">
        <v>411</v>
      </c>
      <c r="D176" s="207" t="s">
        <v>147</v>
      </c>
      <c r="E176" s="208" t="s">
        <v>845</v>
      </c>
      <c r="F176" s="209" t="s">
        <v>846</v>
      </c>
      <c r="G176" s="210" t="s">
        <v>247</v>
      </c>
      <c r="H176" s="211">
        <v>2.5</v>
      </c>
      <c r="I176" s="212"/>
      <c r="J176" s="213">
        <f>ROUND(I176*H176,2)</f>
        <v>0</v>
      </c>
      <c r="K176" s="209" t="s">
        <v>151</v>
      </c>
      <c r="L176" s="41"/>
      <c r="M176" s="214" t="s">
        <v>1</v>
      </c>
      <c r="N176" s="215" t="s">
        <v>43</v>
      </c>
      <c r="O176" s="88"/>
      <c r="P176" s="216">
        <f>O176*H176</f>
        <v>0</v>
      </c>
      <c r="Q176" s="216">
        <v>2.45329</v>
      </c>
      <c r="R176" s="216">
        <f>Q176*H176</f>
        <v>6.1332249999999995</v>
      </c>
      <c r="S176" s="216">
        <v>0</v>
      </c>
      <c r="T176" s="21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8" t="s">
        <v>161</v>
      </c>
      <c r="AT176" s="218" t="s">
        <v>147</v>
      </c>
      <c r="AU176" s="218" t="s">
        <v>88</v>
      </c>
      <c r="AY176" s="14" t="s">
        <v>144</v>
      </c>
      <c r="BE176" s="219">
        <f>IF(N176="základní",J176,0)</f>
        <v>0</v>
      </c>
      <c r="BF176" s="219">
        <f>IF(N176="snížená",J176,0)</f>
        <v>0</v>
      </c>
      <c r="BG176" s="219">
        <f>IF(N176="zákl. přenesená",J176,0)</f>
        <v>0</v>
      </c>
      <c r="BH176" s="219">
        <f>IF(N176="sníž. přenesená",J176,0)</f>
        <v>0</v>
      </c>
      <c r="BI176" s="219">
        <f>IF(N176="nulová",J176,0)</f>
        <v>0</v>
      </c>
      <c r="BJ176" s="14" t="s">
        <v>86</v>
      </c>
      <c r="BK176" s="219">
        <f>ROUND(I176*H176,2)</f>
        <v>0</v>
      </c>
      <c r="BL176" s="14" t="s">
        <v>161</v>
      </c>
      <c r="BM176" s="218" t="s">
        <v>847</v>
      </c>
    </row>
    <row r="177" s="11" customFormat="1" ht="22.8" customHeight="1">
      <c r="A177" s="11"/>
      <c r="B177" s="193"/>
      <c r="C177" s="194"/>
      <c r="D177" s="195" t="s">
        <v>77</v>
      </c>
      <c r="E177" s="231" t="s">
        <v>183</v>
      </c>
      <c r="F177" s="231" t="s">
        <v>366</v>
      </c>
      <c r="G177" s="194"/>
      <c r="H177" s="194"/>
      <c r="I177" s="197"/>
      <c r="J177" s="232">
        <f>BK177</f>
        <v>0</v>
      </c>
      <c r="K177" s="194"/>
      <c r="L177" s="199"/>
      <c r="M177" s="200"/>
      <c r="N177" s="201"/>
      <c r="O177" s="201"/>
      <c r="P177" s="202">
        <f>SUM(P178:P181)</f>
        <v>0</v>
      </c>
      <c r="Q177" s="201"/>
      <c r="R177" s="202">
        <f>SUM(R178:R181)</f>
        <v>0.48845500000000003</v>
      </c>
      <c r="S177" s="201"/>
      <c r="T177" s="203">
        <f>SUM(T178:T181)</f>
        <v>0</v>
      </c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R177" s="204" t="s">
        <v>86</v>
      </c>
      <c r="AT177" s="205" t="s">
        <v>77</v>
      </c>
      <c r="AU177" s="205" t="s">
        <v>86</v>
      </c>
      <c r="AY177" s="204" t="s">
        <v>144</v>
      </c>
      <c r="BK177" s="206">
        <f>SUM(BK178:BK181)</f>
        <v>0</v>
      </c>
    </row>
    <row r="178" s="2" customFormat="1" ht="24.15" customHeight="1">
      <c r="A178" s="35"/>
      <c r="B178" s="36"/>
      <c r="C178" s="207" t="s">
        <v>415</v>
      </c>
      <c r="D178" s="207" t="s">
        <v>147</v>
      </c>
      <c r="E178" s="208" t="s">
        <v>626</v>
      </c>
      <c r="F178" s="209" t="s">
        <v>627</v>
      </c>
      <c r="G178" s="210" t="s">
        <v>234</v>
      </c>
      <c r="H178" s="211">
        <v>5</v>
      </c>
      <c r="I178" s="212"/>
      <c r="J178" s="213">
        <f>ROUND(I178*H178,2)</f>
        <v>0</v>
      </c>
      <c r="K178" s="209" t="s">
        <v>151</v>
      </c>
      <c r="L178" s="41"/>
      <c r="M178" s="214" t="s">
        <v>1</v>
      </c>
      <c r="N178" s="215" t="s">
        <v>43</v>
      </c>
      <c r="O178" s="88"/>
      <c r="P178" s="216">
        <f>O178*H178</f>
        <v>0</v>
      </c>
      <c r="Q178" s="216">
        <v>0.036904300000000001</v>
      </c>
      <c r="R178" s="216">
        <f>Q178*H178</f>
        <v>0.18452150000000001</v>
      </c>
      <c r="S178" s="216">
        <v>0</v>
      </c>
      <c r="T178" s="21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8" t="s">
        <v>161</v>
      </c>
      <c r="AT178" s="218" t="s">
        <v>147</v>
      </c>
      <c r="AU178" s="218" t="s">
        <v>88</v>
      </c>
      <c r="AY178" s="14" t="s">
        <v>144</v>
      </c>
      <c r="BE178" s="219">
        <f>IF(N178="základní",J178,0)</f>
        <v>0</v>
      </c>
      <c r="BF178" s="219">
        <f>IF(N178="snížená",J178,0)</f>
        <v>0</v>
      </c>
      <c r="BG178" s="219">
        <f>IF(N178="zákl. přenesená",J178,0)</f>
        <v>0</v>
      </c>
      <c r="BH178" s="219">
        <f>IF(N178="sníž. přenesená",J178,0)</f>
        <v>0</v>
      </c>
      <c r="BI178" s="219">
        <f>IF(N178="nulová",J178,0)</f>
        <v>0</v>
      </c>
      <c r="BJ178" s="14" t="s">
        <v>86</v>
      </c>
      <c r="BK178" s="219">
        <f>ROUND(I178*H178,2)</f>
        <v>0</v>
      </c>
      <c r="BL178" s="14" t="s">
        <v>161</v>
      </c>
      <c r="BM178" s="218" t="s">
        <v>628</v>
      </c>
    </row>
    <row r="179" s="2" customFormat="1" ht="24.15" customHeight="1">
      <c r="A179" s="35"/>
      <c r="B179" s="36"/>
      <c r="C179" s="207" t="s">
        <v>419</v>
      </c>
      <c r="D179" s="207" t="s">
        <v>147</v>
      </c>
      <c r="E179" s="208" t="s">
        <v>630</v>
      </c>
      <c r="F179" s="209" t="s">
        <v>631</v>
      </c>
      <c r="G179" s="210" t="s">
        <v>234</v>
      </c>
      <c r="H179" s="211">
        <v>5</v>
      </c>
      <c r="I179" s="212"/>
      <c r="J179" s="213">
        <f>ROUND(I179*H179,2)</f>
        <v>0</v>
      </c>
      <c r="K179" s="209" t="s">
        <v>151</v>
      </c>
      <c r="L179" s="41"/>
      <c r="M179" s="214" t="s">
        <v>1</v>
      </c>
      <c r="N179" s="215" t="s">
        <v>43</v>
      </c>
      <c r="O179" s="88"/>
      <c r="P179" s="216">
        <f>O179*H179</f>
        <v>0</v>
      </c>
      <c r="Q179" s="216">
        <v>0.060526700000000003</v>
      </c>
      <c r="R179" s="216">
        <f>Q179*H179</f>
        <v>0.3026335</v>
      </c>
      <c r="S179" s="216">
        <v>0</v>
      </c>
      <c r="T179" s="21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8" t="s">
        <v>161</v>
      </c>
      <c r="AT179" s="218" t="s">
        <v>147</v>
      </c>
      <c r="AU179" s="218" t="s">
        <v>88</v>
      </c>
      <c r="AY179" s="14" t="s">
        <v>144</v>
      </c>
      <c r="BE179" s="219">
        <f>IF(N179="základní",J179,0)</f>
        <v>0</v>
      </c>
      <c r="BF179" s="219">
        <f>IF(N179="snížená",J179,0)</f>
        <v>0</v>
      </c>
      <c r="BG179" s="219">
        <f>IF(N179="zákl. přenesená",J179,0)</f>
        <v>0</v>
      </c>
      <c r="BH179" s="219">
        <f>IF(N179="sníž. přenesená",J179,0)</f>
        <v>0</v>
      </c>
      <c r="BI179" s="219">
        <f>IF(N179="nulová",J179,0)</f>
        <v>0</v>
      </c>
      <c r="BJ179" s="14" t="s">
        <v>86</v>
      </c>
      <c r="BK179" s="219">
        <f>ROUND(I179*H179,2)</f>
        <v>0</v>
      </c>
      <c r="BL179" s="14" t="s">
        <v>161</v>
      </c>
      <c r="BM179" s="218" t="s">
        <v>632</v>
      </c>
    </row>
    <row r="180" s="2" customFormat="1" ht="24.15" customHeight="1">
      <c r="A180" s="35"/>
      <c r="B180" s="36"/>
      <c r="C180" s="207" t="s">
        <v>425</v>
      </c>
      <c r="D180" s="207" t="s">
        <v>147</v>
      </c>
      <c r="E180" s="208" t="s">
        <v>634</v>
      </c>
      <c r="F180" s="209" t="s">
        <v>635</v>
      </c>
      <c r="G180" s="210" t="s">
        <v>177</v>
      </c>
      <c r="H180" s="211">
        <v>2</v>
      </c>
      <c r="I180" s="212"/>
      <c r="J180" s="213">
        <f>ROUND(I180*H180,2)</f>
        <v>0</v>
      </c>
      <c r="K180" s="209" t="s">
        <v>151</v>
      </c>
      <c r="L180" s="41"/>
      <c r="M180" s="214" t="s">
        <v>1</v>
      </c>
      <c r="N180" s="215" t="s">
        <v>43</v>
      </c>
      <c r="O180" s="88"/>
      <c r="P180" s="216">
        <f>O180*H180</f>
        <v>0</v>
      </c>
      <c r="Q180" s="216">
        <v>0.00064999999999999997</v>
      </c>
      <c r="R180" s="216">
        <f>Q180*H180</f>
        <v>0.0012999999999999999</v>
      </c>
      <c r="S180" s="216">
        <v>0</v>
      </c>
      <c r="T180" s="21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8" t="s">
        <v>161</v>
      </c>
      <c r="AT180" s="218" t="s">
        <v>147</v>
      </c>
      <c r="AU180" s="218" t="s">
        <v>88</v>
      </c>
      <c r="AY180" s="14" t="s">
        <v>144</v>
      </c>
      <c r="BE180" s="219">
        <f>IF(N180="základní",J180,0)</f>
        <v>0</v>
      </c>
      <c r="BF180" s="219">
        <f>IF(N180="snížená",J180,0)</f>
        <v>0</v>
      </c>
      <c r="BG180" s="219">
        <f>IF(N180="zákl. přenesená",J180,0)</f>
        <v>0</v>
      </c>
      <c r="BH180" s="219">
        <f>IF(N180="sníž. přenesená",J180,0)</f>
        <v>0</v>
      </c>
      <c r="BI180" s="219">
        <f>IF(N180="nulová",J180,0)</f>
        <v>0</v>
      </c>
      <c r="BJ180" s="14" t="s">
        <v>86</v>
      </c>
      <c r="BK180" s="219">
        <f>ROUND(I180*H180,2)</f>
        <v>0</v>
      </c>
      <c r="BL180" s="14" t="s">
        <v>161</v>
      </c>
      <c r="BM180" s="218" t="s">
        <v>636</v>
      </c>
    </row>
    <row r="181" s="2" customFormat="1" ht="24.15" customHeight="1">
      <c r="A181" s="35"/>
      <c r="B181" s="36"/>
      <c r="C181" s="207" t="s">
        <v>574</v>
      </c>
      <c r="D181" s="207" t="s">
        <v>147</v>
      </c>
      <c r="E181" s="208" t="s">
        <v>638</v>
      </c>
      <c r="F181" s="209" t="s">
        <v>639</v>
      </c>
      <c r="G181" s="210" t="s">
        <v>177</v>
      </c>
      <c r="H181" s="211">
        <v>2</v>
      </c>
      <c r="I181" s="212"/>
      <c r="J181" s="213">
        <f>ROUND(I181*H181,2)</f>
        <v>0</v>
      </c>
      <c r="K181" s="209" t="s">
        <v>151</v>
      </c>
      <c r="L181" s="41"/>
      <c r="M181" s="214" t="s">
        <v>1</v>
      </c>
      <c r="N181" s="215" t="s">
        <v>43</v>
      </c>
      <c r="O181" s="88"/>
      <c r="P181" s="216">
        <f>O181*H181</f>
        <v>0</v>
      </c>
      <c r="Q181" s="216">
        <v>0</v>
      </c>
      <c r="R181" s="216">
        <f>Q181*H181</f>
        <v>0</v>
      </c>
      <c r="S181" s="216">
        <v>0</v>
      </c>
      <c r="T181" s="21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18" t="s">
        <v>161</v>
      </c>
      <c r="AT181" s="218" t="s">
        <v>147</v>
      </c>
      <c r="AU181" s="218" t="s">
        <v>88</v>
      </c>
      <c r="AY181" s="14" t="s">
        <v>144</v>
      </c>
      <c r="BE181" s="219">
        <f>IF(N181="základní",J181,0)</f>
        <v>0</v>
      </c>
      <c r="BF181" s="219">
        <f>IF(N181="snížená",J181,0)</f>
        <v>0</v>
      </c>
      <c r="BG181" s="219">
        <f>IF(N181="zákl. přenesená",J181,0)</f>
        <v>0</v>
      </c>
      <c r="BH181" s="219">
        <f>IF(N181="sníž. přenesená",J181,0)</f>
        <v>0</v>
      </c>
      <c r="BI181" s="219">
        <f>IF(N181="nulová",J181,0)</f>
        <v>0</v>
      </c>
      <c r="BJ181" s="14" t="s">
        <v>86</v>
      </c>
      <c r="BK181" s="219">
        <f>ROUND(I181*H181,2)</f>
        <v>0</v>
      </c>
      <c r="BL181" s="14" t="s">
        <v>161</v>
      </c>
      <c r="BM181" s="218" t="s">
        <v>640</v>
      </c>
    </row>
    <row r="182" s="11" customFormat="1" ht="22.8" customHeight="1">
      <c r="A182" s="11"/>
      <c r="B182" s="193"/>
      <c r="C182" s="194"/>
      <c r="D182" s="195" t="s">
        <v>77</v>
      </c>
      <c r="E182" s="231" t="s">
        <v>401</v>
      </c>
      <c r="F182" s="231" t="s">
        <v>402</v>
      </c>
      <c r="G182" s="194"/>
      <c r="H182" s="194"/>
      <c r="I182" s="197"/>
      <c r="J182" s="232">
        <f>BK182</f>
        <v>0</v>
      </c>
      <c r="K182" s="194"/>
      <c r="L182" s="199"/>
      <c r="M182" s="200"/>
      <c r="N182" s="201"/>
      <c r="O182" s="201"/>
      <c r="P182" s="202">
        <f>SUM(P183:P186)</f>
        <v>0</v>
      </c>
      <c r="Q182" s="201"/>
      <c r="R182" s="202">
        <f>SUM(R183:R186)</f>
        <v>0</v>
      </c>
      <c r="S182" s="201"/>
      <c r="T182" s="203">
        <f>SUM(T183:T186)</f>
        <v>0</v>
      </c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R182" s="204" t="s">
        <v>86</v>
      </c>
      <c r="AT182" s="205" t="s">
        <v>77</v>
      </c>
      <c r="AU182" s="205" t="s">
        <v>86</v>
      </c>
      <c r="AY182" s="204" t="s">
        <v>144</v>
      </c>
      <c r="BK182" s="206">
        <f>SUM(BK183:BK186)</f>
        <v>0</v>
      </c>
    </row>
    <row r="183" s="2" customFormat="1" ht="33" customHeight="1">
      <c r="A183" s="35"/>
      <c r="B183" s="36"/>
      <c r="C183" s="207" t="s">
        <v>578</v>
      </c>
      <c r="D183" s="207" t="s">
        <v>147</v>
      </c>
      <c r="E183" s="208" t="s">
        <v>404</v>
      </c>
      <c r="F183" s="209" t="s">
        <v>405</v>
      </c>
      <c r="G183" s="210" t="s">
        <v>281</v>
      </c>
      <c r="H183" s="211">
        <v>15.071999999999999</v>
      </c>
      <c r="I183" s="212"/>
      <c r="J183" s="213">
        <f>ROUND(I183*H183,2)</f>
        <v>0</v>
      </c>
      <c r="K183" s="209" t="s">
        <v>151</v>
      </c>
      <c r="L183" s="41"/>
      <c r="M183" s="214" t="s">
        <v>1</v>
      </c>
      <c r="N183" s="215" t="s">
        <v>43</v>
      </c>
      <c r="O183" s="88"/>
      <c r="P183" s="216">
        <f>O183*H183</f>
        <v>0</v>
      </c>
      <c r="Q183" s="216">
        <v>0</v>
      </c>
      <c r="R183" s="216">
        <f>Q183*H183</f>
        <v>0</v>
      </c>
      <c r="S183" s="216">
        <v>0</v>
      </c>
      <c r="T183" s="21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18" t="s">
        <v>161</v>
      </c>
      <c r="AT183" s="218" t="s">
        <v>147</v>
      </c>
      <c r="AU183" s="218" t="s">
        <v>88</v>
      </c>
      <c r="AY183" s="14" t="s">
        <v>144</v>
      </c>
      <c r="BE183" s="219">
        <f>IF(N183="základní",J183,0)</f>
        <v>0</v>
      </c>
      <c r="BF183" s="219">
        <f>IF(N183="snížená",J183,0)</f>
        <v>0</v>
      </c>
      <c r="BG183" s="219">
        <f>IF(N183="zákl. přenesená",J183,0)</f>
        <v>0</v>
      </c>
      <c r="BH183" s="219">
        <f>IF(N183="sníž. přenesená",J183,0)</f>
        <v>0</v>
      </c>
      <c r="BI183" s="219">
        <f>IF(N183="nulová",J183,0)</f>
        <v>0</v>
      </c>
      <c r="BJ183" s="14" t="s">
        <v>86</v>
      </c>
      <c r="BK183" s="219">
        <f>ROUND(I183*H183,2)</f>
        <v>0</v>
      </c>
      <c r="BL183" s="14" t="s">
        <v>161</v>
      </c>
      <c r="BM183" s="218" t="s">
        <v>852</v>
      </c>
    </row>
    <row r="184" s="2" customFormat="1" ht="21.75" customHeight="1">
      <c r="A184" s="35"/>
      <c r="B184" s="36"/>
      <c r="C184" s="207" t="s">
        <v>582</v>
      </c>
      <c r="D184" s="207" t="s">
        <v>147</v>
      </c>
      <c r="E184" s="208" t="s">
        <v>408</v>
      </c>
      <c r="F184" s="209" t="s">
        <v>409</v>
      </c>
      <c r="G184" s="210" t="s">
        <v>281</v>
      </c>
      <c r="H184" s="211">
        <v>135.648</v>
      </c>
      <c r="I184" s="212"/>
      <c r="J184" s="213">
        <f>ROUND(I184*H184,2)</f>
        <v>0</v>
      </c>
      <c r="K184" s="209" t="s">
        <v>151</v>
      </c>
      <c r="L184" s="41"/>
      <c r="M184" s="214" t="s">
        <v>1</v>
      </c>
      <c r="N184" s="215" t="s">
        <v>43</v>
      </c>
      <c r="O184" s="88"/>
      <c r="P184" s="216">
        <f>O184*H184</f>
        <v>0</v>
      </c>
      <c r="Q184" s="216">
        <v>0</v>
      </c>
      <c r="R184" s="216">
        <f>Q184*H184</f>
        <v>0</v>
      </c>
      <c r="S184" s="216">
        <v>0</v>
      </c>
      <c r="T184" s="21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8" t="s">
        <v>161</v>
      </c>
      <c r="AT184" s="218" t="s">
        <v>147</v>
      </c>
      <c r="AU184" s="218" t="s">
        <v>88</v>
      </c>
      <c r="AY184" s="14" t="s">
        <v>144</v>
      </c>
      <c r="BE184" s="219">
        <f>IF(N184="základní",J184,0)</f>
        <v>0</v>
      </c>
      <c r="BF184" s="219">
        <f>IF(N184="snížená",J184,0)</f>
        <v>0</v>
      </c>
      <c r="BG184" s="219">
        <f>IF(N184="zákl. přenesená",J184,0)</f>
        <v>0</v>
      </c>
      <c r="BH184" s="219">
        <f>IF(N184="sníž. přenesená",J184,0)</f>
        <v>0</v>
      </c>
      <c r="BI184" s="219">
        <f>IF(N184="nulová",J184,0)</f>
        <v>0</v>
      </c>
      <c r="BJ184" s="14" t="s">
        <v>86</v>
      </c>
      <c r="BK184" s="219">
        <f>ROUND(I184*H184,2)</f>
        <v>0</v>
      </c>
      <c r="BL184" s="14" t="s">
        <v>161</v>
      </c>
      <c r="BM184" s="218" t="s">
        <v>853</v>
      </c>
    </row>
    <row r="185" s="2" customFormat="1" ht="16.5" customHeight="1">
      <c r="A185" s="35"/>
      <c r="B185" s="36"/>
      <c r="C185" s="207" t="s">
        <v>586</v>
      </c>
      <c r="D185" s="207" t="s">
        <v>147</v>
      </c>
      <c r="E185" s="208" t="s">
        <v>412</v>
      </c>
      <c r="F185" s="209" t="s">
        <v>413</v>
      </c>
      <c r="G185" s="210" t="s">
        <v>281</v>
      </c>
      <c r="H185" s="211">
        <v>15.071999999999999</v>
      </c>
      <c r="I185" s="212"/>
      <c r="J185" s="213">
        <f>ROUND(I185*H185,2)</f>
        <v>0</v>
      </c>
      <c r="K185" s="209" t="s">
        <v>151</v>
      </c>
      <c r="L185" s="41"/>
      <c r="M185" s="214" t="s">
        <v>1</v>
      </c>
      <c r="N185" s="215" t="s">
        <v>43</v>
      </c>
      <c r="O185" s="88"/>
      <c r="P185" s="216">
        <f>O185*H185</f>
        <v>0</v>
      </c>
      <c r="Q185" s="216">
        <v>0</v>
      </c>
      <c r="R185" s="216">
        <f>Q185*H185</f>
        <v>0</v>
      </c>
      <c r="S185" s="216">
        <v>0</v>
      </c>
      <c r="T185" s="21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8" t="s">
        <v>161</v>
      </c>
      <c r="AT185" s="218" t="s">
        <v>147</v>
      </c>
      <c r="AU185" s="218" t="s">
        <v>88</v>
      </c>
      <c r="AY185" s="14" t="s">
        <v>144</v>
      </c>
      <c r="BE185" s="219">
        <f>IF(N185="základní",J185,0)</f>
        <v>0</v>
      </c>
      <c r="BF185" s="219">
        <f>IF(N185="snížená",J185,0)</f>
        <v>0</v>
      </c>
      <c r="BG185" s="219">
        <f>IF(N185="zákl. přenesená",J185,0)</f>
        <v>0</v>
      </c>
      <c r="BH185" s="219">
        <f>IF(N185="sníž. přenesená",J185,0)</f>
        <v>0</v>
      </c>
      <c r="BI185" s="219">
        <f>IF(N185="nulová",J185,0)</f>
        <v>0</v>
      </c>
      <c r="BJ185" s="14" t="s">
        <v>86</v>
      </c>
      <c r="BK185" s="219">
        <f>ROUND(I185*H185,2)</f>
        <v>0</v>
      </c>
      <c r="BL185" s="14" t="s">
        <v>161</v>
      </c>
      <c r="BM185" s="218" t="s">
        <v>854</v>
      </c>
    </row>
    <row r="186" s="2" customFormat="1" ht="33" customHeight="1">
      <c r="A186" s="35"/>
      <c r="B186" s="36"/>
      <c r="C186" s="207" t="s">
        <v>590</v>
      </c>
      <c r="D186" s="207" t="s">
        <v>147</v>
      </c>
      <c r="E186" s="208" t="s">
        <v>416</v>
      </c>
      <c r="F186" s="209" t="s">
        <v>417</v>
      </c>
      <c r="G186" s="210" t="s">
        <v>281</v>
      </c>
      <c r="H186" s="211">
        <v>15.071999999999999</v>
      </c>
      <c r="I186" s="212"/>
      <c r="J186" s="213">
        <f>ROUND(I186*H186,2)</f>
        <v>0</v>
      </c>
      <c r="K186" s="209" t="s">
        <v>252</v>
      </c>
      <c r="L186" s="41"/>
      <c r="M186" s="214" t="s">
        <v>1</v>
      </c>
      <c r="N186" s="215" t="s">
        <v>43</v>
      </c>
      <c r="O186" s="88"/>
      <c r="P186" s="216">
        <f>O186*H186</f>
        <v>0</v>
      </c>
      <c r="Q186" s="216">
        <v>0</v>
      </c>
      <c r="R186" s="216">
        <f>Q186*H186</f>
        <v>0</v>
      </c>
      <c r="S186" s="216">
        <v>0</v>
      </c>
      <c r="T186" s="21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8" t="s">
        <v>161</v>
      </c>
      <c r="AT186" s="218" t="s">
        <v>147</v>
      </c>
      <c r="AU186" s="218" t="s">
        <v>88</v>
      </c>
      <c r="AY186" s="14" t="s">
        <v>144</v>
      </c>
      <c r="BE186" s="219">
        <f>IF(N186="základní",J186,0)</f>
        <v>0</v>
      </c>
      <c r="BF186" s="219">
        <f>IF(N186="snížená",J186,0)</f>
        <v>0</v>
      </c>
      <c r="BG186" s="219">
        <f>IF(N186="zákl. přenesená",J186,0)</f>
        <v>0</v>
      </c>
      <c r="BH186" s="219">
        <f>IF(N186="sníž. přenesená",J186,0)</f>
        <v>0</v>
      </c>
      <c r="BI186" s="219">
        <f>IF(N186="nulová",J186,0)</f>
        <v>0</v>
      </c>
      <c r="BJ186" s="14" t="s">
        <v>86</v>
      </c>
      <c r="BK186" s="219">
        <f>ROUND(I186*H186,2)</f>
        <v>0</v>
      </c>
      <c r="BL186" s="14" t="s">
        <v>161</v>
      </c>
      <c r="BM186" s="218" t="s">
        <v>855</v>
      </c>
    </row>
    <row r="187" s="11" customFormat="1" ht="22.8" customHeight="1">
      <c r="A187" s="11"/>
      <c r="B187" s="193"/>
      <c r="C187" s="194"/>
      <c r="D187" s="195" t="s">
        <v>77</v>
      </c>
      <c r="E187" s="231" t="s">
        <v>423</v>
      </c>
      <c r="F187" s="231" t="s">
        <v>424</v>
      </c>
      <c r="G187" s="194"/>
      <c r="H187" s="194"/>
      <c r="I187" s="197"/>
      <c r="J187" s="232">
        <f>BK187</f>
        <v>0</v>
      </c>
      <c r="K187" s="194"/>
      <c r="L187" s="199"/>
      <c r="M187" s="200"/>
      <c r="N187" s="201"/>
      <c r="O187" s="201"/>
      <c r="P187" s="202">
        <f>P188</f>
        <v>0</v>
      </c>
      <c r="Q187" s="201"/>
      <c r="R187" s="202">
        <f>R188</f>
        <v>0</v>
      </c>
      <c r="S187" s="201"/>
      <c r="T187" s="203">
        <f>T188</f>
        <v>0</v>
      </c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R187" s="204" t="s">
        <v>86</v>
      </c>
      <c r="AT187" s="205" t="s">
        <v>77</v>
      </c>
      <c r="AU187" s="205" t="s">
        <v>86</v>
      </c>
      <c r="AY187" s="204" t="s">
        <v>144</v>
      </c>
      <c r="BK187" s="206">
        <f>BK188</f>
        <v>0</v>
      </c>
    </row>
    <row r="188" s="2" customFormat="1" ht="24.15" customHeight="1">
      <c r="A188" s="35"/>
      <c r="B188" s="36"/>
      <c r="C188" s="207" t="s">
        <v>594</v>
      </c>
      <c r="D188" s="207" t="s">
        <v>147</v>
      </c>
      <c r="E188" s="208" t="s">
        <v>856</v>
      </c>
      <c r="F188" s="209" t="s">
        <v>857</v>
      </c>
      <c r="G188" s="210" t="s">
        <v>281</v>
      </c>
      <c r="H188" s="211">
        <v>56.564999999999998</v>
      </c>
      <c r="I188" s="212"/>
      <c r="J188" s="213">
        <f>ROUND(I188*H188,2)</f>
        <v>0</v>
      </c>
      <c r="K188" s="209" t="s">
        <v>151</v>
      </c>
      <c r="L188" s="41"/>
      <c r="M188" s="220" t="s">
        <v>1</v>
      </c>
      <c r="N188" s="221" t="s">
        <v>43</v>
      </c>
      <c r="O188" s="222"/>
      <c r="P188" s="223">
        <f>O188*H188</f>
        <v>0</v>
      </c>
      <c r="Q188" s="223">
        <v>0</v>
      </c>
      <c r="R188" s="223">
        <f>Q188*H188</f>
        <v>0</v>
      </c>
      <c r="S188" s="223">
        <v>0</v>
      </c>
      <c r="T188" s="224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18" t="s">
        <v>161</v>
      </c>
      <c r="AT188" s="218" t="s">
        <v>147</v>
      </c>
      <c r="AU188" s="218" t="s">
        <v>88</v>
      </c>
      <c r="AY188" s="14" t="s">
        <v>144</v>
      </c>
      <c r="BE188" s="219">
        <f>IF(N188="základní",J188,0)</f>
        <v>0</v>
      </c>
      <c r="BF188" s="219">
        <f>IF(N188="snížená",J188,0)</f>
        <v>0</v>
      </c>
      <c r="BG188" s="219">
        <f>IF(N188="zákl. přenesená",J188,0)</f>
        <v>0</v>
      </c>
      <c r="BH188" s="219">
        <f>IF(N188="sníž. přenesená",J188,0)</f>
        <v>0</v>
      </c>
      <c r="BI188" s="219">
        <f>IF(N188="nulová",J188,0)</f>
        <v>0</v>
      </c>
      <c r="BJ188" s="14" t="s">
        <v>86</v>
      </c>
      <c r="BK188" s="219">
        <f>ROUND(I188*H188,2)</f>
        <v>0</v>
      </c>
      <c r="BL188" s="14" t="s">
        <v>161</v>
      </c>
      <c r="BM188" s="218" t="s">
        <v>858</v>
      </c>
    </row>
    <row r="189" s="2" customFormat="1" ht="6.96" customHeight="1">
      <c r="A189" s="35"/>
      <c r="B189" s="63"/>
      <c r="C189" s="64"/>
      <c r="D189" s="64"/>
      <c r="E189" s="64"/>
      <c r="F189" s="64"/>
      <c r="G189" s="64"/>
      <c r="H189" s="64"/>
      <c r="I189" s="64"/>
      <c r="J189" s="64"/>
      <c r="K189" s="64"/>
      <c r="L189" s="41"/>
      <c r="M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</row>
  </sheetData>
  <sheetProtection sheet="1" autoFilter="0" formatColumns="0" formatRows="0" objects="1" scenarios="1" spinCount="100000" saltValue="agIYahut+MAdQFcRdxa0xV/DgETebP0TvnRUDvcP7m/E//dw7UfGZ8tdcO4Nj/FZkC/K3+eYxWhUrd1qsd/POQ==" hashValue="FREFNPDeMXYzyX8A5DxJg/vI4cJ1ddMllbRUkwpJuCukaC1tCCTFSvRLNlXr9rqo3g22HTQ9Ug3B6IdHC/BBPA==" algorithmName="SHA-512" password="CC35"/>
  <autoFilter ref="C123:K188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115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88</v>
      </c>
    </row>
    <row r="4" s="1" customFormat="1" ht="24.96" customHeight="1">
      <c r="B4" s="17"/>
      <c r="D4" s="135" t="s">
        <v>119</v>
      </c>
      <c r="L4" s="17"/>
      <c r="M4" s="13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16</v>
      </c>
      <c r="L6" s="17"/>
    </row>
    <row r="7" s="1" customFormat="1" ht="26.25" customHeight="1">
      <c r="B7" s="17"/>
      <c r="E7" s="138" t="str">
        <f>'Rekapitulace stavby'!K6</f>
        <v>Obnova a propojení vodovodních řadů v ulici Palackého v Českém Brodě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120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891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18</v>
      </c>
      <c r="E11" s="35"/>
      <c r="F11" s="140" t="s">
        <v>1</v>
      </c>
      <c r="G11" s="35"/>
      <c r="H11" s="35"/>
      <c r="I11" s="137" t="s">
        <v>19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20</v>
      </c>
      <c r="E12" s="35"/>
      <c r="F12" s="140" t="s">
        <v>21</v>
      </c>
      <c r="G12" s="35"/>
      <c r="H12" s="35"/>
      <c r="I12" s="137" t="s">
        <v>22</v>
      </c>
      <c r="J12" s="141" t="str">
        <f>'Rekapitulace stavby'!AN8</f>
        <v>20. 7. 2022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24</v>
      </c>
      <c r="E14" s="35"/>
      <c r="F14" s="35"/>
      <c r="G14" s="35"/>
      <c r="H14" s="35"/>
      <c r="I14" s="137" t="s">
        <v>25</v>
      </c>
      <c r="J14" s="140" t="s">
        <v>730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">
        <v>731</v>
      </c>
      <c r="F15" s="35"/>
      <c r="G15" s="35"/>
      <c r="H15" s="35"/>
      <c r="I15" s="137" t="s">
        <v>28</v>
      </c>
      <c r="J15" s="140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29</v>
      </c>
      <c r="E17" s="35"/>
      <c r="F17" s="35"/>
      <c r="G17" s="35"/>
      <c r="H17" s="35"/>
      <c r="I17" s="137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28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31</v>
      </c>
      <c r="E20" s="35"/>
      <c r="F20" s="35"/>
      <c r="G20" s="35"/>
      <c r="H20" s="35"/>
      <c r="I20" s="137" t="s">
        <v>25</v>
      </c>
      <c r="J20" s="140" t="s">
        <v>32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">
        <v>33</v>
      </c>
      <c r="F21" s="35"/>
      <c r="G21" s="35"/>
      <c r="H21" s="35"/>
      <c r="I21" s="137" t="s">
        <v>28</v>
      </c>
      <c r="J21" s="140" t="s">
        <v>1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35</v>
      </c>
      <c r="E23" s="35"/>
      <c r="F23" s="35"/>
      <c r="G23" s="35"/>
      <c r="H23" s="35"/>
      <c r="I23" s="137" t="s">
        <v>25</v>
      </c>
      <c r="J23" s="140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tr">
        <f>IF('Rekapitulace stavby'!E20="","",'Rekapitulace stavby'!E20)</f>
        <v xml:space="preserve"> </v>
      </c>
      <c r="F24" s="35"/>
      <c r="G24" s="35"/>
      <c r="H24" s="35"/>
      <c r="I24" s="137" t="s">
        <v>28</v>
      </c>
      <c r="J24" s="140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37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38</v>
      </c>
      <c r="E30" s="35"/>
      <c r="F30" s="35"/>
      <c r="G30" s="35"/>
      <c r="H30" s="35"/>
      <c r="I30" s="35"/>
      <c r="J30" s="148">
        <f>ROUND(J124,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40</v>
      </c>
      <c r="G32" s="35"/>
      <c r="H32" s="35"/>
      <c r="I32" s="149" t="s">
        <v>39</v>
      </c>
      <c r="J32" s="149" t="s">
        <v>41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42</v>
      </c>
      <c r="E33" s="137" t="s">
        <v>43</v>
      </c>
      <c r="F33" s="151">
        <f>ROUND((SUM(BE124:BE186)),  2)</f>
        <v>0</v>
      </c>
      <c r="G33" s="35"/>
      <c r="H33" s="35"/>
      <c r="I33" s="152">
        <v>0.20999999999999999</v>
      </c>
      <c r="J33" s="151">
        <f>ROUND(((SUM(BE124:BE186))*I33),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44</v>
      </c>
      <c r="F34" s="151">
        <f>ROUND((SUM(BF124:BF186)),  2)</f>
        <v>0</v>
      </c>
      <c r="G34" s="35"/>
      <c r="H34" s="35"/>
      <c r="I34" s="152">
        <v>0.14999999999999999</v>
      </c>
      <c r="J34" s="151">
        <f>ROUND(((SUM(BF124:BF186))*I34),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45</v>
      </c>
      <c r="F35" s="151">
        <f>ROUND((SUM(BG124:BG186)),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46</v>
      </c>
      <c r="F36" s="151">
        <f>ROUND((SUM(BH124:BH186)),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47</v>
      </c>
      <c r="F37" s="151">
        <f>ROUND((SUM(BI124:BI186)),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48</v>
      </c>
      <c r="E39" s="155"/>
      <c r="F39" s="155"/>
      <c r="G39" s="156" t="s">
        <v>49</v>
      </c>
      <c r="H39" s="157" t="s">
        <v>50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51</v>
      </c>
      <c r="E50" s="161"/>
      <c r="F50" s="161"/>
      <c r="G50" s="160" t="s">
        <v>52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53</v>
      </c>
      <c r="E61" s="163"/>
      <c r="F61" s="164" t="s">
        <v>54</v>
      </c>
      <c r="G61" s="162" t="s">
        <v>53</v>
      </c>
      <c r="H61" s="163"/>
      <c r="I61" s="163"/>
      <c r="J61" s="165" t="s">
        <v>54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55</v>
      </c>
      <c r="E65" s="166"/>
      <c r="F65" s="166"/>
      <c r="G65" s="160" t="s">
        <v>56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53</v>
      </c>
      <c r="E76" s="163"/>
      <c r="F76" s="164" t="s">
        <v>54</v>
      </c>
      <c r="G76" s="162" t="s">
        <v>53</v>
      </c>
      <c r="H76" s="163"/>
      <c r="I76" s="163"/>
      <c r="J76" s="165" t="s">
        <v>54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122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71" t="str">
        <f>E7</f>
        <v>Obnova a propojení vodovodních řadů v ulici Palackého v Českém Brodě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120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SO308 - Kanalizační přípojky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>Český Brod</v>
      </c>
      <c r="G89" s="37"/>
      <c r="H89" s="37"/>
      <c r="I89" s="29" t="s">
        <v>22</v>
      </c>
      <c r="J89" s="76" t="str">
        <f>IF(J12="","",J12)</f>
        <v>20. 7. 2022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24</v>
      </c>
      <c r="D91" s="37"/>
      <c r="E91" s="37"/>
      <c r="F91" s="24" t="str">
        <f>E15</f>
        <v>Bytové družstvo v Palackého ulici 485, 28201 Český</v>
      </c>
      <c r="G91" s="37"/>
      <c r="H91" s="37"/>
      <c r="I91" s="29" t="s">
        <v>31</v>
      </c>
      <c r="J91" s="33" t="str">
        <f>E21</f>
        <v>LNConsult s.r.o., U hřiště 250, 25083 Škvorec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29</v>
      </c>
      <c r="D92" s="37"/>
      <c r="E92" s="37"/>
      <c r="F92" s="24" t="str">
        <f>IF(E18="","",E18)</f>
        <v>Vyplň údaj</v>
      </c>
      <c r="G92" s="37"/>
      <c r="H92" s="37"/>
      <c r="I92" s="29" t="s">
        <v>35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2" t="s">
        <v>123</v>
      </c>
      <c r="D94" s="173"/>
      <c r="E94" s="173"/>
      <c r="F94" s="173"/>
      <c r="G94" s="173"/>
      <c r="H94" s="173"/>
      <c r="I94" s="173"/>
      <c r="J94" s="174" t="s">
        <v>124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5" t="s">
        <v>125</v>
      </c>
      <c r="D96" s="37"/>
      <c r="E96" s="37"/>
      <c r="F96" s="37"/>
      <c r="G96" s="37"/>
      <c r="H96" s="37"/>
      <c r="I96" s="37"/>
      <c r="J96" s="107">
        <f>J124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126</v>
      </c>
    </row>
    <row r="97" s="9" customFormat="1" ht="24.96" customHeight="1">
      <c r="A97" s="9"/>
      <c r="B97" s="176"/>
      <c r="C97" s="177"/>
      <c r="D97" s="178" t="s">
        <v>218</v>
      </c>
      <c r="E97" s="179"/>
      <c r="F97" s="179"/>
      <c r="G97" s="179"/>
      <c r="H97" s="179"/>
      <c r="I97" s="179"/>
      <c r="J97" s="180">
        <f>J125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2" customFormat="1" ht="19.92" customHeight="1">
      <c r="A98" s="12"/>
      <c r="B98" s="225"/>
      <c r="C98" s="226"/>
      <c r="D98" s="227" t="s">
        <v>219</v>
      </c>
      <c r="E98" s="228"/>
      <c r="F98" s="228"/>
      <c r="G98" s="228"/>
      <c r="H98" s="228"/>
      <c r="I98" s="228"/>
      <c r="J98" s="229">
        <f>J126</f>
        <v>0</v>
      </c>
      <c r="K98" s="226"/>
      <c r="L98" s="230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="12" customFormat="1" ht="19.92" customHeight="1">
      <c r="A99" s="12"/>
      <c r="B99" s="225"/>
      <c r="C99" s="226"/>
      <c r="D99" s="227" t="s">
        <v>755</v>
      </c>
      <c r="E99" s="228"/>
      <c r="F99" s="228"/>
      <c r="G99" s="228"/>
      <c r="H99" s="228"/>
      <c r="I99" s="228"/>
      <c r="J99" s="229">
        <f>J146</f>
        <v>0</v>
      </c>
      <c r="K99" s="226"/>
      <c r="L99" s="230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="12" customFormat="1" ht="19.92" customHeight="1">
      <c r="A100" s="12"/>
      <c r="B100" s="225"/>
      <c r="C100" s="226"/>
      <c r="D100" s="227" t="s">
        <v>430</v>
      </c>
      <c r="E100" s="228"/>
      <c r="F100" s="228"/>
      <c r="G100" s="228"/>
      <c r="H100" s="228"/>
      <c r="I100" s="228"/>
      <c r="J100" s="229">
        <f>J150</f>
        <v>0</v>
      </c>
      <c r="K100" s="226"/>
      <c r="L100" s="230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="12" customFormat="1" ht="19.92" customHeight="1">
      <c r="A101" s="12"/>
      <c r="B101" s="225"/>
      <c r="C101" s="226"/>
      <c r="D101" s="227" t="s">
        <v>221</v>
      </c>
      <c r="E101" s="228"/>
      <c r="F101" s="228"/>
      <c r="G101" s="228"/>
      <c r="H101" s="228"/>
      <c r="I101" s="228"/>
      <c r="J101" s="229">
        <f>J152</f>
        <v>0</v>
      </c>
      <c r="K101" s="226"/>
      <c r="L101" s="230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="12" customFormat="1" ht="19.92" customHeight="1">
      <c r="A102" s="12"/>
      <c r="B102" s="225"/>
      <c r="C102" s="226"/>
      <c r="D102" s="227" t="s">
        <v>222</v>
      </c>
      <c r="E102" s="228"/>
      <c r="F102" s="228"/>
      <c r="G102" s="228"/>
      <c r="H102" s="228"/>
      <c r="I102" s="228"/>
      <c r="J102" s="229">
        <f>J175</f>
        <v>0</v>
      </c>
      <c r="K102" s="226"/>
      <c r="L102" s="230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="12" customFormat="1" ht="19.92" customHeight="1">
      <c r="A103" s="12"/>
      <c r="B103" s="225"/>
      <c r="C103" s="226"/>
      <c r="D103" s="227" t="s">
        <v>223</v>
      </c>
      <c r="E103" s="228"/>
      <c r="F103" s="228"/>
      <c r="G103" s="228"/>
      <c r="H103" s="228"/>
      <c r="I103" s="228"/>
      <c r="J103" s="229">
        <f>J180</f>
        <v>0</v>
      </c>
      <c r="K103" s="226"/>
      <c r="L103" s="230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="12" customFormat="1" ht="19.92" customHeight="1">
      <c r="A104" s="12"/>
      <c r="B104" s="225"/>
      <c r="C104" s="226"/>
      <c r="D104" s="227" t="s">
        <v>224</v>
      </c>
      <c r="E104" s="228"/>
      <c r="F104" s="228"/>
      <c r="G104" s="228"/>
      <c r="H104" s="228"/>
      <c r="I104" s="228"/>
      <c r="J104" s="229">
        <f>J185</f>
        <v>0</v>
      </c>
      <c r="K104" s="226"/>
      <c r="L104" s="230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</row>
    <row r="105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63"/>
      <c r="C106" s="64"/>
      <c r="D106" s="64"/>
      <c r="E106" s="64"/>
      <c r="F106" s="64"/>
      <c r="G106" s="64"/>
      <c r="H106" s="64"/>
      <c r="I106" s="64"/>
      <c r="J106" s="64"/>
      <c r="K106" s="64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="2" customFormat="1" ht="6.96" customHeight="1">
      <c r="A110" s="35"/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129</v>
      </c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16</v>
      </c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6.25" customHeight="1">
      <c r="A114" s="35"/>
      <c r="B114" s="36"/>
      <c r="C114" s="37"/>
      <c r="D114" s="37"/>
      <c r="E114" s="171" t="str">
        <f>E7</f>
        <v>Obnova a propojení vodovodních řadů v ulici Palackého v Českém Brodě</v>
      </c>
      <c r="F114" s="29"/>
      <c r="G114" s="29"/>
      <c r="H114" s="29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120</v>
      </c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6.5" customHeight="1">
      <c r="A116" s="35"/>
      <c r="B116" s="36"/>
      <c r="C116" s="37"/>
      <c r="D116" s="37"/>
      <c r="E116" s="73" t="str">
        <f>E9</f>
        <v>SO308 - Kanalizační přípojky</v>
      </c>
      <c r="F116" s="37"/>
      <c r="G116" s="37"/>
      <c r="H116" s="37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20</v>
      </c>
      <c r="D118" s="37"/>
      <c r="E118" s="37"/>
      <c r="F118" s="24" t="str">
        <f>F12</f>
        <v>Český Brod</v>
      </c>
      <c r="G118" s="37"/>
      <c r="H118" s="37"/>
      <c r="I118" s="29" t="s">
        <v>22</v>
      </c>
      <c r="J118" s="76" t="str">
        <f>IF(J12="","",J12)</f>
        <v>20. 7. 2022</v>
      </c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40.05" customHeight="1">
      <c r="A120" s="35"/>
      <c r="B120" s="36"/>
      <c r="C120" s="29" t="s">
        <v>24</v>
      </c>
      <c r="D120" s="37"/>
      <c r="E120" s="37"/>
      <c r="F120" s="24" t="str">
        <f>E15</f>
        <v>Bytové družstvo v Palackého ulici 485, 28201 Český</v>
      </c>
      <c r="G120" s="37"/>
      <c r="H120" s="37"/>
      <c r="I120" s="29" t="s">
        <v>31</v>
      </c>
      <c r="J120" s="33" t="str">
        <f>E21</f>
        <v>LNConsult s.r.o., U hřiště 250, 25083 Škvorec</v>
      </c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5.15" customHeight="1">
      <c r="A121" s="35"/>
      <c r="B121" s="36"/>
      <c r="C121" s="29" t="s">
        <v>29</v>
      </c>
      <c r="D121" s="37"/>
      <c r="E121" s="37"/>
      <c r="F121" s="24" t="str">
        <f>IF(E18="","",E18)</f>
        <v>Vyplň údaj</v>
      </c>
      <c r="G121" s="37"/>
      <c r="H121" s="37"/>
      <c r="I121" s="29" t="s">
        <v>35</v>
      </c>
      <c r="J121" s="33" t="str">
        <f>E24</f>
        <v xml:space="preserve"> </v>
      </c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0.32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10" customFormat="1" ht="29.28" customHeight="1">
      <c r="A123" s="182"/>
      <c r="B123" s="183"/>
      <c r="C123" s="184" t="s">
        <v>130</v>
      </c>
      <c r="D123" s="185" t="s">
        <v>63</v>
      </c>
      <c r="E123" s="185" t="s">
        <v>59</v>
      </c>
      <c r="F123" s="185" t="s">
        <v>60</v>
      </c>
      <c r="G123" s="185" t="s">
        <v>131</v>
      </c>
      <c r="H123" s="185" t="s">
        <v>132</v>
      </c>
      <c r="I123" s="185" t="s">
        <v>133</v>
      </c>
      <c r="J123" s="185" t="s">
        <v>124</v>
      </c>
      <c r="K123" s="186" t="s">
        <v>134</v>
      </c>
      <c r="L123" s="187"/>
      <c r="M123" s="97" t="s">
        <v>1</v>
      </c>
      <c r="N123" s="98" t="s">
        <v>42</v>
      </c>
      <c r="O123" s="98" t="s">
        <v>135</v>
      </c>
      <c r="P123" s="98" t="s">
        <v>136</v>
      </c>
      <c r="Q123" s="98" t="s">
        <v>137</v>
      </c>
      <c r="R123" s="98" t="s">
        <v>138</v>
      </c>
      <c r="S123" s="98" t="s">
        <v>139</v>
      </c>
      <c r="T123" s="99" t="s">
        <v>140</v>
      </c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</row>
    <row r="124" s="2" customFormat="1" ht="22.8" customHeight="1">
      <c r="A124" s="35"/>
      <c r="B124" s="36"/>
      <c r="C124" s="104" t="s">
        <v>141</v>
      </c>
      <c r="D124" s="37"/>
      <c r="E124" s="37"/>
      <c r="F124" s="37"/>
      <c r="G124" s="37"/>
      <c r="H124" s="37"/>
      <c r="I124" s="37"/>
      <c r="J124" s="188">
        <f>BK124</f>
        <v>0</v>
      </c>
      <c r="K124" s="37"/>
      <c r="L124" s="41"/>
      <c r="M124" s="100"/>
      <c r="N124" s="189"/>
      <c r="O124" s="101"/>
      <c r="P124" s="190">
        <f>P125</f>
        <v>0</v>
      </c>
      <c r="Q124" s="101"/>
      <c r="R124" s="190">
        <f>R125</f>
        <v>86.577948729999989</v>
      </c>
      <c r="S124" s="101"/>
      <c r="T124" s="191">
        <f>T125</f>
        <v>22.608000000000001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4" t="s">
        <v>77</v>
      </c>
      <c r="AU124" s="14" t="s">
        <v>126</v>
      </c>
      <c r="BK124" s="192">
        <f>BK125</f>
        <v>0</v>
      </c>
    </row>
    <row r="125" s="11" customFormat="1" ht="25.92" customHeight="1">
      <c r="A125" s="11"/>
      <c r="B125" s="193"/>
      <c r="C125" s="194"/>
      <c r="D125" s="195" t="s">
        <v>77</v>
      </c>
      <c r="E125" s="196" t="s">
        <v>225</v>
      </c>
      <c r="F125" s="196" t="s">
        <v>226</v>
      </c>
      <c r="G125" s="194"/>
      <c r="H125" s="194"/>
      <c r="I125" s="197"/>
      <c r="J125" s="198">
        <f>BK125</f>
        <v>0</v>
      </c>
      <c r="K125" s="194"/>
      <c r="L125" s="199"/>
      <c r="M125" s="200"/>
      <c r="N125" s="201"/>
      <c r="O125" s="201"/>
      <c r="P125" s="202">
        <f>P126+P146+P150+P152+P175+P180+P185</f>
        <v>0</v>
      </c>
      <c r="Q125" s="201"/>
      <c r="R125" s="202">
        <f>R126+R146+R150+R152+R175+R180+R185</f>
        <v>86.577948729999989</v>
      </c>
      <c r="S125" s="201"/>
      <c r="T125" s="203">
        <f>T126+T146+T150+T152+T175+T180+T185</f>
        <v>22.608000000000001</v>
      </c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R125" s="204" t="s">
        <v>86</v>
      </c>
      <c r="AT125" s="205" t="s">
        <v>77</v>
      </c>
      <c r="AU125" s="205" t="s">
        <v>78</v>
      </c>
      <c r="AY125" s="204" t="s">
        <v>144</v>
      </c>
      <c r="BK125" s="206">
        <f>BK126+BK146+BK150+BK152+BK175+BK180+BK185</f>
        <v>0</v>
      </c>
    </row>
    <row r="126" s="11" customFormat="1" ht="22.8" customHeight="1">
      <c r="A126" s="11"/>
      <c r="B126" s="193"/>
      <c r="C126" s="194"/>
      <c r="D126" s="195" t="s">
        <v>77</v>
      </c>
      <c r="E126" s="231" t="s">
        <v>86</v>
      </c>
      <c r="F126" s="231" t="s">
        <v>227</v>
      </c>
      <c r="G126" s="194"/>
      <c r="H126" s="194"/>
      <c r="I126" s="197"/>
      <c r="J126" s="232">
        <f>BK126</f>
        <v>0</v>
      </c>
      <c r="K126" s="194"/>
      <c r="L126" s="199"/>
      <c r="M126" s="200"/>
      <c r="N126" s="201"/>
      <c r="O126" s="201"/>
      <c r="P126" s="202">
        <f>SUM(P127:P145)</f>
        <v>0</v>
      </c>
      <c r="Q126" s="201"/>
      <c r="R126" s="202">
        <f>SUM(R127:R145)</f>
        <v>40.972484039999998</v>
      </c>
      <c r="S126" s="201"/>
      <c r="T126" s="203">
        <f>SUM(T127:T145)</f>
        <v>0</v>
      </c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R126" s="204" t="s">
        <v>86</v>
      </c>
      <c r="AT126" s="205" t="s">
        <v>77</v>
      </c>
      <c r="AU126" s="205" t="s">
        <v>86</v>
      </c>
      <c r="AY126" s="204" t="s">
        <v>144</v>
      </c>
      <c r="BK126" s="206">
        <f>SUM(BK127:BK145)</f>
        <v>0</v>
      </c>
    </row>
    <row r="127" s="2" customFormat="1" ht="21.75" customHeight="1">
      <c r="A127" s="35"/>
      <c r="B127" s="36"/>
      <c r="C127" s="207" t="s">
        <v>86</v>
      </c>
      <c r="D127" s="207" t="s">
        <v>147</v>
      </c>
      <c r="E127" s="208" t="s">
        <v>245</v>
      </c>
      <c r="F127" s="209" t="s">
        <v>246</v>
      </c>
      <c r="G127" s="210" t="s">
        <v>247</v>
      </c>
      <c r="H127" s="211">
        <v>4.0800000000000001</v>
      </c>
      <c r="I127" s="212"/>
      <c r="J127" s="213">
        <f>ROUND(I127*H127,2)</f>
        <v>0</v>
      </c>
      <c r="K127" s="209" t="s">
        <v>248</v>
      </c>
      <c r="L127" s="41"/>
      <c r="M127" s="214" t="s">
        <v>1</v>
      </c>
      <c r="N127" s="215" t="s">
        <v>43</v>
      </c>
      <c r="O127" s="88"/>
      <c r="P127" s="216">
        <f>O127*H127</f>
        <v>0</v>
      </c>
      <c r="Q127" s="216">
        <v>0</v>
      </c>
      <c r="R127" s="216">
        <f>Q127*H127</f>
        <v>0</v>
      </c>
      <c r="S127" s="216">
        <v>0</v>
      </c>
      <c r="T127" s="21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8" t="s">
        <v>161</v>
      </c>
      <c r="AT127" s="218" t="s">
        <v>147</v>
      </c>
      <c r="AU127" s="218" t="s">
        <v>88</v>
      </c>
      <c r="AY127" s="14" t="s">
        <v>144</v>
      </c>
      <c r="BE127" s="219">
        <f>IF(N127="základní",J127,0)</f>
        <v>0</v>
      </c>
      <c r="BF127" s="219">
        <f>IF(N127="snížená",J127,0)</f>
        <v>0</v>
      </c>
      <c r="BG127" s="219">
        <f>IF(N127="zákl. přenesená",J127,0)</f>
        <v>0</v>
      </c>
      <c r="BH127" s="219">
        <f>IF(N127="sníž. přenesená",J127,0)</f>
        <v>0</v>
      </c>
      <c r="BI127" s="219">
        <f>IF(N127="nulová",J127,0)</f>
        <v>0</v>
      </c>
      <c r="BJ127" s="14" t="s">
        <v>86</v>
      </c>
      <c r="BK127" s="219">
        <f>ROUND(I127*H127,2)</f>
        <v>0</v>
      </c>
      <c r="BL127" s="14" t="s">
        <v>161</v>
      </c>
      <c r="BM127" s="218" t="s">
        <v>440</v>
      </c>
    </row>
    <row r="128" s="2" customFormat="1" ht="24.15" customHeight="1">
      <c r="A128" s="35"/>
      <c r="B128" s="36"/>
      <c r="C128" s="207" t="s">
        <v>88</v>
      </c>
      <c r="D128" s="207" t="s">
        <v>147</v>
      </c>
      <c r="E128" s="208" t="s">
        <v>447</v>
      </c>
      <c r="F128" s="209" t="s">
        <v>448</v>
      </c>
      <c r="G128" s="210" t="s">
        <v>247</v>
      </c>
      <c r="H128" s="211">
        <v>81.599999999999994</v>
      </c>
      <c r="I128" s="212"/>
      <c r="J128" s="213">
        <f>ROUND(I128*H128,2)</f>
        <v>0</v>
      </c>
      <c r="K128" s="209" t="s">
        <v>274</v>
      </c>
      <c r="L128" s="41"/>
      <c r="M128" s="214" t="s">
        <v>1</v>
      </c>
      <c r="N128" s="215" t="s">
        <v>43</v>
      </c>
      <c r="O128" s="88"/>
      <c r="P128" s="216">
        <f>O128*H128</f>
        <v>0</v>
      </c>
      <c r="Q128" s="216">
        <v>0</v>
      </c>
      <c r="R128" s="216">
        <f>Q128*H128</f>
        <v>0</v>
      </c>
      <c r="S128" s="216">
        <v>0</v>
      </c>
      <c r="T128" s="21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8" t="s">
        <v>161</v>
      </c>
      <c r="AT128" s="218" t="s">
        <v>147</v>
      </c>
      <c r="AU128" s="218" t="s">
        <v>88</v>
      </c>
      <c r="AY128" s="14" t="s">
        <v>144</v>
      </c>
      <c r="BE128" s="219">
        <f>IF(N128="základní",J128,0)</f>
        <v>0</v>
      </c>
      <c r="BF128" s="219">
        <f>IF(N128="snížená",J128,0)</f>
        <v>0</v>
      </c>
      <c r="BG128" s="219">
        <f>IF(N128="zákl. přenesená",J128,0)</f>
        <v>0</v>
      </c>
      <c r="BH128" s="219">
        <f>IF(N128="sníž. přenesená",J128,0)</f>
        <v>0</v>
      </c>
      <c r="BI128" s="219">
        <f>IF(N128="nulová",J128,0)</f>
        <v>0</v>
      </c>
      <c r="BJ128" s="14" t="s">
        <v>86</v>
      </c>
      <c r="BK128" s="219">
        <f>ROUND(I128*H128,2)</f>
        <v>0</v>
      </c>
      <c r="BL128" s="14" t="s">
        <v>161</v>
      </c>
      <c r="BM128" s="218" t="s">
        <v>449</v>
      </c>
    </row>
    <row r="129" s="2" customFormat="1" ht="24.15" customHeight="1">
      <c r="A129" s="35"/>
      <c r="B129" s="36"/>
      <c r="C129" s="207" t="s">
        <v>157</v>
      </c>
      <c r="D129" s="207" t="s">
        <v>147</v>
      </c>
      <c r="E129" s="208" t="s">
        <v>450</v>
      </c>
      <c r="F129" s="209" t="s">
        <v>451</v>
      </c>
      <c r="G129" s="210" t="s">
        <v>247</v>
      </c>
      <c r="H129" s="211">
        <v>40.799999999999997</v>
      </c>
      <c r="I129" s="212"/>
      <c r="J129" s="213">
        <f>ROUND(I129*H129,2)</f>
        <v>0</v>
      </c>
      <c r="K129" s="209" t="s">
        <v>248</v>
      </c>
      <c r="L129" s="41"/>
      <c r="M129" s="214" t="s">
        <v>1</v>
      </c>
      <c r="N129" s="215" t="s">
        <v>43</v>
      </c>
      <c r="O129" s="88"/>
      <c r="P129" s="216">
        <f>O129*H129</f>
        <v>0</v>
      </c>
      <c r="Q129" s="216">
        <v>0</v>
      </c>
      <c r="R129" s="216">
        <f>Q129*H129</f>
        <v>0</v>
      </c>
      <c r="S129" s="216">
        <v>0</v>
      </c>
      <c r="T129" s="21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8" t="s">
        <v>161</v>
      </c>
      <c r="AT129" s="218" t="s">
        <v>147</v>
      </c>
      <c r="AU129" s="218" t="s">
        <v>88</v>
      </c>
      <c r="AY129" s="14" t="s">
        <v>144</v>
      </c>
      <c r="BE129" s="219">
        <f>IF(N129="základní",J129,0)</f>
        <v>0</v>
      </c>
      <c r="BF129" s="219">
        <f>IF(N129="snížená",J129,0)</f>
        <v>0</v>
      </c>
      <c r="BG129" s="219">
        <f>IF(N129="zákl. přenesená",J129,0)</f>
        <v>0</v>
      </c>
      <c r="BH129" s="219">
        <f>IF(N129="sníž. přenesená",J129,0)</f>
        <v>0</v>
      </c>
      <c r="BI129" s="219">
        <f>IF(N129="nulová",J129,0)</f>
        <v>0</v>
      </c>
      <c r="BJ129" s="14" t="s">
        <v>86</v>
      </c>
      <c r="BK129" s="219">
        <f>ROUND(I129*H129,2)</f>
        <v>0</v>
      </c>
      <c r="BL129" s="14" t="s">
        <v>161</v>
      </c>
      <c r="BM129" s="218" t="s">
        <v>452</v>
      </c>
    </row>
    <row r="130" s="2" customFormat="1" ht="33" customHeight="1">
      <c r="A130" s="35"/>
      <c r="B130" s="36"/>
      <c r="C130" s="207" t="s">
        <v>161</v>
      </c>
      <c r="D130" s="207" t="s">
        <v>147</v>
      </c>
      <c r="E130" s="208" t="s">
        <v>456</v>
      </c>
      <c r="F130" s="209" t="s">
        <v>457</v>
      </c>
      <c r="G130" s="210" t="s">
        <v>247</v>
      </c>
      <c r="H130" s="211">
        <v>24.600000000000001</v>
      </c>
      <c r="I130" s="212"/>
      <c r="J130" s="213">
        <f>ROUND(I130*H130,2)</f>
        <v>0</v>
      </c>
      <c r="K130" s="209" t="s">
        <v>274</v>
      </c>
      <c r="L130" s="41"/>
      <c r="M130" s="214" t="s">
        <v>1</v>
      </c>
      <c r="N130" s="215" t="s">
        <v>43</v>
      </c>
      <c r="O130" s="88"/>
      <c r="P130" s="216">
        <f>O130*H130</f>
        <v>0</v>
      </c>
      <c r="Q130" s="216">
        <v>0</v>
      </c>
      <c r="R130" s="216">
        <f>Q130*H130</f>
        <v>0</v>
      </c>
      <c r="S130" s="216">
        <v>0</v>
      </c>
      <c r="T130" s="21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8" t="s">
        <v>161</v>
      </c>
      <c r="AT130" s="218" t="s">
        <v>147</v>
      </c>
      <c r="AU130" s="218" t="s">
        <v>88</v>
      </c>
      <c r="AY130" s="14" t="s">
        <v>144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14" t="s">
        <v>86</v>
      </c>
      <c r="BK130" s="219">
        <f>ROUND(I130*H130,2)</f>
        <v>0</v>
      </c>
      <c r="BL130" s="14" t="s">
        <v>161</v>
      </c>
      <c r="BM130" s="218" t="s">
        <v>458</v>
      </c>
    </row>
    <row r="131" s="2" customFormat="1" ht="21.75" customHeight="1">
      <c r="A131" s="35"/>
      <c r="B131" s="36"/>
      <c r="C131" s="207" t="s">
        <v>143</v>
      </c>
      <c r="D131" s="207" t="s">
        <v>147</v>
      </c>
      <c r="E131" s="208" t="s">
        <v>459</v>
      </c>
      <c r="F131" s="209" t="s">
        <v>460</v>
      </c>
      <c r="G131" s="210" t="s">
        <v>230</v>
      </c>
      <c r="H131" s="211">
        <v>204</v>
      </c>
      <c r="I131" s="212"/>
      <c r="J131" s="213">
        <f>ROUND(I131*H131,2)</f>
        <v>0</v>
      </c>
      <c r="K131" s="209" t="s">
        <v>151</v>
      </c>
      <c r="L131" s="41"/>
      <c r="M131" s="214" t="s">
        <v>1</v>
      </c>
      <c r="N131" s="215" t="s">
        <v>43</v>
      </c>
      <c r="O131" s="88"/>
      <c r="P131" s="216">
        <f>O131*H131</f>
        <v>0</v>
      </c>
      <c r="Q131" s="216">
        <v>0.00083850999999999999</v>
      </c>
      <c r="R131" s="216">
        <f>Q131*H131</f>
        <v>0.17105603999999999</v>
      </c>
      <c r="S131" s="216">
        <v>0</v>
      </c>
      <c r="T131" s="21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8" t="s">
        <v>161</v>
      </c>
      <c r="AT131" s="218" t="s">
        <v>147</v>
      </c>
      <c r="AU131" s="218" t="s">
        <v>88</v>
      </c>
      <c r="AY131" s="14" t="s">
        <v>144</v>
      </c>
      <c r="BE131" s="219">
        <f>IF(N131="základní",J131,0)</f>
        <v>0</v>
      </c>
      <c r="BF131" s="219">
        <f>IF(N131="snížená",J131,0)</f>
        <v>0</v>
      </c>
      <c r="BG131" s="219">
        <f>IF(N131="zákl. přenesená",J131,0)</f>
        <v>0</v>
      </c>
      <c r="BH131" s="219">
        <f>IF(N131="sníž. přenesená",J131,0)</f>
        <v>0</v>
      </c>
      <c r="BI131" s="219">
        <f>IF(N131="nulová",J131,0)</f>
        <v>0</v>
      </c>
      <c r="BJ131" s="14" t="s">
        <v>86</v>
      </c>
      <c r="BK131" s="219">
        <f>ROUND(I131*H131,2)</f>
        <v>0</v>
      </c>
      <c r="BL131" s="14" t="s">
        <v>161</v>
      </c>
      <c r="BM131" s="218" t="s">
        <v>860</v>
      </c>
    </row>
    <row r="132" s="2" customFormat="1" ht="24.15" customHeight="1">
      <c r="A132" s="35"/>
      <c r="B132" s="36"/>
      <c r="C132" s="207" t="s">
        <v>169</v>
      </c>
      <c r="D132" s="207" t="s">
        <v>147</v>
      </c>
      <c r="E132" s="208" t="s">
        <v>462</v>
      </c>
      <c r="F132" s="209" t="s">
        <v>463</v>
      </c>
      <c r="G132" s="210" t="s">
        <v>230</v>
      </c>
      <c r="H132" s="211">
        <v>204</v>
      </c>
      <c r="I132" s="212"/>
      <c r="J132" s="213">
        <f>ROUND(I132*H132,2)</f>
        <v>0</v>
      </c>
      <c r="K132" s="209" t="s">
        <v>151</v>
      </c>
      <c r="L132" s="41"/>
      <c r="M132" s="214" t="s">
        <v>1</v>
      </c>
      <c r="N132" s="215" t="s">
        <v>43</v>
      </c>
      <c r="O132" s="88"/>
      <c r="P132" s="216">
        <f>O132*H132</f>
        <v>0</v>
      </c>
      <c r="Q132" s="216">
        <v>0</v>
      </c>
      <c r="R132" s="216">
        <f>Q132*H132</f>
        <v>0</v>
      </c>
      <c r="S132" s="216">
        <v>0</v>
      </c>
      <c r="T132" s="21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8" t="s">
        <v>161</v>
      </c>
      <c r="AT132" s="218" t="s">
        <v>147</v>
      </c>
      <c r="AU132" s="218" t="s">
        <v>88</v>
      </c>
      <c r="AY132" s="14" t="s">
        <v>144</v>
      </c>
      <c r="BE132" s="219">
        <f>IF(N132="základní",J132,0)</f>
        <v>0</v>
      </c>
      <c r="BF132" s="219">
        <f>IF(N132="snížená",J132,0)</f>
        <v>0</v>
      </c>
      <c r="BG132" s="219">
        <f>IF(N132="zákl. přenesená",J132,0)</f>
        <v>0</v>
      </c>
      <c r="BH132" s="219">
        <f>IF(N132="sníž. přenesená",J132,0)</f>
        <v>0</v>
      </c>
      <c r="BI132" s="219">
        <f>IF(N132="nulová",J132,0)</f>
        <v>0</v>
      </c>
      <c r="BJ132" s="14" t="s">
        <v>86</v>
      </c>
      <c r="BK132" s="219">
        <f>ROUND(I132*H132,2)</f>
        <v>0</v>
      </c>
      <c r="BL132" s="14" t="s">
        <v>161</v>
      </c>
      <c r="BM132" s="218" t="s">
        <v>861</v>
      </c>
    </row>
    <row r="133" s="2" customFormat="1" ht="24.15" customHeight="1">
      <c r="A133" s="35"/>
      <c r="B133" s="36"/>
      <c r="C133" s="207" t="s">
        <v>174</v>
      </c>
      <c r="D133" s="207" t="s">
        <v>147</v>
      </c>
      <c r="E133" s="208" t="s">
        <v>260</v>
      </c>
      <c r="F133" s="209" t="s">
        <v>261</v>
      </c>
      <c r="G133" s="210" t="s">
        <v>247</v>
      </c>
      <c r="H133" s="211">
        <v>81.599999999999994</v>
      </c>
      <c r="I133" s="212"/>
      <c r="J133" s="213">
        <f>ROUND(I133*H133,2)</f>
        <v>0</v>
      </c>
      <c r="K133" s="209" t="s">
        <v>248</v>
      </c>
      <c r="L133" s="41"/>
      <c r="M133" s="214" t="s">
        <v>1</v>
      </c>
      <c r="N133" s="215" t="s">
        <v>43</v>
      </c>
      <c r="O133" s="88"/>
      <c r="P133" s="216">
        <f>O133*H133</f>
        <v>0</v>
      </c>
      <c r="Q133" s="216">
        <v>0</v>
      </c>
      <c r="R133" s="216">
        <f>Q133*H133</f>
        <v>0</v>
      </c>
      <c r="S133" s="216">
        <v>0</v>
      </c>
      <c r="T133" s="21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8" t="s">
        <v>161</v>
      </c>
      <c r="AT133" s="218" t="s">
        <v>147</v>
      </c>
      <c r="AU133" s="218" t="s">
        <v>88</v>
      </c>
      <c r="AY133" s="14" t="s">
        <v>144</v>
      </c>
      <c r="BE133" s="219">
        <f>IF(N133="základní",J133,0)</f>
        <v>0</v>
      </c>
      <c r="BF133" s="219">
        <f>IF(N133="snížená",J133,0)</f>
        <v>0</v>
      </c>
      <c r="BG133" s="219">
        <f>IF(N133="zákl. přenesená",J133,0)</f>
        <v>0</v>
      </c>
      <c r="BH133" s="219">
        <f>IF(N133="sníž. přenesená",J133,0)</f>
        <v>0</v>
      </c>
      <c r="BI133" s="219">
        <f>IF(N133="nulová",J133,0)</f>
        <v>0</v>
      </c>
      <c r="BJ133" s="14" t="s">
        <v>86</v>
      </c>
      <c r="BK133" s="219">
        <f>ROUND(I133*H133,2)</f>
        <v>0</v>
      </c>
      <c r="BL133" s="14" t="s">
        <v>161</v>
      </c>
      <c r="BM133" s="218" t="s">
        <v>862</v>
      </c>
    </row>
    <row r="134" s="2" customFormat="1" ht="21.75" customHeight="1">
      <c r="A134" s="35"/>
      <c r="B134" s="36"/>
      <c r="C134" s="207" t="s">
        <v>179</v>
      </c>
      <c r="D134" s="207" t="s">
        <v>147</v>
      </c>
      <c r="E134" s="208" t="s">
        <v>775</v>
      </c>
      <c r="F134" s="209" t="s">
        <v>776</v>
      </c>
      <c r="G134" s="210" t="s">
        <v>247</v>
      </c>
      <c r="H134" s="211">
        <v>81.599999999999994</v>
      </c>
      <c r="I134" s="212"/>
      <c r="J134" s="213">
        <f>ROUND(I134*H134,2)</f>
        <v>0</v>
      </c>
      <c r="K134" s="209" t="s">
        <v>274</v>
      </c>
      <c r="L134" s="41"/>
      <c r="M134" s="214" t="s">
        <v>1</v>
      </c>
      <c r="N134" s="215" t="s">
        <v>43</v>
      </c>
      <c r="O134" s="88"/>
      <c r="P134" s="216">
        <f>O134*H134</f>
        <v>0</v>
      </c>
      <c r="Q134" s="216">
        <v>0</v>
      </c>
      <c r="R134" s="216">
        <f>Q134*H134</f>
        <v>0</v>
      </c>
      <c r="S134" s="216">
        <v>0</v>
      </c>
      <c r="T134" s="21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8" t="s">
        <v>161</v>
      </c>
      <c r="AT134" s="218" t="s">
        <v>147</v>
      </c>
      <c r="AU134" s="218" t="s">
        <v>88</v>
      </c>
      <c r="AY134" s="14" t="s">
        <v>144</v>
      </c>
      <c r="BE134" s="219">
        <f>IF(N134="základní",J134,0)</f>
        <v>0</v>
      </c>
      <c r="BF134" s="219">
        <f>IF(N134="snížená",J134,0)</f>
        <v>0</v>
      </c>
      <c r="BG134" s="219">
        <f>IF(N134="zákl. přenesená",J134,0)</f>
        <v>0</v>
      </c>
      <c r="BH134" s="219">
        <f>IF(N134="sníž. přenesená",J134,0)</f>
        <v>0</v>
      </c>
      <c r="BI134" s="219">
        <f>IF(N134="nulová",J134,0)</f>
        <v>0</v>
      </c>
      <c r="BJ134" s="14" t="s">
        <v>86</v>
      </c>
      <c r="BK134" s="219">
        <f>ROUND(I134*H134,2)</f>
        <v>0</v>
      </c>
      <c r="BL134" s="14" t="s">
        <v>161</v>
      </c>
      <c r="BM134" s="218" t="s">
        <v>777</v>
      </c>
    </row>
    <row r="135" s="2" customFormat="1" ht="24.15" customHeight="1">
      <c r="A135" s="35"/>
      <c r="B135" s="36"/>
      <c r="C135" s="207" t="s">
        <v>183</v>
      </c>
      <c r="D135" s="207" t="s">
        <v>147</v>
      </c>
      <c r="E135" s="208" t="s">
        <v>466</v>
      </c>
      <c r="F135" s="209" t="s">
        <v>467</v>
      </c>
      <c r="G135" s="210" t="s">
        <v>247</v>
      </c>
      <c r="H135" s="211">
        <v>20.399999999999999</v>
      </c>
      <c r="I135" s="212"/>
      <c r="J135" s="213">
        <f>ROUND(I135*H135,2)</f>
        <v>0</v>
      </c>
      <c r="K135" s="209" t="s">
        <v>248</v>
      </c>
      <c r="L135" s="41"/>
      <c r="M135" s="214" t="s">
        <v>1</v>
      </c>
      <c r="N135" s="215" t="s">
        <v>43</v>
      </c>
      <c r="O135" s="88"/>
      <c r="P135" s="216">
        <f>O135*H135</f>
        <v>0</v>
      </c>
      <c r="Q135" s="216">
        <v>0</v>
      </c>
      <c r="R135" s="216">
        <f>Q135*H135</f>
        <v>0</v>
      </c>
      <c r="S135" s="216">
        <v>0</v>
      </c>
      <c r="T135" s="21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8" t="s">
        <v>161</v>
      </c>
      <c r="AT135" s="218" t="s">
        <v>147</v>
      </c>
      <c r="AU135" s="218" t="s">
        <v>88</v>
      </c>
      <c r="AY135" s="14" t="s">
        <v>144</v>
      </c>
      <c r="BE135" s="219">
        <f>IF(N135="základní",J135,0)</f>
        <v>0</v>
      </c>
      <c r="BF135" s="219">
        <f>IF(N135="snížená",J135,0)</f>
        <v>0</v>
      </c>
      <c r="BG135" s="219">
        <f>IF(N135="zákl. přenesená",J135,0)</f>
        <v>0</v>
      </c>
      <c r="BH135" s="219">
        <f>IF(N135="sníž. přenesená",J135,0)</f>
        <v>0</v>
      </c>
      <c r="BI135" s="219">
        <f>IF(N135="nulová",J135,0)</f>
        <v>0</v>
      </c>
      <c r="BJ135" s="14" t="s">
        <v>86</v>
      </c>
      <c r="BK135" s="219">
        <f>ROUND(I135*H135,2)</f>
        <v>0</v>
      </c>
      <c r="BL135" s="14" t="s">
        <v>161</v>
      </c>
      <c r="BM135" s="218" t="s">
        <v>468</v>
      </c>
    </row>
    <row r="136" s="2" customFormat="1" ht="16.5" customHeight="1">
      <c r="A136" s="35"/>
      <c r="B136" s="36"/>
      <c r="C136" s="207" t="s">
        <v>187</v>
      </c>
      <c r="D136" s="207" t="s">
        <v>147</v>
      </c>
      <c r="E136" s="208" t="s">
        <v>276</v>
      </c>
      <c r="F136" s="209" t="s">
        <v>277</v>
      </c>
      <c r="G136" s="210" t="s">
        <v>247</v>
      </c>
      <c r="H136" s="211">
        <v>20.399999999999999</v>
      </c>
      <c r="I136" s="212"/>
      <c r="J136" s="213">
        <f>ROUND(I136*H136,2)</f>
        <v>0</v>
      </c>
      <c r="K136" s="209" t="s">
        <v>151</v>
      </c>
      <c r="L136" s="41"/>
      <c r="M136" s="214" t="s">
        <v>1</v>
      </c>
      <c r="N136" s="215" t="s">
        <v>43</v>
      </c>
      <c r="O136" s="88"/>
      <c r="P136" s="216">
        <f>O136*H136</f>
        <v>0</v>
      </c>
      <c r="Q136" s="216">
        <v>0</v>
      </c>
      <c r="R136" s="216">
        <f>Q136*H136</f>
        <v>0</v>
      </c>
      <c r="S136" s="216">
        <v>0</v>
      </c>
      <c r="T136" s="21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8" t="s">
        <v>161</v>
      </c>
      <c r="AT136" s="218" t="s">
        <v>147</v>
      </c>
      <c r="AU136" s="218" t="s">
        <v>88</v>
      </c>
      <c r="AY136" s="14" t="s">
        <v>144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14" t="s">
        <v>86</v>
      </c>
      <c r="BK136" s="219">
        <f>ROUND(I136*H136,2)</f>
        <v>0</v>
      </c>
      <c r="BL136" s="14" t="s">
        <v>161</v>
      </c>
      <c r="BM136" s="218" t="s">
        <v>469</v>
      </c>
    </row>
    <row r="137" s="2" customFormat="1" ht="24.15" customHeight="1">
      <c r="A137" s="35"/>
      <c r="B137" s="36"/>
      <c r="C137" s="207" t="s">
        <v>191</v>
      </c>
      <c r="D137" s="207" t="s">
        <v>147</v>
      </c>
      <c r="E137" s="208" t="s">
        <v>470</v>
      </c>
      <c r="F137" s="209" t="s">
        <v>471</v>
      </c>
      <c r="G137" s="210" t="s">
        <v>281</v>
      </c>
      <c r="H137" s="211">
        <v>36.719999999999999</v>
      </c>
      <c r="I137" s="212"/>
      <c r="J137" s="213">
        <f>ROUND(I137*H137,2)</f>
        <v>0</v>
      </c>
      <c r="K137" s="209" t="s">
        <v>248</v>
      </c>
      <c r="L137" s="41"/>
      <c r="M137" s="214" t="s">
        <v>1</v>
      </c>
      <c r="N137" s="215" t="s">
        <v>43</v>
      </c>
      <c r="O137" s="88"/>
      <c r="P137" s="216">
        <f>O137*H137</f>
        <v>0</v>
      </c>
      <c r="Q137" s="216">
        <v>0</v>
      </c>
      <c r="R137" s="216">
        <f>Q137*H137</f>
        <v>0</v>
      </c>
      <c r="S137" s="216">
        <v>0</v>
      </c>
      <c r="T137" s="21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8" t="s">
        <v>161</v>
      </c>
      <c r="AT137" s="218" t="s">
        <v>147</v>
      </c>
      <c r="AU137" s="218" t="s">
        <v>88</v>
      </c>
      <c r="AY137" s="14" t="s">
        <v>144</v>
      </c>
      <c r="BE137" s="219">
        <f>IF(N137="základní",J137,0)</f>
        <v>0</v>
      </c>
      <c r="BF137" s="219">
        <f>IF(N137="snížená",J137,0)</f>
        <v>0</v>
      </c>
      <c r="BG137" s="219">
        <f>IF(N137="zákl. přenesená",J137,0)</f>
        <v>0</v>
      </c>
      <c r="BH137" s="219">
        <f>IF(N137="sníž. přenesená",J137,0)</f>
        <v>0</v>
      </c>
      <c r="BI137" s="219">
        <f>IF(N137="nulová",J137,0)</f>
        <v>0</v>
      </c>
      <c r="BJ137" s="14" t="s">
        <v>86</v>
      </c>
      <c r="BK137" s="219">
        <f>ROUND(I137*H137,2)</f>
        <v>0</v>
      </c>
      <c r="BL137" s="14" t="s">
        <v>161</v>
      </c>
      <c r="BM137" s="218" t="s">
        <v>472</v>
      </c>
    </row>
    <row r="138" s="2" customFormat="1" ht="24.15" customHeight="1">
      <c r="A138" s="35"/>
      <c r="B138" s="36"/>
      <c r="C138" s="207" t="s">
        <v>197</v>
      </c>
      <c r="D138" s="207" t="s">
        <v>147</v>
      </c>
      <c r="E138" s="208" t="s">
        <v>473</v>
      </c>
      <c r="F138" s="209" t="s">
        <v>474</v>
      </c>
      <c r="G138" s="210" t="s">
        <v>247</v>
      </c>
      <c r="H138" s="211">
        <v>20.399999999999999</v>
      </c>
      <c r="I138" s="212"/>
      <c r="J138" s="213">
        <f>ROUND(I138*H138,2)</f>
        <v>0</v>
      </c>
      <c r="K138" s="209" t="s">
        <v>151</v>
      </c>
      <c r="L138" s="41"/>
      <c r="M138" s="214" t="s">
        <v>1</v>
      </c>
      <c r="N138" s="215" t="s">
        <v>43</v>
      </c>
      <c r="O138" s="88"/>
      <c r="P138" s="216">
        <f>O138*H138</f>
        <v>0</v>
      </c>
      <c r="Q138" s="216">
        <v>0</v>
      </c>
      <c r="R138" s="216">
        <f>Q138*H138</f>
        <v>0</v>
      </c>
      <c r="S138" s="216">
        <v>0</v>
      </c>
      <c r="T138" s="21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8" t="s">
        <v>161</v>
      </c>
      <c r="AT138" s="218" t="s">
        <v>147</v>
      </c>
      <c r="AU138" s="218" t="s">
        <v>88</v>
      </c>
      <c r="AY138" s="14" t="s">
        <v>144</v>
      </c>
      <c r="BE138" s="219">
        <f>IF(N138="základní",J138,0)</f>
        <v>0</v>
      </c>
      <c r="BF138" s="219">
        <f>IF(N138="snížená",J138,0)</f>
        <v>0</v>
      </c>
      <c r="BG138" s="219">
        <f>IF(N138="zákl. přenesená",J138,0)</f>
        <v>0</v>
      </c>
      <c r="BH138" s="219">
        <f>IF(N138="sníž. přenesená",J138,0)</f>
        <v>0</v>
      </c>
      <c r="BI138" s="219">
        <f>IF(N138="nulová",J138,0)</f>
        <v>0</v>
      </c>
      <c r="BJ138" s="14" t="s">
        <v>86</v>
      </c>
      <c r="BK138" s="219">
        <f>ROUND(I138*H138,2)</f>
        <v>0</v>
      </c>
      <c r="BL138" s="14" t="s">
        <v>161</v>
      </c>
      <c r="BM138" s="218" t="s">
        <v>863</v>
      </c>
    </row>
    <row r="139" s="2" customFormat="1" ht="24.15" customHeight="1">
      <c r="A139" s="35"/>
      <c r="B139" s="36"/>
      <c r="C139" s="207" t="s">
        <v>201</v>
      </c>
      <c r="D139" s="207" t="s">
        <v>147</v>
      </c>
      <c r="E139" s="208" t="s">
        <v>476</v>
      </c>
      <c r="F139" s="209" t="s">
        <v>477</v>
      </c>
      <c r="G139" s="210" t="s">
        <v>247</v>
      </c>
      <c r="H139" s="211">
        <v>5.0999999999999996</v>
      </c>
      <c r="I139" s="212"/>
      <c r="J139" s="213">
        <f>ROUND(I139*H139,2)</f>
        <v>0</v>
      </c>
      <c r="K139" s="209" t="s">
        <v>151</v>
      </c>
      <c r="L139" s="41"/>
      <c r="M139" s="214" t="s">
        <v>1</v>
      </c>
      <c r="N139" s="215" t="s">
        <v>43</v>
      </c>
      <c r="O139" s="88"/>
      <c r="P139" s="216">
        <f>O139*H139</f>
        <v>0</v>
      </c>
      <c r="Q139" s="216">
        <v>0</v>
      </c>
      <c r="R139" s="216">
        <f>Q139*H139</f>
        <v>0</v>
      </c>
      <c r="S139" s="216">
        <v>0</v>
      </c>
      <c r="T139" s="21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8" t="s">
        <v>161</v>
      </c>
      <c r="AT139" s="218" t="s">
        <v>147</v>
      </c>
      <c r="AU139" s="218" t="s">
        <v>88</v>
      </c>
      <c r="AY139" s="14" t="s">
        <v>144</v>
      </c>
      <c r="BE139" s="219">
        <f>IF(N139="základní",J139,0)</f>
        <v>0</v>
      </c>
      <c r="BF139" s="219">
        <f>IF(N139="snížená",J139,0)</f>
        <v>0</v>
      </c>
      <c r="BG139" s="219">
        <f>IF(N139="zákl. přenesená",J139,0)</f>
        <v>0</v>
      </c>
      <c r="BH139" s="219">
        <f>IF(N139="sníž. přenesená",J139,0)</f>
        <v>0</v>
      </c>
      <c r="BI139" s="219">
        <f>IF(N139="nulová",J139,0)</f>
        <v>0</v>
      </c>
      <c r="BJ139" s="14" t="s">
        <v>86</v>
      </c>
      <c r="BK139" s="219">
        <f>ROUND(I139*H139,2)</f>
        <v>0</v>
      </c>
      <c r="BL139" s="14" t="s">
        <v>161</v>
      </c>
      <c r="BM139" s="218" t="s">
        <v>864</v>
      </c>
    </row>
    <row r="140" s="2" customFormat="1" ht="16.5" customHeight="1">
      <c r="A140" s="35"/>
      <c r="B140" s="36"/>
      <c r="C140" s="233" t="s">
        <v>205</v>
      </c>
      <c r="D140" s="233" t="s">
        <v>307</v>
      </c>
      <c r="E140" s="234" t="s">
        <v>479</v>
      </c>
      <c r="F140" s="235" t="s">
        <v>480</v>
      </c>
      <c r="G140" s="236" t="s">
        <v>281</v>
      </c>
      <c r="H140" s="237">
        <v>40.799999999999997</v>
      </c>
      <c r="I140" s="238"/>
      <c r="J140" s="239">
        <f>ROUND(I140*H140,2)</f>
        <v>0</v>
      </c>
      <c r="K140" s="235" t="s">
        <v>248</v>
      </c>
      <c r="L140" s="240"/>
      <c r="M140" s="241" t="s">
        <v>1</v>
      </c>
      <c r="N140" s="242" t="s">
        <v>43</v>
      </c>
      <c r="O140" s="88"/>
      <c r="P140" s="216">
        <f>O140*H140</f>
        <v>0</v>
      </c>
      <c r="Q140" s="216">
        <v>1</v>
      </c>
      <c r="R140" s="216">
        <f>Q140*H140</f>
        <v>40.799999999999997</v>
      </c>
      <c r="S140" s="216">
        <v>0</v>
      </c>
      <c r="T140" s="21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8" t="s">
        <v>179</v>
      </c>
      <c r="AT140" s="218" t="s">
        <v>307</v>
      </c>
      <c r="AU140" s="218" t="s">
        <v>88</v>
      </c>
      <c r="AY140" s="14" t="s">
        <v>144</v>
      </c>
      <c r="BE140" s="219">
        <f>IF(N140="základní",J140,0)</f>
        <v>0</v>
      </c>
      <c r="BF140" s="219">
        <f>IF(N140="snížená",J140,0)</f>
        <v>0</v>
      </c>
      <c r="BG140" s="219">
        <f>IF(N140="zákl. přenesená",J140,0)</f>
        <v>0</v>
      </c>
      <c r="BH140" s="219">
        <f>IF(N140="sníž. přenesená",J140,0)</f>
        <v>0</v>
      </c>
      <c r="BI140" s="219">
        <f>IF(N140="nulová",J140,0)</f>
        <v>0</v>
      </c>
      <c r="BJ140" s="14" t="s">
        <v>86</v>
      </c>
      <c r="BK140" s="219">
        <f>ROUND(I140*H140,2)</f>
        <v>0</v>
      </c>
      <c r="BL140" s="14" t="s">
        <v>161</v>
      </c>
      <c r="BM140" s="218" t="s">
        <v>865</v>
      </c>
    </row>
    <row r="141" s="2" customFormat="1" ht="24.15" customHeight="1">
      <c r="A141" s="35"/>
      <c r="B141" s="36"/>
      <c r="C141" s="207" t="s">
        <v>8</v>
      </c>
      <c r="D141" s="207" t="s">
        <v>147</v>
      </c>
      <c r="E141" s="208" t="s">
        <v>284</v>
      </c>
      <c r="F141" s="209" t="s">
        <v>285</v>
      </c>
      <c r="G141" s="210" t="s">
        <v>247</v>
      </c>
      <c r="H141" s="211">
        <v>61.200000000000003</v>
      </c>
      <c r="I141" s="212"/>
      <c r="J141" s="213">
        <f>ROUND(I141*H141,2)</f>
        <v>0</v>
      </c>
      <c r="K141" s="209" t="s">
        <v>151</v>
      </c>
      <c r="L141" s="41"/>
      <c r="M141" s="214" t="s">
        <v>1</v>
      </c>
      <c r="N141" s="215" t="s">
        <v>43</v>
      </c>
      <c r="O141" s="88"/>
      <c r="P141" s="216">
        <f>O141*H141</f>
        <v>0</v>
      </c>
      <c r="Q141" s="216">
        <v>0</v>
      </c>
      <c r="R141" s="216">
        <f>Q141*H141</f>
        <v>0</v>
      </c>
      <c r="S141" s="216">
        <v>0</v>
      </c>
      <c r="T141" s="21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8" t="s">
        <v>161</v>
      </c>
      <c r="AT141" s="218" t="s">
        <v>147</v>
      </c>
      <c r="AU141" s="218" t="s">
        <v>88</v>
      </c>
      <c r="AY141" s="14" t="s">
        <v>144</v>
      </c>
      <c r="BE141" s="219">
        <f>IF(N141="základní",J141,0)</f>
        <v>0</v>
      </c>
      <c r="BF141" s="219">
        <f>IF(N141="snížená",J141,0)</f>
        <v>0</v>
      </c>
      <c r="BG141" s="219">
        <f>IF(N141="zákl. přenesená",J141,0)</f>
        <v>0</v>
      </c>
      <c r="BH141" s="219">
        <f>IF(N141="sníž. přenesená",J141,0)</f>
        <v>0</v>
      </c>
      <c r="BI141" s="219">
        <f>IF(N141="nulová",J141,0)</f>
        <v>0</v>
      </c>
      <c r="BJ141" s="14" t="s">
        <v>86</v>
      </c>
      <c r="BK141" s="219">
        <f>ROUND(I141*H141,2)</f>
        <v>0</v>
      </c>
      <c r="BL141" s="14" t="s">
        <v>161</v>
      </c>
      <c r="BM141" s="218" t="s">
        <v>482</v>
      </c>
    </row>
    <row r="142" s="2" customFormat="1" ht="37.8" customHeight="1">
      <c r="A142" s="35"/>
      <c r="B142" s="36"/>
      <c r="C142" s="207" t="s">
        <v>213</v>
      </c>
      <c r="D142" s="207" t="s">
        <v>147</v>
      </c>
      <c r="E142" s="208" t="s">
        <v>292</v>
      </c>
      <c r="F142" s="209" t="s">
        <v>293</v>
      </c>
      <c r="G142" s="210" t="s">
        <v>230</v>
      </c>
      <c r="H142" s="211">
        <v>40.799999999999997</v>
      </c>
      <c r="I142" s="212"/>
      <c r="J142" s="213">
        <f>ROUND(I142*H142,2)</f>
        <v>0</v>
      </c>
      <c r="K142" s="209" t="s">
        <v>151</v>
      </c>
      <c r="L142" s="41"/>
      <c r="M142" s="214" t="s">
        <v>1</v>
      </c>
      <c r="N142" s="215" t="s">
        <v>43</v>
      </c>
      <c r="O142" s="88"/>
      <c r="P142" s="216">
        <f>O142*H142</f>
        <v>0</v>
      </c>
      <c r="Q142" s="216">
        <v>0</v>
      </c>
      <c r="R142" s="216">
        <f>Q142*H142</f>
        <v>0</v>
      </c>
      <c r="S142" s="216">
        <v>0</v>
      </c>
      <c r="T142" s="21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8" t="s">
        <v>161</v>
      </c>
      <c r="AT142" s="218" t="s">
        <v>147</v>
      </c>
      <c r="AU142" s="218" t="s">
        <v>88</v>
      </c>
      <c r="AY142" s="14" t="s">
        <v>144</v>
      </c>
      <c r="BE142" s="219">
        <f>IF(N142="základní",J142,0)</f>
        <v>0</v>
      </c>
      <c r="BF142" s="219">
        <f>IF(N142="snížená",J142,0)</f>
        <v>0</v>
      </c>
      <c r="BG142" s="219">
        <f>IF(N142="zákl. přenesená",J142,0)</f>
        <v>0</v>
      </c>
      <c r="BH142" s="219">
        <f>IF(N142="sníž. přenesená",J142,0)</f>
        <v>0</v>
      </c>
      <c r="BI142" s="219">
        <f>IF(N142="nulová",J142,0)</f>
        <v>0</v>
      </c>
      <c r="BJ142" s="14" t="s">
        <v>86</v>
      </c>
      <c r="BK142" s="219">
        <f>ROUND(I142*H142,2)</f>
        <v>0</v>
      </c>
      <c r="BL142" s="14" t="s">
        <v>161</v>
      </c>
      <c r="BM142" s="218" t="s">
        <v>486</v>
      </c>
    </row>
    <row r="143" s="2" customFormat="1" ht="24.15" customHeight="1">
      <c r="A143" s="35"/>
      <c r="B143" s="36"/>
      <c r="C143" s="207" t="s">
        <v>283</v>
      </c>
      <c r="D143" s="207" t="s">
        <v>147</v>
      </c>
      <c r="E143" s="208" t="s">
        <v>487</v>
      </c>
      <c r="F143" s="209" t="s">
        <v>488</v>
      </c>
      <c r="G143" s="210" t="s">
        <v>230</v>
      </c>
      <c r="H143" s="211">
        <v>40.799999999999997</v>
      </c>
      <c r="I143" s="212"/>
      <c r="J143" s="213">
        <f>ROUND(I143*H143,2)</f>
        <v>0</v>
      </c>
      <c r="K143" s="209" t="s">
        <v>274</v>
      </c>
      <c r="L143" s="41"/>
      <c r="M143" s="214" t="s">
        <v>1</v>
      </c>
      <c r="N143" s="215" t="s">
        <v>43</v>
      </c>
      <c r="O143" s="88"/>
      <c r="P143" s="216">
        <f>O143*H143</f>
        <v>0</v>
      </c>
      <c r="Q143" s="216">
        <v>0</v>
      </c>
      <c r="R143" s="216">
        <f>Q143*H143</f>
        <v>0</v>
      </c>
      <c r="S143" s="216">
        <v>0</v>
      </c>
      <c r="T143" s="21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8" t="s">
        <v>161</v>
      </c>
      <c r="AT143" s="218" t="s">
        <v>147</v>
      </c>
      <c r="AU143" s="218" t="s">
        <v>88</v>
      </c>
      <c r="AY143" s="14" t="s">
        <v>144</v>
      </c>
      <c r="BE143" s="219">
        <f>IF(N143="základní",J143,0)</f>
        <v>0</v>
      </c>
      <c r="BF143" s="219">
        <f>IF(N143="snížená",J143,0)</f>
        <v>0</v>
      </c>
      <c r="BG143" s="219">
        <f>IF(N143="zákl. přenesená",J143,0)</f>
        <v>0</v>
      </c>
      <c r="BH143" s="219">
        <f>IF(N143="sníž. přenesená",J143,0)</f>
        <v>0</v>
      </c>
      <c r="BI143" s="219">
        <f>IF(N143="nulová",J143,0)</f>
        <v>0</v>
      </c>
      <c r="BJ143" s="14" t="s">
        <v>86</v>
      </c>
      <c r="BK143" s="219">
        <f>ROUND(I143*H143,2)</f>
        <v>0</v>
      </c>
      <c r="BL143" s="14" t="s">
        <v>161</v>
      </c>
      <c r="BM143" s="218" t="s">
        <v>489</v>
      </c>
    </row>
    <row r="144" s="2" customFormat="1" ht="24.15" customHeight="1">
      <c r="A144" s="35"/>
      <c r="B144" s="36"/>
      <c r="C144" s="207" t="s">
        <v>287</v>
      </c>
      <c r="D144" s="207" t="s">
        <v>147</v>
      </c>
      <c r="E144" s="208" t="s">
        <v>490</v>
      </c>
      <c r="F144" s="209" t="s">
        <v>491</v>
      </c>
      <c r="G144" s="210" t="s">
        <v>230</v>
      </c>
      <c r="H144" s="211">
        <v>40.799999999999997</v>
      </c>
      <c r="I144" s="212"/>
      <c r="J144" s="213">
        <f>ROUND(I144*H144,2)</f>
        <v>0</v>
      </c>
      <c r="K144" s="209" t="s">
        <v>151</v>
      </c>
      <c r="L144" s="41"/>
      <c r="M144" s="214" t="s">
        <v>1</v>
      </c>
      <c r="N144" s="215" t="s">
        <v>43</v>
      </c>
      <c r="O144" s="88"/>
      <c r="P144" s="216">
        <f>O144*H144</f>
        <v>0</v>
      </c>
      <c r="Q144" s="216">
        <v>0</v>
      </c>
      <c r="R144" s="216">
        <f>Q144*H144</f>
        <v>0</v>
      </c>
      <c r="S144" s="216">
        <v>0</v>
      </c>
      <c r="T144" s="21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8" t="s">
        <v>161</v>
      </c>
      <c r="AT144" s="218" t="s">
        <v>147</v>
      </c>
      <c r="AU144" s="218" t="s">
        <v>88</v>
      </c>
      <c r="AY144" s="14" t="s">
        <v>144</v>
      </c>
      <c r="BE144" s="219">
        <f>IF(N144="základní",J144,0)</f>
        <v>0</v>
      </c>
      <c r="BF144" s="219">
        <f>IF(N144="snížená",J144,0)</f>
        <v>0</v>
      </c>
      <c r="BG144" s="219">
        <f>IF(N144="zákl. přenesená",J144,0)</f>
        <v>0</v>
      </c>
      <c r="BH144" s="219">
        <f>IF(N144="sníž. přenesená",J144,0)</f>
        <v>0</v>
      </c>
      <c r="BI144" s="219">
        <f>IF(N144="nulová",J144,0)</f>
        <v>0</v>
      </c>
      <c r="BJ144" s="14" t="s">
        <v>86</v>
      </c>
      <c r="BK144" s="219">
        <f>ROUND(I144*H144,2)</f>
        <v>0</v>
      </c>
      <c r="BL144" s="14" t="s">
        <v>161</v>
      </c>
      <c r="BM144" s="218" t="s">
        <v>492</v>
      </c>
    </row>
    <row r="145" s="2" customFormat="1" ht="16.5" customHeight="1">
      <c r="A145" s="35"/>
      <c r="B145" s="36"/>
      <c r="C145" s="233" t="s">
        <v>291</v>
      </c>
      <c r="D145" s="233" t="s">
        <v>307</v>
      </c>
      <c r="E145" s="234" t="s">
        <v>493</v>
      </c>
      <c r="F145" s="235" t="s">
        <v>494</v>
      </c>
      <c r="G145" s="236" t="s">
        <v>310</v>
      </c>
      <c r="H145" s="237">
        <v>1.4279999999999999</v>
      </c>
      <c r="I145" s="238"/>
      <c r="J145" s="239">
        <f>ROUND(I145*H145,2)</f>
        <v>0</v>
      </c>
      <c r="K145" s="235" t="s">
        <v>248</v>
      </c>
      <c r="L145" s="240"/>
      <c r="M145" s="241" t="s">
        <v>1</v>
      </c>
      <c r="N145" s="242" t="s">
        <v>43</v>
      </c>
      <c r="O145" s="88"/>
      <c r="P145" s="216">
        <f>O145*H145</f>
        <v>0</v>
      </c>
      <c r="Q145" s="216">
        <v>0.001</v>
      </c>
      <c r="R145" s="216">
        <f>Q145*H145</f>
        <v>0.001428</v>
      </c>
      <c r="S145" s="216">
        <v>0</v>
      </c>
      <c r="T145" s="21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8" t="s">
        <v>179</v>
      </c>
      <c r="AT145" s="218" t="s">
        <v>307</v>
      </c>
      <c r="AU145" s="218" t="s">
        <v>88</v>
      </c>
      <c r="AY145" s="14" t="s">
        <v>144</v>
      </c>
      <c r="BE145" s="219">
        <f>IF(N145="základní",J145,0)</f>
        <v>0</v>
      </c>
      <c r="BF145" s="219">
        <f>IF(N145="snížená",J145,0)</f>
        <v>0</v>
      </c>
      <c r="BG145" s="219">
        <f>IF(N145="zákl. přenesená",J145,0)</f>
        <v>0</v>
      </c>
      <c r="BH145" s="219">
        <f>IF(N145="sníž. přenesená",J145,0)</f>
        <v>0</v>
      </c>
      <c r="BI145" s="219">
        <f>IF(N145="nulová",J145,0)</f>
        <v>0</v>
      </c>
      <c r="BJ145" s="14" t="s">
        <v>86</v>
      </c>
      <c r="BK145" s="219">
        <f>ROUND(I145*H145,2)</f>
        <v>0</v>
      </c>
      <c r="BL145" s="14" t="s">
        <v>161</v>
      </c>
      <c r="BM145" s="218" t="s">
        <v>495</v>
      </c>
    </row>
    <row r="146" s="11" customFormat="1" ht="22.8" customHeight="1">
      <c r="A146" s="11"/>
      <c r="B146" s="193"/>
      <c r="C146" s="194"/>
      <c r="D146" s="195" t="s">
        <v>77</v>
      </c>
      <c r="E146" s="231" t="s">
        <v>157</v>
      </c>
      <c r="F146" s="231" t="s">
        <v>779</v>
      </c>
      <c r="G146" s="194"/>
      <c r="H146" s="194"/>
      <c r="I146" s="197"/>
      <c r="J146" s="232">
        <f>BK146</f>
        <v>0</v>
      </c>
      <c r="K146" s="194"/>
      <c r="L146" s="199"/>
      <c r="M146" s="200"/>
      <c r="N146" s="201"/>
      <c r="O146" s="201"/>
      <c r="P146" s="202">
        <f>SUM(P147:P149)</f>
        <v>0</v>
      </c>
      <c r="Q146" s="201"/>
      <c r="R146" s="202">
        <f>SUM(R147:R149)</f>
        <v>0</v>
      </c>
      <c r="S146" s="201"/>
      <c r="T146" s="203">
        <f>SUM(T147:T149)</f>
        <v>22.608000000000001</v>
      </c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R146" s="204" t="s">
        <v>86</v>
      </c>
      <c r="AT146" s="205" t="s">
        <v>77</v>
      </c>
      <c r="AU146" s="205" t="s">
        <v>86</v>
      </c>
      <c r="AY146" s="204" t="s">
        <v>144</v>
      </c>
      <c r="BK146" s="206">
        <f>SUM(BK147:BK149)</f>
        <v>0</v>
      </c>
    </row>
    <row r="147" s="2" customFormat="1" ht="24.15" customHeight="1">
      <c r="A147" s="35"/>
      <c r="B147" s="36"/>
      <c r="C147" s="207" t="s">
        <v>295</v>
      </c>
      <c r="D147" s="207" t="s">
        <v>147</v>
      </c>
      <c r="E147" s="208" t="s">
        <v>780</v>
      </c>
      <c r="F147" s="209" t="s">
        <v>781</v>
      </c>
      <c r="G147" s="210" t="s">
        <v>247</v>
      </c>
      <c r="H147" s="211">
        <v>9.4199999999999999</v>
      </c>
      <c r="I147" s="212"/>
      <c r="J147" s="213">
        <f>ROUND(I147*H147,2)</f>
        <v>0</v>
      </c>
      <c r="K147" s="209" t="s">
        <v>151</v>
      </c>
      <c r="L147" s="41"/>
      <c r="M147" s="214" t="s">
        <v>1</v>
      </c>
      <c r="N147" s="215" t="s">
        <v>43</v>
      </c>
      <c r="O147" s="88"/>
      <c r="P147" s="216">
        <f>O147*H147</f>
        <v>0</v>
      </c>
      <c r="Q147" s="216">
        <v>0</v>
      </c>
      <c r="R147" s="216">
        <f>Q147*H147</f>
        <v>0</v>
      </c>
      <c r="S147" s="216">
        <v>2.3999999999999999</v>
      </c>
      <c r="T147" s="217">
        <f>S147*H147</f>
        <v>22.608000000000001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8" t="s">
        <v>161</v>
      </c>
      <c r="AT147" s="218" t="s">
        <v>147</v>
      </c>
      <c r="AU147" s="218" t="s">
        <v>88</v>
      </c>
      <c r="AY147" s="14" t="s">
        <v>144</v>
      </c>
      <c r="BE147" s="219">
        <f>IF(N147="základní",J147,0)</f>
        <v>0</v>
      </c>
      <c r="BF147" s="219">
        <f>IF(N147="snížená",J147,0)</f>
        <v>0</v>
      </c>
      <c r="BG147" s="219">
        <f>IF(N147="zákl. přenesená",J147,0)</f>
        <v>0</v>
      </c>
      <c r="BH147" s="219">
        <f>IF(N147="sníž. přenesená",J147,0)</f>
        <v>0</v>
      </c>
      <c r="BI147" s="219">
        <f>IF(N147="nulová",J147,0)</f>
        <v>0</v>
      </c>
      <c r="BJ147" s="14" t="s">
        <v>86</v>
      </c>
      <c r="BK147" s="219">
        <f>ROUND(I147*H147,2)</f>
        <v>0</v>
      </c>
      <c r="BL147" s="14" t="s">
        <v>161</v>
      </c>
      <c r="BM147" s="218" t="s">
        <v>782</v>
      </c>
    </row>
    <row r="148" s="2" customFormat="1" ht="16.5" customHeight="1">
      <c r="A148" s="35"/>
      <c r="B148" s="36"/>
      <c r="C148" s="207" t="s">
        <v>7</v>
      </c>
      <c r="D148" s="207" t="s">
        <v>147</v>
      </c>
      <c r="E148" s="208" t="s">
        <v>783</v>
      </c>
      <c r="F148" s="209" t="s">
        <v>784</v>
      </c>
      <c r="G148" s="210" t="s">
        <v>234</v>
      </c>
      <c r="H148" s="211">
        <v>51</v>
      </c>
      <c r="I148" s="212"/>
      <c r="J148" s="213">
        <f>ROUND(I148*H148,2)</f>
        <v>0</v>
      </c>
      <c r="K148" s="209" t="s">
        <v>151</v>
      </c>
      <c r="L148" s="41"/>
      <c r="M148" s="214" t="s">
        <v>1</v>
      </c>
      <c r="N148" s="215" t="s">
        <v>43</v>
      </c>
      <c r="O148" s="88"/>
      <c r="P148" s="216">
        <f>O148*H148</f>
        <v>0</v>
      </c>
      <c r="Q148" s="216">
        <v>0</v>
      </c>
      <c r="R148" s="216">
        <f>Q148*H148</f>
        <v>0</v>
      </c>
      <c r="S148" s="216">
        <v>0</v>
      </c>
      <c r="T148" s="21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8" t="s">
        <v>161</v>
      </c>
      <c r="AT148" s="218" t="s">
        <v>147</v>
      </c>
      <c r="AU148" s="218" t="s">
        <v>88</v>
      </c>
      <c r="AY148" s="14" t="s">
        <v>144</v>
      </c>
      <c r="BE148" s="219">
        <f>IF(N148="základní",J148,0)</f>
        <v>0</v>
      </c>
      <c r="BF148" s="219">
        <f>IF(N148="snížená",J148,0)</f>
        <v>0</v>
      </c>
      <c r="BG148" s="219">
        <f>IF(N148="zákl. přenesená",J148,0)</f>
        <v>0</v>
      </c>
      <c r="BH148" s="219">
        <f>IF(N148="sníž. přenesená",J148,0)</f>
        <v>0</v>
      </c>
      <c r="BI148" s="219">
        <f>IF(N148="nulová",J148,0)</f>
        <v>0</v>
      </c>
      <c r="BJ148" s="14" t="s">
        <v>86</v>
      </c>
      <c r="BK148" s="219">
        <f>ROUND(I148*H148,2)</f>
        <v>0</v>
      </c>
      <c r="BL148" s="14" t="s">
        <v>161</v>
      </c>
      <c r="BM148" s="218" t="s">
        <v>785</v>
      </c>
    </row>
    <row r="149" s="2" customFormat="1" ht="21.75" customHeight="1">
      <c r="A149" s="35"/>
      <c r="B149" s="36"/>
      <c r="C149" s="207" t="s">
        <v>302</v>
      </c>
      <c r="D149" s="207" t="s">
        <v>147</v>
      </c>
      <c r="E149" s="208" t="s">
        <v>866</v>
      </c>
      <c r="F149" s="209" t="s">
        <v>867</v>
      </c>
      <c r="G149" s="210" t="s">
        <v>234</v>
      </c>
      <c r="H149" s="211">
        <v>51</v>
      </c>
      <c r="I149" s="212"/>
      <c r="J149" s="213">
        <f>ROUND(I149*H149,2)</f>
        <v>0</v>
      </c>
      <c r="K149" s="209" t="s">
        <v>195</v>
      </c>
      <c r="L149" s="41"/>
      <c r="M149" s="214" t="s">
        <v>1</v>
      </c>
      <c r="N149" s="215" t="s">
        <v>43</v>
      </c>
      <c r="O149" s="88"/>
      <c r="P149" s="216">
        <f>O149*H149</f>
        <v>0</v>
      </c>
      <c r="Q149" s="216">
        <v>0</v>
      </c>
      <c r="R149" s="216">
        <f>Q149*H149</f>
        <v>0</v>
      </c>
      <c r="S149" s="216">
        <v>0</v>
      </c>
      <c r="T149" s="21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8" t="s">
        <v>161</v>
      </c>
      <c r="AT149" s="218" t="s">
        <v>147</v>
      </c>
      <c r="AU149" s="218" t="s">
        <v>88</v>
      </c>
      <c r="AY149" s="14" t="s">
        <v>144</v>
      </c>
      <c r="BE149" s="219">
        <f>IF(N149="základní",J149,0)</f>
        <v>0</v>
      </c>
      <c r="BF149" s="219">
        <f>IF(N149="snížená",J149,0)</f>
        <v>0</v>
      </c>
      <c r="BG149" s="219">
        <f>IF(N149="zákl. přenesená",J149,0)</f>
        <v>0</v>
      </c>
      <c r="BH149" s="219">
        <f>IF(N149="sníž. přenesená",J149,0)</f>
        <v>0</v>
      </c>
      <c r="BI149" s="219">
        <f>IF(N149="nulová",J149,0)</f>
        <v>0</v>
      </c>
      <c r="BJ149" s="14" t="s">
        <v>86</v>
      </c>
      <c r="BK149" s="219">
        <f>ROUND(I149*H149,2)</f>
        <v>0</v>
      </c>
      <c r="BL149" s="14" t="s">
        <v>161</v>
      </c>
      <c r="BM149" s="218" t="s">
        <v>892</v>
      </c>
    </row>
    <row r="150" s="11" customFormat="1" ht="22.8" customHeight="1">
      <c r="A150" s="11"/>
      <c r="B150" s="193"/>
      <c r="C150" s="194"/>
      <c r="D150" s="195" t="s">
        <v>77</v>
      </c>
      <c r="E150" s="231" t="s">
        <v>161</v>
      </c>
      <c r="F150" s="231" t="s">
        <v>496</v>
      </c>
      <c r="G150" s="194"/>
      <c r="H150" s="194"/>
      <c r="I150" s="197"/>
      <c r="J150" s="232">
        <f>BK150</f>
        <v>0</v>
      </c>
      <c r="K150" s="194"/>
      <c r="L150" s="199"/>
      <c r="M150" s="200"/>
      <c r="N150" s="201"/>
      <c r="O150" s="201"/>
      <c r="P150" s="202">
        <f>P151</f>
        <v>0</v>
      </c>
      <c r="Q150" s="201"/>
      <c r="R150" s="202">
        <f>R151</f>
        <v>7.7143416</v>
      </c>
      <c r="S150" s="201"/>
      <c r="T150" s="203">
        <f>T151</f>
        <v>0</v>
      </c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R150" s="204" t="s">
        <v>86</v>
      </c>
      <c r="AT150" s="205" t="s">
        <v>77</v>
      </c>
      <c r="AU150" s="205" t="s">
        <v>86</v>
      </c>
      <c r="AY150" s="204" t="s">
        <v>144</v>
      </c>
      <c r="BK150" s="206">
        <f>BK151</f>
        <v>0</v>
      </c>
    </row>
    <row r="151" s="2" customFormat="1" ht="24.15" customHeight="1">
      <c r="A151" s="35"/>
      <c r="B151" s="36"/>
      <c r="C151" s="207" t="s">
        <v>306</v>
      </c>
      <c r="D151" s="207" t="s">
        <v>147</v>
      </c>
      <c r="E151" s="208" t="s">
        <v>497</v>
      </c>
      <c r="F151" s="209" t="s">
        <v>498</v>
      </c>
      <c r="G151" s="210" t="s">
        <v>247</v>
      </c>
      <c r="H151" s="211">
        <v>4.0800000000000001</v>
      </c>
      <c r="I151" s="212"/>
      <c r="J151" s="213">
        <f>ROUND(I151*H151,2)</f>
        <v>0</v>
      </c>
      <c r="K151" s="209" t="s">
        <v>151</v>
      </c>
      <c r="L151" s="41"/>
      <c r="M151" s="214" t="s">
        <v>1</v>
      </c>
      <c r="N151" s="215" t="s">
        <v>43</v>
      </c>
      <c r="O151" s="88"/>
      <c r="P151" s="216">
        <f>O151*H151</f>
        <v>0</v>
      </c>
      <c r="Q151" s="216">
        <v>1.8907700000000001</v>
      </c>
      <c r="R151" s="216">
        <f>Q151*H151</f>
        <v>7.7143416</v>
      </c>
      <c r="S151" s="216">
        <v>0</v>
      </c>
      <c r="T151" s="21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8" t="s">
        <v>161</v>
      </c>
      <c r="AT151" s="218" t="s">
        <v>147</v>
      </c>
      <c r="AU151" s="218" t="s">
        <v>88</v>
      </c>
      <c r="AY151" s="14" t="s">
        <v>144</v>
      </c>
      <c r="BE151" s="219">
        <f>IF(N151="základní",J151,0)</f>
        <v>0</v>
      </c>
      <c r="BF151" s="219">
        <f>IF(N151="snížená",J151,0)</f>
        <v>0</v>
      </c>
      <c r="BG151" s="219">
        <f>IF(N151="zákl. přenesená",J151,0)</f>
        <v>0</v>
      </c>
      <c r="BH151" s="219">
        <f>IF(N151="sníž. přenesená",J151,0)</f>
        <v>0</v>
      </c>
      <c r="BI151" s="219">
        <f>IF(N151="nulová",J151,0)</f>
        <v>0</v>
      </c>
      <c r="BJ151" s="14" t="s">
        <v>86</v>
      </c>
      <c r="BK151" s="219">
        <f>ROUND(I151*H151,2)</f>
        <v>0</v>
      </c>
      <c r="BL151" s="14" t="s">
        <v>161</v>
      </c>
      <c r="BM151" s="218" t="s">
        <v>499</v>
      </c>
    </row>
    <row r="152" s="11" customFormat="1" ht="22.8" customHeight="1">
      <c r="A152" s="11"/>
      <c r="B152" s="193"/>
      <c r="C152" s="194"/>
      <c r="D152" s="195" t="s">
        <v>77</v>
      </c>
      <c r="E152" s="231" t="s">
        <v>179</v>
      </c>
      <c r="F152" s="231" t="s">
        <v>349</v>
      </c>
      <c r="G152" s="194"/>
      <c r="H152" s="194"/>
      <c r="I152" s="197"/>
      <c r="J152" s="232">
        <f>BK152</f>
        <v>0</v>
      </c>
      <c r="K152" s="194"/>
      <c r="L152" s="199"/>
      <c r="M152" s="200"/>
      <c r="N152" s="201"/>
      <c r="O152" s="201"/>
      <c r="P152" s="202">
        <f>SUM(P153:P174)</f>
        <v>0</v>
      </c>
      <c r="Q152" s="201"/>
      <c r="R152" s="202">
        <f>SUM(R153:R174)</f>
        <v>37.402668089999999</v>
      </c>
      <c r="S152" s="201"/>
      <c r="T152" s="203">
        <f>SUM(T153:T174)</f>
        <v>0</v>
      </c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R152" s="204" t="s">
        <v>86</v>
      </c>
      <c r="AT152" s="205" t="s">
        <v>77</v>
      </c>
      <c r="AU152" s="205" t="s">
        <v>86</v>
      </c>
      <c r="AY152" s="204" t="s">
        <v>144</v>
      </c>
      <c r="BK152" s="206">
        <f>SUM(BK153:BK174)</f>
        <v>0</v>
      </c>
    </row>
    <row r="153" s="2" customFormat="1" ht="24.15" customHeight="1">
      <c r="A153" s="35"/>
      <c r="B153" s="36"/>
      <c r="C153" s="207" t="s">
        <v>313</v>
      </c>
      <c r="D153" s="207" t="s">
        <v>147</v>
      </c>
      <c r="E153" s="208" t="s">
        <v>565</v>
      </c>
      <c r="F153" s="209" t="s">
        <v>566</v>
      </c>
      <c r="G153" s="210" t="s">
        <v>370</v>
      </c>
      <c r="H153" s="211">
        <v>120</v>
      </c>
      <c r="I153" s="212"/>
      <c r="J153" s="213">
        <f>ROUND(I153*H153,2)</f>
        <v>0</v>
      </c>
      <c r="K153" s="209" t="s">
        <v>151</v>
      </c>
      <c r="L153" s="41"/>
      <c r="M153" s="214" t="s">
        <v>1</v>
      </c>
      <c r="N153" s="215" t="s">
        <v>43</v>
      </c>
      <c r="O153" s="88"/>
      <c r="P153" s="216">
        <f>O153*H153</f>
        <v>0</v>
      </c>
      <c r="Q153" s="216">
        <v>3.2634E-05</v>
      </c>
      <c r="R153" s="216">
        <f>Q153*H153</f>
        <v>0.0039160799999999997</v>
      </c>
      <c r="S153" s="216">
        <v>0</v>
      </c>
      <c r="T153" s="21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8" t="s">
        <v>161</v>
      </c>
      <c r="AT153" s="218" t="s">
        <v>147</v>
      </c>
      <c r="AU153" s="218" t="s">
        <v>88</v>
      </c>
      <c r="AY153" s="14" t="s">
        <v>144</v>
      </c>
      <c r="BE153" s="219">
        <f>IF(N153="základní",J153,0)</f>
        <v>0</v>
      </c>
      <c r="BF153" s="219">
        <f>IF(N153="snížená",J153,0)</f>
        <v>0</v>
      </c>
      <c r="BG153" s="219">
        <f>IF(N153="zákl. přenesená",J153,0)</f>
        <v>0</v>
      </c>
      <c r="BH153" s="219">
        <f>IF(N153="sníž. přenesená",J153,0)</f>
        <v>0</v>
      </c>
      <c r="BI153" s="219">
        <f>IF(N153="nulová",J153,0)</f>
        <v>0</v>
      </c>
      <c r="BJ153" s="14" t="s">
        <v>86</v>
      </c>
      <c r="BK153" s="219">
        <f>ROUND(I153*H153,2)</f>
        <v>0</v>
      </c>
      <c r="BL153" s="14" t="s">
        <v>161</v>
      </c>
      <c r="BM153" s="218" t="s">
        <v>567</v>
      </c>
    </row>
    <row r="154" s="2" customFormat="1" ht="24.15" customHeight="1">
      <c r="A154" s="35"/>
      <c r="B154" s="36"/>
      <c r="C154" s="207" t="s">
        <v>317</v>
      </c>
      <c r="D154" s="207" t="s">
        <v>147</v>
      </c>
      <c r="E154" s="208" t="s">
        <v>893</v>
      </c>
      <c r="F154" s="209" t="s">
        <v>894</v>
      </c>
      <c r="G154" s="210" t="s">
        <v>234</v>
      </c>
      <c r="H154" s="211">
        <v>51</v>
      </c>
      <c r="I154" s="212"/>
      <c r="J154" s="213">
        <f>ROUND(I154*H154,2)</f>
        <v>0</v>
      </c>
      <c r="K154" s="209" t="s">
        <v>151</v>
      </c>
      <c r="L154" s="41"/>
      <c r="M154" s="214" t="s">
        <v>1</v>
      </c>
      <c r="N154" s="215" t="s">
        <v>43</v>
      </c>
      <c r="O154" s="88"/>
      <c r="P154" s="216">
        <f>O154*H154</f>
        <v>0</v>
      </c>
      <c r="Q154" s="216">
        <v>1.2999999999999999E-05</v>
      </c>
      <c r="R154" s="216">
        <f>Q154*H154</f>
        <v>0.00066299999999999996</v>
      </c>
      <c r="S154" s="216">
        <v>0</v>
      </c>
      <c r="T154" s="21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8" t="s">
        <v>161</v>
      </c>
      <c r="AT154" s="218" t="s">
        <v>147</v>
      </c>
      <c r="AU154" s="218" t="s">
        <v>88</v>
      </c>
      <c r="AY154" s="14" t="s">
        <v>144</v>
      </c>
      <c r="BE154" s="219">
        <f>IF(N154="základní",J154,0)</f>
        <v>0</v>
      </c>
      <c r="BF154" s="219">
        <f>IF(N154="snížená",J154,0)</f>
        <v>0</v>
      </c>
      <c r="BG154" s="219">
        <f>IF(N154="zákl. přenesená",J154,0)</f>
        <v>0</v>
      </c>
      <c r="BH154" s="219">
        <f>IF(N154="sníž. přenesená",J154,0)</f>
        <v>0</v>
      </c>
      <c r="BI154" s="219">
        <f>IF(N154="nulová",J154,0)</f>
        <v>0</v>
      </c>
      <c r="BJ154" s="14" t="s">
        <v>86</v>
      </c>
      <c r="BK154" s="219">
        <f>ROUND(I154*H154,2)</f>
        <v>0</v>
      </c>
      <c r="BL154" s="14" t="s">
        <v>161</v>
      </c>
      <c r="BM154" s="218" t="s">
        <v>895</v>
      </c>
    </row>
    <row r="155" s="2" customFormat="1" ht="21.75" customHeight="1">
      <c r="A155" s="35"/>
      <c r="B155" s="36"/>
      <c r="C155" s="233" t="s">
        <v>321</v>
      </c>
      <c r="D155" s="233" t="s">
        <v>307</v>
      </c>
      <c r="E155" s="234" t="s">
        <v>896</v>
      </c>
      <c r="F155" s="235" t="s">
        <v>897</v>
      </c>
      <c r="G155" s="236" t="s">
        <v>177</v>
      </c>
      <c r="H155" s="237">
        <v>6</v>
      </c>
      <c r="I155" s="238"/>
      <c r="J155" s="239">
        <f>ROUND(I155*H155,2)</f>
        <v>0</v>
      </c>
      <c r="K155" s="235" t="s">
        <v>274</v>
      </c>
      <c r="L155" s="240"/>
      <c r="M155" s="241" t="s">
        <v>1</v>
      </c>
      <c r="N155" s="242" t="s">
        <v>43</v>
      </c>
      <c r="O155" s="88"/>
      <c r="P155" s="216">
        <f>O155*H155</f>
        <v>0</v>
      </c>
      <c r="Q155" s="216">
        <v>0.0045999999999999999</v>
      </c>
      <c r="R155" s="216">
        <f>Q155*H155</f>
        <v>0.0276</v>
      </c>
      <c r="S155" s="216">
        <v>0</v>
      </c>
      <c r="T155" s="21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8" t="s">
        <v>179</v>
      </c>
      <c r="AT155" s="218" t="s">
        <v>307</v>
      </c>
      <c r="AU155" s="218" t="s">
        <v>88</v>
      </c>
      <c r="AY155" s="14" t="s">
        <v>144</v>
      </c>
      <c r="BE155" s="219">
        <f>IF(N155="základní",J155,0)</f>
        <v>0</v>
      </c>
      <c r="BF155" s="219">
        <f>IF(N155="snížená",J155,0)</f>
        <v>0</v>
      </c>
      <c r="BG155" s="219">
        <f>IF(N155="zákl. přenesená",J155,0)</f>
        <v>0</v>
      </c>
      <c r="BH155" s="219">
        <f>IF(N155="sníž. přenesená",J155,0)</f>
        <v>0</v>
      </c>
      <c r="BI155" s="219">
        <f>IF(N155="nulová",J155,0)</f>
        <v>0</v>
      </c>
      <c r="BJ155" s="14" t="s">
        <v>86</v>
      </c>
      <c r="BK155" s="219">
        <f>ROUND(I155*H155,2)</f>
        <v>0</v>
      </c>
      <c r="BL155" s="14" t="s">
        <v>161</v>
      </c>
      <c r="BM155" s="218" t="s">
        <v>898</v>
      </c>
    </row>
    <row r="156" s="2" customFormat="1" ht="21.75" customHeight="1">
      <c r="A156" s="35"/>
      <c r="B156" s="36"/>
      <c r="C156" s="233" t="s">
        <v>325</v>
      </c>
      <c r="D156" s="233" t="s">
        <v>307</v>
      </c>
      <c r="E156" s="234" t="s">
        <v>899</v>
      </c>
      <c r="F156" s="235" t="s">
        <v>900</v>
      </c>
      <c r="G156" s="236" t="s">
        <v>177</v>
      </c>
      <c r="H156" s="237">
        <v>3</v>
      </c>
      <c r="I156" s="238"/>
      <c r="J156" s="239">
        <f>ROUND(I156*H156,2)</f>
        <v>0</v>
      </c>
      <c r="K156" s="235" t="s">
        <v>274</v>
      </c>
      <c r="L156" s="240"/>
      <c r="M156" s="241" t="s">
        <v>1</v>
      </c>
      <c r="N156" s="242" t="s">
        <v>43</v>
      </c>
      <c r="O156" s="88"/>
      <c r="P156" s="216">
        <f>O156*H156</f>
        <v>0</v>
      </c>
      <c r="Q156" s="216">
        <v>0.013809999999999999</v>
      </c>
      <c r="R156" s="216">
        <f>Q156*H156</f>
        <v>0.041429999999999995</v>
      </c>
      <c r="S156" s="216">
        <v>0</v>
      </c>
      <c r="T156" s="21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8" t="s">
        <v>179</v>
      </c>
      <c r="AT156" s="218" t="s">
        <v>307</v>
      </c>
      <c r="AU156" s="218" t="s">
        <v>88</v>
      </c>
      <c r="AY156" s="14" t="s">
        <v>144</v>
      </c>
      <c r="BE156" s="219">
        <f>IF(N156="základní",J156,0)</f>
        <v>0</v>
      </c>
      <c r="BF156" s="219">
        <f>IF(N156="snížená",J156,0)</f>
        <v>0</v>
      </c>
      <c r="BG156" s="219">
        <f>IF(N156="zákl. přenesená",J156,0)</f>
        <v>0</v>
      </c>
      <c r="BH156" s="219">
        <f>IF(N156="sníž. přenesená",J156,0)</f>
        <v>0</v>
      </c>
      <c r="BI156" s="219">
        <f>IF(N156="nulová",J156,0)</f>
        <v>0</v>
      </c>
      <c r="BJ156" s="14" t="s">
        <v>86</v>
      </c>
      <c r="BK156" s="219">
        <f>ROUND(I156*H156,2)</f>
        <v>0</v>
      </c>
      <c r="BL156" s="14" t="s">
        <v>161</v>
      </c>
      <c r="BM156" s="218" t="s">
        <v>901</v>
      </c>
    </row>
    <row r="157" s="2" customFormat="1" ht="21.75" customHeight="1">
      <c r="A157" s="35"/>
      <c r="B157" s="36"/>
      <c r="C157" s="233" t="s">
        <v>329</v>
      </c>
      <c r="D157" s="233" t="s">
        <v>307</v>
      </c>
      <c r="E157" s="234" t="s">
        <v>902</v>
      </c>
      <c r="F157" s="235" t="s">
        <v>903</v>
      </c>
      <c r="G157" s="236" t="s">
        <v>177</v>
      </c>
      <c r="H157" s="237">
        <v>6</v>
      </c>
      <c r="I157" s="238"/>
      <c r="J157" s="239">
        <f>ROUND(I157*H157,2)</f>
        <v>0</v>
      </c>
      <c r="K157" s="235" t="s">
        <v>274</v>
      </c>
      <c r="L157" s="240"/>
      <c r="M157" s="241" t="s">
        <v>1</v>
      </c>
      <c r="N157" s="242" t="s">
        <v>43</v>
      </c>
      <c r="O157" s="88"/>
      <c r="P157" s="216">
        <f>O157*H157</f>
        <v>0</v>
      </c>
      <c r="Q157" s="216">
        <v>0.0276</v>
      </c>
      <c r="R157" s="216">
        <f>Q157*H157</f>
        <v>0.1656</v>
      </c>
      <c r="S157" s="216">
        <v>0</v>
      </c>
      <c r="T157" s="21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8" t="s">
        <v>179</v>
      </c>
      <c r="AT157" s="218" t="s">
        <v>307</v>
      </c>
      <c r="AU157" s="218" t="s">
        <v>88</v>
      </c>
      <c r="AY157" s="14" t="s">
        <v>144</v>
      </c>
      <c r="BE157" s="219">
        <f>IF(N157="základní",J157,0)</f>
        <v>0</v>
      </c>
      <c r="BF157" s="219">
        <f>IF(N157="snížená",J157,0)</f>
        <v>0</v>
      </c>
      <c r="BG157" s="219">
        <f>IF(N157="zákl. přenesená",J157,0)</f>
        <v>0</v>
      </c>
      <c r="BH157" s="219">
        <f>IF(N157="sníž. přenesená",J157,0)</f>
        <v>0</v>
      </c>
      <c r="BI157" s="219">
        <f>IF(N157="nulová",J157,0)</f>
        <v>0</v>
      </c>
      <c r="BJ157" s="14" t="s">
        <v>86</v>
      </c>
      <c r="BK157" s="219">
        <f>ROUND(I157*H157,2)</f>
        <v>0</v>
      </c>
      <c r="BL157" s="14" t="s">
        <v>161</v>
      </c>
      <c r="BM157" s="218" t="s">
        <v>904</v>
      </c>
    </row>
    <row r="158" s="2" customFormat="1" ht="24.15" customHeight="1">
      <c r="A158" s="35"/>
      <c r="B158" s="36"/>
      <c r="C158" s="207" t="s">
        <v>333</v>
      </c>
      <c r="D158" s="207" t="s">
        <v>147</v>
      </c>
      <c r="E158" s="208" t="s">
        <v>799</v>
      </c>
      <c r="F158" s="209" t="s">
        <v>800</v>
      </c>
      <c r="G158" s="210" t="s">
        <v>177</v>
      </c>
      <c r="H158" s="211">
        <v>6</v>
      </c>
      <c r="I158" s="212"/>
      <c r="J158" s="213">
        <f>ROUND(I158*H158,2)</f>
        <v>0</v>
      </c>
      <c r="K158" s="209" t="s">
        <v>151</v>
      </c>
      <c r="L158" s="41"/>
      <c r="M158" s="214" t="s">
        <v>1</v>
      </c>
      <c r="N158" s="215" t="s">
        <v>43</v>
      </c>
      <c r="O158" s="88"/>
      <c r="P158" s="216">
        <f>O158*H158</f>
        <v>0</v>
      </c>
      <c r="Q158" s="216">
        <v>0.028538000000000001</v>
      </c>
      <c r="R158" s="216">
        <f>Q158*H158</f>
        <v>0.17122799999999999</v>
      </c>
      <c r="S158" s="216">
        <v>0</v>
      </c>
      <c r="T158" s="21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8" t="s">
        <v>161</v>
      </c>
      <c r="AT158" s="218" t="s">
        <v>147</v>
      </c>
      <c r="AU158" s="218" t="s">
        <v>88</v>
      </c>
      <c r="AY158" s="14" t="s">
        <v>144</v>
      </c>
      <c r="BE158" s="219">
        <f>IF(N158="základní",J158,0)</f>
        <v>0</v>
      </c>
      <c r="BF158" s="219">
        <f>IF(N158="snížená",J158,0)</f>
        <v>0</v>
      </c>
      <c r="BG158" s="219">
        <f>IF(N158="zákl. přenesená",J158,0)</f>
        <v>0</v>
      </c>
      <c r="BH158" s="219">
        <f>IF(N158="sníž. přenesená",J158,0)</f>
        <v>0</v>
      </c>
      <c r="BI158" s="219">
        <f>IF(N158="nulová",J158,0)</f>
        <v>0</v>
      </c>
      <c r="BJ158" s="14" t="s">
        <v>86</v>
      </c>
      <c r="BK158" s="219">
        <f>ROUND(I158*H158,2)</f>
        <v>0</v>
      </c>
      <c r="BL158" s="14" t="s">
        <v>161</v>
      </c>
      <c r="BM158" s="218" t="s">
        <v>801</v>
      </c>
    </row>
    <row r="159" s="2" customFormat="1" ht="24.15" customHeight="1">
      <c r="A159" s="35"/>
      <c r="B159" s="36"/>
      <c r="C159" s="233" t="s">
        <v>337</v>
      </c>
      <c r="D159" s="233" t="s">
        <v>307</v>
      </c>
      <c r="E159" s="234" t="s">
        <v>802</v>
      </c>
      <c r="F159" s="235" t="s">
        <v>803</v>
      </c>
      <c r="G159" s="236" t="s">
        <v>177</v>
      </c>
      <c r="H159" s="237">
        <v>6</v>
      </c>
      <c r="I159" s="238"/>
      <c r="J159" s="239">
        <f>ROUND(I159*H159,2)</f>
        <v>0</v>
      </c>
      <c r="K159" s="235" t="s">
        <v>274</v>
      </c>
      <c r="L159" s="240"/>
      <c r="M159" s="241" t="s">
        <v>1</v>
      </c>
      <c r="N159" s="242" t="s">
        <v>43</v>
      </c>
      <c r="O159" s="88"/>
      <c r="P159" s="216">
        <f>O159*H159</f>
        <v>0</v>
      </c>
      <c r="Q159" s="216">
        <v>2.1000000000000001</v>
      </c>
      <c r="R159" s="216">
        <f>Q159*H159</f>
        <v>12.600000000000001</v>
      </c>
      <c r="S159" s="216">
        <v>0</v>
      </c>
      <c r="T159" s="21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8" t="s">
        <v>179</v>
      </c>
      <c r="AT159" s="218" t="s">
        <v>307</v>
      </c>
      <c r="AU159" s="218" t="s">
        <v>88</v>
      </c>
      <c r="AY159" s="14" t="s">
        <v>144</v>
      </c>
      <c r="BE159" s="219">
        <f>IF(N159="základní",J159,0)</f>
        <v>0</v>
      </c>
      <c r="BF159" s="219">
        <f>IF(N159="snížená",J159,0)</f>
        <v>0</v>
      </c>
      <c r="BG159" s="219">
        <f>IF(N159="zákl. přenesená",J159,0)</f>
        <v>0</v>
      </c>
      <c r="BH159" s="219">
        <f>IF(N159="sníž. přenesená",J159,0)</f>
        <v>0</v>
      </c>
      <c r="BI159" s="219">
        <f>IF(N159="nulová",J159,0)</f>
        <v>0</v>
      </c>
      <c r="BJ159" s="14" t="s">
        <v>86</v>
      </c>
      <c r="BK159" s="219">
        <f>ROUND(I159*H159,2)</f>
        <v>0</v>
      </c>
      <c r="BL159" s="14" t="s">
        <v>161</v>
      </c>
      <c r="BM159" s="218" t="s">
        <v>804</v>
      </c>
    </row>
    <row r="160" s="2" customFormat="1" ht="24.15" customHeight="1">
      <c r="A160" s="35"/>
      <c r="B160" s="36"/>
      <c r="C160" s="207" t="s">
        <v>341</v>
      </c>
      <c r="D160" s="207" t="s">
        <v>147</v>
      </c>
      <c r="E160" s="208" t="s">
        <v>805</v>
      </c>
      <c r="F160" s="209" t="s">
        <v>806</v>
      </c>
      <c r="G160" s="210" t="s">
        <v>177</v>
      </c>
      <c r="H160" s="211">
        <v>18</v>
      </c>
      <c r="I160" s="212"/>
      <c r="J160" s="213">
        <f>ROUND(I160*H160,2)</f>
        <v>0</v>
      </c>
      <c r="K160" s="209" t="s">
        <v>151</v>
      </c>
      <c r="L160" s="41"/>
      <c r="M160" s="214" t="s">
        <v>1</v>
      </c>
      <c r="N160" s="215" t="s">
        <v>43</v>
      </c>
      <c r="O160" s="88"/>
      <c r="P160" s="216">
        <f>O160*H160</f>
        <v>0</v>
      </c>
      <c r="Q160" s="216">
        <v>0.010186000000000001</v>
      </c>
      <c r="R160" s="216">
        <f>Q160*H160</f>
        <v>0.18334800000000001</v>
      </c>
      <c r="S160" s="216">
        <v>0</v>
      </c>
      <c r="T160" s="21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8" t="s">
        <v>161</v>
      </c>
      <c r="AT160" s="218" t="s">
        <v>147</v>
      </c>
      <c r="AU160" s="218" t="s">
        <v>88</v>
      </c>
      <c r="AY160" s="14" t="s">
        <v>144</v>
      </c>
      <c r="BE160" s="219">
        <f>IF(N160="základní",J160,0)</f>
        <v>0</v>
      </c>
      <c r="BF160" s="219">
        <f>IF(N160="snížená",J160,0)</f>
        <v>0</v>
      </c>
      <c r="BG160" s="219">
        <f>IF(N160="zákl. přenesená",J160,0)</f>
        <v>0</v>
      </c>
      <c r="BH160" s="219">
        <f>IF(N160="sníž. přenesená",J160,0)</f>
        <v>0</v>
      </c>
      <c r="BI160" s="219">
        <f>IF(N160="nulová",J160,0)</f>
        <v>0</v>
      </c>
      <c r="BJ160" s="14" t="s">
        <v>86</v>
      </c>
      <c r="BK160" s="219">
        <f>ROUND(I160*H160,2)</f>
        <v>0</v>
      </c>
      <c r="BL160" s="14" t="s">
        <v>161</v>
      </c>
      <c r="BM160" s="218" t="s">
        <v>807</v>
      </c>
    </row>
    <row r="161" s="2" customFormat="1" ht="33" customHeight="1">
      <c r="A161" s="35"/>
      <c r="B161" s="36"/>
      <c r="C161" s="233" t="s">
        <v>345</v>
      </c>
      <c r="D161" s="233" t="s">
        <v>307</v>
      </c>
      <c r="E161" s="234" t="s">
        <v>808</v>
      </c>
      <c r="F161" s="235" t="s">
        <v>809</v>
      </c>
      <c r="G161" s="236" t="s">
        <v>177</v>
      </c>
      <c r="H161" s="237">
        <v>6</v>
      </c>
      <c r="I161" s="238"/>
      <c r="J161" s="239">
        <f>ROUND(I161*H161,2)</f>
        <v>0</v>
      </c>
      <c r="K161" s="235" t="s">
        <v>274</v>
      </c>
      <c r="L161" s="240"/>
      <c r="M161" s="241" t="s">
        <v>1</v>
      </c>
      <c r="N161" s="242" t="s">
        <v>43</v>
      </c>
      <c r="O161" s="88"/>
      <c r="P161" s="216">
        <f>O161*H161</f>
        <v>0</v>
      </c>
      <c r="Q161" s="216">
        <v>1.0129999999999999</v>
      </c>
      <c r="R161" s="216">
        <f>Q161*H161</f>
        <v>6.0779999999999994</v>
      </c>
      <c r="S161" s="216">
        <v>0</v>
      </c>
      <c r="T161" s="21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8" t="s">
        <v>179</v>
      </c>
      <c r="AT161" s="218" t="s">
        <v>307</v>
      </c>
      <c r="AU161" s="218" t="s">
        <v>88</v>
      </c>
      <c r="AY161" s="14" t="s">
        <v>144</v>
      </c>
      <c r="BE161" s="219">
        <f>IF(N161="základní",J161,0)</f>
        <v>0</v>
      </c>
      <c r="BF161" s="219">
        <f>IF(N161="snížená",J161,0)</f>
        <v>0</v>
      </c>
      <c r="BG161" s="219">
        <f>IF(N161="zákl. přenesená",J161,0)</f>
        <v>0</v>
      </c>
      <c r="BH161" s="219">
        <f>IF(N161="sníž. přenesená",J161,0)</f>
        <v>0</v>
      </c>
      <c r="BI161" s="219">
        <f>IF(N161="nulová",J161,0)</f>
        <v>0</v>
      </c>
      <c r="BJ161" s="14" t="s">
        <v>86</v>
      </c>
      <c r="BK161" s="219">
        <f>ROUND(I161*H161,2)</f>
        <v>0</v>
      </c>
      <c r="BL161" s="14" t="s">
        <v>161</v>
      </c>
      <c r="BM161" s="218" t="s">
        <v>810</v>
      </c>
    </row>
    <row r="162" s="2" customFormat="1" ht="33" customHeight="1">
      <c r="A162" s="35"/>
      <c r="B162" s="36"/>
      <c r="C162" s="233" t="s">
        <v>350</v>
      </c>
      <c r="D162" s="233" t="s">
        <v>307</v>
      </c>
      <c r="E162" s="234" t="s">
        <v>811</v>
      </c>
      <c r="F162" s="235" t="s">
        <v>812</v>
      </c>
      <c r="G162" s="236" t="s">
        <v>177</v>
      </c>
      <c r="H162" s="237">
        <v>6</v>
      </c>
      <c r="I162" s="238"/>
      <c r="J162" s="239">
        <f>ROUND(I162*H162,2)</f>
        <v>0</v>
      </c>
      <c r="K162" s="235" t="s">
        <v>274</v>
      </c>
      <c r="L162" s="240"/>
      <c r="M162" s="241" t="s">
        <v>1</v>
      </c>
      <c r="N162" s="242" t="s">
        <v>43</v>
      </c>
      <c r="O162" s="88"/>
      <c r="P162" s="216">
        <f>O162*H162</f>
        <v>0</v>
      </c>
      <c r="Q162" s="216">
        <v>0.50600000000000001</v>
      </c>
      <c r="R162" s="216">
        <f>Q162*H162</f>
        <v>3.036</v>
      </c>
      <c r="S162" s="216">
        <v>0</v>
      </c>
      <c r="T162" s="21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8" t="s">
        <v>179</v>
      </c>
      <c r="AT162" s="218" t="s">
        <v>307</v>
      </c>
      <c r="AU162" s="218" t="s">
        <v>88</v>
      </c>
      <c r="AY162" s="14" t="s">
        <v>144</v>
      </c>
      <c r="BE162" s="219">
        <f>IF(N162="základní",J162,0)</f>
        <v>0</v>
      </c>
      <c r="BF162" s="219">
        <f>IF(N162="snížená",J162,0)</f>
        <v>0</v>
      </c>
      <c r="BG162" s="219">
        <f>IF(N162="zákl. přenesená",J162,0)</f>
        <v>0</v>
      </c>
      <c r="BH162" s="219">
        <f>IF(N162="sníž. přenesená",J162,0)</f>
        <v>0</v>
      </c>
      <c r="BI162" s="219">
        <f>IF(N162="nulová",J162,0)</f>
        <v>0</v>
      </c>
      <c r="BJ162" s="14" t="s">
        <v>86</v>
      </c>
      <c r="BK162" s="219">
        <f>ROUND(I162*H162,2)</f>
        <v>0</v>
      </c>
      <c r="BL162" s="14" t="s">
        <v>161</v>
      </c>
      <c r="BM162" s="218" t="s">
        <v>813</v>
      </c>
    </row>
    <row r="163" s="2" customFormat="1" ht="33" customHeight="1">
      <c r="A163" s="35"/>
      <c r="B163" s="36"/>
      <c r="C163" s="233" t="s">
        <v>354</v>
      </c>
      <c r="D163" s="233" t="s">
        <v>307</v>
      </c>
      <c r="E163" s="234" t="s">
        <v>814</v>
      </c>
      <c r="F163" s="235" t="s">
        <v>815</v>
      </c>
      <c r="G163" s="236" t="s">
        <v>177</v>
      </c>
      <c r="H163" s="237">
        <v>6</v>
      </c>
      <c r="I163" s="238"/>
      <c r="J163" s="239">
        <f>ROUND(I163*H163,2)</f>
        <v>0</v>
      </c>
      <c r="K163" s="235" t="s">
        <v>274</v>
      </c>
      <c r="L163" s="240"/>
      <c r="M163" s="241" t="s">
        <v>1</v>
      </c>
      <c r="N163" s="242" t="s">
        <v>43</v>
      </c>
      <c r="O163" s="88"/>
      <c r="P163" s="216">
        <f>O163*H163</f>
        <v>0</v>
      </c>
      <c r="Q163" s="216">
        <v>0.254</v>
      </c>
      <c r="R163" s="216">
        <f>Q163*H163</f>
        <v>1.524</v>
      </c>
      <c r="S163" s="216">
        <v>0</v>
      </c>
      <c r="T163" s="21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8" t="s">
        <v>179</v>
      </c>
      <c r="AT163" s="218" t="s">
        <v>307</v>
      </c>
      <c r="AU163" s="218" t="s">
        <v>88</v>
      </c>
      <c r="AY163" s="14" t="s">
        <v>144</v>
      </c>
      <c r="BE163" s="219">
        <f>IF(N163="základní",J163,0)</f>
        <v>0</v>
      </c>
      <c r="BF163" s="219">
        <f>IF(N163="snížená",J163,0)</f>
        <v>0</v>
      </c>
      <c r="BG163" s="219">
        <f>IF(N163="zákl. přenesená",J163,0)</f>
        <v>0</v>
      </c>
      <c r="BH163" s="219">
        <f>IF(N163="sníž. přenesená",J163,0)</f>
        <v>0</v>
      </c>
      <c r="BI163" s="219">
        <f>IF(N163="nulová",J163,0)</f>
        <v>0</v>
      </c>
      <c r="BJ163" s="14" t="s">
        <v>86</v>
      </c>
      <c r="BK163" s="219">
        <f>ROUND(I163*H163,2)</f>
        <v>0</v>
      </c>
      <c r="BL163" s="14" t="s">
        <v>161</v>
      </c>
      <c r="BM163" s="218" t="s">
        <v>816</v>
      </c>
    </row>
    <row r="164" s="2" customFormat="1" ht="24.15" customHeight="1">
      <c r="A164" s="35"/>
      <c r="B164" s="36"/>
      <c r="C164" s="207" t="s">
        <v>358</v>
      </c>
      <c r="D164" s="207" t="s">
        <v>147</v>
      </c>
      <c r="E164" s="208" t="s">
        <v>817</v>
      </c>
      <c r="F164" s="209" t="s">
        <v>818</v>
      </c>
      <c r="G164" s="210" t="s">
        <v>177</v>
      </c>
      <c r="H164" s="211">
        <v>6</v>
      </c>
      <c r="I164" s="212"/>
      <c r="J164" s="213">
        <f>ROUND(I164*H164,2)</f>
        <v>0</v>
      </c>
      <c r="K164" s="209" t="s">
        <v>151</v>
      </c>
      <c r="L164" s="41"/>
      <c r="M164" s="214" t="s">
        <v>1</v>
      </c>
      <c r="N164" s="215" t="s">
        <v>43</v>
      </c>
      <c r="O164" s="88"/>
      <c r="P164" s="216">
        <f>O164*H164</f>
        <v>0</v>
      </c>
      <c r="Q164" s="216">
        <v>0.01248</v>
      </c>
      <c r="R164" s="216">
        <f>Q164*H164</f>
        <v>0.074880000000000002</v>
      </c>
      <c r="S164" s="216">
        <v>0</v>
      </c>
      <c r="T164" s="21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8" t="s">
        <v>161</v>
      </c>
      <c r="AT164" s="218" t="s">
        <v>147</v>
      </c>
      <c r="AU164" s="218" t="s">
        <v>88</v>
      </c>
      <c r="AY164" s="14" t="s">
        <v>144</v>
      </c>
      <c r="BE164" s="219">
        <f>IF(N164="základní",J164,0)</f>
        <v>0</v>
      </c>
      <c r="BF164" s="219">
        <f>IF(N164="snížená",J164,0)</f>
        <v>0</v>
      </c>
      <c r="BG164" s="219">
        <f>IF(N164="zákl. přenesená",J164,0)</f>
        <v>0</v>
      </c>
      <c r="BH164" s="219">
        <f>IF(N164="sníž. přenesená",J164,0)</f>
        <v>0</v>
      </c>
      <c r="BI164" s="219">
        <f>IF(N164="nulová",J164,0)</f>
        <v>0</v>
      </c>
      <c r="BJ164" s="14" t="s">
        <v>86</v>
      </c>
      <c r="BK164" s="219">
        <f>ROUND(I164*H164,2)</f>
        <v>0</v>
      </c>
      <c r="BL164" s="14" t="s">
        <v>161</v>
      </c>
      <c r="BM164" s="218" t="s">
        <v>819</v>
      </c>
    </row>
    <row r="165" s="2" customFormat="1" ht="24.15" customHeight="1">
      <c r="A165" s="35"/>
      <c r="B165" s="36"/>
      <c r="C165" s="233" t="s">
        <v>362</v>
      </c>
      <c r="D165" s="233" t="s">
        <v>307</v>
      </c>
      <c r="E165" s="234" t="s">
        <v>820</v>
      </c>
      <c r="F165" s="235" t="s">
        <v>821</v>
      </c>
      <c r="G165" s="236" t="s">
        <v>177</v>
      </c>
      <c r="H165" s="237">
        <v>6</v>
      </c>
      <c r="I165" s="238"/>
      <c r="J165" s="239">
        <f>ROUND(I165*H165,2)</f>
        <v>0</v>
      </c>
      <c r="K165" s="235" t="s">
        <v>274</v>
      </c>
      <c r="L165" s="240"/>
      <c r="M165" s="241" t="s">
        <v>1</v>
      </c>
      <c r="N165" s="242" t="s">
        <v>43</v>
      </c>
      <c r="O165" s="88"/>
      <c r="P165" s="216">
        <f>O165*H165</f>
        <v>0</v>
      </c>
      <c r="Q165" s="216">
        <v>0.54800000000000004</v>
      </c>
      <c r="R165" s="216">
        <f>Q165*H165</f>
        <v>3.2880000000000003</v>
      </c>
      <c r="S165" s="216">
        <v>0</v>
      </c>
      <c r="T165" s="21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8" t="s">
        <v>179</v>
      </c>
      <c r="AT165" s="218" t="s">
        <v>307</v>
      </c>
      <c r="AU165" s="218" t="s">
        <v>88</v>
      </c>
      <c r="AY165" s="14" t="s">
        <v>144</v>
      </c>
      <c r="BE165" s="219">
        <f>IF(N165="základní",J165,0)</f>
        <v>0</v>
      </c>
      <c r="BF165" s="219">
        <f>IF(N165="snížená",J165,0)</f>
        <v>0</v>
      </c>
      <c r="BG165" s="219">
        <f>IF(N165="zákl. přenesená",J165,0)</f>
        <v>0</v>
      </c>
      <c r="BH165" s="219">
        <f>IF(N165="sníž. přenesená",J165,0)</f>
        <v>0</v>
      </c>
      <c r="BI165" s="219">
        <f>IF(N165="nulová",J165,0)</f>
        <v>0</v>
      </c>
      <c r="BJ165" s="14" t="s">
        <v>86</v>
      </c>
      <c r="BK165" s="219">
        <f>ROUND(I165*H165,2)</f>
        <v>0</v>
      </c>
      <c r="BL165" s="14" t="s">
        <v>161</v>
      </c>
      <c r="BM165" s="218" t="s">
        <v>822</v>
      </c>
    </row>
    <row r="166" s="2" customFormat="1" ht="24.15" customHeight="1">
      <c r="A166" s="35"/>
      <c r="B166" s="36"/>
      <c r="C166" s="207" t="s">
        <v>367</v>
      </c>
      <c r="D166" s="207" t="s">
        <v>147</v>
      </c>
      <c r="E166" s="208" t="s">
        <v>823</v>
      </c>
      <c r="F166" s="209" t="s">
        <v>824</v>
      </c>
      <c r="G166" s="210" t="s">
        <v>177</v>
      </c>
      <c r="H166" s="211">
        <v>18</v>
      </c>
      <c r="I166" s="212"/>
      <c r="J166" s="213">
        <f>ROUND(I166*H166,2)</f>
        <v>0</v>
      </c>
      <c r="K166" s="209" t="s">
        <v>151</v>
      </c>
      <c r="L166" s="41"/>
      <c r="M166" s="214" t="s">
        <v>1</v>
      </c>
      <c r="N166" s="215" t="s">
        <v>43</v>
      </c>
      <c r="O166" s="88"/>
      <c r="P166" s="216">
        <f>O166*H166</f>
        <v>0</v>
      </c>
      <c r="Q166" s="216">
        <v>0.088321944999999999</v>
      </c>
      <c r="R166" s="216">
        <f>Q166*H166</f>
        <v>1.58979501</v>
      </c>
      <c r="S166" s="216">
        <v>0</v>
      </c>
      <c r="T166" s="21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8" t="s">
        <v>161</v>
      </c>
      <c r="AT166" s="218" t="s">
        <v>147</v>
      </c>
      <c r="AU166" s="218" t="s">
        <v>88</v>
      </c>
      <c r="AY166" s="14" t="s">
        <v>144</v>
      </c>
      <c r="BE166" s="219">
        <f>IF(N166="základní",J166,0)</f>
        <v>0</v>
      </c>
      <c r="BF166" s="219">
        <f>IF(N166="snížená",J166,0)</f>
        <v>0</v>
      </c>
      <c r="BG166" s="219">
        <f>IF(N166="zákl. přenesená",J166,0)</f>
        <v>0</v>
      </c>
      <c r="BH166" s="219">
        <f>IF(N166="sníž. přenesená",J166,0)</f>
        <v>0</v>
      </c>
      <c r="BI166" s="219">
        <f>IF(N166="nulová",J166,0)</f>
        <v>0</v>
      </c>
      <c r="BJ166" s="14" t="s">
        <v>86</v>
      </c>
      <c r="BK166" s="219">
        <f>ROUND(I166*H166,2)</f>
        <v>0</v>
      </c>
      <c r="BL166" s="14" t="s">
        <v>161</v>
      </c>
      <c r="BM166" s="218" t="s">
        <v>825</v>
      </c>
    </row>
    <row r="167" s="2" customFormat="1" ht="24.15" customHeight="1">
      <c r="A167" s="35"/>
      <c r="B167" s="36"/>
      <c r="C167" s="233" t="s">
        <v>373</v>
      </c>
      <c r="D167" s="233" t="s">
        <v>307</v>
      </c>
      <c r="E167" s="234" t="s">
        <v>826</v>
      </c>
      <c r="F167" s="235" t="s">
        <v>827</v>
      </c>
      <c r="G167" s="236" t="s">
        <v>177</v>
      </c>
      <c r="H167" s="237">
        <v>6</v>
      </c>
      <c r="I167" s="238"/>
      <c r="J167" s="239">
        <f>ROUND(I167*H167,2)</f>
        <v>0</v>
      </c>
      <c r="K167" s="235" t="s">
        <v>274</v>
      </c>
      <c r="L167" s="240"/>
      <c r="M167" s="241" t="s">
        <v>1</v>
      </c>
      <c r="N167" s="242" t="s">
        <v>43</v>
      </c>
      <c r="O167" s="88"/>
      <c r="P167" s="216">
        <f>O167*H167</f>
        <v>0</v>
      </c>
      <c r="Q167" s="216">
        <v>0.039</v>
      </c>
      <c r="R167" s="216">
        <f>Q167*H167</f>
        <v>0.23399999999999999</v>
      </c>
      <c r="S167" s="216">
        <v>0</v>
      </c>
      <c r="T167" s="21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8" t="s">
        <v>179</v>
      </c>
      <c r="AT167" s="218" t="s">
        <v>307</v>
      </c>
      <c r="AU167" s="218" t="s">
        <v>88</v>
      </c>
      <c r="AY167" s="14" t="s">
        <v>144</v>
      </c>
      <c r="BE167" s="219">
        <f>IF(N167="základní",J167,0)</f>
        <v>0</v>
      </c>
      <c r="BF167" s="219">
        <f>IF(N167="snížená",J167,0)</f>
        <v>0</v>
      </c>
      <c r="BG167" s="219">
        <f>IF(N167="zákl. přenesená",J167,0)</f>
        <v>0</v>
      </c>
      <c r="BH167" s="219">
        <f>IF(N167="sníž. přenesená",J167,0)</f>
        <v>0</v>
      </c>
      <c r="BI167" s="219">
        <f>IF(N167="nulová",J167,0)</f>
        <v>0</v>
      </c>
      <c r="BJ167" s="14" t="s">
        <v>86</v>
      </c>
      <c r="BK167" s="219">
        <f>ROUND(I167*H167,2)</f>
        <v>0</v>
      </c>
      <c r="BL167" s="14" t="s">
        <v>161</v>
      </c>
      <c r="BM167" s="218" t="s">
        <v>828</v>
      </c>
    </row>
    <row r="168" s="2" customFormat="1" ht="24.15" customHeight="1">
      <c r="A168" s="35"/>
      <c r="B168" s="36"/>
      <c r="C168" s="233" t="s">
        <v>377</v>
      </c>
      <c r="D168" s="233" t="s">
        <v>307</v>
      </c>
      <c r="E168" s="234" t="s">
        <v>829</v>
      </c>
      <c r="F168" s="235" t="s">
        <v>830</v>
      </c>
      <c r="G168" s="236" t="s">
        <v>177</v>
      </c>
      <c r="H168" s="237">
        <v>6</v>
      </c>
      <c r="I168" s="238"/>
      <c r="J168" s="239">
        <f>ROUND(I168*H168,2)</f>
        <v>0</v>
      </c>
      <c r="K168" s="235" t="s">
        <v>274</v>
      </c>
      <c r="L168" s="240"/>
      <c r="M168" s="241" t="s">
        <v>1</v>
      </c>
      <c r="N168" s="242" t="s">
        <v>43</v>
      </c>
      <c r="O168" s="88"/>
      <c r="P168" s="216">
        <f>O168*H168</f>
        <v>0</v>
      </c>
      <c r="Q168" s="216">
        <v>0.050999999999999997</v>
      </c>
      <c r="R168" s="216">
        <f>Q168*H168</f>
        <v>0.30599999999999999</v>
      </c>
      <c r="S168" s="216">
        <v>0</v>
      </c>
      <c r="T168" s="21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8" t="s">
        <v>179</v>
      </c>
      <c r="AT168" s="218" t="s">
        <v>307</v>
      </c>
      <c r="AU168" s="218" t="s">
        <v>88</v>
      </c>
      <c r="AY168" s="14" t="s">
        <v>144</v>
      </c>
      <c r="BE168" s="219">
        <f>IF(N168="základní",J168,0)</f>
        <v>0</v>
      </c>
      <c r="BF168" s="219">
        <f>IF(N168="snížená",J168,0)</f>
        <v>0</v>
      </c>
      <c r="BG168" s="219">
        <f>IF(N168="zákl. přenesená",J168,0)</f>
        <v>0</v>
      </c>
      <c r="BH168" s="219">
        <f>IF(N168="sníž. přenesená",J168,0)</f>
        <v>0</v>
      </c>
      <c r="BI168" s="219">
        <f>IF(N168="nulová",J168,0)</f>
        <v>0</v>
      </c>
      <c r="BJ168" s="14" t="s">
        <v>86</v>
      </c>
      <c r="BK168" s="219">
        <f>ROUND(I168*H168,2)</f>
        <v>0</v>
      </c>
      <c r="BL168" s="14" t="s">
        <v>161</v>
      </c>
      <c r="BM168" s="218" t="s">
        <v>831</v>
      </c>
    </row>
    <row r="169" s="2" customFormat="1" ht="24.15" customHeight="1">
      <c r="A169" s="35"/>
      <c r="B169" s="36"/>
      <c r="C169" s="233" t="s">
        <v>381</v>
      </c>
      <c r="D169" s="233" t="s">
        <v>307</v>
      </c>
      <c r="E169" s="234" t="s">
        <v>832</v>
      </c>
      <c r="F169" s="235" t="s">
        <v>833</v>
      </c>
      <c r="G169" s="236" t="s">
        <v>177</v>
      </c>
      <c r="H169" s="237">
        <v>6</v>
      </c>
      <c r="I169" s="238"/>
      <c r="J169" s="239">
        <f>ROUND(I169*H169,2)</f>
        <v>0</v>
      </c>
      <c r="K169" s="235" t="s">
        <v>274</v>
      </c>
      <c r="L169" s="240"/>
      <c r="M169" s="241" t="s">
        <v>1</v>
      </c>
      <c r="N169" s="242" t="s">
        <v>43</v>
      </c>
      <c r="O169" s="88"/>
      <c r="P169" s="216">
        <f>O169*H169</f>
        <v>0</v>
      </c>
      <c r="Q169" s="216">
        <v>0.064000000000000001</v>
      </c>
      <c r="R169" s="216">
        <f>Q169*H169</f>
        <v>0.38400000000000001</v>
      </c>
      <c r="S169" s="216">
        <v>0</v>
      </c>
      <c r="T169" s="21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8" t="s">
        <v>179</v>
      </c>
      <c r="AT169" s="218" t="s">
        <v>307</v>
      </c>
      <c r="AU169" s="218" t="s">
        <v>88</v>
      </c>
      <c r="AY169" s="14" t="s">
        <v>144</v>
      </c>
      <c r="BE169" s="219">
        <f>IF(N169="základní",J169,0)</f>
        <v>0</v>
      </c>
      <c r="BF169" s="219">
        <f>IF(N169="snížená",J169,0)</f>
        <v>0</v>
      </c>
      <c r="BG169" s="219">
        <f>IF(N169="zákl. přenesená",J169,0)</f>
        <v>0</v>
      </c>
      <c r="BH169" s="219">
        <f>IF(N169="sníž. přenesená",J169,0)</f>
        <v>0</v>
      </c>
      <c r="BI169" s="219">
        <f>IF(N169="nulová",J169,0)</f>
        <v>0</v>
      </c>
      <c r="BJ169" s="14" t="s">
        <v>86</v>
      </c>
      <c r="BK169" s="219">
        <f>ROUND(I169*H169,2)</f>
        <v>0</v>
      </c>
      <c r="BL169" s="14" t="s">
        <v>161</v>
      </c>
      <c r="BM169" s="218" t="s">
        <v>834</v>
      </c>
    </row>
    <row r="170" s="2" customFormat="1" ht="24.15" customHeight="1">
      <c r="A170" s="35"/>
      <c r="B170" s="36"/>
      <c r="C170" s="233" t="s">
        <v>385</v>
      </c>
      <c r="D170" s="233" t="s">
        <v>307</v>
      </c>
      <c r="E170" s="234" t="s">
        <v>835</v>
      </c>
      <c r="F170" s="235" t="s">
        <v>836</v>
      </c>
      <c r="G170" s="236" t="s">
        <v>177</v>
      </c>
      <c r="H170" s="237">
        <v>24</v>
      </c>
      <c r="I170" s="238"/>
      <c r="J170" s="239">
        <f>ROUND(I170*H170,2)</f>
        <v>0</v>
      </c>
      <c r="K170" s="235" t="s">
        <v>274</v>
      </c>
      <c r="L170" s="240"/>
      <c r="M170" s="241" t="s">
        <v>1</v>
      </c>
      <c r="N170" s="242" t="s">
        <v>43</v>
      </c>
      <c r="O170" s="88"/>
      <c r="P170" s="216">
        <f>O170*H170</f>
        <v>0</v>
      </c>
      <c r="Q170" s="216">
        <v>0.002</v>
      </c>
      <c r="R170" s="216">
        <f>Q170*H170</f>
        <v>0.048000000000000001</v>
      </c>
      <c r="S170" s="216">
        <v>0</v>
      </c>
      <c r="T170" s="21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8" t="s">
        <v>179</v>
      </c>
      <c r="AT170" s="218" t="s">
        <v>307</v>
      </c>
      <c r="AU170" s="218" t="s">
        <v>88</v>
      </c>
      <c r="AY170" s="14" t="s">
        <v>144</v>
      </c>
      <c r="BE170" s="219">
        <f>IF(N170="základní",J170,0)</f>
        <v>0</v>
      </c>
      <c r="BF170" s="219">
        <f>IF(N170="snížená",J170,0)</f>
        <v>0</v>
      </c>
      <c r="BG170" s="219">
        <f>IF(N170="zákl. přenesená",J170,0)</f>
        <v>0</v>
      </c>
      <c r="BH170" s="219">
        <f>IF(N170="sníž. přenesená",J170,0)</f>
        <v>0</v>
      </c>
      <c r="BI170" s="219">
        <f>IF(N170="nulová",J170,0)</f>
        <v>0</v>
      </c>
      <c r="BJ170" s="14" t="s">
        <v>86</v>
      </c>
      <c r="BK170" s="219">
        <f>ROUND(I170*H170,2)</f>
        <v>0</v>
      </c>
      <c r="BL170" s="14" t="s">
        <v>161</v>
      </c>
      <c r="BM170" s="218" t="s">
        <v>837</v>
      </c>
    </row>
    <row r="171" s="2" customFormat="1" ht="24.15" customHeight="1">
      <c r="A171" s="35"/>
      <c r="B171" s="36"/>
      <c r="C171" s="207" t="s">
        <v>389</v>
      </c>
      <c r="D171" s="207" t="s">
        <v>147</v>
      </c>
      <c r="E171" s="208" t="s">
        <v>905</v>
      </c>
      <c r="F171" s="209" t="s">
        <v>906</v>
      </c>
      <c r="G171" s="210" t="s">
        <v>177</v>
      </c>
      <c r="H171" s="211">
        <v>6</v>
      </c>
      <c r="I171" s="212"/>
      <c r="J171" s="213">
        <f>ROUND(I171*H171,2)</f>
        <v>0</v>
      </c>
      <c r="K171" s="209" t="s">
        <v>151</v>
      </c>
      <c r="L171" s="41"/>
      <c r="M171" s="214" t="s">
        <v>1</v>
      </c>
      <c r="N171" s="215" t="s">
        <v>43</v>
      </c>
      <c r="O171" s="88"/>
      <c r="P171" s="216">
        <f>O171*H171</f>
        <v>0</v>
      </c>
      <c r="Q171" s="216">
        <v>0.217338</v>
      </c>
      <c r="R171" s="216">
        <f>Q171*H171</f>
        <v>1.304028</v>
      </c>
      <c r="S171" s="216">
        <v>0</v>
      </c>
      <c r="T171" s="21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8" t="s">
        <v>161</v>
      </c>
      <c r="AT171" s="218" t="s">
        <v>147</v>
      </c>
      <c r="AU171" s="218" t="s">
        <v>88</v>
      </c>
      <c r="AY171" s="14" t="s">
        <v>144</v>
      </c>
      <c r="BE171" s="219">
        <f>IF(N171="základní",J171,0)</f>
        <v>0</v>
      </c>
      <c r="BF171" s="219">
        <f>IF(N171="snížená",J171,0)</f>
        <v>0</v>
      </c>
      <c r="BG171" s="219">
        <f>IF(N171="zákl. přenesená",J171,0)</f>
        <v>0</v>
      </c>
      <c r="BH171" s="219">
        <f>IF(N171="sníž. přenesená",J171,0)</f>
        <v>0</v>
      </c>
      <c r="BI171" s="219">
        <f>IF(N171="nulová",J171,0)</f>
        <v>0</v>
      </c>
      <c r="BJ171" s="14" t="s">
        <v>86</v>
      </c>
      <c r="BK171" s="219">
        <f>ROUND(I171*H171,2)</f>
        <v>0</v>
      </c>
      <c r="BL171" s="14" t="s">
        <v>161</v>
      </c>
      <c r="BM171" s="218" t="s">
        <v>907</v>
      </c>
    </row>
    <row r="172" s="2" customFormat="1" ht="24.15" customHeight="1">
      <c r="A172" s="35"/>
      <c r="B172" s="36"/>
      <c r="C172" s="233" t="s">
        <v>393</v>
      </c>
      <c r="D172" s="233" t="s">
        <v>307</v>
      </c>
      <c r="E172" s="234" t="s">
        <v>908</v>
      </c>
      <c r="F172" s="235" t="s">
        <v>909</v>
      </c>
      <c r="G172" s="236" t="s">
        <v>177</v>
      </c>
      <c r="H172" s="237">
        <v>6</v>
      </c>
      <c r="I172" s="238"/>
      <c r="J172" s="239">
        <f>ROUND(I172*H172,2)</f>
        <v>0</v>
      </c>
      <c r="K172" s="235" t="s">
        <v>195</v>
      </c>
      <c r="L172" s="240"/>
      <c r="M172" s="241" t="s">
        <v>1</v>
      </c>
      <c r="N172" s="242" t="s">
        <v>43</v>
      </c>
      <c r="O172" s="88"/>
      <c r="P172" s="216">
        <f>O172*H172</f>
        <v>0</v>
      </c>
      <c r="Q172" s="216">
        <v>0.099000000000000005</v>
      </c>
      <c r="R172" s="216">
        <f>Q172*H172</f>
        <v>0.59400000000000008</v>
      </c>
      <c r="S172" s="216">
        <v>0</v>
      </c>
      <c r="T172" s="21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8" t="s">
        <v>179</v>
      </c>
      <c r="AT172" s="218" t="s">
        <v>307</v>
      </c>
      <c r="AU172" s="218" t="s">
        <v>88</v>
      </c>
      <c r="AY172" s="14" t="s">
        <v>144</v>
      </c>
      <c r="BE172" s="219">
        <f>IF(N172="základní",J172,0)</f>
        <v>0</v>
      </c>
      <c r="BF172" s="219">
        <f>IF(N172="snížená",J172,0)</f>
        <v>0</v>
      </c>
      <c r="BG172" s="219">
        <f>IF(N172="zákl. přenesená",J172,0)</f>
        <v>0</v>
      </c>
      <c r="BH172" s="219">
        <f>IF(N172="sníž. přenesená",J172,0)</f>
        <v>0</v>
      </c>
      <c r="BI172" s="219">
        <f>IF(N172="nulová",J172,0)</f>
        <v>0</v>
      </c>
      <c r="BJ172" s="14" t="s">
        <v>86</v>
      </c>
      <c r="BK172" s="219">
        <f>ROUND(I172*H172,2)</f>
        <v>0</v>
      </c>
      <c r="BL172" s="14" t="s">
        <v>161</v>
      </c>
      <c r="BM172" s="218" t="s">
        <v>910</v>
      </c>
    </row>
    <row r="173" s="2" customFormat="1" ht="24.15" customHeight="1">
      <c r="A173" s="35"/>
      <c r="B173" s="36"/>
      <c r="C173" s="207" t="s">
        <v>397</v>
      </c>
      <c r="D173" s="207" t="s">
        <v>147</v>
      </c>
      <c r="E173" s="208" t="s">
        <v>351</v>
      </c>
      <c r="F173" s="209" t="s">
        <v>352</v>
      </c>
      <c r="G173" s="210" t="s">
        <v>177</v>
      </c>
      <c r="H173" s="211">
        <v>2</v>
      </c>
      <c r="I173" s="212"/>
      <c r="J173" s="213">
        <f>ROUND(I173*H173,2)</f>
        <v>0</v>
      </c>
      <c r="K173" s="209" t="s">
        <v>151</v>
      </c>
      <c r="L173" s="41"/>
      <c r="M173" s="214" t="s">
        <v>1</v>
      </c>
      <c r="N173" s="215" t="s">
        <v>43</v>
      </c>
      <c r="O173" s="88"/>
      <c r="P173" s="216">
        <f>O173*H173</f>
        <v>0</v>
      </c>
      <c r="Q173" s="216">
        <v>0.42080000000000001</v>
      </c>
      <c r="R173" s="216">
        <f>Q173*H173</f>
        <v>0.84160000000000001</v>
      </c>
      <c r="S173" s="216">
        <v>0</v>
      </c>
      <c r="T173" s="21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8" t="s">
        <v>161</v>
      </c>
      <c r="AT173" s="218" t="s">
        <v>147</v>
      </c>
      <c r="AU173" s="218" t="s">
        <v>88</v>
      </c>
      <c r="AY173" s="14" t="s">
        <v>144</v>
      </c>
      <c r="BE173" s="219">
        <f>IF(N173="základní",J173,0)</f>
        <v>0</v>
      </c>
      <c r="BF173" s="219">
        <f>IF(N173="snížená",J173,0)</f>
        <v>0</v>
      </c>
      <c r="BG173" s="219">
        <f>IF(N173="zákl. přenesená",J173,0)</f>
        <v>0</v>
      </c>
      <c r="BH173" s="219">
        <f>IF(N173="sníž. přenesená",J173,0)</f>
        <v>0</v>
      </c>
      <c r="BI173" s="219">
        <f>IF(N173="nulová",J173,0)</f>
        <v>0</v>
      </c>
      <c r="BJ173" s="14" t="s">
        <v>86</v>
      </c>
      <c r="BK173" s="219">
        <f>ROUND(I173*H173,2)</f>
        <v>0</v>
      </c>
      <c r="BL173" s="14" t="s">
        <v>161</v>
      </c>
      <c r="BM173" s="218" t="s">
        <v>844</v>
      </c>
    </row>
    <row r="174" s="2" customFormat="1" ht="24.15" customHeight="1">
      <c r="A174" s="35"/>
      <c r="B174" s="36"/>
      <c r="C174" s="207" t="s">
        <v>403</v>
      </c>
      <c r="D174" s="207" t="s">
        <v>147</v>
      </c>
      <c r="E174" s="208" t="s">
        <v>845</v>
      </c>
      <c r="F174" s="209" t="s">
        <v>846</v>
      </c>
      <c r="G174" s="210" t="s">
        <v>247</v>
      </c>
      <c r="H174" s="211">
        <v>2</v>
      </c>
      <c r="I174" s="212"/>
      <c r="J174" s="213">
        <f>ROUND(I174*H174,2)</f>
        <v>0</v>
      </c>
      <c r="K174" s="209" t="s">
        <v>151</v>
      </c>
      <c r="L174" s="41"/>
      <c r="M174" s="214" t="s">
        <v>1</v>
      </c>
      <c r="N174" s="215" t="s">
        <v>43</v>
      </c>
      <c r="O174" s="88"/>
      <c r="P174" s="216">
        <f>O174*H174</f>
        <v>0</v>
      </c>
      <c r="Q174" s="216">
        <v>2.45329</v>
      </c>
      <c r="R174" s="216">
        <f>Q174*H174</f>
        <v>4.9065799999999999</v>
      </c>
      <c r="S174" s="216">
        <v>0</v>
      </c>
      <c r="T174" s="21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8" t="s">
        <v>161</v>
      </c>
      <c r="AT174" s="218" t="s">
        <v>147</v>
      </c>
      <c r="AU174" s="218" t="s">
        <v>88</v>
      </c>
      <c r="AY174" s="14" t="s">
        <v>144</v>
      </c>
      <c r="BE174" s="219">
        <f>IF(N174="základní",J174,0)</f>
        <v>0</v>
      </c>
      <c r="BF174" s="219">
        <f>IF(N174="snížená",J174,0)</f>
        <v>0</v>
      </c>
      <c r="BG174" s="219">
        <f>IF(N174="zákl. přenesená",J174,0)</f>
        <v>0</v>
      </c>
      <c r="BH174" s="219">
        <f>IF(N174="sníž. přenesená",J174,0)</f>
        <v>0</v>
      </c>
      <c r="BI174" s="219">
        <f>IF(N174="nulová",J174,0)</f>
        <v>0</v>
      </c>
      <c r="BJ174" s="14" t="s">
        <v>86</v>
      </c>
      <c r="BK174" s="219">
        <f>ROUND(I174*H174,2)</f>
        <v>0</v>
      </c>
      <c r="BL174" s="14" t="s">
        <v>161</v>
      </c>
      <c r="BM174" s="218" t="s">
        <v>847</v>
      </c>
    </row>
    <row r="175" s="11" customFormat="1" ht="22.8" customHeight="1">
      <c r="A175" s="11"/>
      <c r="B175" s="193"/>
      <c r="C175" s="194"/>
      <c r="D175" s="195" t="s">
        <v>77</v>
      </c>
      <c r="E175" s="231" t="s">
        <v>183</v>
      </c>
      <c r="F175" s="231" t="s">
        <v>366</v>
      </c>
      <c r="G175" s="194"/>
      <c r="H175" s="194"/>
      <c r="I175" s="197"/>
      <c r="J175" s="232">
        <f>BK175</f>
        <v>0</v>
      </c>
      <c r="K175" s="194"/>
      <c r="L175" s="199"/>
      <c r="M175" s="200"/>
      <c r="N175" s="201"/>
      <c r="O175" s="201"/>
      <c r="P175" s="202">
        <f>SUM(P176:P179)</f>
        <v>0</v>
      </c>
      <c r="Q175" s="201"/>
      <c r="R175" s="202">
        <f>SUM(R176:R179)</f>
        <v>0.48845500000000003</v>
      </c>
      <c r="S175" s="201"/>
      <c r="T175" s="203">
        <f>SUM(T176:T179)</f>
        <v>0</v>
      </c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R175" s="204" t="s">
        <v>86</v>
      </c>
      <c r="AT175" s="205" t="s">
        <v>77</v>
      </c>
      <c r="AU175" s="205" t="s">
        <v>86</v>
      </c>
      <c r="AY175" s="204" t="s">
        <v>144</v>
      </c>
      <c r="BK175" s="206">
        <f>SUM(BK176:BK179)</f>
        <v>0</v>
      </c>
    </row>
    <row r="176" s="2" customFormat="1" ht="24.15" customHeight="1">
      <c r="A176" s="35"/>
      <c r="B176" s="36"/>
      <c r="C176" s="207" t="s">
        <v>407</v>
      </c>
      <c r="D176" s="207" t="s">
        <v>147</v>
      </c>
      <c r="E176" s="208" t="s">
        <v>626</v>
      </c>
      <c r="F176" s="209" t="s">
        <v>627</v>
      </c>
      <c r="G176" s="210" t="s">
        <v>234</v>
      </c>
      <c r="H176" s="211">
        <v>5</v>
      </c>
      <c r="I176" s="212"/>
      <c r="J176" s="213">
        <f>ROUND(I176*H176,2)</f>
        <v>0</v>
      </c>
      <c r="K176" s="209" t="s">
        <v>151</v>
      </c>
      <c r="L176" s="41"/>
      <c r="M176" s="214" t="s">
        <v>1</v>
      </c>
      <c r="N176" s="215" t="s">
        <v>43</v>
      </c>
      <c r="O176" s="88"/>
      <c r="P176" s="216">
        <f>O176*H176</f>
        <v>0</v>
      </c>
      <c r="Q176" s="216">
        <v>0.036904300000000001</v>
      </c>
      <c r="R176" s="216">
        <f>Q176*H176</f>
        <v>0.18452150000000001</v>
      </c>
      <c r="S176" s="216">
        <v>0</v>
      </c>
      <c r="T176" s="21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8" t="s">
        <v>161</v>
      </c>
      <c r="AT176" s="218" t="s">
        <v>147</v>
      </c>
      <c r="AU176" s="218" t="s">
        <v>88</v>
      </c>
      <c r="AY176" s="14" t="s">
        <v>144</v>
      </c>
      <c r="BE176" s="219">
        <f>IF(N176="základní",J176,0)</f>
        <v>0</v>
      </c>
      <c r="BF176" s="219">
        <f>IF(N176="snížená",J176,0)</f>
        <v>0</v>
      </c>
      <c r="BG176" s="219">
        <f>IF(N176="zákl. přenesená",J176,0)</f>
        <v>0</v>
      </c>
      <c r="BH176" s="219">
        <f>IF(N176="sníž. přenesená",J176,0)</f>
        <v>0</v>
      </c>
      <c r="BI176" s="219">
        <f>IF(N176="nulová",J176,0)</f>
        <v>0</v>
      </c>
      <c r="BJ176" s="14" t="s">
        <v>86</v>
      </c>
      <c r="BK176" s="219">
        <f>ROUND(I176*H176,2)</f>
        <v>0</v>
      </c>
      <c r="BL176" s="14" t="s">
        <v>161</v>
      </c>
      <c r="BM176" s="218" t="s">
        <v>628</v>
      </c>
    </row>
    <row r="177" s="2" customFormat="1" ht="24.15" customHeight="1">
      <c r="A177" s="35"/>
      <c r="B177" s="36"/>
      <c r="C177" s="207" t="s">
        <v>411</v>
      </c>
      <c r="D177" s="207" t="s">
        <v>147</v>
      </c>
      <c r="E177" s="208" t="s">
        <v>630</v>
      </c>
      <c r="F177" s="209" t="s">
        <v>631</v>
      </c>
      <c r="G177" s="210" t="s">
        <v>234</v>
      </c>
      <c r="H177" s="211">
        <v>5</v>
      </c>
      <c r="I177" s="212"/>
      <c r="J177" s="213">
        <f>ROUND(I177*H177,2)</f>
        <v>0</v>
      </c>
      <c r="K177" s="209" t="s">
        <v>151</v>
      </c>
      <c r="L177" s="41"/>
      <c r="M177" s="214" t="s">
        <v>1</v>
      </c>
      <c r="N177" s="215" t="s">
        <v>43</v>
      </c>
      <c r="O177" s="88"/>
      <c r="P177" s="216">
        <f>O177*H177</f>
        <v>0</v>
      </c>
      <c r="Q177" s="216">
        <v>0.060526700000000003</v>
      </c>
      <c r="R177" s="216">
        <f>Q177*H177</f>
        <v>0.3026335</v>
      </c>
      <c r="S177" s="216">
        <v>0</v>
      </c>
      <c r="T177" s="21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8" t="s">
        <v>161</v>
      </c>
      <c r="AT177" s="218" t="s">
        <v>147</v>
      </c>
      <c r="AU177" s="218" t="s">
        <v>88</v>
      </c>
      <c r="AY177" s="14" t="s">
        <v>144</v>
      </c>
      <c r="BE177" s="219">
        <f>IF(N177="základní",J177,0)</f>
        <v>0</v>
      </c>
      <c r="BF177" s="219">
        <f>IF(N177="snížená",J177,0)</f>
        <v>0</v>
      </c>
      <c r="BG177" s="219">
        <f>IF(N177="zákl. přenesená",J177,0)</f>
        <v>0</v>
      </c>
      <c r="BH177" s="219">
        <f>IF(N177="sníž. přenesená",J177,0)</f>
        <v>0</v>
      </c>
      <c r="BI177" s="219">
        <f>IF(N177="nulová",J177,0)</f>
        <v>0</v>
      </c>
      <c r="BJ177" s="14" t="s">
        <v>86</v>
      </c>
      <c r="BK177" s="219">
        <f>ROUND(I177*H177,2)</f>
        <v>0</v>
      </c>
      <c r="BL177" s="14" t="s">
        <v>161</v>
      </c>
      <c r="BM177" s="218" t="s">
        <v>632</v>
      </c>
    </row>
    <row r="178" s="2" customFormat="1" ht="24.15" customHeight="1">
      <c r="A178" s="35"/>
      <c r="B178" s="36"/>
      <c r="C178" s="207" t="s">
        <v>415</v>
      </c>
      <c r="D178" s="207" t="s">
        <v>147</v>
      </c>
      <c r="E178" s="208" t="s">
        <v>634</v>
      </c>
      <c r="F178" s="209" t="s">
        <v>635</v>
      </c>
      <c r="G178" s="210" t="s">
        <v>177</v>
      </c>
      <c r="H178" s="211">
        <v>2</v>
      </c>
      <c r="I178" s="212"/>
      <c r="J178" s="213">
        <f>ROUND(I178*H178,2)</f>
        <v>0</v>
      </c>
      <c r="K178" s="209" t="s">
        <v>151</v>
      </c>
      <c r="L178" s="41"/>
      <c r="M178" s="214" t="s">
        <v>1</v>
      </c>
      <c r="N178" s="215" t="s">
        <v>43</v>
      </c>
      <c r="O178" s="88"/>
      <c r="P178" s="216">
        <f>O178*H178</f>
        <v>0</v>
      </c>
      <c r="Q178" s="216">
        <v>0.00064999999999999997</v>
      </c>
      <c r="R178" s="216">
        <f>Q178*H178</f>
        <v>0.0012999999999999999</v>
      </c>
      <c r="S178" s="216">
        <v>0</v>
      </c>
      <c r="T178" s="21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8" t="s">
        <v>161</v>
      </c>
      <c r="AT178" s="218" t="s">
        <v>147</v>
      </c>
      <c r="AU178" s="218" t="s">
        <v>88</v>
      </c>
      <c r="AY178" s="14" t="s">
        <v>144</v>
      </c>
      <c r="BE178" s="219">
        <f>IF(N178="základní",J178,0)</f>
        <v>0</v>
      </c>
      <c r="BF178" s="219">
        <f>IF(N178="snížená",J178,0)</f>
        <v>0</v>
      </c>
      <c r="BG178" s="219">
        <f>IF(N178="zákl. přenesená",J178,0)</f>
        <v>0</v>
      </c>
      <c r="BH178" s="219">
        <f>IF(N178="sníž. přenesená",J178,0)</f>
        <v>0</v>
      </c>
      <c r="BI178" s="219">
        <f>IF(N178="nulová",J178,0)</f>
        <v>0</v>
      </c>
      <c r="BJ178" s="14" t="s">
        <v>86</v>
      </c>
      <c r="BK178" s="219">
        <f>ROUND(I178*H178,2)</f>
        <v>0</v>
      </c>
      <c r="BL178" s="14" t="s">
        <v>161</v>
      </c>
      <c r="BM178" s="218" t="s">
        <v>636</v>
      </c>
    </row>
    <row r="179" s="2" customFormat="1" ht="24.15" customHeight="1">
      <c r="A179" s="35"/>
      <c r="B179" s="36"/>
      <c r="C179" s="207" t="s">
        <v>419</v>
      </c>
      <c r="D179" s="207" t="s">
        <v>147</v>
      </c>
      <c r="E179" s="208" t="s">
        <v>638</v>
      </c>
      <c r="F179" s="209" t="s">
        <v>639</v>
      </c>
      <c r="G179" s="210" t="s">
        <v>177</v>
      </c>
      <c r="H179" s="211">
        <v>2</v>
      </c>
      <c r="I179" s="212"/>
      <c r="J179" s="213">
        <f>ROUND(I179*H179,2)</f>
        <v>0</v>
      </c>
      <c r="K179" s="209" t="s">
        <v>151</v>
      </c>
      <c r="L179" s="41"/>
      <c r="M179" s="214" t="s">
        <v>1</v>
      </c>
      <c r="N179" s="215" t="s">
        <v>43</v>
      </c>
      <c r="O179" s="88"/>
      <c r="P179" s="216">
        <f>O179*H179</f>
        <v>0</v>
      </c>
      <c r="Q179" s="216">
        <v>0</v>
      </c>
      <c r="R179" s="216">
        <f>Q179*H179</f>
        <v>0</v>
      </c>
      <c r="S179" s="216">
        <v>0</v>
      </c>
      <c r="T179" s="21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8" t="s">
        <v>161</v>
      </c>
      <c r="AT179" s="218" t="s">
        <v>147</v>
      </c>
      <c r="AU179" s="218" t="s">
        <v>88</v>
      </c>
      <c r="AY179" s="14" t="s">
        <v>144</v>
      </c>
      <c r="BE179" s="219">
        <f>IF(N179="základní",J179,0)</f>
        <v>0</v>
      </c>
      <c r="BF179" s="219">
        <f>IF(N179="snížená",J179,0)</f>
        <v>0</v>
      </c>
      <c r="BG179" s="219">
        <f>IF(N179="zákl. přenesená",J179,0)</f>
        <v>0</v>
      </c>
      <c r="BH179" s="219">
        <f>IF(N179="sníž. přenesená",J179,0)</f>
        <v>0</v>
      </c>
      <c r="BI179" s="219">
        <f>IF(N179="nulová",J179,0)</f>
        <v>0</v>
      </c>
      <c r="BJ179" s="14" t="s">
        <v>86</v>
      </c>
      <c r="BK179" s="219">
        <f>ROUND(I179*H179,2)</f>
        <v>0</v>
      </c>
      <c r="BL179" s="14" t="s">
        <v>161</v>
      </c>
      <c r="BM179" s="218" t="s">
        <v>640</v>
      </c>
    </row>
    <row r="180" s="11" customFormat="1" ht="22.8" customHeight="1">
      <c r="A180" s="11"/>
      <c r="B180" s="193"/>
      <c r="C180" s="194"/>
      <c r="D180" s="195" t="s">
        <v>77</v>
      </c>
      <c r="E180" s="231" t="s">
        <v>401</v>
      </c>
      <c r="F180" s="231" t="s">
        <v>402</v>
      </c>
      <c r="G180" s="194"/>
      <c r="H180" s="194"/>
      <c r="I180" s="197"/>
      <c r="J180" s="232">
        <f>BK180</f>
        <v>0</v>
      </c>
      <c r="K180" s="194"/>
      <c r="L180" s="199"/>
      <c r="M180" s="200"/>
      <c r="N180" s="201"/>
      <c r="O180" s="201"/>
      <c r="P180" s="202">
        <f>SUM(P181:P184)</f>
        <v>0</v>
      </c>
      <c r="Q180" s="201"/>
      <c r="R180" s="202">
        <f>SUM(R181:R184)</f>
        <v>0</v>
      </c>
      <c r="S180" s="201"/>
      <c r="T180" s="203">
        <f>SUM(T181:T184)</f>
        <v>0</v>
      </c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R180" s="204" t="s">
        <v>86</v>
      </c>
      <c r="AT180" s="205" t="s">
        <v>77</v>
      </c>
      <c r="AU180" s="205" t="s">
        <v>86</v>
      </c>
      <c r="AY180" s="204" t="s">
        <v>144</v>
      </c>
      <c r="BK180" s="206">
        <f>SUM(BK181:BK184)</f>
        <v>0</v>
      </c>
    </row>
    <row r="181" s="2" customFormat="1" ht="33" customHeight="1">
      <c r="A181" s="35"/>
      <c r="B181" s="36"/>
      <c r="C181" s="207" t="s">
        <v>425</v>
      </c>
      <c r="D181" s="207" t="s">
        <v>147</v>
      </c>
      <c r="E181" s="208" t="s">
        <v>404</v>
      </c>
      <c r="F181" s="209" t="s">
        <v>405</v>
      </c>
      <c r="G181" s="210" t="s">
        <v>281</v>
      </c>
      <c r="H181" s="211">
        <v>22.608000000000001</v>
      </c>
      <c r="I181" s="212"/>
      <c r="J181" s="213">
        <f>ROUND(I181*H181,2)</f>
        <v>0</v>
      </c>
      <c r="K181" s="209" t="s">
        <v>151</v>
      </c>
      <c r="L181" s="41"/>
      <c r="M181" s="214" t="s">
        <v>1</v>
      </c>
      <c r="N181" s="215" t="s">
        <v>43</v>
      </c>
      <c r="O181" s="88"/>
      <c r="P181" s="216">
        <f>O181*H181</f>
        <v>0</v>
      </c>
      <c r="Q181" s="216">
        <v>0</v>
      </c>
      <c r="R181" s="216">
        <f>Q181*H181</f>
        <v>0</v>
      </c>
      <c r="S181" s="216">
        <v>0</v>
      </c>
      <c r="T181" s="21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18" t="s">
        <v>161</v>
      </c>
      <c r="AT181" s="218" t="s">
        <v>147</v>
      </c>
      <c r="AU181" s="218" t="s">
        <v>88</v>
      </c>
      <c r="AY181" s="14" t="s">
        <v>144</v>
      </c>
      <c r="BE181" s="219">
        <f>IF(N181="základní",J181,0)</f>
        <v>0</v>
      </c>
      <c r="BF181" s="219">
        <f>IF(N181="snížená",J181,0)</f>
        <v>0</v>
      </c>
      <c r="BG181" s="219">
        <f>IF(N181="zákl. přenesená",J181,0)</f>
        <v>0</v>
      </c>
      <c r="BH181" s="219">
        <f>IF(N181="sníž. přenesená",J181,0)</f>
        <v>0</v>
      </c>
      <c r="BI181" s="219">
        <f>IF(N181="nulová",J181,0)</f>
        <v>0</v>
      </c>
      <c r="BJ181" s="14" t="s">
        <v>86</v>
      </c>
      <c r="BK181" s="219">
        <f>ROUND(I181*H181,2)</f>
        <v>0</v>
      </c>
      <c r="BL181" s="14" t="s">
        <v>161</v>
      </c>
      <c r="BM181" s="218" t="s">
        <v>852</v>
      </c>
    </row>
    <row r="182" s="2" customFormat="1" ht="21.75" customHeight="1">
      <c r="A182" s="35"/>
      <c r="B182" s="36"/>
      <c r="C182" s="207" t="s">
        <v>574</v>
      </c>
      <c r="D182" s="207" t="s">
        <v>147</v>
      </c>
      <c r="E182" s="208" t="s">
        <v>408</v>
      </c>
      <c r="F182" s="209" t="s">
        <v>409</v>
      </c>
      <c r="G182" s="210" t="s">
        <v>281</v>
      </c>
      <c r="H182" s="211">
        <v>203.47200000000001</v>
      </c>
      <c r="I182" s="212"/>
      <c r="J182" s="213">
        <f>ROUND(I182*H182,2)</f>
        <v>0</v>
      </c>
      <c r="K182" s="209" t="s">
        <v>151</v>
      </c>
      <c r="L182" s="41"/>
      <c r="M182" s="214" t="s">
        <v>1</v>
      </c>
      <c r="N182" s="215" t="s">
        <v>43</v>
      </c>
      <c r="O182" s="88"/>
      <c r="P182" s="216">
        <f>O182*H182</f>
        <v>0</v>
      </c>
      <c r="Q182" s="216">
        <v>0</v>
      </c>
      <c r="R182" s="216">
        <f>Q182*H182</f>
        <v>0</v>
      </c>
      <c r="S182" s="216">
        <v>0</v>
      </c>
      <c r="T182" s="21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8" t="s">
        <v>161</v>
      </c>
      <c r="AT182" s="218" t="s">
        <v>147</v>
      </c>
      <c r="AU182" s="218" t="s">
        <v>88</v>
      </c>
      <c r="AY182" s="14" t="s">
        <v>144</v>
      </c>
      <c r="BE182" s="219">
        <f>IF(N182="základní",J182,0)</f>
        <v>0</v>
      </c>
      <c r="BF182" s="219">
        <f>IF(N182="snížená",J182,0)</f>
        <v>0</v>
      </c>
      <c r="BG182" s="219">
        <f>IF(N182="zákl. přenesená",J182,0)</f>
        <v>0</v>
      </c>
      <c r="BH182" s="219">
        <f>IF(N182="sníž. přenesená",J182,0)</f>
        <v>0</v>
      </c>
      <c r="BI182" s="219">
        <f>IF(N182="nulová",J182,0)</f>
        <v>0</v>
      </c>
      <c r="BJ182" s="14" t="s">
        <v>86</v>
      </c>
      <c r="BK182" s="219">
        <f>ROUND(I182*H182,2)</f>
        <v>0</v>
      </c>
      <c r="BL182" s="14" t="s">
        <v>161</v>
      </c>
      <c r="BM182" s="218" t="s">
        <v>853</v>
      </c>
    </row>
    <row r="183" s="2" customFormat="1" ht="16.5" customHeight="1">
      <c r="A183" s="35"/>
      <c r="B183" s="36"/>
      <c r="C183" s="207" t="s">
        <v>578</v>
      </c>
      <c r="D183" s="207" t="s">
        <v>147</v>
      </c>
      <c r="E183" s="208" t="s">
        <v>412</v>
      </c>
      <c r="F183" s="209" t="s">
        <v>413</v>
      </c>
      <c r="G183" s="210" t="s">
        <v>281</v>
      </c>
      <c r="H183" s="211">
        <v>22.608000000000001</v>
      </c>
      <c r="I183" s="212"/>
      <c r="J183" s="213">
        <f>ROUND(I183*H183,2)</f>
        <v>0</v>
      </c>
      <c r="K183" s="209" t="s">
        <v>151</v>
      </c>
      <c r="L183" s="41"/>
      <c r="M183" s="214" t="s">
        <v>1</v>
      </c>
      <c r="N183" s="215" t="s">
        <v>43</v>
      </c>
      <c r="O183" s="88"/>
      <c r="P183" s="216">
        <f>O183*H183</f>
        <v>0</v>
      </c>
      <c r="Q183" s="216">
        <v>0</v>
      </c>
      <c r="R183" s="216">
        <f>Q183*H183</f>
        <v>0</v>
      </c>
      <c r="S183" s="216">
        <v>0</v>
      </c>
      <c r="T183" s="21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18" t="s">
        <v>161</v>
      </c>
      <c r="AT183" s="218" t="s">
        <v>147</v>
      </c>
      <c r="AU183" s="218" t="s">
        <v>88</v>
      </c>
      <c r="AY183" s="14" t="s">
        <v>144</v>
      </c>
      <c r="BE183" s="219">
        <f>IF(N183="základní",J183,0)</f>
        <v>0</v>
      </c>
      <c r="BF183" s="219">
        <f>IF(N183="snížená",J183,0)</f>
        <v>0</v>
      </c>
      <c r="BG183" s="219">
        <f>IF(N183="zákl. přenesená",J183,0)</f>
        <v>0</v>
      </c>
      <c r="BH183" s="219">
        <f>IF(N183="sníž. přenesená",J183,0)</f>
        <v>0</v>
      </c>
      <c r="BI183" s="219">
        <f>IF(N183="nulová",J183,0)</f>
        <v>0</v>
      </c>
      <c r="BJ183" s="14" t="s">
        <v>86</v>
      </c>
      <c r="BK183" s="219">
        <f>ROUND(I183*H183,2)</f>
        <v>0</v>
      </c>
      <c r="BL183" s="14" t="s">
        <v>161</v>
      </c>
      <c r="BM183" s="218" t="s">
        <v>854</v>
      </c>
    </row>
    <row r="184" s="2" customFormat="1" ht="33" customHeight="1">
      <c r="A184" s="35"/>
      <c r="B184" s="36"/>
      <c r="C184" s="207" t="s">
        <v>582</v>
      </c>
      <c r="D184" s="207" t="s">
        <v>147</v>
      </c>
      <c r="E184" s="208" t="s">
        <v>416</v>
      </c>
      <c r="F184" s="209" t="s">
        <v>417</v>
      </c>
      <c r="G184" s="210" t="s">
        <v>281</v>
      </c>
      <c r="H184" s="211">
        <v>22.608000000000001</v>
      </c>
      <c r="I184" s="212"/>
      <c r="J184" s="213">
        <f>ROUND(I184*H184,2)</f>
        <v>0</v>
      </c>
      <c r="K184" s="209" t="s">
        <v>252</v>
      </c>
      <c r="L184" s="41"/>
      <c r="M184" s="214" t="s">
        <v>1</v>
      </c>
      <c r="N184" s="215" t="s">
        <v>43</v>
      </c>
      <c r="O184" s="88"/>
      <c r="P184" s="216">
        <f>O184*H184</f>
        <v>0</v>
      </c>
      <c r="Q184" s="216">
        <v>0</v>
      </c>
      <c r="R184" s="216">
        <f>Q184*H184</f>
        <v>0</v>
      </c>
      <c r="S184" s="216">
        <v>0</v>
      </c>
      <c r="T184" s="21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8" t="s">
        <v>161</v>
      </c>
      <c r="AT184" s="218" t="s">
        <v>147</v>
      </c>
      <c r="AU184" s="218" t="s">
        <v>88</v>
      </c>
      <c r="AY184" s="14" t="s">
        <v>144</v>
      </c>
      <c r="BE184" s="219">
        <f>IF(N184="základní",J184,0)</f>
        <v>0</v>
      </c>
      <c r="BF184" s="219">
        <f>IF(N184="snížená",J184,0)</f>
        <v>0</v>
      </c>
      <c r="BG184" s="219">
        <f>IF(N184="zákl. přenesená",J184,0)</f>
        <v>0</v>
      </c>
      <c r="BH184" s="219">
        <f>IF(N184="sníž. přenesená",J184,0)</f>
        <v>0</v>
      </c>
      <c r="BI184" s="219">
        <f>IF(N184="nulová",J184,0)</f>
        <v>0</v>
      </c>
      <c r="BJ184" s="14" t="s">
        <v>86</v>
      </c>
      <c r="BK184" s="219">
        <f>ROUND(I184*H184,2)</f>
        <v>0</v>
      </c>
      <c r="BL184" s="14" t="s">
        <v>161</v>
      </c>
      <c r="BM184" s="218" t="s">
        <v>855</v>
      </c>
    </row>
    <row r="185" s="11" customFormat="1" ht="22.8" customHeight="1">
      <c r="A185" s="11"/>
      <c r="B185" s="193"/>
      <c r="C185" s="194"/>
      <c r="D185" s="195" t="s">
        <v>77</v>
      </c>
      <c r="E185" s="231" t="s">
        <v>423</v>
      </c>
      <c r="F185" s="231" t="s">
        <v>424</v>
      </c>
      <c r="G185" s="194"/>
      <c r="H185" s="194"/>
      <c r="I185" s="197"/>
      <c r="J185" s="232">
        <f>BK185</f>
        <v>0</v>
      </c>
      <c r="K185" s="194"/>
      <c r="L185" s="199"/>
      <c r="M185" s="200"/>
      <c r="N185" s="201"/>
      <c r="O185" s="201"/>
      <c r="P185" s="202">
        <f>P186</f>
        <v>0</v>
      </c>
      <c r="Q185" s="201"/>
      <c r="R185" s="202">
        <f>R186</f>
        <v>0</v>
      </c>
      <c r="S185" s="201"/>
      <c r="T185" s="203">
        <f>T186</f>
        <v>0</v>
      </c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R185" s="204" t="s">
        <v>86</v>
      </c>
      <c r="AT185" s="205" t="s">
        <v>77</v>
      </c>
      <c r="AU185" s="205" t="s">
        <v>86</v>
      </c>
      <c r="AY185" s="204" t="s">
        <v>144</v>
      </c>
      <c r="BK185" s="206">
        <f>BK186</f>
        <v>0</v>
      </c>
    </row>
    <row r="186" s="2" customFormat="1" ht="24.15" customHeight="1">
      <c r="A186" s="35"/>
      <c r="B186" s="36"/>
      <c r="C186" s="207" t="s">
        <v>586</v>
      </c>
      <c r="D186" s="207" t="s">
        <v>147</v>
      </c>
      <c r="E186" s="208" t="s">
        <v>856</v>
      </c>
      <c r="F186" s="209" t="s">
        <v>857</v>
      </c>
      <c r="G186" s="210" t="s">
        <v>281</v>
      </c>
      <c r="H186" s="211">
        <v>86.578000000000003</v>
      </c>
      <c r="I186" s="212"/>
      <c r="J186" s="213">
        <f>ROUND(I186*H186,2)</f>
        <v>0</v>
      </c>
      <c r="K186" s="209" t="s">
        <v>151</v>
      </c>
      <c r="L186" s="41"/>
      <c r="M186" s="220" t="s">
        <v>1</v>
      </c>
      <c r="N186" s="221" t="s">
        <v>43</v>
      </c>
      <c r="O186" s="222"/>
      <c r="P186" s="223">
        <f>O186*H186</f>
        <v>0</v>
      </c>
      <c r="Q186" s="223">
        <v>0</v>
      </c>
      <c r="R186" s="223">
        <f>Q186*H186</f>
        <v>0</v>
      </c>
      <c r="S186" s="223">
        <v>0</v>
      </c>
      <c r="T186" s="224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8" t="s">
        <v>161</v>
      </c>
      <c r="AT186" s="218" t="s">
        <v>147</v>
      </c>
      <c r="AU186" s="218" t="s">
        <v>88</v>
      </c>
      <c r="AY186" s="14" t="s">
        <v>144</v>
      </c>
      <c r="BE186" s="219">
        <f>IF(N186="základní",J186,0)</f>
        <v>0</v>
      </c>
      <c r="BF186" s="219">
        <f>IF(N186="snížená",J186,0)</f>
        <v>0</v>
      </c>
      <c r="BG186" s="219">
        <f>IF(N186="zákl. přenesená",J186,0)</f>
        <v>0</v>
      </c>
      <c r="BH186" s="219">
        <f>IF(N186="sníž. přenesená",J186,0)</f>
        <v>0</v>
      </c>
      <c r="BI186" s="219">
        <f>IF(N186="nulová",J186,0)</f>
        <v>0</v>
      </c>
      <c r="BJ186" s="14" t="s">
        <v>86</v>
      </c>
      <c r="BK186" s="219">
        <f>ROUND(I186*H186,2)</f>
        <v>0</v>
      </c>
      <c r="BL186" s="14" t="s">
        <v>161</v>
      </c>
      <c r="BM186" s="218" t="s">
        <v>858</v>
      </c>
    </row>
    <row r="187" s="2" customFormat="1" ht="6.96" customHeight="1">
      <c r="A187" s="35"/>
      <c r="B187" s="63"/>
      <c r="C187" s="64"/>
      <c r="D187" s="64"/>
      <c r="E187" s="64"/>
      <c r="F187" s="64"/>
      <c r="G187" s="64"/>
      <c r="H187" s="64"/>
      <c r="I187" s="64"/>
      <c r="J187" s="64"/>
      <c r="K187" s="64"/>
      <c r="L187" s="41"/>
      <c r="M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</row>
  </sheetData>
  <sheetProtection sheet="1" autoFilter="0" formatColumns="0" formatRows="0" objects="1" scenarios="1" spinCount="100000" saltValue="80+e4ZCCPPduxyQKvT+9w97K5FGDFAtQzEh6Kgxg6j7HI1j37WvPxYXj2cr6Tv2F2RpLGWY87SoFwdGayr7kpw==" hashValue="XQmqM0wHpkbsoi0QTAu6FdEpWWpGw2TvcMgfI+Lai/fJqWvwkGcuBPKX8XCGWAZt+Vs4XcQGCT4ArckrUSRAGQ==" algorithmName="SHA-512" password="CC35"/>
  <autoFilter ref="C123:K186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118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88</v>
      </c>
    </row>
    <row r="4" s="1" customFormat="1" ht="24.96" customHeight="1">
      <c r="B4" s="17"/>
      <c r="D4" s="135" t="s">
        <v>119</v>
      </c>
      <c r="L4" s="17"/>
      <c r="M4" s="13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16</v>
      </c>
      <c r="L6" s="17"/>
    </row>
    <row r="7" s="1" customFormat="1" ht="26.25" customHeight="1">
      <c r="B7" s="17"/>
      <c r="E7" s="138" t="str">
        <f>'Rekapitulace stavby'!K6</f>
        <v>Obnova a propojení vodovodních řadů v ulici Palackého v Českém Brodě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120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911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18</v>
      </c>
      <c r="E11" s="35"/>
      <c r="F11" s="140" t="s">
        <v>1</v>
      </c>
      <c r="G11" s="35"/>
      <c r="H11" s="35"/>
      <c r="I11" s="137" t="s">
        <v>19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20</v>
      </c>
      <c r="E12" s="35"/>
      <c r="F12" s="140" t="s">
        <v>21</v>
      </c>
      <c r="G12" s="35"/>
      <c r="H12" s="35"/>
      <c r="I12" s="137" t="s">
        <v>22</v>
      </c>
      <c r="J12" s="141" t="str">
        <f>'Rekapitulace stavby'!AN8</f>
        <v>20. 7. 2022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24</v>
      </c>
      <c r="E14" s="35"/>
      <c r="F14" s="35"/>
      <c r="G14" s="35"/>
      <c r="H14" s="35"/>
      <c r="I14" s="137" t="s">
        <v>25</v>
      </c>
      <c r="J14" s="140" t="s">
        <v>26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">
        <v>27</v>
      </c>
      <c r="F15" s="35"/>
      <c r="G15" s="35"/>
      <c r="H15" s="35"/>
      <c r="I15" s="137" t="s">
        <v>28</v>
      </c>
      <c r="J15" s="140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29</v>
      </c>
      <c r="E17" s="35"/>
      <c r="F17" s="35"/>
      <c r="G17" s="35"/>
      <c r="H17" s="35"/>
      <c r="I17" s="137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28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31</v>
      </c>
      <c r="E20" s="35"/>
      <c r="F20" s="35"/>
      <c r="G20" s="35"/>
      <c r="H20" s="35"/>
      <c r="I20" s="137" t="s">
        <v>25</v>
      </c>
      <c r="J20" s="140" t="s">
        <v>32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">
        <v>33</v>
      </c>
      <c r="F21" s="35"/>
      <c r="G21" s="35"/>
      <c r="H21" s="35"/>
      <c r="I21" s="137" t="s">
        <v>28</v>
      </c>
      <c r="J21" s="140" t="s">
        <v>1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35</v>
      </c>
      <c r="E23" s="35"/>
      <c r="F23" s="35"/>
      <c r="G23" s="35"/>
      <c r="H23" s="35"/>
      <c r="I23" s="137" t="s">
        <v>25</v>
      </c>
      <c r="J23" s="140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tr">
        <f>IF('Rekapitulace stavby'!E20="","",'Rekapitulace stavby'!E20)</f>
        <v xml:space="preserve"> </v>
      </c>
      <c r="F24" s="35"/>
      <c r="G24" s="35"/>
      <c r="H24" s="35"/>
      <c r="I24" s="137" t="s">
        <v>28</v>
      </c>
      <c r="J24" s="140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37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38</v>
      </c>
      <c r="E30" s="35"/>
      <c r="F30" s="35"/>
      <c r="G30" s="35"/>
      <c r="H30" s="35"/>
      <c r="I30" s="35"/>
      <c r="J30" s="148">
        <f>ROUND(J136,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40</v>
      </c>
      <c r="G32" s="35"/>
      <c r="H32" s="35"/>
      <c r="I32" s="149" t="s">
        <v>39</v>
      </c>
      <c r="J32" s="149" t="s">
        <v>41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42</v>
      </c>
      <c r="E33" s="137" t="s">
        <v>43</v>
      </c>
      <c r="F33" s="151">
        <f>ROUND((SUM(BE136:BE311)),  2)</f>
        <v>0</v>
      </c>
      <c r="G33" s="35"/>
      <c r="H33" s="35"/>
      <c r="I33" s="152">
        <v>0.20999999999999999</v>
      </c>
      <c r="J33" s="151">
        <f>ROUND(((SUM(BE136:BE311))*I33),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44</v>
      </c>
      <c r="F34" s="151">
        <f>ROUND((SUM(BF136:BF311)),  2)</f>
        <v>0</v>
      </c>
      <c r="G34" s="35"/>
      <c r="H34" s="35"/>
      <c r="I34" s="152">
        <v>0.14999999999999999</v>
      </c>
      <c r="J34" s="151">
        <f>ROUND(((SUM(BF136:BF311))*I34),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45</v>
      </c>
      <c r="F35" s="151">
        <f>ROUND((SUM(BG136:BG311)),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46</v>
      </c>
      <c r="F36" s="151">
        <f>ROUND((SUM(BH136:BH311)),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47</v>
      </c>
      <c r="F37" s="151">
        <f>ROUND((SUM(BI136:BI311)),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48</v>
      </c>
      <c r="E39" s="155"/>
      <c r="F39" s="155"/>
      <c r="G39" s="156" t="s">
        <v>49</v>
      </c>
      <c r="H39" s="157" t="s">
        <v>50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51</v>
      </c>
      <c r="E50" s="161"/>
      <c r="F50" s="161"/>
      <c r="G50" s="160" t="s">
        <v>52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53</v>
      </c>
      <c r="E61" s="163"/>
      <c r="F61" s="164" t="s">
        <v>54</v>
      </c>
      <c r="G61" s="162" t="s">
        <v>53</v>
      </c>
      <c r="H61" s="163"/>
      <c r="I61" s="163"/>
      <c r="J61" s="165" t="s">
        <v>54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55</v>
      </c>
      <c r="E65" s="166"/>
      <c r="F65" s="166"/>
      <c r="G65" s="160" t="s">
        <v>56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53</v>
      </c>
      <c r="E76" s="163"/>
      <c r="F76" s="164" t="s">
        <v>54</v>
      </c>
      <c r="G76" s="162" t="s">
        <v>53</v>
      </c>
      <c r="H76" s="163"/>
      <c r="I76" s="163"/>
      <c r="J76" s="165" t="s">
        <v>54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122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71" t="str">
        <f>E7</f>
        <v>Obnova a propojení vodovodních řadů v ulici Palackého v Českém Brodě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120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SO309 - ATS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>Český Brod</v>
      </c>
      <c r="G89" s="37"/>
      <c r="H89" s="37"/>
      <c r="I89" s="29" t="s">
        <v>22</v>
      </c>
      <c r="J89" s="76" t="str">
        <f>IF(J12="","",J12)</f>
        <v>20. 7. 2022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24</v>
      </c>
      <c r="D91" s="37"/>
      <c r="E91" s="37"/>
      <c r="F91" s="24" t="str">
        <f>E15</f>
        <v>Město Český Brod, náměstí Husovo 70, 28201 Český B</v>
      </c>
      <c r="G91" s="37"/>
      <c r="H91" s="37"/>
      <c r="I91" s="29" t="s">
        <v>31</v>
      </c>
      <c r="J91" s="33" t="str">
        <f>E21</f>
        <v>LNConsult s.r.o., U hřiště 250, 25083 Škvorec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29</v>
      </c>
      <c r="D92" s="37"/>
      <c r="E92" s="37"/>
      <c r="F92" s="24" t="str">
        <f>IF(E18="","",E18)</f>
        <v>Vyplň údaj</v>
      </c>
      <c r="G92" s="37"/>
      <c r="H92" s="37"/>
      <c r="I92" s="29" t="s">
        <v>35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2" t="s">
        <v>123</v>
      </c>
      <c r="D94" s="173"/>
      <c r="E94" s="173"/>
      <c r="F94" s="173"/>
      <c r="G94" s="173"/>
      <c r="H94" s="173"/>
      <c r="I94" s="173"/>
      <c r="J94" s="174" t="s">
        <v>124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5" t="s">
        <v>125</v>
      </c>
      <c r="D96" s="37"/>
      <c r="E96" s="37"/>
      <c r="F96" s="37"/>
      <c r="G96" s="37"/>
      <c r="H96" s="37"/>
      <c r="I96" s="37"/>
      <c r="J96" s="107">
        <f>J136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126</v>
      </c>
    </row>
    <row r="97" s="9" customFormat="1" ht="24.96" customHeight="1">
      <c r="A97" s="9"/>
      <c r="B97" s="176"/>
      <c r="C97" s="177"/>
      <c r="D97" s="178" t="s">
        <v>218</v>
      </c>
      <c r="E97" s="179"/>
      <c r="F97" s="179"/>
      <c r="G97" s="179"/>
      <c r="H97" s="179"/>
      <c r="I97" s="179"/>
      <c r="J97" s="180">
        <f>J137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2" customFormat="1" ht="19.92" customHeight="1">
      <c r="A98" s="12"/>
      <c r="B98" s="225"/>
      <c r="C98" s="226"/>
      <c r="D98" s="227" t="s">
        <v>219</v>
      </c>
      <c r="E98" s="228"/>
      <c r="F98" s="228"/>
      <c r="G98" s="228"/>
      <c r="H98" s="228"/>
      <c r="I98" s="228"/>
      <c r="J98" s="229">
        <f>J138</f>
        <v>0</v>
      </c>
      <c r="K98" s="226"/>
      <c r="L98" s="230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="12" customFormat="1" ht="19.92" customHeight="1">
      <c r="A99" s="12"/>
      <c r="B99" s="225"/>
      <c r="C99" s="226"/>
      <c r="D99" s="227" t="s">
        <v>912</v>
      </c>
      <c r="E99" s="228"/>
      <c r="F99" s="228"/>
      <c r="G99" s="228"/>
      <c r="H99" s="228"/>
      <c r="I99" s="228"/>
      <c r="J99" s="229">
        <f>J171</f>
        <v>0</v>
      </c>
      <c r="K99" s="226"/>
      <c r="L99" s="230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="12" customFormat="1" ht="19.92" customHeight="1">
      <c r="A100" s="12"/>
      <c r="B100" s="225"/>
      <c r="C100" s="226"/>
      <c r="D100" s="227" t="s">
        <v>220</v>
      </c>
      <c r="E100" s="228"/>
      <c r="F100" s="228"/>
      <c r="G100" s="228"/>
      <c r="H100" s="228"/>
      <c r="I100" s="228"/>
      <c r="J100" s="229">
        <f>J175</f>
        <v>0</v>
      </c>
      <c r="K100" s="226"/>
      <c r="L100" s="230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="12" customFormat="1" ht="19.92" customHeight="1">
      <c r="A101" s="12"/>
      <c r="B101" s="225"/>
      <c r="C101" s="226"/>
      <c r="D101" s="227" t="s">
        <v>913</v>
      </c>
      <c r="E101" s="228"/>
      <c r="F101" s="228"/>
      <c r="G101" s="228"/>
      <c r="H101" s="228"/>
      <c r="I101" s="228"/>
      <c r="J101" s="229">
        <f>J179</f>
        <v>0</v>
      </c>
      <c r="K101" s="226"/>
      <c r="L101" s="230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="12" customFormat="1" ht="19.92" customHeight="1">
      <c r="A102" s="12"/>
      <c r="B102" s="225"/>
      <c r="C102" s="226"/>
      <c r="D102" s="227" t="s">
        <v>221</v>
      </c>
      <c r="E102" s="228"/>
      <c r="F102" s="228"/>
      <c r="G102" s="228"/>
      <c r="H102" s="228"/>
      <c r="I102" s="228"/>
      <c r="J102" s="229">
        <f>J191</f>
        <v>0</v>
      </c>
      <c r="K102" s="226"/>
      <c r="L102" s="230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="12" customFormat="1" ht="19.92" customHeight="1">
      <c r="A103" s="12"/>
      <c r="B103" s="225"/>
      <c r="C103" s="226"/>
      <c r="D103" s="227" t="s">
        <v>222</v>
      </c>
      <c r="E103" s="228"/>
      <c r="F103" s="228"/>
      <c r="G103" s="228"/>
      <c r="H103" s="228"/>
      <c r="I103" s="228"/>
      <c r="J103" s="229">
        <f>J226</f>
        <v>0</v>
      </c>
      <c r="K103" s="226"/>
      <c r="L103" s="230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="12" customFormat="1" ht="19.92" customHeight="1">
      <c r="A104" s="12"/>
      <c r="B104" s="225"/>
      <c r="C104" s="226"/>
      <c r="D104" s="227" t="s">
        <v>223</v>
      </c>
      <c r="E104" s="228"/>
      <c r="F104" s="228"/>
      <c r="G104" s="228"/>
      <c r="H104" s="228"/>
      <c r="I104" s="228"/>
      <c r="J104" s="229">
        <f>J231</f>
        <v>0</v>
      </c>
      <c r="K104" s="226"/>
      <c r="L104" s="230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</row>
    <row r="105" s="12" customFormat="1" ht="19.92" customHeight="1">
      <c r="A105" s="12"/>
      <c r="B105" s="225"/>
      <c r="C105" s="226"/>
      <c r="D105" s="227" t="s">
        <v>224</v>
      </c>
      <c r="E105" s="228"/>
      <c r="F105" s="228"/>
      <c r="G105" s="228"/>
      <c r="H105" s="228"/>
      <c r="I105" s="228"/>
      <c r="J105" s="229">
        <f>J233</f>
        <v>0</v>
      </c>
      <c r="K105" s="226"/>
      <c r="L105" s="230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</row>
    <row r="106" s="9" customFormat="1" ht="24.96" customHeight="1">
      <c r="A106" s="9"/>
      <c r="B106" s="176"/>
      <c r="C106" s="177"/>
      <c r="D106" s="178" t="s">
        <v>914</v>
      </c>
      <c r="E106" s="179"/>
      <c r="F106" s="179"/>
      <c r="G106" s="179"/>
      <c r="H106" s="179"/>
      <c r="I106" s="179"/>
      <c r="J106" s="180">
        <f>J235</f>
        <v>0</v>
      </c>
      <c r="K106" s="177"/>
      <c r="L106" s="181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2" customFormat="1" ht="19.92" customHeight="1">
      <c r="A107" s="12"/>
      <c r="B107" s="225"/>
      <c r="C107" s="226"/>
      <c r="D107" s="227" t="s">
        <v>915</v>
      </c>
      <c r="E107" s="228"/>
      <c r="F107" s="228"/>
      <c r="G107" s="228"/>
      <c r="H107" s="228"/>
      <c r="I107" s="228"/>
      <c r="J107" s="229">
        <f>J236</f>
        <v>0</v>
      </c>
      <c r="K107" s="226"/>
      <c r="L107" s="230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</row>
    <row r="108" s="12" customFormat="1" ht="19.92" customHeight="1">
      <c r="A108" s="12"/>
      <c r="B108" s="225"/>
      <c r="C108" s="226"/>
      <c r="D108" s="227" t="s">
        <v>916</v>
      </c>
      <c r="E108" s="228"/>
      <c r="F108" s="228"/>
      <c r="G108" s="228"/>
      <c r="H108" s="228"/>
      <c r="I108" s="228"/>
      <c r="J108" s="229">
        <f>J243</f>
        <v>0</v>
      </c>
      <c r="K108" s="226"/>
      <c r="L108" s="230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</row>
    <row r="109" s="12" customFormat="1" ht="19.92" customHeight="1">
      <c r="A109" s="12"/>
      <c r="B109" s="225"/>
      <c r="C109" s="226"/>
      <c r="D109" s="227" t="s">
        <v>917</v>
      </c>
      <c r="E109" s="228"/>
      <c r="F109" s="228"/>
      <c r="G109" s="228"/>
      <c r="H109" s="228"/>
      <c r="I109" s="228"/>
      <c r="J109" s="229">
        <f>J247</f>
        <v>0</v>
      </c>
      <c r="K109" s="226"/>
      <c r="L109" s="230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</row>
    <row r="110" s="12" customFormat="1" ht="19.92" customHeight="1">
      <c r="A110" s="12"/>
      <c r="B110" s="225"/>
      <c r="C110" s="226"/>
      <c r="D110" s="227" t="s">
        <v>918</v>
      </c>
      <c r="E110" s="228"/>
      <c r="F110" s="228"/>
      <c r="G110" s="228"/>
      <c r="H110" s="228"/>
      <c r="I110" s="228"/>
      <c r="J110" s="229">
        <f>J257</f>
        <v>0</v>
      </c>
      <c r="K110" s="226"/>
      <c r="L110" s="230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</row>
    <row r="111" s="12" customFormat="1" ht="19.92" customHeight="1">
      <c r="A111" s="12"/>
      <c r="B111" s="225"/>
      <c r="C111" s="226"/>
      <c r="D111" s="227" t="s">
        <v>919</v>
      </c>
      <c r="E111" s="228"/>
      <c r="F111" s="228"/>
      <c r="G111" s="228"/>
      <c r="H111" s="228"/>
      <c r="I111" s="228"/>
      <c r="J111" s="229">
        <f>J262</f>
        <v>0</v>
      </c>
      <c r="K111" s="226"/>
      <c r="L111" s="230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</row>
    <row r="112" s="12" customFormat="1" ht="19.92" customHeight="1">
      <c r="A112" s="12"/>
      <c r="B112" s="225"/>
      <c r="C112" s="226"/>
      <c r="D112" s="227" t="s">
        <v>920</v>
      </c>
      <c r="E112" s="228"/>
      <c r="F112" s="228"/>
      <c r="G112" s="228"/>
      <c r="H112" s="228"/>
      <c r="I112" s="228"/>
      <c r="J112" s="229">
        <f>J277</f>
        <v>0</v>
      </c>
      <c r="K112" s="226"/>
      <c r="L112" s="230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</row>
    <row r="113" s="12" customFormat="1" ht="19.92" customHeight="1">
      <c r="A113" s="12"/>
      <c r="B113" s="225"/>
      <c r="C113" s="226"/>
      <c r="D113" s="227" t="s">
        <v>921</v>
      </c>
      <c r="E113" s="228"/>
      <c r="F113" s="228"/>
      <c r="G113" s="228"/>
      <c r="H113" s="228"/>
      <c r="I113" s="228"/>
      <c r="J113" s="229">
        <f>J293</f>
        <v>0</v>
      </c>
      <c r="K113" s="226"/>
      <c r="L113" s="230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</row>
    <row r="114" s="12" customFormat="1" ht="19.92" customHeight="1">
      <c r="A114" s="12"/>
      <c r="B114" s="225"/>
      <c r="C114" s="226"/>
      <c r="D114" s="227" t="s">
        <v>922</v>
      </c>
      <c r="E114" s="228"/>
      <c r="F114" s="228"/>
      <c r="G114" s="228"/>
      <c r="H114" s="228"/>
      <c r="I114" s="228"/>
      <c r="J114" s="229">
        <f>J300</f>
        <v>0</v>
      </c>
      <c r="K114" s="226"/>
      <c r="L114" s="230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</row>
    <row r="115" s="9" customFormat="1" ht="24.96" customHeight="1">
      <c r="A115" s="9"/>
      <c r="B115" s="176"/>
      <c r="C115" s="177"/>
      <c r="D115" s="178" t="s">
        <v>923</v>
      </c>
      <c r="E115" s="179"/>
      <c r="F115" s="179"/>
      <c r="G115" s="179"/>
      <c r="H115" s="179"/>
      <c r="I115" s="179"/>
      <c r="J115" s="180">
        <f>J309</f>
        <v>0</v>
      </c>
      <c r="K115" s="177"/>
      <c r="L115" s="181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="12" customFormat="1" ht="19.92" customHeight="1">
      <c r="A116" s="12"/>
      <c r="B116" s="225"/>
      <c r="C116" s="226"/>
      <c r="D116" s="227" t="s">
        <v>924</v>
      </c>
      <c r="E116" s="228"/>
      <c r="F116" s="228"/>
      <c r="G116" s="228"/>
      <c r="H116" s="228"/>
      <c r="I116" s="228"/>
      <c r="J116" s="229">
        <f>J310</f>
        <v>0</v>
      </c>
      <c r="K116" s="226"/>
      <c r="L116" s="230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</row>
    <row r="117" s="2" customFormat="1" ht="21.84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63"/>
      <c r="C118" s="64"/>
      <c r="D118" s="64"/>
      <c r="E118" s="64"/>
      <c r="F118" s="64"/>
      <c r="G118" s="64"/>
      <c r="H118" s="64"/>
      <c r="I118" s="64"/>
      <c r="J118" s="64"/>
      <c r="K118" s="64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22" s="2" customFormat="1" ht="6.96" customHeight="1">
      <c r="A122" s="35"/>
      <c r="B122" s="65"/>
      <c r="C122" s="66"/>
      <c r="D122" s="66"/>
      <c r="E122" s="66"/>
      <c r="F122" s="66"/>
      <c r="G122" s="66"/>
      <c r="H122" s="66"/>
      <c r="I122" s="66"/>
      <c r="J122" s="66"/>
      <c r="K122" s="66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24.96" customHeight="1">
      <c r="A123" s="35"/>
      <c r="B123" s="36"/>
      <c r="C123" s="20" t="s">
        <v>129</v>
      </c>
      <c r="D123" s="37"/>
      <c r="E123" s="37"/>
      <c r="F123" s="37"/>
      <c r="G123" s="37"/>
      <c r="H123" s="37"/>
      <c r="I123" s="37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2" customHeight="1">
      <c r="A125" s="35"/>
      <c r="B125" s="36"/>
      <c r="C125" s="29" t="s">
        <v>16</v>
      </c>
      <c r="D125" s="37"/>
      <c r="E125" s="37"/>
      <c r="F125" s="37"/>
      <c r="G125" s="37"/>
      <c r="H125" s="37"/>
      <c r="I125" s="37"/>
      <c r="J125" s="37"/>
      <c r="K125" s="37"/>
      <c r="L125" s="60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26.25" customHeight="1">
      <c r="A126" s="35"/>
      <c r="B126" s="36"/>
      <c r="C126" s="37"/>
      <c r="D126" s="37"/>
      <c r="E126" s="171" t="str">
        <f>E7</f>
        <v>Obnova a propojení vodovodních řadů v ulici Palackého v Českém Brodě</v>
      </c>
      <c r="F126" s="29"/>
      <c r="G126" s="29"/>
      <c r="H126" s="29"/>
      <c r="I126" s="37"/>
      <c r="J126" s="37"/>
      <c r="K126" s="37"/>
      <c r="L126" s="60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2" customHeight="1">
      <c r="A127" s="35"/>
      <c r="B127" s="36"/>
      <c r="C127" s="29" t="s">
        <v>120</v>
      </c>
      <c r="D127" s="37"/>
      <c r="E127" s="37"/>
      <c r="F127" s="37"/>
      <c r="G127" s="37"/>
      <c r="H127" s="37"/>
      <c r="I127" s="37"/>
      <c r="J127" s="37"/>
      <c r="K127" s="37"/>
      <c r="L127" s="60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6.5" customHeight="1">
      <c r="A128" s="35"/>
      <c r="B128" s="36"/>
      <c r="C128" s="37"/>
      <c r="D128" s="37"/>
      <c r="E128" s="73" t="str">
        <f>E9</f>
        <v>SO309 - ATS</v>
      </c>
      <c r="F128" s="37"/>
      <c r="G128" s="37"/>
      <c r="H128" s="37"/>
      <c r="I128" s="37"/>
      <c r="J128" s="37"/>
      <c r="K128" s="37"/>
      <c r="L128" s="60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6.96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60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2" customHeight="1">
      <c r="A130" s="35"/>
      <c r="B130" s="36"/>
      <c r="C130" s="29" t="s">
        <v>20</v>
      </c>
      <c r="D130" s="37"/>
      <c r="E130" s="37"/>
      <c r="F130" s="24" t="str">
        <f>F12</f>
        <v>Český Brod</v>
      </c>
      <c r="G130" s="37"/>
      <c r="H130" s="37"/>
      <c r="I130" s="29" t="s">
        <v>22</v>
      </c>
      <c r="J130" s="76" t="str">
        <f>IF(J12="","",J12)</f>
        <v>20. 7. 2022</v>
      </c>
      <c r="K130" s="37"/>
      <c r="L130" s="60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6.96" customHeight="1">
      <c r="A131" s="35"/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60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40.05" customHeight="1">
      <c r="A132" s="35"/>
      <c r="B132" s="36"/>
      <c r="C132" s="29" t="s">
        <v>24</v>
      </c>
      <c r="D132" s="37"/>
      <c r="E132" s="37"/>
      <c r="F132" s="24" t="str">
        <f>E15</f>
        <v>Město Český Brod, náměstí Husovo 70, 28201 Český B</v>
      </c>
      <c r="G132" s="37"/>
      <c r="H132" s="37"/>
      <c r="I132" s="29" t="s">
        <v>31</v>
      </c>
      <c r="J132" s="33" t="str">
        <f>E21</f>
        <v>LNConsult s.r.o., U hřiště 250, 25083 Škvorec</v>
      </c>
      <c r="K132" s="37"/>
      <c r="L132" s="60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15.15" customHeight="1">
      <c r="A133" s="35"/>
      <c r="B133" s="36"/>
      <c r="C133" s="29" t="s">
        <v>29</v>
      </c>
      <c r="D133" s="37"/>
      <c r="E133" s="37"/>
      <c r="F133" s="24" t="str">
        <f>IF(E18="","",E18)</f>
        <v>Vyplň údaj</v>
      </c>
      <c r="G133" s="37"/>
      <c r="H133" s="37"/>
      <c r="I133" s="29" t="s">
        <v>35</v>
      </c>
      <c r="J133" s="33" t="str">
        <f>E24</f>
        <v xml:space="preserve"> </v>
      </c>
      <c r="K133" s="37"/>
      <c r="L133" s="60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2" customFormat="1" ht="10.32" customHeight="1">
      <c r="A134" s="35"/>
      <c r="B134" s="36"/>
      <c r="C134" s="37"/>
      <c r="D134" s="37"/>
      <c r="E134" s="37"/>
      <c r="F134" s="37"/>
      <c r="G134" s="37"/>
      <c r="H134" s="37"/>
      <c r="I134" s="37"/>
      <c r="J134" s="37"/>
      <c r="K134" s="37"/>
      <c r="L134" s="60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="10" customFormat="1" ht="29.28" customHeight="1">
      <c r="A135" s="182"/>
      <c r="B135" s="183"/>
      <c r="C135" s="184" t="s">
        <v>130</v>
      </c>
      <c r="D135" s="185" t="s">
        <v>63</v>
      </c>
      <c r="E135" s="185" t="s">
        <v>59</v>
      </c>
      <c r="F135" s="185" t="s">
        <v>60</v>
      </c>
      <c r="G135" s="185" t="s">
        <v>131</v>
      </c>
      <c r="H135" s="185" t="s">
        <v>132</v>
      </c>
      <c r="I135" s="185" t="s">
        <v>133</v>
      </c>
      <c r="J135" s="185" t="s">
        <v>124</v>
      </c>
      <c r="K135" s="186" t="s">
        <v>134</v>
      </c>
      <c r="L135" s="187"/>
      <c r="M135" s="97" t="s">
        <v>1</v>
      </c>
      <c r="N135" s="98" t="s">
        <v>42</v>
      </c>
      <c r="O135" s="98" t="s">
        <v>135</v>
      </c>
      <c r="P135" s="98" t="s">
        <v>136</v>
      </c>
      <c r="Q135" s="98" t="s">
        <v>137</v>
      </c>
      <c r="R135" s="98" t="s">
        <v>138</v>
      </c>
      <c r="S135" s="98" t="s">
        <v>139</v>
      </c>
      <c r="T135" s="99" t="s">
        <v>140</v>
      </c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</row>
    <row r="136" s="2" customFormat="1" ht="22.8" customHeight="1">
      <c r="A136" s="35"/>
      <c r="B136" s="36"/>
      <c r="C136" s="104" t="s">
        <v>141</v>
      </c>
      <c r="D136" s="37"/>
      <c r="E136" s="37"/>
      <c r="F136" s="37"/>
      <c r="G136" s="37"/>
      <c r="H136" s="37"/>
      <c r="I136" s="37"/>
      <c r="J136" s="188">
        <f>BK136</f>
        <v>0</v>
      </c>
      <c r="K136" s="37"/>
      <c r="L136" s="41"/>
      <c r="M136" s="100"/>
      <c r="N136" s="189"/>
      <c r="O136" s="101"/>
      <c r="P136" s="190">
        <f>P137+P235+P309</f>
        <v>0</v>
      </c>
      <c r="Q136" s="101"/>
      <c r="R136" s="190">
        <f>R137+R235+R309</f>
        <v>125.01959665954821</v>
      </c>
      <c r="S136" s="101"/>
      <c r="T136" s="191">
        <f>T137+T235+T309</f>
        <v>19.395440000000001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4" t="s">
        <v>77</v>
      </c>
      <c r="AU136" s="14" t="s">
        <v>126</v>
      </c>
      <c r="BK136" s="192">
        <f>BK137+BK235+BK309</f>
        <v>0</v>
      </c>
    </row>
    <row r="137" s="11" customFormat="1" ht="25.92" customHeight="1">
      <c r="A137" s="11"/>
      <c r="B137" s="193"/>
      <c r="C137" s="194"/>
      <c r="D137" s="195" t="s">
        <v>77</v>
      </c>
      <c r="E137" s="196" t="s">
        <v>225</v>
      </c>
      <c r="F137" s="196" t="s">
        <v>226</v>
      </c>
      <c r="G137" s="194"/>
      <c r="H137" s="194"/>
      <c r="I137" s="197"/>
      <c r="J137" s="198">
        <f>BK137</f>
        <v>0</v>
      </c>
      <c r="K137" s="194"/>
      <c r="L137" s="199"/>
      <c r="M137" s="200"/>
      <c r="N137" s="201"/>
      <c r="O137" s="201"/>
      <c r="P137" s="202">
        <f>P138+P171+P175+P179+P191+P226+P231+P233</f>
        <v>0</v>
      </c>
      <c r="Q137" s="201"/>
      <c r="R137" s="202">
        <f>R138+R171+R175+R179+R191+R226+R231+R233</f>
        <v>122.75376364804221</v>
      </c>
      <c r="S137" s="201"/>
      <c r="T137" s="203">
        <f>T138+T171+T175+T179+T191+T226+T231+T233</f>
        <v>19.395440000000001</v>
      </c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R137" s="204" t="s">
        <v>86</v>
      </c>
      <c r="AT137" s="205" t="s">
        <v>77</v>
      </c>
      <c r="AU137" s="205" t="s">
        <v>78</v>
      </c>
      <c r="AY137" s="204" t="s">
        <v>144</v>
      </c>
      <c r="BK137" s="206">
        <f>BK138+BK171+BK175+BK179+BK191+BK226+BK231+BK233</f>
        <v>0</v>
      </c>
    </row>
    <row r="138" s="11" customFormat="1" ht="22.8" customHeight="1">
      <c r="A138" s="11"/>
      <c r="B138" s="193"/>
      <c r="C138" s="194"/>
      <c r="D138" s="195" t="s">
        <v>77</v>
      </c>
      <c r="E138" s="231" t="s">
        <v>86</v>
      </c>
      <c r="F138" s="231" t="s">
        <v>227</v>
      </c>
      <c r="G138" s="194"/>
      <c r="H138" s="194"/>
      <c r="I138" s="197"/>
      <c r="J138" s="232">
        <f>BK138</f>
        <v>0</v>
      </c>
      <c r="K138" s="194"/>
      <c r="L138" s="199"/>
      <c r="M138" s="200"/>
      <c r="N138" s="201"/>
      <c r="O138" s="201"/>
      <c r="P138" s="202">
        <f>SUM(P139:P170)</f>
        <v>0</v>
      </c>
      <c r="Q138" s="201"/>
      <c r="R138" s="202">
        <f>SUM(R139:R170)</f>
        <v>108.60621088000001</v>
      </c>
      <c r="S138" s="201"/>
      <c r="T138" s="203">
        <f>SUM(T139:T170)</f>
        <v>18.48</v>
      </c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R138" s="204" t="s">
        <v>86</v>
      </c>
      <c r="AT138" s="205" t="s">
        <v>77</v>
      </c>
      <c r="AU138" s="205" t="s">
        <v>86</v>
      </c>
      <c r="AY138" s="204" t="s">
        <v>144</v>
      </c>
      <c r="BK138" s="206">
        <f>SUM(BK139:BK170)</f>
        <v>0</v>
      </c>
    </row>
    <row r="139" s="2" customFormat="1" ht="24.15" customHeight="1">
      <c r="A139" s="35"/>
      <c r="B139" s="36"/>
      <c r="C139" s="207" t="s">
        <v>86</v>
      </c>
      <c r="D139" s="207" t="s">
        <v>147</v>
      </c>
      <c r="E139" s="208" t="s">
        <v>925</v>
      </c>
      <c r="F139" s="209" t="s">
        <v>926</v>
      </c>
      <c r="G139" s="210" t="s">
        <v>230</v>
      </c>
      <c r="H139" s="211">
        <v>28</v>
      </c>
      <c r="I139" s="212"/>
      <c r="J139" s="213">
        <f>ROUND(I139*H139,2)</f>
        <v>0</v>
      </c>
      <c r="K139" s="209" t="s">
        <v>195</v>
      </c>
      <c r="L139" s="41"/>
      <c r="M139" s="214" t="s">
        <v>1</v>
      </c>
      <c r="N139" s="215" t="s">
        <v>43</v>
      </c>
      <c r="O139" s="88"/>
      <c r="P139" s="216">
        <f>O139*H139</f>
        <v>0</v>
      </c>
      <c r="Q139" s="216">
        <v>0</v>
      </c>
      <c r="R139" s="216">
        <f>Q139*H139</f>
        <v>0</v>
      </c>
      <c r="S139" s="216">
        <v>0.22</v>
      </c>
      <c r="T139" s="217">
        <f>S139*H139</f>
        <v>6.1600000000000001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8" t="s">
        <v>161</v>
      </c>
      <c r="AT139" s="218" t="s">
        <v>147</v>
      </c>
      <c r="AU139" s="218" t="s">
        <v>88</v>
      </c>
      <c r="AY139" s="14" t="s">
        <v>144</v>
      </c>
      <c r="BE139" s="219">
        <f>IF(N139="základní",J139,0)</f>
        <v>0</v>
      </c>
      <c r="BF139" s="219">
        <f>IF(N139="snížená",J139,0)</f>
        <v>0</v>
      </c>
      <c r="BG139" s="219">
        <f>IF(N139="zákl. přenesená",J139,0)</f>
        <v>0</v>
      </c>
      <c r="BH139" s="219">
        <f>IF(N139="sníž. přenesená",J139,0)</f>
        <v>0</v>
      </c>
      <c r="BI139" s="219">
        <f>IF(N139="nulová",J139,0)</f>
        <v>0</v>
      </c>
      <c r="BJ139" s="14" t="s">
        <v>86</v>
      </c>
      <c r="BK139" s="219">
        <f>ROUND(I139*H139,2)</f>
        <v>0</v>
      </c>
      <c r="BL139" s="14" t="s">
        <v>161</v>
      </c>
      <c r="BM139" s="218" t="s">
        <v>927</v>
      </c>
    </row>
    <row r="140" s="2" customFormat="1" ht="24.15" customHeight="1">
      <c r="A140" s="35"/>
      <c r="B140" s="36"/>
      <c r="C140" s="207" t="s">
        <v>88</v>
      </c>
      <c r="D140" s="207" t="s">
        <v>147</v>
      </c>
      <c r="E140" s="208" t="s">
        <v>762</v>
      </c>
      <c r="F140" s="209" t="s">
        <v>763</v>
      </c>
      <c r="G140" s="210" t="s">
        <v>230</v>
      </c>
      <c r="H140" s="211">
        <v>28</v>
      </c>
      <c r="I140" s="212"/>
      <c r="J140" s="213">
        <f>ROUND(I140*H140,2)</f>
        <v>0</v>
      </c>
      <c r="K140" s="209" t="s">
        <v>195</v>
      </c>
      <c r="L140" s="41"/>
      <c r="M140" s="214" t="s">
        <v>1</v>
      </c>
      <c r="N140" s="215" t="s">
        <v>43</v>
      </c>
      <c r="O140" s="88"/>
      <c r="P140" s="216">
        <f>O140*H140</f>
        <v>0</v>
      </c>
      <c r="Q140" s="216">
        <v>0</v>
      </c>
      <c r="R140" s="216">
        <f>Q140*H140</f>
        <v>0</v>
      </c>
      <c r="S140" s="216">
        <v>0.44</v>
      </c>
      <c r="T140" s="217">
        <f>S140*H140</f>
        <v>12.32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8" t="s">
        <v>161</v>
      </c>
      <c r="AT140" s="218" t="s">
        <v>147</v>
      </c>
      <c r="AU140" s="218" t="s">
        <v>88</v>
      </c>
      <c r="AY140" s="14" t="s">
        <v>144</v>
      </c>
      <c r="BE140" s="219">
        <f>IF(N140="základní",J140,0)</f>
        <v>0</v>
      </c>
      <c r="BF140" s="219">
        <f>IF(N140="snížená",J140,0)</f>
        <v>0</v>
      </c>
      <c r="BG140" s="219">
        <f>IF(N140="zákl. přenesená",J140,0)</f>
        <v>0</v>
      </c>
      <c r="BH140" s="219">
        <f>IF(N140="sníž. přenesená",J140,0)</f>
        <v>0</v>
      </c>
      <c r="BI140" s="219">
        <f>IF(N140="nulová",J140,0)</f>
        <v>0</v>
      </c>
      <c r="BJ140" s="14" t="s">
        <v>86</v>
      </c>
      <c r="BK140" s="219">
        <f>ROUND(I140*H140,2)</f>
        <v>0</v>
      </c>
      <c r="BL140" s="14" t="s">
        <v>161</v>
      </c>
      <c r="BM140" s="218" t="s">
        <v>928</v>
      </c>
    </row>
    <row r="141" s="2" customFormat="1" ht="24.15" customHeight="1">
      <c r="A141" s="35"/>
      <c r="B141" s="36"/>
      <c r="C141" s="207" t="s">
        <v>157</v>
      </c>
      <c r="D141" s="207" t="s">
        <v>147</v>
      </c>
      <c r="E141" s="208" t="s">
        <v>626</v>
      </c>
      <c r="F141" s="209" t="s">
        <v>627</v>
      </c>
      <c r="G141" s="210" t="s">
        <v>234</v>
      </c>
      <c r="H141" s="211">
        <v>4</v>
      </c>
      <c r="I141" s="212"/>
      <c r="J141" s="213">
        <f>ROUND(I141*H141,2)</f>
        <v>0</v>
      </c>
      <c r="K141" s="209" t="s">
        <v>151</v>
      </c>
      <c r="L141" s="41"/>
      <c r="M141" s="214" t="s">
        <v>1</v>
      </c>
      <c r="N141" s="215" t="s">
        <v>43</v>
      </c>
      <c r="O141" s="88"/>
      <c r="P141" s="216">
        <f>O141*H141</f>
        <v>0</v>
      </c>
      <c r="Q141" s="216">
        <v>0.036904300000000001</v>
      </c>
      <c r="R141" s="216">
        <f>Q141*H141</f>
        <v>0.1476172</v>
      </c>
      <c r="S141" s="216">
        <v>0</v>
      </c>
      <c r="T141" s="21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8" t="s">
        <v>161</v>
      </c>
      <c r="AT141" s="218" t="s">
        <v>147</v>
      </c>
      <c r="AU141" s="218" t="s">
        <v>88</v>
      </c>
      <c r="AY141" s="14" t="s">
        <v>144</v>
      </c>
      <c r="BE141" s="219">
        <f>IF(N141="základní",J141,0)</f>
        <v>0</v>
      </c>
      <c r="BF141" s="219">
        <f>IF(N141="snížená",J141,0)</f>
        <v>0</v>
      </c>
      <c r="BG141" s="219">
        <f>IF(N141="zákl. přenesená",J141,0)</f>
        <v>0</v>
      </c>
      <c r="BH141" s="219">
        <f>IF(N141="sníž. přenesená",J141,0)</f>
        <v>0</v>
      </c>
      <c r="BI141" s="219">
        <f>IF(N141="nulová",J141,0)</f>
        <v>0</v>
      </c>
      <c r="BJ141" s="14" t="s">
        <v>86</v>
      </c>
      <c r="BK141" s="219">
        <f>ROUND(I141*H141,2)</f>
        <v>0</v>
      </c>
      <c r="BL141" s="14" t="s">
        <v>161</v>
      </c>
      <c r="BM141" s="218" t="s">
        <v>929</v>
      </c>
    </row>
    <row r="142" s="2" customFormat="1" ht="16.5" customHeight="1">
      <c r="A142" s="35"/>
      <c r="B142" s="36"/>
      <c r="C142" s="207" t="s">
        <v>161</v>
      </c>
      <c r="D142" s="207" t="s">
        <v>147</v>
      </c>
      <c r="E142" s="208" t="s">
        <v>930</v>
      </c>
      <c r="F142" s="209" t="s">
        <v>931</v>
      </c>
      <c r="G142" s="210" t="s">
        <v>230</v>
      </c>
      <c r="H142" s="211">
        <v>5</v>
      </c>
      <c r="I142" s="212"/>
      <c r="J142" s="213">
        <f>ROUND(I142*H142,2)</f>
        <v>0</v>
      </c>
      <c r="K142" s="209" t="s">
        <v>195</v>
      </c>
      <c r="L142" s="41"/>
      <c r="M142" s="214" t="s">
        <v>1</v>
      </c>
      <c r="N142" s="215" t="s">
        <v>43</v>
      </c>
      <c r="O142" s="88"/>
      <c r="P142" s="216">
        <f>O142*H142</f>
        <v>0</v>
      </c>
      <c r="Q142" s="216">
        <v>0</v>
      </c>
      <c r="R142" s="216">
        <f>Q142*H142</f>
        <v>0</v>
      </c>
      <c r="S142" s="216">
        <v>0</v>
      </c>
      <c r="T142" s="21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8" t="s">
        <v>161</v>
      </c>
      <c r="AT142" s="218" t="s">
        <v>147</v>
      </c>
      <c r="AU142" s="218" t="s">
        <v>88</v>
      </c>
      <c r="AY142" s="14" t="s">
        <v>144</v>
      </c>
      <c r="BE142" s="219">
        <f>IF(N142="základní",J142,0)</f>
        <v>0</v>
      </c>
      <c r="BF142" s="219">
        <f>IF(N142="snížená",J142,0)</f>
        <v>0</v>
      </c>
      <c r="BG142" s="219">
        <f>IF(N142="zákl. přenesená",J142,0)</f>
        <v>0</v>
      </c>
      <c r="BH142" s="219">
        <f>IF(N142="sníž. přenesená",J142,0)</f>
        <v>0</v>
      </c>
      <c r="BI142" s="219">
        <f>IF(N142="nulová",J142,0)</f>
        <v>0</v>
      </c>
      <c r="BJ142" s="14" t="s">
        <v>86</v>
      </c>
      <c r="BK142" s="219">
        <f>ROUND(I142*H142,2)</f>
        <v>0</v>
      </c>
      <c r="BL142" s="14" t="s">
        <v>161</v>
      </c>
      <c r="BM142" s="218" t="s">
        <v>932</v>
      </c>
    </row>
    <row r="143" s="2" customFormat="1" ht="24.15" customHeight="1">
      <c r="A143" s="35"/>
      <c r="B143" s="36"/>
      <c r="C143" s="207" t="s">
        <v>143</v>
      </c>
      <c r="D143" s="207" t="s">
        <v>147</v>
      </c>
      <c r="E143" s="208" t="s">
        <v>933</v>
      </c>
      <c r="F143" s="209" t="s">
        <v>934</v>
      </c>
      <c r="G143" s="210" t="s">
        <v>230</v>
      </c>
      <c r="H143" s="211">
        <v>100</v>
      </c>
      <c r="I143" s="212"/>
      <c r="J143" s="213">
        <f>ROUND(I143*H143,2)</f>
        <v>0</v>
      </c>
      <c r="K143" s="209" t="s">
        <v>195</v>
      </c>
      <c r="L143" s="41"/>
      <c r="M143" s="214" t="s">
        <v>1</v>
      </c>
      <c r="N143" s="215" t="s">
        <v>43</v>
      </c>
      <c r="O143" s="88"/>
      <c r="P143" s="216">
        <f>O143*H143</f>
        <v>0</v>
      </c>
      <c r="Q143" s="216">
        <v>0</v>
      </c>
      <c r="R143" s="216">
        <f>Q143*H143</f>
        <v>0</v>
      </c>
      <c r="S143" s="216">
        <v>0</v>
      </c>
      <c r="T143" s="21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8" t="s">
        <v>161</v>
      </c>
      <c r="AT143" s="218" t="s">
        <v>147</v>
      </c>
      <c r="AU143" s="218" t="s">
        <v>88</v>
      </c>
      <c r="AY143" s="14" t="s">
        <v>144</v>
      </c>
      <c r="BE143" s="219">
        <f>IF(N143="základní",J143,0)</f>
        <v>0</v>
      </c>
      <c r="BF143" s="219">
        <f>IF(N143="snížená",J143,0)</f>
        <v>0</v>
      </c>
      <c r="BG143" s="219">
        <f>IF(N143="zákl. přenesená",J143,0)</f>
        <v>0</v>
      </c>
      <c r="BH143" s="219">
        <f>IF(N143="sníž. přenesená",J143,0)</f>
        <v>0</v>
      </c>
      <c r="BI143" s="219">
        <f>IF(N143="nulová",J143,0)</f>
        <v>0</v>
      </c>
      <c r="BJ143" s="14" t="s">
        <v>86</v>
      </c>
      <c r="BK143" s="219">
        <f>ROUND(I143*H143,2)</f>
        <v>0</v>
      </c>
      <c r="BL143" s="14" t="s">
        <v>161</v>
      </c>
      <c r="BM143" s="218" t="s">
        <v>935</v>
      </c>
    </row>
    <row r="144" s="2" customFormat="1" ht="24.15" customHeight="1">
      <c r="A144" s="35"/>
      <c r="B144" s="36"/>
      <c r="C144" s="207" t="s">
        <v>169</v>
      </c>
      <c r="D144" s="207" t="s">
        <v>147</v>
      </c>
      <c r="E144" s="208" t="s">
        <v>936</v>
      </c>
      <c r="F144" s="209" t="s">
        <v>937</v>
      </c>
      <c r="G144" s="210" t="s">
        <v>247</v>
      </c>
      <c r="H144" s="211">
        <v>3</v>
      </c>
      <c r="I144" s="212"/>
      <c r="J144" s="213">
        <f>ROUND(I144*H144,2)</f>
        <v>0</v>
      </c>
      <c r="K144" s="209" t="s">
        <v>151</v>
      </c>
      <c r="L144" s="41"/>
      <c r="M144" s="214" t="s">
        <v>1</v>
      </c>
      <c r="N144" s="215" t="s">
        <v>43</v>
      </c>
      <c r="O144" s="88"/>
      <c r="P144" s="216">
        <f>O144*H144</f>
        <v>0</v>
      </c>
      <c r="Q144" s="216">
        <v>0</v>
      </c>
      <c r="R144" s="216">
        <f>Q144*H144</f>
        <v>0</v>
      </c>
      <c r="S144" s="216">
        <v>0</v>
      </c>
      <c r="T144" s="21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8" t="s">
        <v>161</v>
      </c>
      <c r="AT144" s="218" t="s">
        <v>147</v>
      </c>
      <c r="AU144" s="218" t="s">
        <v>88</v>
      </c>
      <c r="AY144" s="14" t="s">
        <v>144</v>
      </c>
      <c r="BE144" s="219">
        <f>IF(N144="základní",J144,0)</f>
        <v>0</v>
      </c>
      <c r="BF144" s="219">
        <f>IF(N144="snížená",J144,0)</f>
        <v>0</v>
      </c>
      <c r="BG144" s="219">
        <f>IF(N144="zákl. přenesená",J144,0)</f>
        <v>0</v>
      </c>
      <c r="BH144" s="219">
        <f>IF(N144="sníž. přenesená",J144,0)</f>
        <v>0</v>
      </c>
      <c r="BI144" s="219">
        <f>IF(N144="nulová",J144,0)</f>
        <v>0</v>
      </c>
      <c r="BJ144" s="14" t="s">
        <v>86</v>
      </c>
      <c r="BK144" s="219">
        <f>ROUND(I144*H144,2)</f>
        <v>0</v>
      </c>
      <c r="BL144" s="14" t="s">
        <v>161</v>
      </c>
      <c r="BM144" s="218" t="s">
        <v>938</v>
      </c>
    </row>
    <row r="145" s="2" customFormat="1" ht="24.15" customHeight="1">
      <c r="A145" s="35"/>
      <c r="B145" s="36"/>
      <c r="C145" s="207" t="s">
        <v>174</v>
      </c>
      <c r="D145" s="207" t="s">
        <v>147</v>
      </c>
      <c r="E145" s="208" t="s">
        <v>939</v>
      </c>
      <c r="F145" s="209" t="s">
        <v>940</v>
      </c>
      <c r="G145" s="210" t="s">
        <v>247</v>
      </c>
      <c r="H145" s="211">
        <v>3</v>
      </c>
      <c r="I145" s="212"/>
      <c r="J145" s="213">
        <f>ROUND(I145*H145,2)</f>
        <v>0</v>
      </c>
      <c r="K145" s="209" t="s">
        <v>151</v>
      </c>
      <c r="L145" s="41"/>
      <c r="M145" s="214" t="s">
        <v>1</v>
      </c>
      <c r="N145" s="215" t="s">
        <v>43</v>
      </c>
      <c r="O145" s="88"/>
      <c r="P145" s="216">
        <f>O145*H145</f>
        <v>0</v>
      </c>
      <c r="Q145" s="216">
        <v>0</v>
      </c>
      <c r="R145" s="216">
        <f>Q145*H145</f>
        <v>0</v>
      </c>
      <c r="S145" s="216">
        <v>0</v>
      </c>
      <c r="T145" s="21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8" t="s">
        <v>161</v>
      </c>
      <c r="AT145" s="218" t="s">
        <v>147</v>
      </c>
      <c r="AU145" s="218" t="s">
        <v>88</v>
      </c>
      <c r="AY145" s="14" t="s">
        <v>144</v>
      </c>
      <c r="BE145" s="219">
        <f>IF(N145="základní",J145,0)</f>
        <v>0</v>
      </c>
      <c r="BF145" s="219">
        <f>IF(N145="snížená",J145,0)</f>
        <v>0</v>
      </c>
      <c r="BG145" s="219">
        <f>IF(N145="zákl. přenesená",J145,0)</f>
        <v>0</v>
      </c>
      <c r="BH145" s="219">
        <f>IF(N145="sníž. přenesená",J145,0)</f>
        <v>0</v>
      </c>
      <c r="BI145" s="219">
        <f>IF(N145="nulová",J145,0)</f>
        <v>0</v>
      </c>
      <c r="BJ145" s="14" t="s">
        <v>86</v>
      </c>
      <c r="BK145" s="219">
        <f>ROUND(I145*H145,2)</f>
        <v>0</v>
      </c>
      <c r="BL145" s="14" t="s">
        <v>161</v>
      </c>
      <c r="BM145" s="218" t="s">
        <v>941</v>
      </c>
    </row>
    <row r="146" s="2" customFormat="1" ht="37.8" customHeight="1">
      <c r="A146" s="35"/>
      <c r="B146" s="36"/>
      <c r="C146" s="207" t="s">
        <v>179</v>
      </c>
      <c r="D146" s="207" t="s">
        <v>147</v>
      </c>
      <c r="E146" s="208" t="s">
        <v>942</v>
      </c>
      <c r="F146" s="209" t="s">
        <v>943</v>
      </c>
      <c r="G146" s="210" t="s">
        <v>247</v>
      </c>
      <c r="H146" s="211">
        <v>3.8250000000000002</v>
      </c>
      <c r="I146" s="212"/>
      <c r="J146" s="213">
        <f>ROUND(I146*H146,2)</f>
        <v>0</v>
      </c>
      <c r="K146" s="209" t="s">
        <v>195</v>
      </c>
      <c r="L146" s="41"/>
      <c r="M146" s="214" t="s">
        <v>1</v>
      </c>
      <c r="N146" s="215" t="s">
        <v>43</v>
      </c>
      <c r="O146" s="88"/>
      <c r="P146" s="216">
        <f>O146*H146</f>
        <v>0</v>
      </c>
      <c r="Q146" s="216">
        <v>0</v>
      </c>
      <c r="R146" s="216">
        <f>Q146*H146</f>
        <v>0</v>
      </c>
      <c r="S146" s="216">
        <v>0</v>
      </c>
      <c r="T146" s="21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8" t="s">
        <v>161</v>
      </c>
      <c r="AT146" s="218" t="s">
        <v>147</v>
      </c>
      <c r="AU146" s="218" t="s">
        <v>88</v>
      </c>
      <c r="AY146" s="14" t="s">
        <v>144</v>
      </c>
      <c r="BE146" s="219">
        <f>IF(N146="základní",J146,0)</f>
        <v>0</v>
      </c>
      <c r="BF146" s="219">
        <f>IF(N146="snížená",J146,0)</f>
        <v>0</v>
      </c>
      <c r="BG146" s="219">
        <f>IF(N146="zákl. přenesená",J146,0)</f>
        <v>0</v>
      </c>
      <c r="BH146" s="219">
        <f>IF(N146="sníž. přenesená",J146,0)</f>
        <v>0</v>
      </c>
      <c r="BI146" s="219">
        <f>IF(N146="nulová",J146,0)</f>
        <v>0</v>
      </c>
      <c r="BJ146" s="14" t="s">
        <v>86</v>
      </c>
      <c r="BK146" s="219">
        <f>ROUND(I146*H146,2)</f>
        <v>0</v>
      </c>
      <c r="BL146" s="14" t="s">
        <v>161</v>
      </c>
      <c r="BM146" s="218" t="s">
        <v>944</v>
      </c>
    </row>
    <row r="147" s="2" customFormat="1" ht="33" customHeight="1">
      <c r="A147" s="35"/>
      <c r="B147" s="36"/>
      <c r="C147" s="207" t="s">
        <v>183</v>
      </c>
      <c r="D147" s="207" t="s">
        <v>147</v>
      </c>
      <c r="E147" s="208" t="s">
        <v>945</v>
      </c>
      <c r="F147" s="209" t="s">
        <v>946</v>
      </c>
      <c r="G147" s="210" t="s">
        <v>247</v>
      </c>
      <c r="H147" s="211">
        <v>11.475</v>
      </c>
      <c r="I147" s="212"/>
      <c r="J147" s="213">
        <f>ROUND(I147*H147,2)</f>
        <v>0</v>
      </c>
      <c r="K147" s="209" t="s">
        <v>195</v>
      </c>
      <c r="L147" s="41"/>
      <c r="M147" s="214" t="s">
        <v>1</v>
      </c>
      <c r="N147" s="215" t="s">
        <v>43</v>
      </c>
      <c r="O147" s="88"/>
      <c r="P147" s="216">
        <f>O147*H147</f>
        <v>0</v>
      </c>
      <c r="Q147" s="216">
        <v>0</v>
      </c>
      <c r="R147" s="216">
        <f>Q147*H147</f>
        <v>0</v>
      </c>
      <c r="S147" s="216">
        <v>0</v>
      </c>
      <c r="T147" s="21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8" t="s">
        <v>161</v>
      </c>
      <c r="AT147" s="218" t="s">
        <v>147</v>
      </c>
      <c r="AU147" s="218" t="s">
        <v>88</v>
      </c>
      <c r="AY147" s="14" t="s">
        <v>144</v>
      </c>
      <c r="BE147" s="219">
        <f>IF(N147="základní",J147,0)</f>
        <v>0</v>
      </c>
      <c r="BF147" s="219">
        <f>IF(N147="snížená",J147,0)</f>
        <v>0</v>
      </c>
      <c r="BG147" s="219">
        <f>IF(N147="zákl. přenesená",J147,0)</f>
        <v>0</v>
      </c>
      <c r="BH147" s="219">
        <f>IF(N147="sníž. přenesená",J147,0)</f>
        <v>0</v>
      </c>
      <c r="BI147" s="219">
        <f>IF(N147="nulová",J147,0)</f>
        <v>0</v>
      </c>
      <c r="BJ147" s="14" t="s">
        <v>86</v>
      </c>
      <c r="BK147" s="219">
        <f>ROUND(I147*H147,2)</f>
        <v>0</v>
      </c>
      <c r="BL147" s="14" t="s">
        <v>161</v>
      </c>
      <c r="BM147" s="218" t="s">
        <v>947</v>
      </c>
    </row>
    <row r="148" s="2" customFormat="1" ht="37.8" customHeight="1">
      <c r="A148" s="35"/>
      <c r="B148" s="36"/>
      <c r="C148" s="207" t="s">
        <v>187</v>
      </c>
      <c r="D148" s="207" t="s">
        <v>147</v>
      </c>
      <c r="E148" s="208" t="s">
        <v>948</v>
      </c>
      <c r="F148" s="209" t="s">
        <v>949</v>
      </c>
      <c r="G148" s="210" t="s">
        <v>247</v>
      </c>
      <c r="H148" s="211">
        <v>3.8250000000000002</v>
      </c>
      <c r="I148" s="212"/>
      <c r="J148" s="213">
        <f>ROUND(I148*H148,2)</f>
        <v>0</v>
      </c>
      <c r="K148" s="209" t="s">
        <v>195</v>
      </c>
      <c r="L148" s="41"/>
      <c r="M148" s="214" t="s">
        <v>1</v>
      </c>
      <c r="N148" s="215" t="s">
        <v>43</v>
      </c>
      <c r="O148" s="88"/>
      <c r="P148" s="216">
        <f>O148*H148</f>
        <v>0</v>
      </c>
      <c r="Q148" s="216">
        <v>0</v>
      </c>
      <c r="R148" s="216">
        <f>Q148*H148</f>
        <v>0</v>
      </c>
      <c r="S148" s="216">
        <v>0</v>
      </c>
      <c r="T148" s="21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8" t="s">
        <v>161</v>
      </c>
      <c r="AT148" s="218" t="s">
        <v>147</v>
      </c>
      <c r="AU148" s="218" t="s">
        <v>88</v>
      </c>
      <c r="AY148" s="14" t="s">
        <v>144</v>
      </c>
      <c r="BE148" s="219">
        <f>IF(N148="základní",J148,0)</f>
        <v>0</v>
      </c>
      <c r="BF148" s="219">
        <f>IF(N148="snížená",J148,0)</f>
        <v>0</v>
      </c>
      <c r="BG148" s="219">
        <f>IF(N148="zákl. přenesená",J148,0)</f>
        <v>0</v>
      </c>
      <c r="BH148" s="219">
        <f>IF(N148="sníž. přenesená",J148,0)</f>
        <v>0</v>
      </c>
      <c r="BI148" s="219">
        <f>IF(N148="nulová",J148,0)</f>
        <v>0</v>
      </c>
      <c r="BJ148" s="14" t="s">
        <v>86</v>
      </c>
      <c r="BK148" s="219">
        <f>ROUND(I148*H148,2)</f>
        <v>0</v>
      </c>
      <c r="BL148" s="14" t="s">
        <v>161</v>
      </c>
      <c r="BM148" s="218" t="s">
        <v>950</v>
      </c>
    </row>
    <row r="149" s="2" customFormat="1" ht="33" customHeight="1">
      <c r="A149" s="35"/>
      <c r="B149" s="36"/>
      <c r="C149" s="207" t="s">
        <v>191</v>
      </c>
      <c r="D149" s="207" t="s">
        <v>147</v>
      </c>
      <c r="E149" s="208" t="s">
        <v>951</v>
      </c>
      <c r="F149" s="209" t="s">
        <v>952</v>
      </c>
      <c r="G149" s="210" t="s">
        <v>247</v>
      </c>
      <c r="H149" s="211">
        <v>11.475</v>
      </c>
      <c r="I149" s="212"/>
      <c r="J149" s="213">
        <f>ROUND(I149*H149,2)</f>
        <v>0</v>
      </c>
      <c r="K149" s="209" t="s">
        <v>195</v>
      </c>
      <c r="L149" s="41"/>
      <c r="M149" s="214" t="s">
        <v>1</v>
      </c>
      <c r="N149" s="215" t="s">
        <v>43</v>
      </c>
      <c r="O149" s="88"/>
      <c r="P149" s="216">
        <f>O149*H149</f>
        <v>0</v>
      </c>
      <c r="Q149" s="216">
        <v>0</v>
      </c>
      <c r="R149" s="216">
        <f>Q149*H149</f>
        <v>0</v>
      </c>
      <c r="S149" s="216">
        <v>0</v>
      </c>
      <c r="T149" s="21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8" t="s">
        <v>161</v>
      </c>
      <c r="AT149" s="218" t="s">
        <v>147</v>
      </c>
      <c r="AU149" s="218" t="s">
        <v>88</v>
      </c>
      <c r="AY149" s="14" t="s">
        <v>144</v>
      </c>
      <c r="BE149" s="219">
        <f>IF(N149="základní",J149,0)</f>
        <v>0</v>
      </c>
      <c r="BF149" s="219">
        <f>IF(N149="snížená",J149,0)</f>
        <v>0</v>
      </c>
      <c r="BG149" s="219">
        <f>IF(N149="zákl. přenesená",J149,0)</f>
        <v>0</v>
      </c>
      <c r="BH149" s="219">
        <f>IF(N149="sníž. přenesená",J149,0)</f>
        <v>0</v>
      </c>
      <c r="BI149" s="219">
        <f>IF(N149="nulová",J149,0)</f>
        <v>0</v>
      </c>
      <c r="BJ149" s="14" t="s">
        <v>86</v>
      </c>
      <c r="BK149" s="219">
        <f>ROUND(I149*H149,2)</f>
        <v>0</v>
      </c>
      <c r="BL149" s="14" t="s">
        <v>161</v>
      </c>
      <c r="BM149" s="218" t="s">
        <v>953</v>
      </c>
    </row>
    <row r="150" s="2" customFormat="1" ht="24.15" customHeight="1">
      <c r="A150" s="35"/>
      <c r="B150" s="36"/>
      <c r="C150" s="207" t="s">
        <v>197</v>
      </c>
      <c r="D150" s="207" t="s">
        <v>147</v>
      </c>
      <c r="E150" s="208" t="s">
        <v>954</v>
      </c>
      <c r="F150" s="209" t="s">
        <v>955</v>
      </c>
      <c r="G150" s="210" t="s">
        <v>247</v>
      </c>
      <c r="H150" s="211">
        <v>9</v>
      </c>
      <c r="I150" s="212"/>
      <c r="J150" s="213">
        <f>ROUND(I150*H150,2)</f>
        <v>0</v>
      </c>
      <c r="K150" s="209" t="s">
        <v>195</v>
      </c>
      <c r="L150" s="41"/>
      <c r="M150" s="214" t="s">
        <v>1</v>
      </c>
      <c r="N150" s="215" t="s">
        <v>43</v>
      </c>
      <c r="O150" s="88"/>
      <c r="P150" s="216">
        <f>O150*H150</f>
        <v>0</v>
      </c>
      <c r="Q150" s="216">
        <v>0</v>
      </c>
      <c r="R150" s="216">
        <f>Q150*H150</f>
        <v>0</v>
      </c>
      <c r="S150" s="216">
        <v>0</v>
      </c>
      <c r="T150" s="21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8" t="s">
        <v>161</v>
      </c>
      <c r="AT150" s="218" t="s">
        <v>147</v>
      </c>
      <c r="AU150" s="218" t="s">
        <v>88</v>
      </c>
      <c r="AY150" s="14" t="s">
        <v>144</v>
      </c>
      <c r="BE150" s="219">
        <f>IF(N150="základní",J150,0)</f>
        <v>0</v>
      </c>
      <c r="BF150" s="219">
        <f>IF(N150="snížená",J150,0)</f>
        <v>0</v>
      </c>
      <c r="BG150" s="219">
        <f>IF(N150="zákl. přenesená",J150,0)</f>
        <v>0</v>
      </c>
      <c r="BH150" s="219">
        <f>IF(N150="sníž. přenesená",J150,0)</f>
        <v>0</v>
      </c>
      <c r="BI150" s="219">
        <f>IF(N150="nulová",J150,0)</f>
        <v>0</v>
      </c>
      <c r="BJ150" s="14" t="s">
        <v>86</v>
      </c>
      <c r="BK150" s="219">
        <f>ROUND(I150*H150,2)</f>
        <v>0</v>
      </c>
      <c r="BL150" s="14" t="s">
        <v>161</v>
      </c>
      <c r="BM150" s="218" t="s">
        <v>956</v>
      </c>
    </row>
    <row r="151" s="2" customFormat="1" ht="33" customHeight="1">
      <c r="A151" s="35"/>
      <c r="B151" s="36"/>
      <c r="C151" s="207" t="s">
        <v>201</v>
      </c>
      <c r="D151" s="207" t="s">
        <v>147</v>
      </c>
      <c r="E151" s="208" t="s">
        <v>957</v>
      </c>
      <c r="F151" s="209" t="s">
        <v>958</v>
      </c>
      <c r="G151" s="210" t="s">
        <v>247</v>
      </c>
      <c r="H151" s="211">
        <v>9</v>
      </c>
      <c r="I151" s="212"/>
      <c r="J151" s="213">
        <f>ROUND(I151*H151,2)</f>
        <v>0</v>
      </c>
      <c r="K151" s="209" t="s">
        <v>195</v>
      </c>
      <c r="L151" s="41"/>
      <c r="M151" s="214" t="s">
        <v>1</v>
      </c>
      <c r="N151" s="215" t="s">
        <v>43</v>
      </c>
      <c r="O151" s="88"/>
      <c r="P151" s="216">
        <f>O151*H151</f>
        <v>0</v>
      </c>
      <c r="Q151" s="216">
        <v>0</v>
      </c>
      <c r="R151" s="216">
        <f>Q151*H151</f>
        <v>0</v>
      </c>
      <c r="S151" s="216">
        <v>0</v>
      </c>
      <c r="T151" s="21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8" t="s">
        <v>161</v>
      </c>
      <c r="AT151" s="218" t="s">
        <v>147</v>
      </c>
      <c r="AU151" s="218" t="s">
        <v>88</v>
      </c>
      <c r="AY151" s="14" t="s">
        <v>144</v>
      </c>
      <c r="BE151" s="219">
        <f>IF(N151="základní",J151,0)</f>
        <v>0</v>
      </c>
      <c r="BF151" s="219">
        <f>IF(N151="snížená",J151,0)</f>
        <v>0</v>
      </c>
      <c r="BG151" s="219">
        <f>IF(N151="zákl. přenesená",J151,0)</f>
        <v>0</v>
      </c>
      <c r="BH151" s="219">
        <f>IF(N151="sníž. přenesená",J151,0)</f>
        <v>0</v>
      </c>
      <c r="BI151" s="219">
        <f>IF(N151="nulová",J151,0)</f>
        <v>0</v>
      </c>
      <c r="BJ151" s="14" t="s">
        <v>86</v>
      </c>
      <c r="BK151" s="219">
        <f>ROUND(I151*H151,2)</f>
        <v>0</v>
      </c>
      <c r="BL151" s="14" t="s">
        <v>161</v>
      </c>
      <c r="BM151" s="218" t="s">
        <v>959</v>
      </c>
    </row>
    <row r="152" s="2" customFormat="1" ht="21.75" customHeight="1">
      <c r="A152" s="35"/>
      <c r="B152" s="36"/>
      <c r="C152" s="207" t="s">
        <v>205</v>
      </c>
      <c r="D152" s="207" t="s">
        <v>147</v>
      </c>
      <c r="E152" s="208" t="s">
        <v>459</v>
      </c>
      <c r="F152" s="209" t="s">
        <v>460</v>
      </c>
      <c r="G152" s="210" t="s">
        <v>230</v>
      </c>
      <c r="H152" s="211">
        <v>68</v>
      </c>
      <c r="I152" s="212"/>
      <c r="J152" s="213">
        <f>ROUND(I152*H152,2)</f>
        <v>0</v>
      </c>
      <c r="K152" s="209" t="s">
        <v>151</v>
      </c>
      <c r="L152" s="41"/>
      <c r="M152" s="214" t="s">
        <v>1</v>
      </c>
      <c r="N152" s="215" t="s">
        <v>43</v>
      </c>
      <c r="O152" s="88"/>
      <c r="P152" s="216">
        <f>O152*H152</f>
        <v>0</v>
      </c>
      <c r="Q152" s="216">
        <v>0.00083850999999999999</v>
      </c>
      <c r="R152" s="216">
        <f>Q152*H152</f>
        <v>0.057018680000000002</v>
      </c>
      <c r="S152" s="216">
        <v>0</v>
      </c>
      <c r="T152" s="21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8" t="s">
        <v>161</v>
      </c>
      <c r="AT152" s="218" t="s">
        <v>147</v>
      </c>
      <c r="AU152" s="218" t="s">
        <v>88</v>
      </c>
      <c r="AY152" s="14" t="s">
        <v>144</v>
      </c>
      <c r="BE152" s="219">
        <f>IF(N152="základní",J152,0)</f>
        <v>0</v>
      </c>
      <c r="BF152" s="219">
        <f>IF(N152="snížená",J152,0)</f>
        <v>0</v>
      </c>
      <c r="BG152" s="219">
        <f>IF(N152="zákl. přenesená",J152,0)</f>
        <v>0</v>
      </c>
      <c r="BH152" s="219">
        <f>IF(N152="sníž. přenesená",J152,0)</f>
        <v>0</v>
      </c>
      <c r="BI152" s="219">
        <f>IF(N152="nulová",J152,0)</f>
        <v>0</v>
      </c>
      <c r="BJ152" s="14" t="s">
        <v>86</v>
      </c>
      <c r="BK152" s="219">
        <f>ROUND(I152*H152,2)</f>
        <v>0</v>
      </c>
      <c r="BL152" s="14" t="s">
        <v>161</v>
      </c>
      <c r="BM152" s="218" t="s">
        <v>960</v>
      </c>
    </row>
    <row r="153" s="2" customFormat="1" ht="24.15" customHeight="1">
      <c r="A153" s="35"/>
      <c r="B153" s="36"/>
      <c r="C153" s="207" t="s">
        <v>8</v>
      </c>
      <c r="D153" s="207" t="s">
        <v>147</v>
      </c>
      <c r="E153" s="208" t="s">
        <v>462</v>
      </c>
      <c r="F153" s="209" t="s">
        <v>463</v>
      </c>
      <c r="G153" s="210" t="s">
        <v>230</v>
      </c>
      <c r="H153" s="211">
        <v>68</v>
      </c>
      <c r="I153" s="212"/>
      <c r="J153" s="213">
        <f>ROUND(I153*H153,2)</f>
        <v>0</v>
      </c>
      <c r="K153" s="209" t="s">
        <v>151</v>
      </c>
      <c r="L153" s="41"/>
      <c r="M153" s="214" t="s">
        <v>1</v>
      </c>
      <c r="N153" s="215" t="s">
        <v>43</v>
      </c>
      <c r="O153" s="88"/>
      <c r="P153" s="216">
        <f>O153*H153</f>
        <v>0</v>
      </c>
      <c r="Q153" s="216">
        <v>0</v>
      </c>
      <c r="R153" s="216">
        <f>Q153*H153</f>
        <v>0</v>
      </c>
      <c r="S153" s="216">
        <v>0</v>
      </c>
      <c r="T153" s="21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8" t="s">
        <v>161</v>
      </c>
      <c r="AT153" s="218" t="s">
        <v>147</v>
      </c>
      <c r="AU153" s="218" t="s">
        <v>88</v>
      </c>
      <c r="AY153" s="14" t="s">
        <v>144</v>
      </c>
      <c r="BE153" s="219">
        <f>IF(N153="základní",J153,0)</f>
        <v>0</v>
      </c>
      <c r="BF153" s="219">
        <f>IF(N153="snížená",J153,0)</f>
        <v>0</v>
      </c>
      <c r="BG153" s="219">
        <f>IF(N153="zákl. přenesená",J153,0)</f>
        <v>0</v>
      </c>
      <c r="BH153" s="219">
        <f>IF(N153="sníž. přenesená",J153,0)</f>
        <v>0</v>
      </c>
      <c r="BI153" s="219">
        <f>IF(N153="nulová",J153,0)</f>
        <v>0</v>
      </c>
      <c r="BJ153" s="14" t="s">
        <v>86</v>
      </c>
      <c r="BK153" s="219">
        <f>ROUND(I153*H153,2)</f>
        <v>0</v>
      </c>
      <c r="BL153" s="14" t="s">
        <v>161</v>
      </c>
      <c r="BM153" s="218" t="s">
        <v>961</v>
      </c>
    </row>
    <row r="154" s="2" customFormat="1" ht="24.15" customHeight="1">
      <c r="A154" s="35"/>
      <c r="B154" s="36"/>
      <c r="C154" s="207" t="s">
        <v>213</v>
      </c>
      <c r="D154" s="207" t="s">
        <v>147</v>
      </c>
      <c r="E154" s="208" t="s">
        <v>962</v>
      </c>
      <c r="F154" s="209" t="s">
        <v>963</v>
      </c>
      <c r="G154" s="210" t="s">
        <v>247</v>
      </c>
      <c r="H154" s="211">
        <v>27.300000000000001</v>
      </c>
      <c r="I154" s="212"/>
      <c r="J154" s="213">
        <f>ROUND(I154*H154,2)</f>
        <v>0</v>
      </c>
      <c r="K154" s="209" t="s">
        <v>195</v>
      </c>
      <c r="L154" s="41"/>
      <c r="M154" s="214" t="s">
        <v>1</v>
      </c>
      <c r="N154" s="215" t="s">
        <v>43</v>
      </c>
      <c r="O154" s="88"/>
      <c r="P154" s="216">
        <f>O154*H154</f>
        <v>0</v>
      </c>
      <c r="Q154" s="216">
        <v>0</v>
      </c>
      <c r="R154" s="216">
        <f>Q154*H154</f>
        <v>0</v>
      </c>
      <c r="S154" s="216">
        <v>0</v>
      </c>
      <c r="T154" s="21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8" t="s">
        <v>161</v>
      </c>
      <c r="AT154" s="218" t="s">
        <v>147</v>
      </c>
      <c r="AU154" s="218" t="s">
        <v>88</v>
      </c>
      <c r="AY154" s="14" t="s">
        <v>144</v>
      </c>
      <c r="BE154" s="219">
        <f>IF(N154="základní",J154,0)</f>
        <v>0</v>
      </c>
      <c r="BF154" s="219">
        <f>IF(N154="snížená",J154,0)</f>
        <v>0</v>
      </c>
      <c r="BG154" s="219">
        <f>IF(N154="zákl. přenesená",J154,0)</f>
        <v>0</v>
      </c>
      <c r="BH154" s="219">
        <f>IF(N154="sníž. přenesená",J154,0)</f>
        <v>0</v>
      </c>
      <c r="BI154" s="219">
        <f>IF(N154="nulová",J154,0)</f>
        <v>0</v>
      </c>
      <c r="BJ154" s="14" t="s">
        <v>86</v>
      </c>
      <c r="BK154" s="219">
        <f>ROUND(I154*H154,2)</f>
        <v>0</v>
      </c>
      <c r="BL154" s="14" t="s">
        <v>161</v>
      </c>
      <c r="BM154" s="218" t="s">
        <v>964</v>
      </c>
    </row>
    <row r="155" s="2" customFormat="1" ht="24.15" customHeight="1">
      <c r="A155" s="35"/>
      <c r="B155" s="36"/>
      <c r="C155" s="207" t="s">
        <v>283</v>
      </c>
      <c r="D155" s="207" t="s">
        <v>147</v>
      </c>
      <c r="E155" s="208" t="s">
        <v>965</v>
      </c>
      <c r="F155" s="209" t="s">
        <v>966</v>
      </c>
      <c r="G155" s="210" t="s">
        <v>247</v>
      </c>
      <c r="H155" s="211">
        <v>27.300000000000001</v>
      </c>
      <c r="I155" s="212"/>
      <c r="J155" s="213">
        <f>ROUND(I155*H155,2)</f>
        <v>0</v>
      </c>
      <c r="K155" s="209" t="s">
        <v>195</v>
      </c>
      <c r="L155" s="41"/>
      <c r="M155" s="214" t="s">
        <v>1</v>
      </c>
      <c r="N155" s="215" t="s">
        <v>43</v>
      </c>
      <c r="O155" s="88"/>
      <c r="P155" s="216">
        <f>O155*H155</f>
        <v>0</v>
      </c>
      <c r="Q155" s="216">
        <v>0</v>
      </c>
      <c r="R155" s="216">
        <f>Q155*H155</f>
        <v>0</v>
      </c>
      <c r="S155" s="216">
        <v>0</v>
      </c>
      <c r="T155" s="21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8" t="s">
        <v>161</v>
      </c>
      <c r="AT155" s="218" t="s">
        <v>147</v>
      </c>
      <c r="AU155" s="218" t="s">
        <v>88</v>
      </c>
      <c r="AY155" s="14" t="s">
        <v>144</v>
      </c>
      <c r="BE155" s="219">
        <f>IF(N155="základní",J155,0)</f>
        <v>0</v>
      </c>
      <c r="BF155" s="219">
        <f>IF(N155="snížená",J155,0)</f>
        <v>0</v>
      </c>
      <c r="BG155" s="219">
        <f>IF(N155="zákl. přenesená",J155,0)</f>
        <v>0</v>
      </c>
      <c r="BH155" s="219">
        <f>IF(N155="sníž. přenesená",J155,0)</f>
        <v>0</v>
      </c>
      <c r="BI155" s="219">
        <f>IF(N155="nulová",J155,0)</f>
        <v>0</v>
      </c>
      <c r="BJ155" s="14" t="s">
        <v>86</v>
      </c>
      <c r="BK155" s="219">
        <f>ROUND(I155*H155,2)</f>
        <v>0</v>
      </c>
      <c r="BL155" s="14" t="s">
        <v>161</v>
      </c>
      <c r="BM155" s="218" t="s">
        <v>967</v>
      </c>
    </row>
    <row r="156" s="2" customFormat="1" ht="37.8" customHeight="1">
      <c r="A156" s="35"/>
      <c r="B156" s="36"/>
      <c r="C156" s="207" t="s">
        <v>287</v>
      </c>
      <c r="D156" s="207" t="s">
        <v>147</v>
      </c>
      <c r="E156" s="208" t="s">
        <v>968</v>
      </c>
      <c r="F156" s="209" t="s">
        <v>969</v>
      </c>
      <c r="G156" s="210" t="s">
        <v>247</v>
      </c>
      <c r="H156" s="211">
        <v>27.5</v>
      </c>
      <c r="I156" s="212"/>
      <c r="J156" s="213">
        <f>ROUND(I156*H156,2)</f>
        <v>0</v>
      </c>
      <c r="K156" s="209" t="s">
        <v>195</v>
      </c>
      <c r="L156" s="41"/>
      <c r="M156" s="214" t="s">
        <v>1</v>
      </c>
      <c r="N156" s="215" t="s">
        <v>43</v>
      </c>
      <c r="O156" s="88"/>
      <c r="P156" s="216">
        <f>O156*H156</f>
        <v>0</v>
      </c>
      <c r="Q156" s="216">
        <v>0</v>
      </c>
      <c r="R156" s="216">
        <f>Q156*H156</f>
        <v>0</v>
      </c>
      <c r="S156" s="216">
        <v>0</v>
      </c>
      <c r="T156" s="21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8" t="s">
        <v>161</v>
      </c>
      <c r="AT156" s="218" t="s">
        <v>147</v>
      </c>
      <c r="AU156" s="218" t="s">
        <v>88</v>
      </c>
      <c r="AY156" s="14" t="s">
        <v>144</v>
      </c>
      <c r="BE156" s="219">
        <f>IF(N156="základní",J156,0)</f>
        <v>0</v>
      </c>
      <c r="BF156" s="219">
        <f>IF(N156="snížená",J156,0)</f>
        <v>0</v>
      </c>
      <c r="BG156" s="219">
        <f>IF(N156="zákl. přenesená",J156,0)</f>
        <v>0</v>
      </c>
      <c r="BH156" s="219">
        <f>IF(N156="sníž. přenesená",J156,0)</f>
        <v>0</v>
      </c>
      <c r="BI156" s="219">
        <f>IF(N156="nulová",J156,0)</f>
        <v>0</v>
      </c>
      <c r="BJ156" s="14" t="s">
        <v>86</v>
      </c>
      <c r="BK156" s="219">
        <f>ROUND(I156*H156,2)</f>
        <v>0</v>
      </c>
      <c r="BL156" s="14" t="s">
        <v>161</v>
      </c>
      <c r="BM156" s="218" t="s">
        <v>970</v>
      </c>
    </row>
    <row r="157" s="2" customFormat="1" ht="37.8" customHeight="1">
      <c r="A157" s="35"/>
      <c r="B157" s="36"/>
      <c r="C157" s="207" t="s">
        <v>291</v>
      </c>
      <c r="D157" s="207" t="s">
        <v>147</v>
      </c>
      <c r="E157" s="208" t="s">
        <v>266</v>
      </c>
      <c r="F157" s="209" t="s">
        <v>267</v>
      </c>
      <c r="G157" s="210" t="s">
        <v>247</v>
      </c>
      <c r="H157" s="211">
        <v>27.100000000000001</v>
      </c>
      <c r="I157" s="212"/>
      <c r="J157" s="213">
        <f>ROUND(I157*H157,2)</f>
        <v>0</v>
      </c>
      <c r="K157" s="209" t="s">
        <v>195</v>
      </c>
      <c r="L157" s="41"/>
      <c r="M157" s="214" t="s">
        <v>1</v>
      </c>
      <c r="N157" s="215" t="s">
        <v>43</v>
      </c>
      <c r="O157" s="88"/>
      <c r="P157" s="216">
        <f>O157*H157</f>
        <v>0</v>
      </c>
      <c r="Q157" s="216">
        <v>0</v>
      </c>
      <c r="R157" s="216">
        <f>Q157*H157</f>
        <v>0</v>
      </c>
      <c r="S157" s="216">
        <v>0</v>
      </c>
      <c r="T157" s="21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8" t="s">
        <v>161</v>
      </c>
      <c r="AT157" s="218" t="s">
        <v>147</v>
      </c>
      <c r="AU157" s="218" t="s">
        <v>88</v>
      </c>
      <c r="AY157" s="14" t="s">
        <v>144</v>
      </c>
      <c r="BE157" s="219">
        <f>IF(N157="základní",J157,0)</f>
        <v>0</v>
      </c>
      <c r="BF157" s="219">
        <f>IF(N157="snížená",J157,0)</f>
        <v>0</v>
      </c>
      <c r="BG157" s="219">
        <f>IF(N157="zákl. přenesená",J157,0)</f>
        <v>0</v>
      </c>
      <c r="BH157" s="219">
        <f>IF(N157="sníž. přenesená",J157,0)</f>
        <v>0</v>
      </c>
      <c r="BI157" s="219">
        <f>IF(N157="nulová",J157,0)</f>
        <v>0</v>
      </c>
      <c r="BJ157" s="14" t="s">
        <v>86</v>
      </c>
      <c r="BK157" s="219">
        <f>ROUND(I157*H157,2)</f>
        <v>0</v>
      </c>
      <c r="BL157" s="14" t="s">
        <v>161</v>
      </c>
      <c r="BM157" s="218" t="s">
        <v>971</v>
      </c>
    </row>
    <row r="158" s="2" customFormat="1" ht="37.8" customHeight="1">
      <c r="A158" s="35"/>
      <c r="B158" s="36"/>
      <c r="C158" s="207" t="s">
        <v>295</v>
      </c>
      <c r="D158" s="207" t="s">
        <v>147</v>
      </c>
      <c r="E158" s="208" t="s">
        <v>269</v>
      </c>
      <c r="F158" s="209" t="s">
        <v>270</v>
      </c>
      <c r="G158" s="210" t="s">
        <v>247</v>
      </c>
      <c r="H158" s="211">
        <v>271</v>
      </c>
      <c r="I158" s="212"/>
      <c r="J158" s="213">
        <f>ROUND(I158*H158,2)</f>
        <v>0</v>
      </c>
      <c r="K158" s="209" t="s">
        <v>195</v>
      </c>
      <c r="L158" s="41"/>
      <c r="M158" s="214" t="s">
        <v>1</v>
      </c>
      <c r="N158" s="215" t="s">
        <v>43</v>
      </c>
      <c r="O158" s="88"/>
      <c r="P158" s="216">
        <f>O158*H158</f>
        <v>0</v>
      </c>
      <c r="Q158" s="216">
        <v>0</v>
      </c>
      <c r="R158" s="216">
        <f>Q158*H158</f>
        <v>0</v>
      </c>
      <c r="S158" s="216">
        <v>0</v>
      </c>
      <c r="T158" s="21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8" t="s">
        <v>161</v>
      </c>
      <c r="AT158" s="218" t="s">
        <v>147</v>
      </c>
      <c r="AU158" s="218" t="s">
        <v>88</v>
      </c>
      <c r="AY158" s="14" t="s">
        <v>144</v>
      </c>
      <c r="BE158" s="219">
        <f>IF(N158="základní",J158,0)</f>
        <v>0</v>
      </c>
      <c r="BF158" s="219">
        <f>IF(N158="snížená",J158,0)</f>
        <v>0</v>
      </c>
      <c r="BG158" s="219">
        <f>IF(N158="zákl. přenesená",J158,0)</f>
        <v>0</v>
      </c>
      <c r="BH158" s="219">
        <f>IF(N158="sníž. přenesená",J158,0)</f>
        <v>0</v>
      </c>
      <c r="BI158" s="219">
        <f>IF(N158="nulová",J158,0)</f>
        <v>0</v>
      </c>
      <c r="BJ158" s="14" t="s">
        <v>86</v>
      </c>
      <c r="BK158" s="219">
        <f>ROUND(I158*H158,2)</f>
        <v>0</v>
      </c>
      <c r="BL158" s="14" t="s">
        <v>161</v>
      </c>
      <c r="BM158" s="218" t="s">
        <v>972</v>
      </c>
    </row>
    <row r="159" s="2" customFormat="1" ht="16.5" customHeight="1">
      <c r="A159" s="35"/>
      <c r="B159" s="36"/>
      <c r="C159" s="207" t="s">
        <v>7</v>
      </c>
      <c r="D159" s="207" t="s">
        <v>147</v>
      </c>
      <c r="E159" s="208" t="s">
        <v>973</v>
      </c>
      <c r="F159" s="209" t="s">
        <v>277</v>
      </c>
      <c r="G159" s="210" t="s">
        <v>247</v>
      </c>
      <c r="H159" s="211">
        <v>27.100000000000001</v>
      </c>
      <c r="I159" s="212"/>
      <c r="J159" s="213">
        <f>ROUND(I159*H159,2)</f>
        <v>0</v>
      </c>
      <c r="K159" s="209" t="s">
        <v>195</v>
      </c>
      <c r="L159" s="41"/>
      <c r="M159" s="214" t="s">
        <v>1</v>
      </c>
      <c r="N159" s="215" t="s">
        <v>43</v>
      </c>
      <c r="O159" s="88"/>
      <c r="P159" s="216">
        <f>O159*H159</f>
        <v>0</v>
      </c>
      <c r="Q159" s="216">
        <v>0</v>
      </c>
      <c r="R159" s="216">
        <f>Q159*H159</f>
        <v>0</v>
      </c>
      <c r="S159" s="216">
        <v>0</v>
      </c>
      <c r="T159" s="21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8" t="s">
        <v>161</v>
      </c>
      <c r="AT159" s="218" t="s">
        <v>147</v>
      </c>
      <c r="AU159" s="218" t="s">
        <v>88</v>
      </c>
      <c r="AY159" s="14" t="s">
        <v>144</v>
      </c>
      <c r="BE159" s="219">
        <f>IF(N159="základní",J159,0)</f>
        <v>0</v>
      </c>
      <c r="BF159" s="219">
        <f>IF(N159="snížená",J159,0)</f>
        <v>0</v>
      </c>
      <c r="BG159" s="219">
        <f>IF(N159="zákl. přenesená",J159,0)</f>
        <v>0</v>
      </c>
      <c r="BH159" s="219">
        <f>IF(N159="sníž. přenesená",J159,0)</f>
        <v>0</v>
      </c>
      <c r="BI159" s="219">
        <f>IF(N159="nulová",J159,0)</f>
        <v>0</v>
      </c>
      <c r="BJ159" s="14" t="s">
        <v>86</v>
      </c>
      <c r="BK159" s="219">
        <f>ROUND(I159*H159,2)</f>
        <v>0</v>
      </c>
      <c r="BL159" s="14" t="s">
        <v>161</v>
      </c>
      <c r="BM159" s="218" t="s">
        <v>974</v>
      </c>
    </row>
    <row r="160" s="2" customFormat="1" ht="24.15" customHeight="1">
      <c r="A160" s="35"/>
      <c r="B160" s="36"/>
      <c r="C160" s="207" t="s">
        <v>302</v>
      </c>
      <c r="D160" s="207" t="s">
        <v>147</v>
      </c>
      <c r="E160" s="208" t="s">
        <v>975</v>
      </c>
      <c r="F160" s="209" t="s">
        <v>976</v>
      </c>
      <c r="G160" s="210" t="s">
        <v>281</v>
      </c>
      <c r="H160" s="211">
        <v>48.780000000000001</v>
      </c>
      <c r="I160" s="212"/>
      <c r="J160" s="213">
        <f>ROUND(I160*H160,2)</f>
        <v>0</v>
      </c>
      <c r="K160" s="209" t="s">
        <v>195</v>
      </c>
      <c r="L160" s="41"/>
      <c r="M160" s="214" t="s">
        <v>1</v>
      </c>
      <c r="N160" s="215" t="s">
        <v>43</v>
      </c>
      <c r="O160" s="88"/>
      <c r="P160" s="216">
        <f>O160*H160</f>
        <v>0</v>
      </c>
      <c r="Q160" s="216">
        <v>0</v>
      </c>
      <c r="R160" s="216">
        <f>Q160*H160</f>
        <v>0</v>
      </c>
      <c r="S160" s="216">
        <v>0</v>
      </c>
      <c r="T160" s="21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8" t="s">
        <v>161</v>
      </c>
      <c r="AT160" s="218" t="s">
        <v>147</v>
      </c>
      <c r="AU160" s="218" t="s">
        <v>88</v>
      </c>
      <c r="AY160" s="14" t="s">
        <v>144</v>
      </c>
      <c r="BE160" s="219">
        <f>IF(N160="základní",J160,0)</f>
        <v>0</v>
      </c>
      <c r="BF160" s="219">
        <f>IF(N160="snížená",J160,0)</f>
        <v>0</v>
      </c>
      <c r="BG160" s="219">
        <f>IF(N160="zákl. přenesená",J160,0)</f>
        <v>0</v>
      </c>
      <c r="BH160" s="219">
        <f>IF(N160="sníž. přenesená",J160,0)</f>
        <v>0</v>
      </c>
      <c r="BI160" s="219">
        <f>IF(N160="nulová",J160,0)</f>
        <v>0</v>
      </c>
      <c r="BJ160" s="14" t="s">
        <v>86</v>
      </c>
      <c r="BK160" s="219">
        <f>ROUND(I160*H160,2)</f>
        <v>0</v>
      </c>
      <c r="BL160" s="14" t="s">
        <v>161</v>
      </c>
      <c r="BM160" s="218" t="s">
        <v>977</v>
      </c>
    </row>
    <row r="161" s="2" customFormat="1" ht="24.15" customHeight="1">
      <c r="A161" s="35"/>
      <c r="B161" s="36"/>
      <c r="C161" s="207" t="s">
        <v>306</v>
      </c>
      <c r="D161" s="207" t="s">
        <v>147</v>
      </c>
      <c r="E161" s="208" t="s">
        <v>978</v>
      </c>
      <c r="F161" s="209" t="s">
        <v>979</v>
      </c>
      <c r="G161" s="210" t="s">
        <v>247</v>
      </c>
      <c r="H161" s="211">
        <v>6.875</v>
      </c>
      <c r="I161" s="212"/>
      <c r="J161" s="213">
        <f>ROUND(I161*H161,2)</f>
        <v>0</v>
      </c>
      <c r="K161" s="209" t="s">
        <v>195</v>
      </c>
      <c r="L161" s="41"/>
      <c r="M161" s="214" t="s">
        <v>1</v>
      </c>
      <c r="N161" s="215" t="s">
        <v>43</v>
      </c>
      <c r="O161" s="88"/>
      <c r="P161" s="216">
        <f>O161*H161</f>
        <v>0</v>
      </c>
      <c r="Q161" s="216">
        <v>0</v>
      </c>
      <c r="R161" s="216">
        <f>Q161*H161</f>
        <v>0</v>
      </c>
      <c r="S161" s="216">
        <v>0</v>
      </c>
      <c r="T161" s="21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8" t="s">
        <v>161</v>
      </c>
      <c r="AT161" s="218" t="s">
        <v>147</v>
      </c>
      <c r="AU161" s="218" t="s">
        <v>88</v>
      </c>
      <c r="AY161" s="14" t="s">
        <v>144</v>
      </c>
      <c r="BE161" s="219">
        <f>IF(N161="základní",J161,0)</f>
        <v>0</v>
      </c>
      <c r="BF161" s="219">
        <f>IF(N161="snížená",J161,0)</f>
        <v>0</v>
      </c>
      <c r="BG161" s="219">
        <f>IF(N161="zákl. přenesená",J161,0)</f>
        <v>0</v>
      </c>
      <c r="BH161" s="219">
        <f>IF(N161="sníž. přenesená",J161,0)</f>
        <v>0</v>
      </c>
      <c r="BI161" s="219">
        <f>IF(N161="nulová",J161,0)</f>
        <v>0</v>
      </c>
      <c r="BJ161" s="14" t="s">
        <v>86</v>
      </c>
      <c r="BK161" s="219">
        <f>ROUND(I161*H161,2)</f>
        <v>0</v>
      </c>
      <c r="BL161" s="14" t="s">
        <v>161</v>
      </c>
      <c r="BM161" s="218" t="s">
        <v>980</v>
      </c>
    </row>
    <row r="162" s="2" customFormat="1" ht="24.15" customHeight="1">
      <c r="A162" s="35"/>
      <c r="B162" s="36"/>
      <c r="C162" s="207" t="s">
        <v>313</v>
      </c>
      <c r="D162" s="207" t="s">
        <v>147</v>
      </c>
      <c r="E162" s="208" t="s">
        <v>981</v>
      </c>
      <c r="F162" s="209" t="s">
        <v>285</v>
      </c>
      <c r="G162" s="210" t="s">
        <v>247</v>
      </c>
      <c r="H162" s="211">
        <v>20.625</v>
      </c>
      <c r="I162" s="212"/>
      <c r="J162" s="213">
        <f>ROUND(I162*H162,2)</f>
        <v>0</v>
      </c>
      <c r="K162" s="209" t="s">
        <v>195</v>
      </c>
      <c r="L162" s="41"/>
      <c r="M162" s="214" t="s">
        <v>1</v>
      </c>
      <c r="N162" s="215" t="s">
        <v>43</v>
      </c>
      <c r="O162" s="88"/>
      <c r="P162" s="216">
        <f>O162*H162</f>
        <v>0</v>
      </c>
      <c r="Q162" s="216">
        <v>0</v>
      </c>
      <c r="R162" s="216">
        <f>Q162*H162</f>
        <v>0</v>
      </c>
      <c r="S162" s="216">
        <v>0</v>
      </c>
      <c r="T162" s="21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8" t="s">
        <v>161</v>
      </c>
      <c r="AT162" s="218" t="s">
        <v>147</v>
      </c>
      <c r="AU162" s="218" t="s">
        <v>88</v>
      </c>
      <c r="AY162" s="14" t="s">
        <v>144</v>
      </c>
      <c r="BE162" s="219">
        <f>IF(N162="základní",J162,0)</f>
        <v>0</v>
      </c>
      <c r="BF162" s="219">
        <f>IF(N162="snížená",J162,0)</f>
        <v>0</v>
      </c>
      <c r="BG162" s="219">
        <f>IF(N162="zákl. přenesená",J162,0)</f>
        <v>0</v>
      </c>
      <c r="BH162" s="219">
        <f>IF(N162="sníž. přenesená",J162,0)</f>
        <v>0</v>
      </c>
      <c r="BI162" s="219">
        <f>IF(N162="nulová",J162,0)</f>
        <v>0</v>
      </c>
      <c r="BJ162" s="14" t="s">
        <v>86</v>
      </c>
      <c r="BK162" s="219">
        <f>ROUND(I162*H162,2)</f>
        <v>0</v>
      </c>
      <c r="BL162" s="14" t="s">
        <v>161</v>
      </c>
      <c r="BM162" s="218" t="s">
        <v>982</v>
      </c>
    </row>
    <row r="163" s="2" customFormat="1" ht="24.15" customHeight="1">
      <c r="A163" s="35"/>
      <c r="B163" s="36"/>
      <c r="C163" s="207" t="s">
        <v>317</v>
      </c>
      <c r="D163" s="207" t="s">
        <v>147</v>
      </c>
      <c r="E163" s="208" t="s">
        <v>983</v>
      </c>
      <c r="F163" s="209" t="s">
        <v>984</v>
      </c>
      <c r="G163" s="210" t="s">
        <v>247</v>
      </c>
      <c r="H163" s="211">
        <v>4.0650000000000004</v>
      </c>
      <c r="I163" s="212"/>
      <c r="J163" s="213">
        <f>ROUND(I163*H163,2)</f>
        <v>0</v>
      </c>
      <c r="K163" s="209" t="s">
        <v>195</v>
      </c>
      <c r="L163" s="41"/>
      <c r="M163" s="214" t="s">
        <v>1</v>
      </c>
      <c r="N163" s="215" t="s">
        <v>43</v>
      </c>
      <c r="O163" s="88"/>
      <c r="P163" s="216">
        <f>O163*H163</f>
        <v>0</v>
      </c>
      <c r="Q163" s="216">
        <v>0</v>
      </c>
      <c r="R163" s="216">
        <f>Q163*H163</f>
        <v>0</v>
      </c>
      <c r="S163" s="216">
        <v>0</v>
      </c>
      <c r="T163" s="21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8" t="s">
        <v>161</v>
      </c>
      <c r="AT163" s="218" t="s">
        <v>147</v>
      </c>
      <c r="AU163" s="218" t="s">
        <v>88</v>
      </c>
      <c r="AY163" s="14" t="s">
        <v>144</v>
      </c>
      <c r="BE163" s="219">
        <f>IF(N163="základní",J163,0)</f>
        <v>0</v>
      </c>
      <c r="BF163" s="219">
        <f>IF(N163="snížená",J163,0)</f>
        <v>0</v>
      </c>
      <c r="BG163" s="219">
        <f>IF(N163="zákl. přenesená",J163,0)</f>
        <v>0</v>
      </c>
      <c r="BH163" s="219">
        <f>IF(N163="sníž. přenesená",J163,0)</f>
        <v>0</v>
      </c>
      <c r="BI163" s="219">
        <f>IF(N163="nulová",J163,0)</f>
        <v>0</v>
      </c>
      <c r="BJ163" s="14" t="s">
        <v>86</v>
      </c>
      <c r="BK163" s="219">
        <f>ROUND(I163*H163,2)</f>
        <v>0</v>
      </c>
      <c r="BL163" s="14" t="s">
        <v>161</v>
      </c>
      <c r="BM163" s="218" t="s">
        <v>985</v>
      </c>
    </row>
    <row r="164" s="2" customFormat="1" ht="24.15" customHeight="1">
      <c r="A164" s="35"/>
      <c r="B164" s="36"/>
      <c r="C164" s="207" t="s">
        <v>321</v>
      </c>
      <c r="D164" s="207" t="s">
        <v>147</v>
      </c>
      <c r="E164" s="208" t="s">
        <v>473</v>
      </c>
      <c r="F164" s="209" t="s">
        <v>474</v>
      </c>
      <c r="G164" s="210" t="s">
        <v>247</v>
      </c>
      <c r="H164" s="211">
        <v>23.035</v>
      </c>
      <c r="I164" s="212"/>
      <c r="J164" s="213">
        <f>ROUND(I164*H164,2)</f>
        <v>0</v>
      </c>
      <c r="K164" s="209" t="s">
        <v>151</v>
      </c>
      <c r="L164" s="41"/>
      <c r="M164" s="214" t="s">
        <v>1</v>
      </c>
      <c r="N164" s="215" t="s">
        <v>43</v>
      </c>
      <c r="O164" s="88"/>
      <c r="P164" s="216">
        <f>O164*H164</f>
        <v>0</v>
      </c>
      <c r="Q164" s="216">
        <v>0</v>
      </c>
      <c r="R164" s="216">
        <f>Q164*H164</f>
        <v>0</v>
      </c>
      <c r="S164" s="216">
        <v>0</v>
      </c>
      <c r="T164" s="21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8" t="s">
        <v>161</v>
      </c>
      <c r="AT164" s="218" t="s">
        <v>147</v>
      </c>
      <c r="AU164" s="218" t="s">
        <v>88</v>
      </c>
      <c r="AY164" s="14" t="s">
        <v>144</v>
      </c>
      <c r="BE164" s="219">
        <f>IF(N164="základní",J164,0)</f>
        <v>0</v>
      </c>
      <c r="BF164" s="219">
        <f>IF(N164="snížená",J164,0)</f>
        <v>0</v>
      </c>
      <c r="BG164" s="219">
        <f>IF(N164="zákl. přenesená",J164,0)</f>
        <v>0</v>
      </c>
      <c r="BH164" s="219">
        <f>IF(N164="sníž. přenesená",J164,0)</f>
        <v>0</v>
      </c>
      <c r="BI164" s="219">
        <f>IF(N164="nulová",J164,0)</f>
        <v>0</v>
      </c>
      <c r="BJ164" s="14" t="s">
        <v>86</v>
      </c>
      <c r="BK164" s="219">
        <f>ROUND(I164*H164,2)</f>
        <v>0</v>
      </c>
      <c r="BL164" s="14" t="s">
        <v>161</v>
      </c>
      <c r="BM164" s="218" t="s">
        <v>986</v>
      </c>
    </row>
    <row r="165" s="2" customFormat="1" ht="16.5" customHeight="1">
      <c r="A165" s="35"/>
      <c r="B165" s="36"/>
      <c r="C165" s="233" t="s">
        <v>325</v>
      </c>
      <c r="D165" s="233" t="s">
        <v>307</v>
      </c>
      <c r="E165" s="234" t="s">
        <v>987</v>
      </c>
      <c r="F165" s="235" t="s">
        <v>988</v>
      </c>
      <c r="G165" s="236" t="s">
        <v>281</v>
      </c>
      <c r="H165" s="237">
        <v>108.40000000000001</v>
      </c>
      <c r="I165" s="238"/>
      <c r="J165" s="239">
        <f>ROUND(I165*H165,2)</f>
        <v>0</v>
      </c>
      <c r="K165" s="235" t="s">
        <v>195</v>
      </c>
      <c r="L165" s="240"/>
      <c r="M165" s="241" t="s">
        <v>1</v>
      </c>
      <c r="N165" s="242" t="s">
        <v>43</v>
      </c>
      <c r="O165" s="88"/>
      <c r="P165" s="216">
        <f>O165*H165</f>
        <v>0</v>
      </c>
      <c r="Q165" s="216">
        <v>1</v>
      </c>
      <c r="R165" s="216">
        <f>Q165*H165</f>
        <v>108.40000000000001</v>
      </c>
      <c r="S165" s="216">
        <v>0</v>
      </c>
      <c r="T165" s="21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8" t="s">
        <v>179</v>
      </c>
      <c r="AT165" s="218" t="s">
        <v>307</v>
      </c>
      <c r="AU165" s="218" t="s">
        <v>88</v>
      </c>
      <c r="AY165" s="14" t="s">
        <v>144</v>
      </c>
      <c r="BE165" s="219">
        <f>IF(N165="základní",J165,0)</f>
        <v>0</v>
      </c>
      <c r="BF165" s="219">
        <f>IF(N165="snížená",J165,0)</f>
        <v>0</v>
      </c>
      <c r="BG165" s="219">
        <f>IF(N165="zákl. přenesená",J165,0)</f>
        <v>0</v>
      </c>
      <c r="BH165" s="219">
        <f>IF(N165="sníž. přenesená",J165,0)</f>
        <v>0</v>
      </c>
      <c r="BI165" s="219">
        <f>IF(N165="nulová",J165,0)</f>
        <v>0</v>
      </c>
      <c r="BJ165" s="14" t="s">
        <v>86</v>
      </c>
      <c r="BK165" s="219">
        <f>ROUND(I165*H165,2)</f>
        <v>0</v>
      </c>
      <c r="BL165" s="14" t="s">
        <v>161</v>
      </c>
      <c r="BM165" s="218" t="s">
        <v>989</v>
      </c>
    </row>
    <row r="166" s="2" customFormat="1" ht="37.8" customHeight="1">
      <c r="A166" s="35"/>
      <c r="B166" s="36"/>
      <c r="C166" s="207" t="s">
        <v>329</v>
      </c>
      <c r="D166" s="207" t="s">
        <v>147</v>
      </c>
      <c r="E166" s="208" t="s">
        <v>292</v>
      </c>
      <c r="F166" s="209" t="s">
        <v>293</v>
      </c>
      <c r="G166" s="210" t="s">
        <v>230</v>
      </c>
      <c r="H166" s="211">
        <v>105</v>
      </c>
      <c r="I166" s="212"/>
      <c r="J166" s="213">
        <f>ROUND(I166*H166,2)</f>
        <v>0</v>
      </c>
      <c r="K166" s="209" t="s">
        <v>151</v>
      </c>
      <c r="L166" s="41"/>
      <c r="M166" s="214" t="s">
        <v>1</v>
      </c>
      <c r="N166" s="215" t="s">
        <v>43</v>
      </c>
      <c r="O166" s="88"/>
      <c r="P166" s="216">
        <f>O166*H166</f>
        <v>0</v>
      </c>
      <c r="Q166" s="216">
        <v>0</v>
      </c>
      <c r="R166" s="216">
        <f>Q166*H166</f>
        <v>0</v>
      </c>
      <c r="S166" s="216">
        <v>0</v>
      </c>
      <c r="T166" s="21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8" t="s">
        <v>161</v>
      </c>
      <c r="AT166" s="218" t="s">
        <v>147</v>
      </c>
      <c r="AU166" s="218" t="s">
        <v>88</v>
      </c>
      <c r="AY166" s="14" t="s">
        <v>144</v>
      </c>
      <c r="BE166" s="219">
        <f>IF(N166="základní",J166,0)</f>
        <v>0</v>
      </c>
      <c r="BF166" s="219">
        <f>IF(N166="snížená",J166,0)</f>
        <v>0</v>
      </c>
      <c r="BG166" s="219">
        <f>IF(N166="zákl. přenesená",J166,0)</f>
        <v>0</v>
      </c>
      <c r="BH166" s="219">
        <f>IF(N166="sníž. přenesená",J166,0)</f>
        <v>0</v>
      </c>
      <c r="BI166" s="219">
        <f>IF(N166="nulová",J166,0)</f>
        <v>0</v>
      </c>
      <c r="BJ166" s="14" t="s">
        <v>86</v>
      </c>
      <c r="BK166" s="219">
        <f>ROUND(I166*H166,2)</f>
        <v>0</v>
      </c>
      <c r="BL166" s="14" t="s">
        <v>161</v>
      </c>
      <c r="BM166" s="218" t="s">
        <v>990</v>
      </c>
    </row>
    <row r="167" s="2" customFormat="1" ht="24.15" customHeight="1">
      <c r="A167" s="35"/>
      <c r="B167" s="36"/>
      <c r="C167" s="207" t="s">
        <v>333</v>
      </c>
      <c r="D167" s="207" t="s">
        <v>147</v>
      </c>
      <c r="E167" s="208" t="s">
        <v>991</v>
      </c>
      <c r="F167" s="209" t="s">
        <v>992</v>
      </c>
      <c r="G167" s="210" t="s">
        <v>230</v>
      </c>
      <c r="H167" s="211">
        <v>5</v>
      </c>
      <c r="I167" s="212"/>
      <c r="J167" s="213">
        <f>ROUND(I167*H167,2)</f>
        <v>0</v>
      </c>
      <c r="K167" s="209" t="s">
        <v>195</v>
      </c>
      <c r="L167" s="41"/>
      <c r="M167" s="214" t="s">
        <v>1</v>
      </c>
      <c r="N167" s="215" t="s">
        <v>43</v>
      </c>
      <c r="O167" s="88"/>
      <c r="P167" s="216">
        <f>O167*H167</f>
        <v>0</v>
      </c>
      <c r="Q167" s="216">
        <v>0</v>
      </c>
      <c r="R167" s="216">
        <f>Q167*H167</f>
        <v>0</v>
      </c>
      <c r="S167" s="216">
        <v>0</v>
      </c>
      <c r="T167" s="21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8" t="s">
        <v>161</v>
      </c>
      <c r="AT167" s="218" t="s">
        <v>147</v>
      </c>
      <c r="AU167" s="218" t="s">
        <v>88</v>
      </c>
      <c r="AY167" s="14" t="s">
        <v>144</v>
      </c>
      <c r="BE167" s="219">
        <f>IF(N167="základní",J167,0)</f>
        <v>0</v>
      </c>
      <c r="BF167" s="219">
        <f>IF(N167="snížená",J167,0)</f>
        <v>0</v>
      </c>
      <c r="BG167" s="219">
        <f>IF(N167="zákl. přenesená",J167,0)</f>
        <v>0</v>
      </c>
      <c r="BH167" s="219">
        <f>IF(N167="sníž. přenesená",J167,0)</f>
        <v>0</v>
      </c>
      <c r="BI167" s="219">
        <f>IF(N167="nulová",J167,0)</f>
        <v>0</v>
      </c>
      <c r="BJ167" s="14" t="s">
        <v>86</v>
      </c>
      <c r="BK167" s="219">
        <f>ROUND(I167*H167,2)</f>
        <v>0</v>
      </c>
      <c r="BL167" s="14" t="s">
        <v>161</v>
      </c>
      <c r="BM167" s="218" t="s">
        <v>993</v>
      </c>
    </row>
    <row r="168" s="2" customFormat="1" ht="24.15" customHeight="1">
      <c r="A168" s="35"/>
      <c r="B168" s="36"/>
      <c r="C168" s="207" t="s">
        <v>337</v>
      </c>
      <c r="D168" s="207" t="s">
        <v>147</v>
      </c>
      <c r="E168" s="208" t="s">
        <v>994</v>
      </c>
      <c r="F168" s="209" t="s">
        <v>995</v>
      </c>
      <c r="G168" s="210" t="s">
        <v>230</v>
      </c>
      <c r="H168" s="211">
        <v>100</v>
      </c>
      <c r="I168" s="212"/>
      <c r="J168" s="213">
        <f>ROUND(I168*H168,2)</f>
        <v>0</v>
      </c>
      <c r="K168" s="209" t="s">
        <v>195</v>
      </c>
      <c r="L168" s="41"/>
      <c r="M168" s="214" t="s">
        <v>1</v>
      </c>
      <c r="N168" s="215" t="s">
        <v>43</v>
      </c>
      <c r="O168" s="88"/>
      <c r="P168" s="216">
        <f>O168*H168</f>
        <v>0</v>
      </c>
      <c r="Q168" s="216">
        <v>0</v>
      </c>
      <c r="R168" s="216">
        <f>Q168*H168</f>
        <v>0</v>
      </c>
      <c r="S168" s="216">
        <v>0</v>
      </c>
      <c r="T168" s="21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8" t="s">
        <v>161</v>
      </c>
      <c r="AT168" s="218" t="s">
        <v>147</v>
      </c>
      <c r="AU168" s="218" t="s">
        <v>88</v>
      </c>
      <c r="AY168" s="14" t="s">
        <v>144</v>
      </c>
      <c r="BE168" s="219">
        <f>IF(N168="základní",J168,0)</f>
        <v>0</v>
      </c>
      <c r="BF168" s="219">
        <f>IF(N168="snížená",J168,0)</f>
        <v>0</v>
      </c>
      <c r="BG168" s="219">
        <f>IF(N168="zákl. přenesená",J168,0)</f>
        <v>0</v>
      </c>
      <c r="BH168" s="219">
        <f>IF(N168="sníž. přenesená",J168,0)</f>
        <v>0</v>
      </c>
      <c r="BI168" s="219">
        <f>IF(N168="nulová",J168,0)</f>
        <v>0</v>
      </c>
      <c r="BJ168" s="14" t="s">
        <v>86</v>
      </c>
      <c r="BK168" s="219">
        <f>ROUND(I168*H168,2)</f>
        <v>0</v>
      </c>
      <c r="BL168" s="14" t="s">
        <v>161</v>
      </c>
      <c r="BM168" s="218" t="s">
        <v>996</v>
      </c>
    </row>
    <row r="169" s="2" customFormat="1" ht="24.15" customHeight="1">
      <c r="A169" s="35"/>
      <c r="B169" s="36"/>
      <c r="C169" s="207" t="s">
        <v>341</v>
      </c>
      <c r="D169" s="207" t="s">
        <v>147</v>
      </c>
      <c r="E169" s="208" t="s">
        <v>303</v>
      </c>
      <c r="F169" s="209" t="s">
        <v>304</v>
      </c>
      <c r="G169" s="210" t="s">
        <v>230</v>
      </c>
      <c r="H169" s="211">
        <v>105</v>
      </c>
      <c r="I169" s="212"/>
      <c r="J169" s="213">
        <f>ROUND(I169*H169,2)</f>
        <v>0</v>
      </c>
      <c r="K169" s="209" t="s">
        <v>195</v>
      </c>
      <c r="L169" s="41"/>
      <c r="M169" s="214" t="s">
        <v>1</v>
      </c>
      <c r="N169" s="215" t="s">
        <v>43</v>
      </c>
      <c r="O169" s="88"/>
      <c r="P169" s="216">
        <f>O169*H169</f>
        <v>0</v>
      </c>
      <c r="Q169" s="216">
        <v>0</v>
      </c>
      <c r="R169" s="216">
        <f>Q169*H169</f>
        <v>0</v>
      </c>
      <c r="S169" s="216">
        <v>0</v>
      </c>
      <c r="T169" s="21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8" t="s">
        <v>161</v>
      </c>
      <c r="AT169" s="218" t="s">
        <v>147</v>
      </c>
      <c r="AU169" s="218" t="s">
        <v>88</v>
      </c>
      <c r="AY169" s="14" t="s">
        <v>144</v>
      </c>
      <c r="BE169" s="219">
        <f>IF(N169="základní",J169,0)</f>
        <v>0</v>
      </c>
      <c r="BF169" s="219">
        <f>IF(N169="snížená",J169,0)</f>
        <v>0</v>
      </c>
      <c r="BG169" s="219">
        <f>IF(N169="zákl. přenesená",J169,0)</f>
        <v>0</v>
      </c>
      <c r="BH169" s="219">
        <f>IF(N169="sníž. přenesená",J169,0)</f>
        <v>0</v>
      </c>
      <c r="BI169" s="219">
        <f>IF(N169="nulová",J169,0)</f>
        <v>0</v>
      </c>
      <c r="BJ169" s="14" t="s">
        <v>86</v>
      </c>
      <c r="BK169" s="219">
        <f>ROUND(I169*H169,2)</f>
        <v>0</v>
      </c>
      <c r="BL169" s="14" t="s">
        <v>161</v>
      </c>
      <c r="BM169" s="218" t="s">
        <v>997</v>
      </c>
    </row>
    <row r="170" s="2" customFormat="1" ht="16.5" customHeight="1">
      <c r="A170" s="35"/>
      <c r="B170" s="36"/>
      <c r="C170" s="233" t="s">
        <v>345</v>
      </c>
      <c r="D170" s="233" t="s">
        <v>307</v>
      </c>
      <c r="E170" s="234" t="s">
        <v>308</v>
      </c>
      <c r="F170" s="235" t="s">
        <v>309</v>
      </c>
      <c r="G170" s="236" t="s">
        <v>310</v>
      </c>
      <c r="H170" s="237">
        <v>1.575</v>
      </c>
      <c r="I170" s="238"/>
      <c r="J170" s="239">
        <f>ROUND(I170*H170,2)</f>
        <v>0</v>
      </c>
      <c r="K170" s="235" t="s">
        <v>195</v>
      </c>
      <c r="L170" s="240"/>
      <c r="M170" s="241" t="s">
        <v>1</v>
      </c>
      <c r="N170" s="242" t="s">
        <v>43</v>
      </c>
      <c r="O170" s="88"/>
      <c r="P170" s="216">
        <f>O170*H170</f>
        <v>0</v>
      </c>
      <c r="Q170" s="216">
        <v>0.001</v>
      </c>
      <c r="R170" s="216">
        <f>Q170*H170</f>
        <v>0.001575</v>
      </c>
      <c r="S170" s="216">
        <v>0</v>
      </c>
      <c r="T170" s="21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8" t="s">
        <v>179</v>
      </c>
      <c r="AT170" s="218" t="s">
        <v>307</v>
      </c>
      <c r="AU170" s="218" t="s">
        <v>88</v>
      </c>
      <c r="AY170" s="14" t="s">
        <v>144</v>
      </c>
      <c r="BE170" s="219">
        <f>IF(N170="základní",J170,0)</f>
        <v>0</v>
      </c>
      <c r="BF170" s="219">
        <f>IF(N170="snížená",J170,0)</f>
        <v>0</v>
      </c>
      <c r="BG170" s="219">
        <f>IF(N170="zákl. přenesená",J170,0)</f>
        <v>0</v>
      </c>
      <c r="BH170" s="219">
        <f>IF(N170="sníž. přenesená",J170,0)</f>
        <v>0</v>
      </c>
      <c r="BI170" s="219">
        <f>IF(N170="nulová",J170,0)</f>
        <v>0</v>
      </c>
      <c r="BJ170" s="14" t="s">
        <v>86</v>
      </c>
      <c r="BK170" s="219">
        <f>ROUND(I170*H170,2)</f>
        <v>0</v>
      </c>
      <c r="BL170" s="14" t="s">
        <v>161</v>
      </c>
      <c r="BM170" s="218" t="s">
        <v>998</v>
      </c>
    </row>
    <row r="171" s="11" customFormat="1" ht="22.8" customHeight="1">
      <c r="A171" s="11"/>
      <c r="B171" s="193"/>
      <c r="C171" s="194"/>
      <c r="D171" s="195" t="s">
        <v>77</v>
      </c>
      <c r="E171" s="231" t="s">
        <v>88</v>
      </c>
      <c r="F171" s="231" t="s">
        <v>999</v>
      </c>
      <c r="G171" s="194"/>
      <c r="H171" s="194"/>
      <c r="I171" s="197"/>
      <c r="J171" s="232">
        <f>BK171</f>
        <v>0</v>
      </c>
      <c r="K171" s="194"/>
      <c r="L171" s="199"/>
      <c r="M171" s="200"/>
      <c r="N171" s="201"/>
      <c r="O171" s="201"/>
      <c r="P171" s="202">
        <f>SUM(P172:P174)</f>
        <v>0</v>
      </c>
      <c r="Q171" s="201"/>
      <c r="R171" s="202">
        <f>SUM(R172:R174)</f>
        <v>6.6012031158421998</v>
      </c>
      <c r="S171" s="201"/>
      <c r="T171" s="203">
        <f>SUM(T172:T174)</f>
        <v>0</v>
      </c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R171" s="204" t="s">
        <v>86</v>
      </c>
      <c r="AT171" s="205" t="s">
        <v>77</v>
      </c>
      <c r="AU171" s="205" t="s">
        <v>86</v>
      </c>
      <c r="AY171" s="204" t="s">
        <v>144</v>
      </c>
      <c r="BK171" s="206">
        <f>SUM(BK172:BK174)</f>
        <v>0</v>
      </c>
    </row>
    <row r="172" s="2" customFormat="1" ht="16.5" customHeight="1">
      <c r="A172" s="35"/>
      <c r="B172" s="36"/>
      <c r="C172" s="207" t="s">
        <v>350</v>
      </c>
      <c r="D172" s="207" t="s">
        <v>147</v>
      </c>
      <c r="E172" s="208" t="s">
        <v>1000</v>
      </c>
      <c r="F172" s="209" t="s">
        <v>1001</v>
      </c>
      <c r="G172" s="210" t="s">
        <v>247</v>
      </c>
      <c r="H172" s="211">
        <v>2.3999999999999999</v>
      </c>
      <c r="I172" s="212"/>
      <c r="J172" s="213">
        <f>ROUND(I172*H172,2)</f>
        <v>0</v>
      </c>
      <c r="K172" s="209" t="s">
        <v>195</v>
      </c>
      <c r="L172" s="41"/>
      <c r="M172" s="214" t="s">
        <v>1</v>
      </c>
      <c r="N172" s="215" t="s">
        <v>43</v>
      </c>
      <c r="O172" s="88"/>
      <c r="P172" s="216">
        <f>O172*H172</f>
        <v>0</v>
      </c>
      <c r="Q172" s="216">
        <v>2.3010222040000001</v>
      </c>
      <c r="R172" s="216">
        <f>Q172*H172</f>
        <v>5.5224532896000005</v>
      </c>
      <c r="S172" s="216">
        <v>0</v>
      </c>
      <c r="T172" s="21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8" t="s">
        <v>161</v>
      </c>
      <c r="AT172" s="218" t="s">
        <v>147</v>
      </c>
      <c r="AU172" s="218" t="s">
        <v>88</v>
      </c>
      <c r="AY172" s="14" t="s">
        <v>144</v>
      </c>
      <c r="BE172" s="219">
        <f>IF(N172="základní",J172,0)</f>
        <v>0</v>
      </c>
      <c r="BF172" s="219">
        <f>IF(N172="snížená",J172,0)</f>
        <v>0</v>
      </c>
      <c r="BG172" s="219">
        <f>IF(N172="zákl. přenesená",J172,0)</f>
        <v>0</v>
      </c>
      <c r="BH172" s="219">
        <f>IF(N172="sníž. přenesená",J172,0)</f>
        <v>0</v>
      </c>
      <c r="BI172" s="219">
        <f>IF(N172="nulová",J172,0)</f>
        <v>0</v>
      </c>
      <c r="BJ172" s="14" t="s">
        <v>86</v>
      </c>
      <c r="BK172" s="219">
        <f>ROUND(I172*H172,2)</f>
        <v>0</v>
      </c>
      <c r="BL172" s="14" t="s">
        <v>161</v>
      </c>
      <c r="BM172" s="218" t="s">
        <v>1002</v>
      </c>
    </row>
    <row r="173" s="2" customFormat="1" ht="16.5" customHeight="1">
      <c r="A173" s="35"/>
      <c r="B173" s="36"/>
      <c r="C173" s="207" t="s">
        <v>354</v>
      </c>
      <c r="D173" s="207" t="s">
        <v>147</v>
      </c>
      <c r="E173" s="208" t="s">
        <v>1003</v>
      </c>
      <c r="F173" s="209" t="s">
        <v>1004</v>
      </c>
      <c r="G173" s="210" t="s">
        <v>281</v>
      </c>
      <c r="H173" s="211">
        <v>0.126</v>
      </c>
      <c r="I173" s="212"/>
      <c r="J173" s="213">
        <f>ROUND(I173*H173,2)</f>
        <v>0</v>
      </c>
      <c r="K173" s="209" t="s">
        <v>195</v>
      </c>
      <c r="L173" s="41"/>
      <c r="M173" s="214" t="s">
        <v>1</v>
      </c>
      <c r="N173" s="215" t="s">
        <v>43</v>
      </c>
      <c r="O173" s="88"/>
      <c r="P173" s="216">
        <f>O173*H173</f>
        <v>0</v>
      </c>
      <c r="Q173" s="216">
        <v>1.0627727797</v>
      </c>
      <c r="R173" s="216">
        <f>Q173*H173</f>
        <v>0.13390937024219998</v>
      </c>
      <c r="S173" s="216">
        <v>0</v>
      </c>
      <c r="T173" s="21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8" t="s">
        <v>161</v>
      </c>
      <c r="AT173" s="218" t="s">
        <v>147</v>
      </c>
      <c r="AU173" s="218" t="s">
        <v>88</v>
      </c>
      <c r="AY173" s="14" t="s">
        <v>144</v>
      </c>
      <c r="BE173" s="219">
        <f>IF(N173="základní",J173,0)</f>
        <v>0</v>
      </c>
      <c r="BF173" s="219">
        <f>IF(N173="snížená",J173,0)</f>
        <v>0</v>
      </c>
      <c r="BG173" s="219">
        <f>IF(N173="zákl. přenesená",J173,0)</f>
        <v>0</v>
      </c>
      <c r="BH173" s="219">
        <f>IF(N173="sníž. přenesená",J173,0)</f>
        <v>0</v>
      </c>
      <c r="BI173" s="219">
        <f>IF(N173="nulová",J173,0)</f>
        <v>0</v>
      </c>
      <c r="BJ173" s="14" t="s">
        <v>86</v>
      </c>
      <c r="BK173" s="219">
        <f>ROUND(I173*H173,2)</f>
        <v>0</v>
      </c>
      <c r="BL173" s="14" t="s">
        <v>161</v>
      </c>
      <c r="BM173" s="218" t="s">
        <v>1005</v>
      </c>
    </row>
    <row r="174" s="2" customFormat="1" ht="33" customHeight="1">
      <c r="A174" s="35"/>
      <c r="B174" s="36"/>
      <c r="C174" s="207" t="s">
        <v>358</v>
      </c>
      <c r="D174" s="207" t="s">
        <v>147</v>
      </c>
      <c r="E174" s="208" t="s">
        <v>1006</v>
      </c>
      <c r="F174" s="209" t="s">
        <v>1007</v>
      </c>
      <c r="G174" s="210" t="s">
        <v>230</v>
      </c>
      <c r="H174" s="211">
        <v>1.3999999999999999</v>
      </c>
      <c r="I174" s="212"/>
      <c r="J174" s="213">
        <f>ROUND(I174*H174,2)</f>
        <v>0</v>
      </c>
      <c r="K174" s="209" t="s">
        <v>195</v>
      </c>
      <c r="L174" s="41"/>
      <c r="M174" s="214" t="s">
        <v>1</v>
      </c>
      <c r="N174" s="215" t="s">
        <v>43</v>
      </c>
      <c r="O174" s="88"/>
      <c r="P174" s="216">
        <f>O174*H174</f>
        <v>0</v>
      </c>
      <c r="Q174" s="216">
        <v>0.67488603999999996</v>
      </c>
      <c r="R174" s="216">
        <f>Q174*H174</f>
        <v>0.94484045599999988</v>
      </c>
      <c r="S174" s="216">
        <v>0</v>
      </c>
      <c r="T174" s="21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8" t="s">
        <v>161</v>
      </c>
      <c r="AT174" s="218" t="s">
        <v>147</v>
      </c>
      <c r="AU174" s="218" t="s">
        <v>88</v>
      </c>
      <c r="AY174" s="14" t="s">
        <v>144</v>
      </c>
      <c r="BE174" s="219">
        <f>IF(N174="základní",J174,0)</f>
        <v>0</v>
      </c>
      <c r="BF174" s="219">
        <f>IF(N174="snížená",J174,0)</f>
        <v>0</v>
      </c>
      <c r="BG174" s="219">
        <f>IF(N174="zákl. přenesená",J174,0)</f>
        <v>0</v>
      </c>
      <c r="BH174" s="219">
        <f>IF(N174="sníž. přenesená",J174,0)</f>
        <v>0</v>
      </c>
      <c r="BI174" s="219">
        <f>IF(N174="nulová",J174,0)</f>
        <v>0</v>
      </c>
      <c r="BJ174" s="14" t="s">
        <v>86</v>
      </c>
      <c r="BK174" s="219">
        <f>ROUND(I174*H174,2)</f>
        <v>0</v>
      </c>
      <c r="BL174" s="14" t="s">
        <v>161</v>
      </c>
      <c r="BM174" s="218" t="s">
        <v>1008</v>
      </c>
    </row>
    <row r="175" s="11" customFormat="1" ht="22.8" customHeight="1">
      <c r="A175" s="11"/>
      <c r="B175" s="193"/>
      <c r="C175" s="194"/>
      <c r="D175" s="195" t="s">
        <v>77</v>
      </c>
      <c r="E175" s="231" t="s">
        <v>143</v>
      </c>
      <c r="F175" s="231" t="s">
        <v>312</v>
      </c>
      <c r="G175" s="194"/>
      <c r="H175" s="194"/>
      <c r="I175" s="197"/>
      <c r="J175" s="232">
        <f>BK175</f>
        <v>0</v>
      </c>
      <c r="K175" s="194"/>
      <c r="L175" s="199"/>
      <c r="M175" s="200"/>
      <c r="N175" s="201"/>
      <c r="O175" s="201"/>
      <c r="P175" s="202">
        <f>SUM(P176:P178)</f>
        <v>0</v>
      </c>
      <c r="Q175" s="201"/>
      <c r="R175" s="202">
        <f>SUM(R176:R178)</f>
        <v>1.3392000000000002</v>
      </c>
      <c r="S175" s="201"/>
      <c r="T175" s="203">
        <f>SUM(T176:T178)</f>
        <v>0</v>
      </c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R175" s="204" t="s">
        <v>86</v>
      </c>
      <c r="AT175" s="205" t="s">
        <v>77</v>
      </c>
      <c r="AU175" s="205" t="s">
        <v>86</v>
      </c>
      <c r="AY175" s="204" t="s">
        <v>144</v>
      </c>
      <c r="BK175" s="206">
        <f>SUM(BK176:BK178)</f>
        <v>0</v>
      </c>
    </row>
    <row r="176" s="2" customFormat="1" ht="24.15" customHeight="1">
      <c r="A176" s="35"/>
      <c r="B176" s="36"/>
      <c r="C176" s="207" t="s">
        <v>362</v>
      </c>
      <c r="D176" s="207" t="s">
        <v>147</v>
      </c>
      <c r="E176" s="208" t="s">
        <v>314</v>
      </c>
      <c r="F176" s="209" t="s">
        <v>1009</v>
      </c>
      <c r="G176" s="210" t="s">
        <v>230</v>
      </c>
      <c r="H176" s="211">
        <v>23.440000000000001</v>
      </c>
      <c r="I176" s="212"/>
      <c r="J176" s="213">
        <f>ROUND(I176*H176,2)</f>
        <v>0</v>
      </c>
      <c r="K176" s="209" t="s">
        <v>195</v>
      </c>
      <c r="L176" s="41"/>
      <c r="M176" s="214" t="s">
        <v>1</v>
      </c>
      <c r="N176" s="215" t="s">
        <v>43</v>
      </c>
      <c r="O176" s="88"/>
      <c r="P176" s="216">
        <f>O176*H176</f>
        <v>0</v>
      </c>
      <c r="Q176" s="216">
        <v>0</v>
      </c>
      <c r="R176" s="216">
        <f>Q176*H176</f>
        <v>0</v>
      </c>
      <c r="S176" s="216">
        <v>0</v>
      </c>
      <c r="T176" s="21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8" t="s">
        <v>161</v>
      </c>
      <c r="AT176" s="218" t="s">
        <v>147</v>
      </c>
      <c r="AU176" s="218" t="s">
        <v>88</v>
      </c>
      <c r="AY176" s="14" t="s">
        <v>144</v>
      </c>
      <c r="BE176" s="219">
        <f>IF(N176="základní",J176,0)</f>
        <v>0</v>
      </c>
      <c r="BF176" s="219">
        <f>IF(N176="snížená",J176,0)</f>
        <v>0</v>
      </c>
      <c r="BG176" s="219">
        <f>IF(N176="zákl. přenesená",J176,0)</f>
        <v>0</v>
      </c>
      <c r="BH176" s="219">
        <f>IF(N176="sníž. přenesená",J176,0)</f>
        <v>0</v>
      </c>
      <c r="BI176" s="219">
        <f>IF(N176="nulová",J176,0)</f>
        <v>0</v>
      </c>
      <c r="BJ176" s="14" t="s">
        <v>86</v>
      </c>
      <c r="BK176" s="219">
        <f>ROUND(I176*H176,2)</f>
        <v>0</v>
      </c>
      <c r="BL176" s="14" t="s">
        <v>161</v>
      </c>
      <c r="BM176" s="218" t="s">
        <v>1010</v>
      </c>
    </row>
    <row r="177" s="2" customFormat="1" ht="33" customHeight="1">
      <c r="A177" s="35"/>
      <c r="B177" s="36"/>
      <c r="C177" s="207" t="s">
        <v>367</v>
      </c>
      <c r="D177" s="207" t="s">
        <v>147</v>
      </c>
      <c r="E177" s="208" t="s">
        <v>738</v>
      </c>
      <c r="F177" s="209" t="s">
        <v>739</v>
      </c>
      <c r="G177" s="210" t="s">
        <v>230</v>
      </c>
      <c r="H177" s="211">
        <v>6.2000000000000002</v>
      </c>
      <c r="I177" s="212"/>
      <c r="J177" s="213">
        <f>ROUND(I177*H177,2)</f>
        <v>0</v>
      </c>
      <c r="K177" s="209" t="s">
        <v>195</v>
      </c>
      <c r="L177" s="41"/>
      <c r="M177" s="214" t="s">
        <v>1</v>
      </c>
      <c r="N177" s="215" t="s">
        <v>43</v>
      </c>
      <c r="O177" s="88"/>
      <c r="P177" s="216">
        <f>O177*H177</f>
        <v>0</v>
      </c>
      <c r="Q177" s="216">
        <v>0.10100000000000001</v>
      </c>
      <c r="R177" s="216">
        <f>Q177*H177</f>
        <v>0.62620000000000009</v>
      </c>
      <c r="S177" s="216">
        <v>0</v>
      </c>
      <c r="T177" s="21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8" t="s">
        <v>161</v>
      </c>
      <c r="AT177" s="218" t="s">
        <v>147</v>
      </c>
      <c r="AU177" s="218" t="s">
        <v>88</v>
      </c>
      <c r="AY177" s="14" t="s">
        <v>144</v>
      </c>
      <c r="BE177" s="219">
        <f>IF(N177="základní",J177,0)</f>
        <v>0</v>
      </c>
      <c r="BF177" s="219">
        <f>IF(N177="snížená",J177,0)</f>
        <v>0</v>
      </c>
      <c r="BG177" s="219">
        <f>IF(N177="zákl. přenesená",J177,0)</f>
        <v>0</v>
      </c>
      <c r="BH177" s="219">
        <f>IF(N177="sníž. přenesená",J177,0)</f>
        <v>0</v>
      </c>
      <c r="BI177" s="219">
        <f>IF(N177="nulová",J177,0)</f>
        <v>0</v>
      </c>
      <c r="BJ177" s="14" t="s">
        <v>86</v>
      </c>
      <c r="BK177" s="219">
        <f>ROUND(I177*H177,2)</f>
        <v>0</v>
      </c>
      <c r="BL177" s="14" t="s">
        <v>161</v>
      </c>
      <c r="BM177" s="218" t="s">
        <v>1011</v>
      </c>
    </row>
    <row r="178" s="2" customFormat="1" ht="24.15" customHeight="1">
      <c r="A178" s="35"/>
      <c r="B178" s="36"/>
      <c r="C178" s="233" t="s">
        <v>373</v>
      </c>
      <c r="D178" s="233" t="s">
        <v>307</v>
      </c>
      <c r="E178" s="234" t="s">
        <v>1012</v>
      </c>
      <c r="F178" s="235" t="s">
        <v>1013</v>
      </c>
      <c r="G178" s="236" t="s">
        <v>230</v>
      </c>
      <c r="H178" s="237">
        <v>6.2000000000000002</v>
      </c>
      <c r="I178" s="238"/>
      <c r="J178" s="239">
        <f>ROUND(I178*H178,2)</f>
        <v>0</v>
      </c>
      <c r="K178" s="235" t="s">
        <v>1</v>
      </c>
      <c r="L178" s="240"/>
      <c r="M178" s="241" t="s">
        <v>1</v>
      </c>
      <c r="N178" s="242" t="s">
        <v>43</v>
      </c>
      <c r="O178" s="88"/>
      <c r="P178" s="216">
        <f>O178*H178</f>
        <v>0</v>
      </c>
      <c r="Q178" s="216">
        <v>0.11500000000000001</v>
      </c>
      <c r="R178" s="216">
        <f>Q178*H178</f>
        <v>0.71300000000000008</v>
      </c>
      <c r="S178" s="216">
        <v>0</v>
      </c>
      <c r="T178" s="21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8" t="s">
        <v>179</v>
      </c>
      <c r="AT178" s="218" t="s">
        <v>307</v>
      </c>
      <c r="AU178" s="218" t="s">
        <v>88</v>
      </c>
      <c r="AY178" s="14" t="s">
        <v>144</v>
      </c>
      <c r="BE178" s="219">
        <f>IF(N178="základní",J178,0)</f>
        <v>0</v>
      </c>
      <c r="BF178" s="219">
        <f>IF(N178="snížená",J178,0)</f>
        <v>0</v>
      </c>
      <c r="BG178" s="219">
        <f>IF(N178="zákl. přenesená",J178,0)</f>
        <v>0</v>
      </c>
      <c r="BH178" s="219">
        <f>IF(N178="sníž. přenesená",J178,0)</f>
        <v>0</v>
      </c>
      <c r="BI178" s="219">
        <f>IF(N178="nulová",J178,0)</f>
        <v>0</v>
      </c>
      <c r="BJ178" s="14" t="s">
        <v>86</v>
      </c>
      <c r="BK178" s="219">
        <f>ROUND(I178*H178,2)</f>
        <v>0</v>
      </c>
      <c r="BL178" s="14" t="s">
        <v>161</v>
      </c>
      <c r="BM178" s="218" t="s">
        <v>1014</v>
      </c>
    </row>
    <row r="179" s="11" customFormat="1" ht="22.8" customHeight="1">
      <c r="A179" s="11"/>
      <c r="B179" s="193"/>
      <c r="C179" s="194"/>
      <c r="D179" s="195" t="s">
        <v>77</v>
      </c>
      <c r="E179" s="231" t="s">
        <v>169</v>
      </c>
      <c r="F179" s="231" t="s">
        <v>1015</v>
      </c>
      <c r="G179" s="194"/>
      <c r="H179" s="194"/>
      <c r="I179" s="197"/>
      <c r="J179" s="232">
        <f>BK179</f>
        <v>0</v>
      </c>
      <c r="K179" s="194"/>
      <c r="L179" s="199"/>
      <c r="M179" s="200"/>
      <c r="N179" s="201"/>
      <c r="O179" s="201"/>
      <c r="P179" s="202">
        <f>SUM(P180:P190)</f>
        <v>0</v>
      </c>
      <c r="Q179" s="201"/>
      <c r="R179" s="202">
        <f>SUM(R180:R190)</f>
        <v>0.34946361770000001</v>
      </c>
      <c r="S179" s="201"/>
      <c r="T179" s="203">
        <f>SUM(T180:T190)</f>
        <v>0.0448</v>
      </c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R179" s="204" t="s">
        <v>86</v>
      </c>
      <c r="AT179" s="205" t="s">
        <v>77</v>
      </c>
      <c r="AU179" s="205" t="s">
        <v>86</v>
      </c>
      <c r="AY179" s="204" t="s">
        <v>144</v>
      </c>
      <c r="BK179" s="206">
        <f>SUM(BK180:BK190)</f>
        <v>0</v>
      </c>
    </row>
    <row r="180" s="2" customFormat="1" ht="24.15" customHeight="1">
      <c r="A180" s="35"/>
      <c r="B180" s="36"/>
      <c r="C180" s="207" t="s">
        <v>377</v>
      </c>
      <c r="D180" s="207" t="s">
        <v>147</v>
      </c>
      <c r="E180" s="208" t="s">
        <v>1016</v>
      </c>
      <c r="F180" s="209" t="s">
        <v>1017</v>
      </c>
      <c r="G180" s="210" t="s">
        <v>230</v>
      </c>
      <c r="H180" s="211">
        <v>22.399999999999999</v>
      </c>
      <c r="I180" s="212"/>
      <c r="J180" s="213">
        <f>ROUND(I180*H180,2)</f>
        <v>0</v>
      </c>
      <c r="K180" s="209" t="s">
        <v>195</v>
      </c>
      <c r="L180" s="41"/>
      <c r="M180" s="214" t="s">
        <v>1</v>
      </c>
      <c r="N180" s="215" t="s">
        <v>43</v>
      </c>
      <c r="O180" s="88"/>
      <c r="P180" s="216">
        <f>O180*H180</f>
        <v>0</v>
      </c>
      <c r="Q180" s="216">
        <v>0.00022000000000000001</v>
      </c>
      <c r="R180" s="216">
        <f>Q180*H180</f>
        <v>0.0049280000000000001</v>
      </c>
      <c r="S180" s="216">
        <v>0.002</v>
      </c>
      <c r="T180" s="217">
        <f>S180*H180</f>
        <v>0.0448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8" t="s">
        <v>161</v>
      </c>
      <c r="AT180" s="218" t="s">
        <v>147</v>
      </c>
      <c r="AU180" s="218" t="s">
        <v>88</v>
      </c>
      <c r="AY180" s="14" t="s">
        <v>144</v>
      </c>
      <c r="BE180" s="219">
        <f>IF(N180="základní",J180,0)</f>
        <v>0</v>
      </c>
      <c r="BF180" s="219">
        <f>IF(N180="snížená",J180,0)</f>
        <v>0</v>
      </c>
      <c r="BG180" s="219">
        <f>IF(N180="zákl. přenesená",J180,0)</f>
        <v>0</v>
      </c>
      <c r="BH180" s="219">
        <f>IF(N180="sníž. přenesená",J180,0)</f>
        <v>0</v>
      </c>
      <c r="BI180" s="219">
        <f>IF(N180="nulová",J180,0)</f>
        <v>0</v>
      </c>
      <c r="BJ180" s="14" t="s">
        <v>86</v>
      </c>
      <c r="BK180" s="219">
        <f>ROUND(I180*H180,2)</f>
        <v>0</v>
      </c>
      <c r="BL180" s="14" t="s">
        <v>161</v>
      </c>
      <c r="BM180" s="218" t="s">
        <v>1018</v>
      </c>
    </row>
    <row r="181" s="2" customFormat="1" ht="24.15" customHeight="1">
      <c r="A181" s="35"/>
      <c r="B181" s="36"/>
      <c r="C181" s="233" t="s">
        <v>381</v>
      </c>
      <c r="D181" s="233" t="s">
        <v>307</v>
      </c>
      <c r="E181" s="234" t="s">
        <v>1019</v>
      </c>
      <c r="F181" s="235" t="s">
        <v>1020</v>
      </c>
      <c r="G181" s="236" t="s">
        <v>230</v>
      </c>
      <c r="H181" s="237">
        <v>22.399999999999999</v>
      </c>
      <c r="I181" s="238"/>
      <c r="J181" s="239">
        <f>ROUND(I181*H181,2)</f>
        <v>0</v>
      </c>
      <c r="K181" s="235" t="s">
        <v>195</v>
      </c>
      <c r="L181" s="240"/>
      <c r="M181" s="241" t="s">
        <v>1</v>
      </c>
      <c r="N181" s="242" t="s">
        <v>43</v>
      </c>
      <c r="O181" s="88"/>
      <c r="P181" s="216">
        <f>O181*H181</f>
        <v>0</v>
      </c>
      <c r="Q181" s="216">
        <v>0.00014999999999999999</v>
      </c>
      <c r="R181" s="216">
        <f>Q181*H181</f>
        <v>0.0033599999999999997</v>
      </c>
      <c r="S181" s="216">
        <v>0</v>
      </c>
      <c r="T181" s="21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18" t="s">
        <v>179</v>
      </c>
      <c r="AT181" s="218" t="s">
        <v>307</v>
      </c>
      <c r="AU181" s="218" t="s">
        <v>88</v>
      </c>
      <c r="AY181" s="14" t="s">
        <v>144</v>
      </c>
      <c r="BE181" s="219">
        <f>IF(N181="základní",J181,0)</f>
        <v>0</v>
      </c>
      <c r="BF181" s="219">
        <f>IF(N181="snížená",J181,0)</f>
        <v>0</v>
      </c>
      <c r="BG181" s="219">
        <f>IF(N181="zákl. přenesená",J181,0)</f>
        <v>0</v>
      </c>
      <c r="BH181" s="219">
        <f>IF(N181="sníž. přenesená",J181,0)</f>
        <v>0</v>
      </c>
      <c r="BI181" s="219">
        <f>IF(N181="nulová",J181,0)</f>
        <v>0</v>
      </c>
      <c r="BJ181" s="14" t="s">
        <v>86</v>
      </c>
      <c r="BK181" s="219">
        <f>ROUND(I181*H181,2)</f>
        <v>0</v>
      </c>
      <c r="BL181" s="14" t="s">
        <v>161</v>
      </c>
      <c r="BM181" s="218" t="s">
        <v>1021</v>
      </c>
    </row>
    <row r="182" s="2" customFormat="1" ht="24.15" customHeight="1">
      <c r="A182" s="35"/>
      <c r="B182" s="36"/>
      <c r="C182" s="207" t="s">
        <v>385</v>
      </c>
      <c r="D182" s="207" t="s">
        <v>147</v>
      </c>
      <c r="E182" s="208" t="s">
        <v>1022</v>
      </c>
      <c r="F182" s="209" t="s">
        <v>1023</v>
      </c>
      <c r="G182" s="210" t="s">
        <v>177</v>
      </c>
      <c r="H182" s="211">
        <v>1</v>
      </c>
      <c r="I182" s="212"/>
      <c r="J182" s="213">
        <f>ROUND(I182*H182,2)</f>
        <v>0</v>
      </c>
      <c r="K182" s="209" t="s">
        <v>195</v>
      </c>
      <c r="L182" s="41"/>
      <c r="M182" s="214" t="s">
        <v>1</v>
      </c>
      <c r="N182" s="215" t="s">
        <v>43</v>
      </c>
      <c r="O182" s="88"/>
      <c r="P182" s="216">
        <f>O182*H182</f>
        <v>0</v>
      </c>
      <c r="Q182" s="216">
        <v>0.00048161770000000002</v>
      </c>
      <c r="R182" s="216">
        <f>Q182*H182</f>
        <v>0.00048161770000000002</v>
      </c>
      <c r="S182" s="216">
        <v>0</v>
      </c>
      <c r="T182" s="21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8" t="s">
        <v>161</v>
      </c>
      <c r="AT182" s="218" t="s">
        <v>147</v>
      </c>
      <c r="AU182" s="218" t="s">
        <v>88</v>
      </c>
      <c r="AY182" s="14" t="s">
        <v>144</v>
      </c>
      <c r="BE182" s="219">
        <f>IF(N182="základní",J182,0)</f>
        <v>0</v>
      </c>
      <c r="BF182" s="219">
        <f>IF(N182="snížená",J182,0)</f>
        <v>0</v>
      </c>
      <c r="BG182" s="219">
        <f>IF(N182="zákl. přenesená",J182,0)</f>
        <v>0</v>
      </c>
      <c r="BH182" s="219">
        <f>IF(N182="sníž. přenesená",J182,0)</f>
        <v>0</v>
      </c>
      <c r="BI182" s="219">
        <f>IF(N182="nulová",J182,0)</f>
        <v>0</v>
      </c>
      <c r="BJ182" s="14" t="s">
        <v>86</v>
      </c>
      <c r="BK182" s="219">
        <f>ROUND(I182*H182,2)</f>
        <v>0</v>
      </c>
      <c r="BL182" s="14" t="s">
        <v>161</v>
      </c>
      <c r="BM182" s="218" t="s">
        <v>1024</v>
      </c>
    </row>
    <row r="183" s="2" customFormat="1" ht="37.8" customHeight="1">
      <c r="A183" s="35"/>
      <c r="B183" s="36"/>
      <c r="C183" s="233" t="s">
        <v>389</v>
      </c>
      <c r="D183" s="233" t="s">
        <v>307</v>
      </c>
      <c r="E183" s="234" t="s">
        <v>1025</v>
      </c>
      <c r="F183" s="235" t="s">
        <v>1026</v>
      </c>
      <c r="G183" s="236" t="s">
        <v>177</v>
      </c>
      <c r="H183" s="237">
        <v>1</v>
      </c>
      <c r="I183" s="238"/>
      <c r="J183" s="239">
        <f>ROUND(I183*H183,2)</f>
        <v>0</v>
      </c>
      <c r="K183" s="235" t="s">
        <v>195</v>
      </c>
      <c r="L183" s="240"/>
      <c r="M183" s="241" t="s">
        <v>1</v>
      </c>
      <c r="N183" s="242" t="s">
        <v>43</v>
      </c>
      <c r="O183" s="88"/>
      <c r="P183" s="216">
        <f>O183*H183</f>
        <v>0</v>
      </c>
      <c r="Q183" s="216">
        <v>0.017930000000000001</v>
      </c>
      <c r="R183" s="216">
        <f>Q183*H183</f>
        <v>0.017930000000000001</v>
      </c>
      <c r="S183" s="216">
        <v>0</v>
      </c>
      <c r="T183" s="21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18" t="s">
        <v>179</v>
      </c>
      <c r="AT183" s="218" t="s">
        <v>307</v>
      </c>
      <c r="AU183" s="218" t="s">
        <v>88</v>
      </c>
      <c r="AY183" s="14" t="s">
        <v>144</v>
      </c>
      <c r="BE183" s="219">
        <f>IF(N183="základní",J183,0)</f>
        <v>0</v>
      </c>
      <c r="BF183" s="219">
        <f>IF(N183="snížená",J183,0)</f>
        <v>0</v>
      </c>
      <c r="BG183" s="219">
        <f>IF(N183="zákl. přenesená",J183,0)</f>
        <v>0</v>
      </c>
      <c r="BH183" s="219">
        <f>IF(N183="sníž. přenesená",J183,0)</f>
        <v>0</v>
      </c>
      <c r="BI183" s="219">
        <f>IF(N183="nulová",J183,0)</f>
        <v>0</v>
      </c>
      <c r="BJ183" s="14" t="s">
        <v>86</v>
      </c>
      <c r="BK183" s="219">
        <f>ROUND(I183*H183,2)</f>
        <v>0</v>
      </c>
      <c r="BL183" s="14" t="s">
        <v>161</v>
      </c>
      <c r="BM183" s="218" t="s">
        <v>1027</v>
      </c>
    </row>
    <row r="184" s="2" customFormat="1">
      <c r="A184" s="35"/>
      <c r="B184" s="36"/>
      <c r="C184" s="37"/>
      <c r="D184" s="243" t="s">
        <v>530</v>
      </c>
      <c r="E184" s="37"/>
      <c r="F184" s="244" t="s">
        <v>1028</v>
      </c>
      <c r="G184" s="37"/>
      <c r="H184" s="37"/>
      <c r="I184" s="245"/>
      <c r="J184" s="37"/>
      <c r="K184" s="37"/>
      <c r="L184" s="41"/>
      <c r="M184" s="246"/>
      <c r="N184" s="247"/>
      <c r="O184" s="88"/>
      <c r="P184" s="88"/>
      <c r="Q184" s="88"/>
      <c r="R184" s="88"/>
      <c r="S184" s="88"/>
      <c r="T184" s="89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T184" s="14" t="s">
        <v>530</v>
      </c>
      <c r="AU184" s="14" t="s">
        <v>88</v>
      </c>
    </row>
    <row r="185" s="2" customFormat="1" ht="16.5" customHeight="1">
      <c r="A185" s="35"/>
      <c r="B185" s="36"/>
      <c r="C185" s="207" t="s">
        <v>393</v>
      </c>
      <c r="D185" s="207" t="s">
        <v>147</v>
      </c>
      <c r="E185" s="208" t="s">
        <v>1029</v>
      </c>
      <c r="F185" s="209" t="s">
        <v>1030</v>
      </c>
      <c r="G185" s="210" t="s">
        <v>230</v>
      </c>
      <c r="H185" s="211">
        <v>1.6000000000000001</v>
      </c>
      <c r="I185" s="212"/>
      <c r="J185" s="213">
        <f>ROUND(I185*H185,2)</f>
        <v>0</v>
      </c>
      <c r="K185" s="209" t="s">
        <v>195</v>
      </c>
      <c r="L185" s="41"/>
      <c r="M185" s="214" t="s">
        <v>1</v>
      </c>
      <c r="N185" s="215" t="s">
        <v>43</v>
      </c>
      <c r="O185" s="88"/>
      <c r="P185" s="216">
        <f>O185*H185</f>
        <v>0</v>
      </c>
      <c r="Q185" s="216">
        <v>0</v>
      </c>
      <c r="R185" s="216">
        <f>Q185*H185</f>
        <v>0</v>
      </c>
      <c r="S185" s="216">
        <v>0</v>
      </c>
      <c r="T185" s="21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8" t="s">
        <v>213</v>
      </c>
      <c r="AT185" s="218" t="s">
        <v>147</v>
      </c>
      <c r="AU185" s="218" t="s">
        <v>88</v>
      </c>
      <c r="AY185" s="14" t="s">
        <v>144</v>
      </c>
      <c r="BE185" s="219">
        <f>IF(N185="základní",J185,0)</f>
        <v>0</v>
      </c>
      <c r="BF185" s="219">
        <f>IF(N185="snížená",J185,0)</f>
        <v>0</v>
      </c>
      <c r="BG185" s="219">
        <f>IF(N185="zákl. přenesená",J185,0)</f>
        <v>0</v>
      </c>
      <c r="BH185" s="219">
        <f>IF(N185="sníž. přenesená",J185,0)</f>
        <v>0</v>
      </c>
      <c r="BI185" s="219">
        <f>IF(N185="nulová",J185,0)</f>
        <v>0</v>
      </c>
      <c r="BJ185" s="14" t="s">
        <v>86</v>
      </c>
      <c r="BK185" s="219">
        <f>ROUND(I185*H185,2)</f>
        <v>0</v>
      </c>
      <c r="BL185" s="14" t="s">
        <v>213</v>
      </c>
      <c r="BM185" s="218" t="s">
        <v>1031</v>
      </c>
    </row>
    <row r="186" s="2" customFormat="1" ht="16.5" customHeight="1">
      <c r="A186" s="35"/>
      <c r="B186" s="36"/>
      <c r="C186" s="233" t="s">
        <v>397</v>
      </c>
      <c r="D186" s="233" t="s">
        <v>307</v>
      </c>
      <c r="E186" s="234" t="s">
        <v>1032</v>
      </c>
      <c r="F186" s="235" t="s">
        <v>1033</v>
      </c>
      <c r="G186" s="236" t="s">
        <v>177</v>
      </c>
      <c r="H186" s="237">
        <v>1</v>
      </c>
      <c r="I186" s="238"/>
      <c r="J186" s="239">
        <f>ROUND(I186*H186,2)</f>
        <v>0</v>
      </c>
      <c r="K186" s="235" t="s">
        <v>208</v>
      </c>
      <c r="L186" s="240"/>
      <c r="M186" s="241" t="s">
        <v>1</v>
      </c>
      <c r="N186" s="242" t="s">
        <v>43</v>
      </c>
      <c r="O186" s="88"/>
      <c r="P186" s="216">
        <f>O186*H186</f>
        <v>0</v>
      </c>
      <c r="Q186" s="216">
        <v>0.027</v>
      </c>
      <c r="R186" s="216">
        <f>Q186*H186</f>
        <v>0.027</v>
      </c>
      <c r="S186" s="216">
        <v>0</v>
      </c>
      <c r="T186" s="21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8" t="s">
        <v>345</v>
      </c>
      <c r="AT186" s="218" t="s">
        <v>307</v>
      </c>
      <c r="AU186" s="218" t="s">
        <v>88</v>
      </c>
      <c r="AY186" s="14" t="s">
        <v>144</v>
      </c>
      <c r="BE186" s="219">
        <f>IF(N186="základní",J186,0)</f>
        <v>0</v>
      </c>
      <c r="BF186" s="219">
        <f>IF(N186="snížená",J186,0)</f>
        <v>0</v>
      </c>
      <c r="BG186" s="219">
        <f>IF(N186="zákl. přenesená",J186,0)</f>
        <v>0</v>
      </c>
      <c r="BH186" s="219">
        <f>IF(N186="sníž. přenesená",J186,0)</f>
        <v>0</v>
      </c>
      <c r="BI186" s="219">
        <f>IF(N186="nulová",J186,0)</f>
        <v>0</v>
      </c>
      <c r="BJ186" s="14" t="s">
        <v>86</v>
      </c>
      <c r="BK186" s="219">
        <f>ROUND(I186*H186,2)</f>
        <v>0</v>
      </c>
      <c r="BL186" s="14" t="s">
        <v>213</v>
      </c>
      <c r="BM186" s="218" t="s">
        <v>1034</v>
      </c>
    </row>
    <row r="187" s="2" customFormat="1" ht="16.5" customHeight="1">
      <c r="A187" s="35"/>
      <c r="B187" s="36"/>
      <c r="C187" s="207" t="s">
        <v>403</v>
      </c>
      <c r="D187" s="207" t="s">
        <v>147</v>
      </c>
      <c r="E187" s="208" t="s">
        <v>1035</v>
      </c>
      <c r="F187" s="209" t="s">
        <v>1036</v>
      </c>
      <c r="G187" s="210" t="s">
        <v>230</v>
      </c>
      <c r="H187" s="211">
        <v>28</v>
      </c>
      <c r="I187" s="212"/>
      <c r="J187" s="213">
        <f>ROUND(I187*H187,2)</f>
        <v>0</v>
      </c>
      <c r="K187" s="209" t="s">
        <v>195</v>
      </c>
      <c r="L187" s="41"/>
      <c r="M187" s="214" t="s">
        <v>1</v>
      </c>
      <c r="N187" s="215" t="s">
        <v>43</v>
      </c>
      <c r="O187" s="88"/>
      <c r="P187" s="216">
        <f>O187*H187</f>
        <v>0</v>
      </c>
      <c r="Q187" s="216">
        <v>0.000263</v>
      </c>
      <c r="R187" s="216">
        <f>Q187*H187</f>
        <v>0.0073639999999999999</v>
      </c>
      <c r="S187" s="216">
        <v>0</v>
      </c>
      <c r="T187" s="21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18" t="s">
        <v>161</v>
      </c>
      <c r="AT187" s="218" t="s">
        <v>147</v>
      </c>
      <c r="AU187" s="218" t="s">
        <v>88</v>
      </c>
      <c r="AY187" s="14" t="s">
        <v>144</v>
      </c>
      <c r="BE187" s="219">
        <f>IF(N187="základní",J187,0)</f>
        <v>0</v>
      </c>
      <c r="BF187" s="219">
        <f>IF(N187="snížená",J187,0)</f>
        <v>0</v>
      </c>
      <c r="BG187" s="219">
        <f>IF(N187="zákl. přenesená",J187,0)</f>
        <v>0</v>
      </c>
      <c r="BH187" s="219">
        <f>IF(N187="sníž. přenesená",J187,0)</f>
        <v>0</v>
      </c>
      <c r="BI187" s="219">
        <f>IF(N187="nulová",J187,0)</f>
        <v>0</v>
      </c>
      <c r="BJ187" s="14" t="s">
        <v>86</v>
      </c>
      <c r="BK187" s="219">
        <f>ROUND(I187*H187,2)</f>
        <v>0</v>
      </c>
      <c r="BL187" s="14" t="s">
        <v>161</v>
      </c>
      <c r="BM187" s="218" t="s">
        <v>1037</v>
      </c>
    </row>
    <row r="188" s="2" customFormat="1" ht="24.15" customHeight="1">
      <c r="A188" s="35"/>
      <c r="B188" s="36"/>
      <c r="C188" s="207" t="s">
        <v>407</v>
      </c>
      <c r="D188" s="207" t="s">
        <v>147</v>
      </c>
      <c r="E188" s="208" t="s">
        <v>1038</v>
      </c>
      <c r="F188" s="209" t="s">
        <v>1039</v>
      </c>
      <c r="G188" s="210" t="s">
        <v>230</v>
      </c>
      <c r="H188" s="211">
        <v>28</v>
      </c>
      <c r="I188" s="212"/>
      <c r="J188" s="213">
        <f>ROUND(I188*H188,2)</f>
        <v>0</v>
      </c>
      <c r="K188" s="209" t="s">
        <v>195</v>
      </c>
      <c r="L188" s="41"/>
      <c r="M188" s="214" t="s">
        <v>1</v>
      </c>
      <c r="N188" s="215" t="s">
        <v>43</v>
      </c>
      <c r="O188" s="88"/>
      <c r="P188" s="216">
        <f>O188*H188</f>
        <v>0</v>
      </c>
      <c r="Q188" s="216">
        <v>0.0049399999999999999</v>
      </c>
      <c r="R188" s="216">
        <f>Q188*H188</f>
        <v>0.13832</v>
      </c>
      <c r="S188" s="216">
        <v>0</v>
      </c>
      <c r="T188" s="21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18" t="s">
        <v>161</v>
      </c>
      <c r="AT188" s="218" t="s">
        <v>147</v>
      </c>
      <c r="AU188" s="218" t="s">
        <v>88</v>
      </c>
      <c r="AY188" s="14" t="s">
        <v>144</v>
      </c>
      <c r="BE188" s="219">
        <f>IF(N188="základní",J188,0)</f>
        <v>0</v>
      </c>
      <c r="BF188" s="219">
        <f>IF(N188="snížená",J188,0)</f>
        <v>0</v>
      </c>
      <c r="BG188" s="219">
        <f>IF(N188="zákl. přenesená",J188,0)</f>
        <v>0</v>
      </c>
      <c r="BH188" s="219">
        <f>IF(N188="sníž. přenesená",J188,0)</f>
        <v>0</v>
      </c>
      <c r="BI188" s="219">
        <f>IF(N188="nulová",J188,0)</f>
        <v>0</v>
      </c>
      <c r="BJ188" s="14" t="s">
        <v>86</v>
      </c>
      <c r="BK188" s="219">
        <f>ROUND(I188*H188,2)</f>
        <v>0</v>
      </c>
      <c r="BL188" s="14" t="s">
        <v>161</v>
      </c>
      <c r="BM188" s="218" t="s">
        <v>1040</v>
      </c>
    </row>
    <row r="189" s="2" customFormat="1" ht="21.75" customHeight="1">
      <c r="A189" s="35"/>
      <c r="B189" s="36"/>
      <c r="C189" s="207" t="s">
        <v>411</v>
      </c>
      <c r="D189" s="207" t="s">
        <v>147</v>
      </c>
      <c r="E189" s="208" t="s">
        <v>642</v>
      </c>
      <c r="F189" s="209" t="s">
        <v>1041</v>
      </c>
      <c r="G189" s="210" t="s">
        <v>230</v>
      </c>
      <c r="H189" s="211">
        <v>28</v>
      </c>
      <c r="I189" s="212"/>
      <c r="J189" s="213">
        <f>ROUND(I189*H189,2)</f>
        <v>0</v>
      </c>
      <c r="K189" s="209" t="s">
        <v>1</v>
      </c>
      <c r="L189" s="41"/>
      <c r="M189" s="214" t="s">
        <v>1</v>
      </c>
      <c r="N189" s="215" t="s">
        <v>43</v>
      </c>
      <c r="O189" s="88"/>
      <c r="P189" s="216">
        <f>O189*H189</f>
        <v>0</v>
      </c>
      <c r="Q189" s="216">
        <v>0.0026800000000000001</v>
      </c>
      <c r="R189" s="216">
        <f>Q189*H189</f>
        <v>0.075039999999999996</v>
      </c>
      <c r="S189" s="216">
        <v>0</v>
      </c>
      <c r="T189" s="21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8" t="s">
        <v>161</v>
      </c>
      <c r="AT189" s="218" t="s">
        <v>147</v>
      </c>
      <c r="AU189" s="218" t="s">
        <v>88</v>
      </c>
      <c r="AY189" s="14" t="s">
        <v>144</v>
      </c>
      <c r="BE189" s="219">
        <f>IF(N189="základní",J189,0)</f>
        <v>0</v>
      </c>
      <c r="BF189" s="219">
        <f>IF(N189="snížená",J189,0)</f>
        <v>0</v>
      </c>
      <c r="BG189" s="219">
        <f>IF(N189="zákl. přenesená",J189,0)</f>
        <v>0</v>
      </c>
      <c r="BH189" s="219">
        <f>IF(N189="sníž. přenesená",J189,0)</f>
        <v>0</v>
      </c>
      <c r="BI189" s="219">
        <f>IF(N189="nulová",J189,0)</f>
        <v>0</v>
      </c>
      <c r="BJ189" s="14" t="s">
        <v>86</v>
      </c>
      <c r="BK189" s="219">
        <f>ROUND(I189*H189,2)</f>
        <v>0</v>
      </c>
      <c r="BL189" s="14" t="s">
        <v>161</v>
      </c>
      <c r="BM189" s="218" t="s">
        <v>1042</v>
      </c>
    </row>
    <row r="190" s="2" customFormat="1" ht="24.15" customHeight="1">
      <c r="A190" s="35"/>
      <c r="B190" s="36"/>
      <c r="C190" s="207" t="s">
        <v>415</v>
      </c>
      <c r="D190" s="207" t="s">
        <v>147</v>
      </c>
      <c r="E190" s="208" t="s">
        <v>1043</v>
      </c>
      <c r="F190" s="209" t="s">
        <v>1044</v>
      </c>
      <c r="G190" s="210" t="s">
        <v>230</v>
      </c>
      <c r="H190" s="211">
        <v>28</v>
      </c>
      <c r="I190" s="212"/>
      <c r="J190" s="213">
        <f>ROUND(I190*H190,2)</f>
        <v>0</v>
      </c>
      <c r="K190" s="209" t="s">
        <v>208</v>
      </c>
      <c r="L190" s="41"/>
      <c r="M190" s="214" t="s">
        <v>1</v>
      </c>
      <c r="N190" s="215" t="s">
        <v>43</v>
      </c>
      <c r="O190" s="88"/>
      <c r="P190" s="216">
        <f>O190*H190</f>
        <v>0</v>
      </c>
      <c r="Q190" s="216">
        <v>0.0026800000000000001</v>
      </c>
      <c r="R190" s="216">
        <f>Q190*H190</f>
        <v>0.075039999999999996</v>
      </c>
      <c r="S190" s="216">
        <v>0</v>
      </c>
      <c r="T190" s="21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8" t="s">
        <v>161</v>
      </c>
      <c r="AT190" s="218" t="s">
        <v>147</v>
      </c>
      <c r="AU190" s="218" t="s">
        <v>88</v>
      </c>
      <c r="AY190" s="14" t="s">
        <v>144</v>
      </c>
      <c r="BE190" s="219">
        <f>IF(N190="základní",J190,0)</f>
        <v>0</v>
      </c>
      <c r="BF190" s="219">
        <f>IF(N190="snížená",J190,0)</f>
        <v>0</v>
      </c>
      <c r="BG190" s="219">
        <f>IF(N190="zákl. přenesená",J190,0)</f>
        <v>0</v>
      </c>
      <c r="BH190" s="219">
        <f>IF(N190="sníž. přenesená",J190,0)</f>
        <v>0</v>
      </c>
      <c r="BI190" s="219">
        <f>IF(N190="nulová",J190,0)</f>
        <v>0</v>
      </c>
      <c r="BJ190" s="14" t="s">
        <v>86</v>
      </c>
      <c r="BK190" s="219">
        <f>ROUND(I190*H190,2)</f>
        <v>0</v>
      </c>
      <c r="BL190" s="14" t="s">
        <v>161</v>
      </c>
      <c r="BM190" s="218" t="s">
        <v>1045</v>
      </c>
    </row>
    <row r="191" s="11" customFormat="1" ht="22.8" customHeight="1">
      <c r="A191" s="11"/>
      <c r="B191" s="193"/>
      <c r="C191" s="194"/>
      <c r="D191" s="195" t="s">
        <v>77</v>
      </c>
      <c r="E191" s="231" t="s">
        <v>179</v>
      </c>
      <c r="F191" s="231" t="s">
        <v>349</v>
      </c>
      <c r="G191" s="194"/>
      <c r="H191" s="194"/>
      <c r="I191" s="197"/>
      <c r="J191" s="232">
        <f>BK191</f>
        <v>0</v>
      </c>
      <c r="K191" s="194"/>
      <c r="L191" s="199"/>
      <c r="M191" s="200"/>
      <c r="N191" s="201"/>
      <c r="O191" s="201"/>
      <c r="P191" s="202">
        <f>SUM(P192:P225)</f>
        <v>0</v>
      </c>
      <c r="Q191" s="201"/>
      <c r="R191" s="202">
        <f>SUM(R192:R225)</f>
        <v>5.8559332345000001</v>
      </c>
      <c r="S191" s="201"/>
      <c r="T191" s="203">
        <f>SUM(T192:T225)</f>
        <v>0.83623999999999998</v>
      </c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R191" s="204" t="s">
        <v>86</v>
      </c>
      <c r="AT191" s="205" t="s">
        <v>77</v>
      </c>
      <c r="AU191" s="205" t="s">
        <v>86</v>
      </c>
      <c r="AY191" s="204" t="s">
        <v>144</v>
      </c>
      <c r="BK191" s="206">
        <f>SUM(BK192:BK225)</f>
        <v>0</v>
      </c>
    </row>
    <row r="192" s="2" customFormat="1" ht="24.15" customHeight="1">
      <c r="A192" s="35"/>
      <c r="B192" s="36"/>
      <c r="C192" s="207" t="s">
        <v>419</v>
      </c>
      <c r="D192" s="207" t="s">
        <v>147</v>
      </c>
      <c r="E192" s="208" t="s">
        <v>1046</v>
      </c>
      <c r="F192" s="209" t="s">
        <v>1047</v>
      </c>
      <c r="G192" s="210" t="s">
        <v>177</v>
      </c>
      <c r="H192" s="211">
        <v>16</v>
      </c>
      <c r="I192" s="212"/>
      <c r="J192" s="213">
        <f>ROUND(I192*H192,2)</f>
        <v>0</v>
      </c>
      <c r="K192" s="209" t="s">
        <v>195</v>
      </c>
      <c r="L192" s="41"/>
      <c r="M192" s="214" t="s">
        <v>1</v>
      </c>
      <c r="N192" s="215" t="s">
        <v>43</v>
      </c>
      <c r="O192" s="88"/>
      <c r="P192" s="216">
        <f>O192*H192</f>
        <v>0</v>
      </c>
      <c r="Q192" s="216">
        <v>0.0016692</v>
      </c>
      <c r="R192" s="216">
        <f>Q192*H192</f>
        <v>0.0267072</v>
      </c>
      <c r="S192" s="216">
        <v>0.010670000000000001</v>
      </c>
      <c r="T192" s="217">
        <f>S192*H192</f>
        <v>0.17072000000000001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18" t="s">
        <v>161</v>
      </c>
      <c r="AT192" s="218" t="s">
        <v>147</v>
      </c>
      <c r="AU192" s="218" t="s">
        <v>88</v>
      </c>
      <c r="AY192" s="14" t="s">
        <v>144</v>
      </c>
      <c r="BE192" s="219">
        <f>IF(N192="základní",J192,0)</f>
        <v>0</v>
      </c>
      <c r="BF192" s="219">
        <f>IF(N192="snížená",J192,0)</f>
        <v>0</v>
      </c>
      <c r="BG192" s="219">
        <f>IF(N192="zákl. přenesená",J192,0)</f>
        <v>0</v>
      </c>
      <c r="BH192" s="219">
        <f>IF(N192="sníž. přenesená",J192,0)</f>
        <v>0</v>
      </c>
      <c r="BI192" s="219">
        <f>IF(N192="nulová",J192,0)</f>
        <v>0</v>
      </c>
      <c r="BJ192" s="14" t="s">
        <v>86</v>
      </c>
      <c r="BK192" s="219">
        <f>ROUND(I192*H192,2)</f>
        <v>0</v>
      </c>
      <c r="BL192" s="14" t="s">
        <v>161</v>
      </c>
      <c r="BM192" s="218" t="s">
        <v>1048</v>
      </c>
    </row>
    <row r="193" s="2" customFormat="1" ht="24.15" customHeight="1">
      <c r="A193" s="35"/>
      <c r="B193" s="36"/>
      <c r="C193" s="233" t="s">
        <v>425</v>
      </c>
      <c r="D193" s="233" t="s">
        <v>307</v>
      </c>
      <c r="E193" s="234" t="s">
        <v>1049</v>
      </c>
      <c r="F193" s="235" t="s">
        <v>1050</v>
      </c>
      <c r="G193" s="236" t="s">
        <v>177</v>
      </c>
      <c r="H193" s="237">
        <v>1</v>
      </c>
      <c r="I193" s="238"/>
      <c r="J193" s="239">
        <f>ROUND(I193*H193,2)</f>
        <v>0</v>
      </c>
      <c r="K193" s="235" t="s">
        <v>195</v>
      </c>
      <c r="L193" s="240"/>
      <c r="M193" s="241" t="s">
        <v>1</v>
      </c>
      <c r="N193" s="242" t="s">
        <v>43</v>
      </c>
      <c r="O193" s="88"/>
      <c r="P193" s="216">
        <f>O193*H193</f>
        <v>0</v>
      </c>
      <c r="Q193" s="216">
        <v>0.0041999999999999997</v>
      </c>
      <c r="R193" s="216">
        <f>Q193*H193</f>
        <v>0.0041999999999999997</v>
      </c>
      <c r="S193" s="216">
        <v>0</v>
      </c>
      <c r="T193" s="21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8" t="s">
        <v>179</v>
      </c>
      <c r="AT193" s="218" t="s">
        <v>307</v>
      </c>
      <c r="AU193" s="218" t="s">
        <v>88</v>
      </c>
      <c r="AY193" s="14" t="s">
        <v>144</v>
      </c>
      <c r="BE193" s="219">
        <f>IF(N193="základní",J193,0)</f>
        <v>0</v>
      </c>
      <c r="BF193" s="219">
        <f>IF(N193="snížená",J193,0)</f>
        <v>0</v>
      </c>
      <c r="BG193" s="219">
        <f>IF(N193="zákl. přenesená",J193,0)</f>
        <v>0</v>
      </c>
      <c r="BH193" s="219">
        <f>IF(N193="sníž. přenesená",J193,0)</f>
        <v>0</v>
      </c>
      <c r="BI193" s="219">
        <f>IF(N193="nulová",J193,0)</f>
        <v>0</v>
      </c>
      <c r="BJ193" s="14" t="s">
        <v>86</v>
      </c>
      <c r="BK193" s="219">
        <f>ROUND(I193*H193,2)</f>
        <v>0</v>
      </c>
      <c r="BL193" s="14" t="s">
        <v>161</v>
      </c>
      <c r="BM193" s="218" t="s">
        <v>1051</v>
      </c>
    </row>
    <row r="194" s="2" customFormat="1" ht="24.15" customHeight="1">
      <c r="A194" s="35"/>
      <c r="B194" s="36"/>
      <c r="C194" s="233" t="s">
        <v>574</v>
      </c>
      <c r="D194" s="233" t="s">
        <v>307</v>
      </c>
      <c r="E194" s="234" t="s">
        <v>1052</v>
      </c>
      <c r="F194" s="235" t="s">
        <v>1053</v>
      </c>
      <c r="G194" s="236" t="s">
        <v>177</v>
      </c>
      <c r="H194" s="237">
        <v>1</v>
      </c>
      <c r="I194" s="238"/>
      <c r="J194" s="239">
        <f>ROUND(I194*H194,2)</f>
        <v>0</v>
      </c>
      <c r="K194" s="235" t="s">
        <v>195</v>
      </c>
      <c r="L194" s="240"/>
      <c r="M194" s="241" t="s">
        <v>1</v>
      </c>
      <c r="N194" s="242" t="s">
        <v>43</v>
      </c>
      <c r="O194" s="88"/>
      <c r="P194" s="216">
        <f>O194*H194</f>
        <v>0</v>
      </c>
      <c r="Q194" s="216">
        <v>0.014</v>
      </c>
      <c r="R194" s="216">
        <f>Q194*H194</f>
        <v>0.014</v>
      </c>
      <c r="S194" s="216">
        <v>0</v>
      </c>
      <c r="T194" s="21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18" t="s">
        <v>179</v>
      </c>
      <c r="AT194" s="218" t="s">
        <v>307</v>
      </c>
      <c r="AU194" s="218" t="s">
        <v>88</v>
      </c>
      <c r="AY194" s="14" t="s">
        <v>144</v>
      </c>
      <c r="BE194" s="219">
        <f>IF(N194="základní",J194,0)</f>
        <v>0</v>
      </c>
      <c r="BF194" s="219">
        <f>IF(N194="snížená",J194,0)</f>
        <v>0</v>
      </c>
      <c r="BG194" s="219">
        <f>IF(N194="zákl. přenesená",J194,0)</f>
        <v>0</v>
      </c>
      <c r="BH194" s="219">
        <f>IF(N194="sníž. přenesená",J194,0)</f>
        <v>0</v>
      </c>
      <c r="BI194" s="219">
        <f>IF(N194="nulová",J194,0)</f>
        <v>0</v>
      </c>
      <c r="BJ194" s="14" t="s">
        <v>86</v>
      </c>
      <c r="BK194" s="219">
        <f>ROUND(I194*H194,2)</f>
        <v>0</v>
      </c>
      <c r="BL194" s="14" t="s">
        <v>161</v>
      </c>
      <c r="BM194" s="218" t="s">
        <v>1054</v>
      </c>
    </row>
    <row r="195" s="2" customFormat="1" ht="24.15" customHeight="1">
      <c r="A195" s="35"/>
      <c r="B195" s="36"/>
      <c r="C195" s="233" t="s">
        <v>578</v>
      </c>
      <c r="D195" s="233" t="s">
        <v>307</v>
      </c>
      <c r="E195" s="234" t="s">
        <v>1055</v>
      </c>
      <c r="F195" s="235" t="s">
        <v>1056</v>
      </c>
      <c r="G195" s="236" t="s">
        <v>177</v>
      </c>
      <c r="H195" s="237">
        <v>4</v>
      </c>
      <c r="I195" s="238"/>
      <c r="J195" s="239">
        <f>ROUND(I195*H195,2)</f>
        <v>0</v>
      </c>
      <c r="K195" s="235" t="s">
        <v>195</v>
      </c>
      <c r="L195" s="240"/>
      <c r="M195" s="241" t="s">
        <v>1</v>
      </c>
      <c r="N195" s="242" t="s">
        <v>43</v>
      </c>
      <c r="O195" s="88"/>
      <c r="P195" s="216">
        <f>O195*H195</f>
        <v>0</v>
      </c>
      <c r="Q195" s="216">
        <v>0.0076</v>
      </c>
      <c r="R195" s="216">
        <f>Q195*H195</f>
        <v>0.0304</v>
      </c>
      <c r="S195" s="216">
        <v>0</v>
      </c>
      <c r="T195" s="21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18" t="s">
        <v>179</v>
      </c>
      <c r="AT195" s="218" t="s">
        <v>307</v>
      </c>
      <c r="AU195" s="218" t="s">
        <v>88</v>
      </c>
      <c r="AY195" s="14" t="s">
        <v>144</v>
      </c>
      <c r="BE195" s="219">
        <f>IF(N195="základní",J195,0)</f>
        <v>0</v>
      </c>
      <c r="BF195" s="219">
        <f>IF(N195="snížená",J195,0)</f>
        <v>0</v>
      </c>
      <c r="BG195" s="219">
        <f>IF(N195="zákl. přenesená",J195,0)</f>
        <v>0</v>
      </c>
      <c r="BH195" s="219">
        <f>IF(N195="sníž. přenesená",J195,0)</f>
        <v>0</v>
      </c>
      <c r="BI195" s="219">
        <f>IF(N195="nulová",J195,0)</f>
        <v>0</v>
      </c>
      <c r="BJ195" s="14" t="s">
        <v>86</v>
      </c>
      <c r="BK195" s="219">
        <f>ROUND(I195*H195,2)</f>
        <v>0</v>
      </c>
      <c r="BL195" s="14" t="s">
        <v>161</v>
      </c>
      <c r="BM195" s="218" t="s">
        <v>1057</v>
      </c>
    </row>
    <row r="196" s="2" customFormat="1" ht="24.15" customHeight="1">
      <c r="A196" s="35"/>
      <c r="B196" s="36"/>
      <c r="C196" s="233" t="s">
        <v>582</v>
      </c>
      <c r="D196" s="233" t="s">
        <v>307</v>
      </c>
      <c r="E196" s="234" t="s">
        <v>1058</v>
      </c>
      <c r="F196" s="235" t="s">
        <v>1059</v>
      </c>
      <c r="G196" s="236" t="s">
        <v>177</v>
      </c>
      <c r="H196" s="237">
        <v>2</v>
      </c>
      <c r="I196" s="238"/>
      <c r="J196" s="239">
        <f>ROUND(I196*H196,2)</f>
        <v>0</v>
      </c>
      <c r="K196" s="235" t="s">
        <v>195</v>
      </c>
      <c r="L196" s="240"/>
      <c r="M196" s="241" t="s">
        <v>1</v>
      </c>
      <c r="N196" s="242" t="s">
        <v>43</v>
      </c>
      <c r="O196" s="88"/>
      <c r="P196" s="216">
        <f>O196*H196</f>
        <v>0</v>
      </c>
      <c r="Q196" s="216">
        <v>0.0054999999999999997</v>
      </c>
      <c r="R196" s="216">
        <f>Q196*H196</f>
        <v>0.010999999999999999</v>
      </c>
      <c r="S196" s="216">
        <v>0</v>
      </c>
      <c r="T196" s="21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18" t="s">
        <v>179</v>
      </c>
      <c r="AT196" s="218" t="s">
        <v>307</v>
      </c>
      <c r="AU196" s="218" t="s">
        <v>88</v>
      </c>
      <c r="AY196" s="14" t="s">
        <v>144</v>
      </c>
      <c r="BE196" s="219">
        <f>IF(N196="základní",J196,0)</f>
        <v>0</v>
      </c>
      <c r="BF196" s="219">
        <f>IF(N196="snížená",J196,0)</f>
        <v>0</v>
      </c>
      <c r="BG196" s="219">
        <f>IF(N196="zákl. přenesená",J196,0)</f>
        <v>0</v>
      </c>
      <c r="BH196" s="219">
        <f>IF(N196="sníž. přenesená",J196,0)</f>
        <v>0</v>
      </c>
      <c r="BI196" s="219">
        <f>IF(N196="nulová",J196,0)</f>
        <v>0</v>
      </c>
      <c r="BJ196" s="14" t="s">
        <v>86</v>
      </c>
      <c r="BK196" s="219">
        <f>ROUND(I196*H196,2)</f>
        <v>0</v>
      </c>
      <c r="BL196" s="14" t="s">
        <v>161</v>
      </c>
      <c r="BM196" s="218" t="s">
        <v>1060</v>
      </c>
    </row>
    <row r="197" s="2" customFormat="1" ht="24.15" customHeight="1">
      <c r="A197" s="35"/>
      <c r="B197" s="36"/>
      <c r="C197" s="233" t="s">
        <v>586</v>
      </c>
      <c r="D197" s="233" t="s">
        <v>307</v>
      </c>
      <c r="E197" s="234" t="s">
        <v>1061</v>
      </c>
      <c r="F197" s="235" t="s">
        <v>1062</v>
      </c>
      <c r="G197" s="236" t="s">
        <v>177</v>
      </c>
      <c r="H197" s="237">
        <v>2</v>
      </c>
      <c r="I197" s="238"/>
      <c r="J197" s="239">
        <f>ROUND(I197*H197,2)</f>
        <v>0</v>
      </c>
      <c r="K197" s="235" t="s">
        <v>195</v>
      </c>
      <c r="L197" s="240"/>
      <c r="M197" s="241" t="s">
        <v>1</v>
      </c>
      <c r="N197" s="242" t="s">
        <v>43</v>
      </c>
      <c r="O197" s="88"/>
      <c r="P197" s="216">
        <f>O197*H197</f>
        <v>0</v>
      </c>
      <c r="Q197" s="216">
        <v>0.0070000000000000001</v>
      </c>
      <c r="R197" s="216">
        <f>Q197*H197</f>
        <v>0.014</v>
      </c>
      <c r="S197" s="216">
        <v>0</v>
      </c>
      <c r="T197" s="21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18" t="s">
        <v>179</v>
      </c>
      <c r="AT197" s="218" t="s">
        <v>307</v>
      </c>
      <c r="AU197" s="218" t="s">
        <v>88</v>
      </c>
      <c r="AY197" s="14" t="s">
        <v>144</v>
      </c>
      <c r="BE197" s="219">
        <f>IF(N197="základní",J197,0)</f>
        <v>0</v>
      </c>
      <c r="BF197" s="219">
        <f>IF(N197="snížená",J197,0)</f>
        <v>0</v>
      </c>
      <c r="BG197" s="219">
        <f>IF(N197="zákl. přenesená",J197,0)</f>
        <v>0</v>
      </c>
      <c r="BH197" s="219">
        <f>IF(N197="sníž. přenesená",J197,0)</f>
        <v>0</v>
      </c>
      <c r="BI197" s="219">
        <f>IF(N197="nulová",J197,0)</f>
        <v>0</v>
      </c>
      <c r="BJ197" s="14" t="s">
        <v>86</v>
      </c>
      <c r="BK197" s="219">
        <f>ROUND(I197*H197,2)</f>
        <v>0</v>
      </c>
      <c r="BL197" s="14" t="s">
        <v>161</v>
      </c>
      <c r="BM197" s="218" t="s">
        <v>1063</v>
      </c>
    </row>
    <row r="198" s="2" customFormat="1" ht="24.15" customHeight="1">
      <c r="A198" s="35"/>
      <c r="B198" s="36"/>
      <c r="C198" s="233" t="s">
        <v>590</v>
      </c>
      <c r="D198" s="233" t="s">
        <v>307</v>
      </c>
      <c r="E198" s="234" t="s">
        <v>1064</v>
      </c>
      <c r="F198" s="235" t="s">
        <v>1065</v>
      </c>
      <c r="G198" s="236" t="s">
        <v>177</v>
      </c>
      <c r="H198" s="237">
        <v>4</v>
      </c>
      <c r="I198" s="238"/>
      <c r="J198" s="239">
        <f>ROUND(I198*H198,2)</f>
        <v>0</v>
      </c>
      <c r="K198" s="235" t="s">
        <v>195</v>
      </c>
      <c r="L198" s="240"/>
      <c r="M198" s="241" t="s">
        <v>1</v>
      </c>
      <c r="N198" s="242" t="s">
        <v>43</v>
      </c>
      <c r="O198" s="88"/>
      <c r="P198" s="216">
        <f>O198*H198</f>
        <v>0</v>
      </c>
      <c r="Q198" s="216">
        <v>0.0095999999999999992</v>
      </c>
      <c r="R198" s="216">
        <f>Q198*H198</f>
        <v>0.038399999999999997</v>
      </c>
      <c r="S198" s="216">
        <v>0</v>
      </c>
      <c r="T198" s="21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18" t="s">
        <v>179</v>
      </c>
      <c r="AT198" s="218" t="s">
        <v>307</v>
      </c>
      <c r="AU198" s="218" t="s">
        <v>88</v>
      </c>
      <c r="AY198" s="14" t="s">
        <v>144</v>
      </c>
      <c r="BE198" s="219">
        <f>IF(N198="základní",J198,0)</f>
        <v>0</v>
      </c>
      <c r="BF198" s="219">
        <f>IF(N198="snížená",J198,0)</f>
        <v>0</v>
      </c>
      <c r="BG198" s="219">
        <f>IF(N198="zákl. přenesená",J198,0)</f>
        <v>0</v>
      </c>
      <c r="BH198" s="219">
        <f>IF(N198="sníž. přenesená",J198,0)</f>
        <v>0</v>
      </c>
      <c r="BI198" s="219">
        <f>IF(N198="nulová",J198,0)</f>
        <v>0</v>
      </c>
      <c r="BJ198" s="14" t="s">
        <v>86</v>
      </c>
      <c r="BK198" s="219">
        <f>ROUND(I198*H198,2)</f>
        <v>0</v>
      </c>
      <c r="BL198" s="14" t="s">
        <v>161</v>
      </c>
      <c r="BM198" s="218" t="s">
        <v>1066</v>
      </c>
    </row>
    <row r="199" s="2" customFormat="1" ht="24.15" customHeight="1">
      <c r="A199" s="35"/>
      <c r="B199" s="36"/>
      <c r="C199" s="233" t="s">
        <v>594</v>
      </c>
      <c r="D199" s="233" t="s">
        <v>307</v>
      </c>
      <c r="E199" s="234" t="s">
        <v>1067</v>
      </c>
      <c r="F199" s="235" t="s">
        <v>1068</v>
      </c>
      <c r="G199" s="236" t="s">
        <v>177</v>
      </c>
      <c r="H199" s="237">
        <v>2</v>
      </c>
      <c r="I199" s="238"/>
      <c r="J199" s="239">
        <f>ROUND(I199*H199,2)</f>
        <v>0</v>
      </c>
      <c r="K199" s="235" t="s">
        <v>195</v>
      </c>
      <c r="L199" s="240"/>
      <c r="M199" s="241" t="s">
        <v>1</v>
      </c>
      <c r="N199" s="242" t="s">
        <v>43</v>
      </c>
      <c r="O199" s="88"/>
      <c r="P199" s="216">
        <f>O199*H199</f>
        <v>0</v>
      </c>
      <c r="Q199" s="216">
        <v>0.0178</v>
      </c>
      <c r="R199" s="216">
        <f>Q199*H199</f>
        <v>0.0356</v>
      </c>
      <c r="S199" s="216">
        <v>0</v>
      </c>
      <c r="T199" s="21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18" t="s">
        <v>179</v>
      </c>
      <c r="AT199" s="218" t="s">
        <v>307</v>
      </c>
      <c r="AU199" s="218" t="s">
        <v>88</v>
      </c>
      <c r="AY199" s="14" t="s">
        <v>144</v>
      </c>
      <c r="BE199" s="219">
        <f>IF(N199="základní",J199,0)</f>
        <v>0</v>
      </c>
      <c r="BF199" s="219">
        <f>IF(N199="snížená",J199,0)</f>
        <v>0</v>
      </c>
      <c r="BG199" s="219">
        <f>IF(N199="zákl. přenesená",J199,0)</f>
        <v>0</v>
      </c>
      <c r="BH199" s="219">
        <f>IF(N199="sníž. přenesená",J199,0)</f>
        <v>0</v>
      </c>
      <c r="BI199" s="219">
        <f>IF(N199="nulová",J199,0)</f>
        <v>0</v>
      </c>
      <c r="BJ199" s="14" t="s">
        <v>86</v>
      </c>
      <c r="BK199" s="219">
        <f>ROUND(I199*H199,2)</f>
        <v>0</v>
      </c>
      <c r="BL199" s="14" t="s">
        <v>161</v>
      </c>
      <c r="BM199" s="218" t="s">
        <v>1069</v>
      </c>
    </row>
    <row r="200" s="2" customFormat="1" ht="24.15" customHeight="1">
      <c r="A200" s="35"/>
      <c r="B200" s="36"/>
      <c r="C200" s="207" t="s">
        <v>598</v>
      </c>
      <c r="D200" s="207" t="s">
        <v>147</v>
      </c>
      <c r="E200" s="208" t="s">
        <v>1070</v>
      </c>
      <c r="F200" s="209" t="s">
        <v>1071</v>
      </c>
      <c r="G200" s="210" t="s">
        <v>177</v>
      </c>
      <c r="H200" s="211">
        <v>2</v>
      </c>
      <c r="I200" s="212"/>
      <c r="J200" s="213">
        <f>ROUND(I200*H200,2)</f>
        <v>0</v>
      </c>
      <c r="K200" s="209" t="s">
        <v>195</v>
      </c>
      <c r="L200" s="41"/>
      <c r="M200" s="214" t="s">
        <v>1</v>
      </c>
      <c r="N200" s="215" t="s">
        <v>43</v>
      </c>
      <c r="O200" s="88"/>
      <c r="P200" s="216">
        <f>O200*H200</f>
        <v>0</v>
      </c>
      <c r="Q200" s="216">
        <v>0.0017147</v>
      </c>
      <c r="R200" s="216">
        <f>Q200*H200</f>
        <v>0.0034294</v>
      </c>
      <c r="S200" s="216">
        <v>0.01661</v>
      </c>
      <c r="T200" s="217">
        <f>S200*H200</f>
        <v>0.03322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18" t="s">
        <v>161</v>
      </c>
      <c r="AT200" s="218" t="s">
        <v>147</v>
      </c>
      <c r="AU200" s="218" t="s">
        <v>88</v>
      </c>
      <c r="AY200" s="14" t="s">
        <v>144</v>
      </c>
      <c r="BE200" s="219">
        <f>IF(N200="základní",J200,0)</f>
        <v>0</v>
      </c>
      <c r="BF200" s="219">
        <f>IF(N200="snížená",J200,0)</f>
        <v>0</v>
      </c>
      <c r="BG200" s="219">
        <f>IF(N200="zákl. přenesená",J200,0)</f>
        <v>0</v>
      </c>
      <c r="BH200" s="219">
        <f>IF(N200="sníž. přenesená",J200,0)</f>
        <v>0</v>
      </c>
      <c r="BI200" s="219">
        <f>IF(N200="nulová",J200,0)</f>
        <v>0</v>
      </c>
      <c r="BJ200" s="14" t="s">
        <v>86</v>
      </c>
      <c r="BK200" s="219">
        <f>ROUND(I200*H200,2)</f>
        <v>0</v>
      </c>
      <c r="BL200" s="14" t="s">
        <v>161</v>
      </c>
      <c r="BM200" s="218" t="s">
        <v>1072</v>
      </c>
    </row>
    <row r="201" s="2" customFormat="1" ht="33" customHeight="1">
      <c r="A201" s="35"/>
      <c r="B201" s="36"/>
      <c r="C201" s="233" t="s">
        <v>602</v>
      </c>
      <c r="D201" s="233" t="s">
        <v>307</v>
      </c>
      <c r="E201" s="234" t="s">
        <v>1073</v>
      </c>
      <c r="F201" s="235" t="s">
        <v>1074</v>
      </c>
      <c r="G201" s="236" t="s">
        <v>177</v>
      </c>
      <c r="H201" s="237">
        <v>2</v>
      </c>
      <c r="I201" s="238"/>
      <c r="J201" s="239">
        <f>ROUND(I201*H201,2)</f>
        <v>0</v>
      </c>
      <c r="K201" s="235" t="s">
        <v>195</v>
      </c>
      <c r="L201" s="240"/>
      <c r="M201" s="241" t="s">
        <v>1</v>
      </c>
      <c r="N201" s="242" t="s">
        <v>43</v>
      </c>
      <c r="O201" s="88"/>
      <c r="P201" s="216">
        <f>O201*H201</f>
        <v>0</v>
      </c>
      <c r="Q201" s="216">
        <v>0.0121</v>
      </c>
      <c r="R201" s="216">
        <f>Q201*H201</f>
        <v>0.024199999999999999</v>
      </c>
      <c r="S201" s="216">
        <v>0</v>
      </c>
      <c r="T201" s="21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18" t="s">
        <v>179</v>
      </c>
      <c r="AT201" s="218" t="s">
        <v>307</v>
      </c>
      <c r="AU201" s="218" t="s">
        <v>88</v>
      </c>
      <c r="AY201" s="14" t="s">
        <v>144</v>
      </c>
      <c r="BE201" s="219">
        <f>IF(N201="základní",J201,0)</f>
        <v>0</v>
      </c>
      <c r="BF201" s="219">
        <f>IF(N201="snížená",J201,0)</f>
        <v>0</v>
      </c>
      <c r="BG201" s="219">
        <f>IF(N201="zákl. přenesená",J201,0)</f>
        <v>0</v>
      </c>
      <c r="BH201" s="219">
        <f>IF(N201="sníž. přenesená",J201,0)</f>
        <v>0</v>
      </c>
      <c r="BI201" s="219">
        <f>IF(N201="nulová",J201,0)</f>
        <v>0</v>
      </c>
      <c r="BJ201" s="14" t="s">
        <v>86</v>
      </c>
      <c r="BK201" s="219">
        <f>ROUND(I201*H201,2)</f>
        <v>0</v>
      </c>
      <c r="BL201" s="14" t="s">
        <v>161</v>
      </c>
      <c r="BM201" s="218" t="s">
        <v>1075</v>
      </c>
    </row>
    <row r="202" s="2" customFormat="1" ht="21.75" customHeight="1">
      <c r="A202" s="35"/>
      <c r="B202" s="36"/>
      <c r="C202" s="207" t="s">
        <v>606</v>
      </c>
      <c r="D202" s="207" t="s">
        <v>147</v>
      </c>
      <c r="E202" s="208" t="s">
        <v>615</v>
      </c>
      <c r="F202" s="209" t="s">
        <v>616</v>
      </c>
      <c r="G202" s="210" t="s">
        <v>177</v>
      </c>
      <c r="H202" s="211">
        <v>4</v>
      </c>
      <c r="I202" s="212"/>
      <c r="J202" s="213">
        <f>ROUND(I202*H202,2)</f>
        <v>0</v>
      </c>
      <c r="K202" s="209" t="s">
        <v>195</v>
      </c>
      <c r="L202" s="41"/>
      <c r="M202" s="214" t="s">
        <v>1</v>
      </c>
      <c r="N202" s="215" t="s">
        <v>43</v>
      </c>
      <c r="O202" s="88"/>
      <c r="P202" s="216">
        <f>O202*H202</f>
        <v>0</v>
      </c>
      <c r="Q202" s="216">
        <v>0.00071871999999999995</v>
      </c>
      <c r="R202" s="216">
        <f>Q202*H202</f>
        <v>0.0028748799999999998</v>
      </c>
      <c r="S202" s="216">
        <v>0</v>
      </c>
      <c r="T202" s="21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18" t="s">
        <v>161</v>
      </c>
      <c r="AT202" s="218" t="s">
        <v>147</v>
      </c>
      <c r="AU202" s="218" t="s">
        <v>88</v>
      </c>
      <c r="AY202" s="14" t="s">
        <v>144</v>
      </c>
      <c r="BE202" s="219">
        <f>IF(N202="základní",J202,0)</f>
        <v>0</v>
      </c>
      <c r="BF202" s="219">
        <f>IF(N202="snížená",J202,0)</f>
        <v>0</v>
      </c>
      <c r="BG202" s="219">
        <f>IF(N202="zákl. přenesená",J202,0)</f>
        <v>0</v>
      </c>
      <c r="BH202" s="219">
        <f>IF(N202="sníž. přenesená",J202,0)</f>
        <v>0</v>
      </c>
      <c r="BI202" s="219">
        <f>IF(N202="nulová",J202,0)</f>
        <v>0</v>
      </c>
      <c r="BJ202" s="14" t="s">
        <v>86</v>
      </c>
      <c r="BK202" s="219">
        <f>ROUND(I202*H202,2)</f>
        <v>0</v>
      </c>
      <c r="BL202" s="14" t="s">
        <v>161</v>
      </c>
      <c r="BM202" s="218" t="s">
        <v>1076</v>
      </c>
    </row>
    <row r="203" s="2" customFormat="1" ht="24.15" customHeight="1">
      <c r="A203" s="35"/>
      <c r="B203" s="36"/>
      <c r="C203" s="233" t="s">
        <v>610</v>
      </c>
      <c r="D203" s="233" t="s">
        <v>307</v>
      </c>
      <c r="E203" s="234" t="s">
        <v>1077</v>
      </c>
      <c r="F203" s="235" t="s">
        <v>1078</v>
      </c>
      <c r="G203" s="236" t="s">
        <v>177</v>
      </c>
      <c r="H203" s="237">
        <v>4</v>
      </c>
      <c r="I203" s="238"/>
      <c r="J203" s="239">
        <f>ROUND(I203*H203,2)</f>
        <v>0</v>
      </c>
      <c r="K203" s="235" t="s">
        <v>195</v>
      </c>
      <c r="L203" s="240"/>
      <c r="M203" s="241" t="s">
        <v>1</v>
      </c>
      <c r="N203" s="242" t="s">
        <v>43</v>
      </c>
      <c r="O203" s="88"/>
      <c r="P203" s="216">
        <f>O203*H203</f>
        <v>0</v>
      </c>
      <c r="Q203" s="216">
        <v>0.011180000000000001</v>
      </c>
      <c r="R203" s="216">
        <f>Q203*H203</f>
        <v>0.044720000000000003</v>
      </c>
      <c r="S203" s="216">
        <v>0</v>
      </c>
      <c r="T203" s="21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18" t="s">
        <v>179</v>
      </c>
      <c r="AT203" s="218" t="s">
        <v>307</v>
      </c>
      <c r="AU203" s="218" t="s">
        <v>88</v>
      </c>
      <c r="AY203" s="14" t="s">
        <v>144</v>
      </c>
      <c r="BE203" s="219">
        <f>IF(N203="základní",J203,0)</f>
        <v>0</v>
      </c>
      <c r="BF203" s="219">
        <f>IF(N203="snížená",J203,0)</f>
        <v>0</v>
      </c>
      <c r="BG203" s="219">
        <f>IF(N203="zákl. přenesená",J203,0)</f>
        <v>0</v>
      </c>
      <c r="BH203" s="219">
        <f>IF(N203="sníž. přenesená",J203,0)</f>
        <v>0</v>
      </c>
      <c r="BI203" s="219">
        <f>IF(N203="nulová",J203,0)</f>
        <v>0</v>
      </c>
      <c r="BJ203" s="14" t="s">
        <v>86</v>
      </c>
      <c r="BK203" s="219">
        <f>ROUND(I203*H203,2)</f>
        <v>0</v>
      </c>
      <c r="BL203" s="14" t="s">
        <v>161</v>
      </c>
      <c r="BM203" s="218" t="s">
        <v>1079</v>
      </c>
    </row>
    <row r="204" s="2" customFormat="1" ht="24.15" customHeight="1">
      <c r="A204" s="35"/>
      <c r="B204" s="36"/>
      <c r="C204" s="207" t="s">
        <v>614</v>
      </c>
      <c r="D204" s="207" t="s">
        <v>147</v>
      </c>
      <c r="E204" s="208" t="s">
        <v>1080</v>
      </c>
      <c r="F204" s="209" t="s">
        <v>1081</v>
      </c>
      <c r="G204" s="210" t="s">
        <v>177</v>
      </c>
      <c r="H204" s="211">
        <v>20</v>
      </c>
      <c r="I204" s="212"/>
      <c r="J204" s="213">
        <f>ROUND(I204*H204,2)</f>
        <v>0</v>
      </c>
      <c r="K204" s="209" t="s">
        <v>195</v>
      </c>
      <c r="L204" s="41"/>
      <c r="M204" s="214" t="s">
        <v>1</v>
      </c>
      <c r="N204" s="215" t="s">
        <v>43</v>
      </c>
      <c r="O204" s="88"/>
      <c r="P204" s="216">
        <f>O204*H204</f>
        <v>0</v>
      </c>
      <c r="Q204" s="216">
        <v>0.0029604000000000002</v>
      </c>
      <c r="R204" s="216">
        <f>Q204*H204</f>
        <v>0.059208000000000004</v>
      </c>
      <c r="S204" s="216">
        <v>0.02656</v>
      </c>
      <c r="T204" s="217">
        <f>S204*H204</f>
        <v>0.53120000000000001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18" t="s">
        <v>161</v>
      </c>
      <c r="AT204" s="218" t="s">
        <v>147</v>
      </c>
      <c r="AU204" s="218" t="s">
        <v>88</v>
      </c>
      <c r="AY204" s="14" t="s">
        <v>144</v>
      </c>
      <c r="BE204" s="219">
        <f>IF(N204="základní",J204,0)</f>
        <v>0</v>
      </c>
      <c r="BF204" s="219">
        <f>IF(N204="snížená",J204,0)</f>
        <v>0</v>
      </c>
      <c r="BG204" s="219">
        <f>IF(N204="zákl. přenesená",J204,0)</f>
        <v>0</v>
      </c>
      <c r="BH204" s="219">
        <f>IF(N204="sníž. přenesená",J204,0)</f>
        <v>0</v>
      </c>
      <c r="BI204" s="219">
        <f>IF(N204="nulová",J204,0)</f>
        <v>0</v>
      </c>
      <c r="BJ204" s="14" t="s">
        <v>86</v>
      </c>
      <c r="BK204" s="219">
        <f>ROUND(I204*H204,2)</f>
        <v>0</v>
      </c>
      <c r="BL204" s="14" t="s">
        <v>161</v>
      </c>
      <c r="BM204" s="218" t="s">
        <v>1082</v>
      </c>
    </row>
    <row r="205" s="2" customFormat="1" ht="24.15" customHeight="1">
      <c r="A205" s="35"/>
      <c r="B205" s="36"/>
      <c r="C205" s="233" t="s">
        <v>618</v>
      </c>
      <c r="D205" s="233" t="s">
        <v>307</v>
      </c>
      <c r="E205" s="234" t="s">
        <v>1083</v>
      </c>
      <c r="F205" s="235" t="s">
        <v>1084</v>
      </c>
      <c r="G205" s="236" t="s">
        <v>177</v>
      </c>
      <c r="H205" s="237">
        <v>2</v>
      </c>
      <c r="I205" s="238"/>
      <c r="J205" s="239">
        <f>ROUND(I205*H205,2)</f>
        <v>0</v>
      </c>
      <c r="K205" s="235" t="s">
        <v>195</v>
      </c>
      <c r="L205" s="240"/>
      <c r="M205" s="241" t="s">
        <v>1</v>
      </c>
      <c r="N205" s="242" t="s">
        <v>43</v>
      </c>
      <c r="O205" s="88"/>
      <c r="P205" s="216">
        <f>O205*H205</f>
        <v>0</v>
      </c>
      <c r="Q205" s="216">
        <v>0.012</v>
      </c>
      <c r="R205" s="216">
        <f>Q205*H205</f>
        <v>0.024</v>
      </c>
      <c r="S205" s="216">
        <v>0</v>
      </c>
      <c r="T205" s="21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18" t="s">
        <v>179</v>
      </c>
      <c r="AT205" s="218" t="s">
        <v>307</v>
      </c>
      <c r="AU205" s="218" t="s">
        <v>88</v>
      </c>
      <c r="AY205" s="14" t="s">
        <v>144</v>
      </c>
      <c r="BE205" s="219">
        <f>IF(N205="základní",J205,0)</f>
        <v>0</v>
      </c>
      <c r="BF205" s="219">
        <f>IF(N205="snížená",J205,0)</f>
        <v>0</v>
      </c>
      <c r="BG205" s="219">
        <f>IF(N205="zákl. přenesená",J205,0)</f>
        <v>0</v>
      </c>
      <c r="BH205" s="219">
        <f>IF(N205="sníž. přenesená",J205,0)</f>
        <v>0</v>
      </c>
      <c r="BI205" s="219">
        <f>IF(N205="nulová",J205,0)</f>
        <v>0</v>
      </c>
      <c r="BJ205" s="14" t="s">
        <v>86</v>
      </c>
      <c r="BK205" s="219">
        <f>ROUND(I205*H205,2)</f>
        <v>0</v>
      </c>
      <c r="BL205" s="14" t="s">
        <v>161</v>
      </c>
      <c r="BM205" s="218" t="s">
        <v>1085</v>
      </c>
    </row>
    <row r="206" s="2" customFormat="1" ht="24.15" customHeight="1">
      <c r="A206" s="35"/>
      <c r="B206" s="36"/>
      <c r="C206" s="233" t="s">
        <v>622</v>
      </c>
      <c r="D206" s="233" t="s">
        <v>307</v>
      </c>
      <c r="E206" s="234" t="s">
        <v>1086</v>
      </c>
      <c r="F206" s="235" t="s">
        <v>1087</v>
      </c>
      <c r="G206" s="236" t="s">
        <v>177</v>
      </c>
      <c r="H206" s="237">
        <v>2</v>
      </c>
      <c r="I206" s="238"/>
      <c r="J206" s="239">
        <f>ROUND(I206*H206,2)</f>
        <v>0</v>
      </c>
      <c r="K206" s="235" t="s">
        <v>1</v>
      </c>
      <c r="L206" s="240"/>
      <c r="M206" s="241" t="s">
        <v>1</v>
      </c>
      <c r="N206" s="242" t="s">
        <v>43</v>
      </c>
      <c r="O206" s="88"/>
      <c r="P206" s="216">
        <f>O206*H206</f>
        <v>0</v>
      </c>
      <c r="Q206" s="216">
        <v>0.029499999999999998</v>
      </c>
      <c r="R206" s="216">
        <f>Q206*H206</f>
        <v>0.058999999999999997</v>
      </c>
      <c r="S206" s="216">
        <v>0</v>
      </c>
      <c r="T206" s="21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18" t="s">
        <v>179</v>
      </c>
      <c r="AT206" s="218" t="s">
        <v>307</v>
      </c>
      <c r="AU206" s="218" t="s">
        <v>88</v>
      </c>
      <c r="AY206" s="14" t="s">
        <v>144</v>
      </c>
      <c r="BE206" s="219">
        <f>IF(N206="základní",J206,0)</f>
        <v>0</v>
      </c>
      <c r="BF206" s="219">
        <f>IF(N206="snížená",J206,0)</f>
        <v>0</v>
      </c>
      <c r="BG206" s="219">
        <f>IF(N206="zákl. přenesená",J206,0)</f>
        <v>0</v>
      </c>
      <c r="BH206" s="219">
        <f>IF(N206="sníž. přenesená",J206,0)</f>
        <v>0</v>
      </c>
      <c r="BI206" s="219">
        <f>IF(N206="nulová",J206,0)</f>
        <v>0</v>
      </c>
      <c r="BJ206" s="14" t="s">
        <v>86</v>
      </c>
      <c r="BK206" s="219">
        <f>ROUND(I206*H206,2)</f>
        <v>0</v>
      </c>
      <c r="BL206" s="14" t="s">
        <v>161</v>
      </c>
      <c r="BM206" s="218" t="s">
        <v>1088</v>
      </c>
    </row>
    <row r="207" s="2" customFormat="1" ht="24.15" customHeight="1">
      <c r="A207" s="35"/>
      <c r="B207" s="36"/>
      <c r="C207" s="233" t="s">
        <v>371</v>
      </c>
      <c r="D207" s="233" t="s">
        <v>307</v>
      </c>
      <c r="E207" s="234" t="s">
        <v>1089</v>
      </c>
      <c r="F207" s="235" t="s">
        <v>1090</v>
      </c>
      <c r="G207" s="236" t="s">
        <v>177</v>
      </c>
      <c r="H207" s="237">
        <v>4</v>
      </c>
      <c r="I207" s="238"/>
      <c r="J207" s="239">
        <f>ROUND(I207*H207,2)</f>
        <v>0</v>
      </c>
      <c r="K207" s="235" t="s">
        <v>195</v>
      </c>
      <c r="L207" s="240"/>
      <c r="M207" s="241" t="s">
        <v>1</v>
      </c>
      <c r="N207" s="242" t="s">
        <v>43</v>
      </c>
      <c r="O207" s="88"/>
      <c r="P207" s="216">
        <f>O207*H207</f>
        <v>0</v>
      </c>
      <c r="Q207" s="216">
        <v>0.021499999999999998</v>
      </c>
      <c r="R207" s="216">
        <f>Q207*H207</f>
        <v>0.085999999999999993</v>
      </c>
      <c r="S207" s="216">
        <v>0</v>
      </c>
      <c r="T207" s="21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18" t="s">
        <v>179</v>
      </c>
      <c r="AT207" s="218" t="s">
        <v>307</v>
      </c>
      <c r="AU207" s="218" t="s">
        <v>88</v>
      </c>
      <c r="AY207" s="14" t="s">
        <v>144</v>
      </c>
      <c r="BE207" s="219">
        <f>IF(N207="základní",J207,0)</f>
        <v>0</v>
      </c>
      <c r="BF207" s="219">
        <f>IF(N207="snížená",J207,0)</f>
        <v>0</v>
      </c>
      <c r="BG207" s="219">
        <f>IF(N207="zákl. přenesená",J207,0)</f>
        <v>0</v>
      </c>
      <c r="BH207" s="219">
        <f>IF(N207="sníž. přenesená",J207,0)</f>
        <v>0</v>
      </c>
      <c r="BI207" s="219">
        <f>IF(N207="nulová",J207,0)</f>
        <v>0</v>
      </c>
      <c r="BJ207" s="14" t="s">
        <v>86</v>
      </c>
      <c r="BK207" s="219">
        <f>ROUND(I207*H207,2)</f>
        <v>0</v>
      </c>
      <c r="BL207" s="14" t="s">
        <v>161</v>
      </c>
      <c r="BM207" s="218" t="s">
        <v>1091</v>
      </c>
    </row>
    <row r="208" s="2" customFormat="1" ht="24.15" customHeight="1">
      <c r="A208" s="35"/>
      <c r="B208" s="36"/>
      <c r="C208" s="233" t="s">
        <v>629</v>
      </c>
      <c r="D208" s="233" t="s">
        <v>307</v>
      </c>
      <c r="E208" s="234" t="s">
        <v>1092</v>
      </c>
      <c r="F208" s="235" t="s">
        <v>1093</v>
      </c>
      <c r="G208" s="236" t="s">
        <v>177</v>
      </c>
      <c r="H208" s="237">
        <v>4</v>
      </c>
      <c r="I208" s="238"/>
      <c r="J208" s="239">
        <f>ROUND(I208*H208,2)</f>
        <v>0</v>
      </c>
      <c r="K208" s="235" t="s">
        <v>195</v>
      </c>
      <c r="L208" s="240"/>
      <c r="M208" s="241" t="s">
        <v>1</v>
      </c>
      <c r="N208" s="242" t="s">
        <v>43</v>
      </c>
      <c r="O208" s="88"/>
      <c r="P208" s="216">
        <f>O208*H208</f>
        <v>0</v>
      </c>
      <c r="Q208" s="216">
        <v>0.022100000000000002</v>
      </c>
      <c r="R208" s="216">
        <f>Q208*H208</f>
        <v>0.088400000000000006</v>
      </c>
      <c r="S208" s="216">
        <v>0</v>
      </c>
      <c r="T208" s="21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18" t="s">
        <v>179</v>
      </c>
      <c r="AT208" s="218" t="s">
        <v>307</v>
      </c>
      <c r="AU208" s="218" t="s">
        <v>88</v>
      </c>
      <c r="AY208" s="14" t="s">
        <v>144</v>
      </c>
      <c r="BE208" s="219">
        <f>IF(N208="základní",J208,0)</f>
        <v>0</v>
      </c>
      <c r="BF208" s="219">
        <f>IF(N208="snížená",J208,0)</f>
        <v>0</v>
      </c>
      <c r="BG208" s="219">
        <f>IF(N208="zákl. přenesená",J208,0)</f>
        <v>0</v>
      </c>
      <c r="BH208" s="219">
        <f>IF(N208="sníž. přenesená",J208,0)</f>
        <v>0</v>
      </c>
      <c r="BI208" s="219">
        <f>IF(N208="nulová",J208,0)</f>
        <v>0</v>
      </c>
      <c r="BJ208" s="14" t="s">
        <v>86</v>
      </c>
      <c r="BK208" s="219">
        <f>ROUND(I208*H208,2)</f>
        <v>0</v>
      </c>
      <c r="BL208" s="14" t="s">
        <v>161</v>
      </c>
      <c r="BM208" s="218" t="s">
        <v>1094</v>
      </c>
    </row>
    <row r="209" s="2" customFormat="1" ht="24.15" customHeight="1">
      <c r="A209" s="35"/>
      <c r="B209" s="36"/>
      <c r="C209" s="233" t="s">
        <v>633</v>
      </c>
      <c r="D209" s="233" t="s">
        <v>307</v>
      </c>
      <c r="E209" s="234" t="s">
        <v>1095</v>
      </c>
      <c r="F209" s="235" t="s">
        <v>1096</v>
      </c>
      <c r="G209" s="236" t="s">
        <v>177</v>
      </c>
      <c r="H209" s="237">
        <v>4</v>
      </c>
      <c r="I209" s="238"/>
      <c r="J209" s="239">
        <f>ROUND(I209*H209,2)</f>
        <v>0</v>
      </c>
      <c r="K209" s="235" t="s">
        <v>1</v>
      </c>
      <c r="L209" s="240"/>
      <c r="M209" s="241" t="s">
        <v>1</v>
      </c>
      <c r="N209" s="242" t="s">
        <v>43</v>
      </c>
      <c r="O209" s="88"/>
      <c r="P209" s="216">
        <f>O209*H209</f>
        <v>0</v>
      </c>
      <c r="Q209" s="216">
        <v>0.016639999999999999</v>
      </c>
      <c r="R209" s="216">
        <f>Q209*H209</f>
        <v>0.066559999999999994</v>
      </c>
      <c r="S209" s="216">
        <v>0</v>
      </c>
      <c r="T209" s="21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18" t="s">
        <v>179</v>
      </c>
      <c r="AT209" s="218" t="s">
        <v>307</v>
      </c>
      <c r="AU209" s="218" t="s">
        <v>88</v>
      </c>
      <c r="AY209" s="14" t="s">
        <v>144</v>
      </c>
      <c r="BE209" s="219">
        <f>IF(N209="základní",J209,0)</f>
        <v>0</v>
      </c>
      <c r="BF209" s="219">
        <f>IF(N209="snížená",J209,0)</f>
        <v>0</v>
      </c>
      <c r="BG209" s="219">
        <f>IF(N209="zákl. přenesená",J209,0)</f>
        <v>0</v>
      </c>
      <c r="BH209" s="219">
        <f>IF(N209="sníž. přenesená",J209,0)</f>
        <v>0</v>
      </c>
      <c r="BI209" s="219">
        <f>IF(N209="nulová",J209,0)</f>
        <v>0</v>
      </c>
      <c r="BJ209" s="14" t="s">
        <v>86</v>
      </c>
      <c r="BK209" s="219">
        <f>ROUND(I209*H209,2)</f>
        <v>0</v>
      </c>
      <c r="BL209" s="14" t="s">
        <v>161</v>
      </c>
      <c r="BM209" s="218" t="s">
        <v>1097</v>
      </c>
    </row>
    <row r="210" s="2" customFormat="1" ht="21.75" customHeight="1">
      <c r="A210" s="35"/>
      <c r="B210" s="36"/>
      <c r="C210" s="233" t="s">
        <v>637</v>
      </c>
      <c r="D210" s="233" t="s">
        <v>307</v>
      </c>
      <c r="E210" s="234" t="s">
        <v>1098</v>
      </c>
      <c r="F210" s="235" t="s">
        <v>1099</v>
      </c>
      <c r="G210" s="236" t="s">
        <v>177</v>
      </c>
      <c r="H210" s="237">
        <v>2</v>
      </c>
      <c r="I210" s="238"/>
      <c r="J210" s="239">
        <f>ROUND(I210*H210,2)</f>
        <v>0</v>
      </c>
      <c r="K210" s="235" t="s">
        <v>1</v>
      </c>
      <c r="L210" s="240"/>
      <c r="M210" s="241" t="s">
        <v>1</v>
      </c>
      <c r="N210" s="242" t="s">
        <v>43</v>
      </c>
      <c r="O210" s="88"/>
      <c r="P210" s="216">
        <f>O210*H210</f>
        <v>0</v>
      </c>
      <c r="Q210" s="216">
        <v>0.021499999999999998</v>
      </c>
      <c r="R210" s="216">
        <f>Q210*H210</f>
        <v>0.042999999999999997</v>
      </c>
      <c r="S210" s="216">
        <v>0</v>
      </c>
      <c r="T210" s="21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18" t="s">
        <v>179</v>
      </c>
      <c r="AT210" s="218" t="s">
        <v>307</v>
      </c>
      <c r="AU210" s="218" t="s">
        <v>88</v>
      </c>
      <c r="AY210" s="14" t="s">
        <v>144</v>
      </c>
      <c r="BE210" s="219">
        <f>IF(N210="základní",J210,0)</f>
        <v>0</v>
      </c>
      <c r="BF210" s="219">
        <f>IF(N210="snížená",J210,0)</f>
        <v>0</v>
      </c>
      <c r="BG210" s="219">
        <f>IF(N210="zákl. přenesená",J210,0)</f>
        <v>0</v>
      </c>
      <c r="BH210" s="219">
        <f>IF(N210="sníž. přenesená",J210,0)</f>
        <v>0</v>
      </c>
      <c r="BI210" s="219">
        <f>IF(N210="nulová",J210,0)</f>
        <v>0</v>
      </c>
      <c r="BJ210" s="14" t="s">
        <v>86</v>
      </c>
      <c r="BK210" s="219">
        <f>ROUND(I210*H210,2)</f>
        <v>0</v>
      </c>
      <c r="BL210" s="14" t="s">
        <v>161</v>
      </c>
      <c r="BM210" s="218" t="s">
        <v>1100</v>
      </c>
    </row>
    <row r="211" s="2" customFormat="1" ht="21.75" customHeight="1">
      <c r="A211" s="35"/>
      <c r="B211" s="36"/>
      <c r="C211" s="233" t="s">
        <v>641</v>
      </c>
      <c r="D211" s="233" t="s">
        <v>307</v>
      </c>
      <c r="E211" s="234" t="s">
        <v>1101</v>
      </c>
      <c r="F211" s="235" t="s">
        <v>1102</v>
      </c>
      <c r="G211" s="236" t="s">
        <v>177</v>
      </c>
      <c r="H211" s="237">
        <v>2</v>
      </c>
      <c r="I211" s="238"/>
      <c r="J211" s="239">
        <f>ROUND(I211*H211,2)</f>
        <v>0</v>
      </c>
      <c r="K211" s="235" t="s">
        <v>1</v>
      </c>
      <c r="L211" s="240"/>
      <c r="M211" s="241" t="s">
        <v>1</v>
      </c>
      <c r="N211" s="242" t="s">
        <v>43</v>
      </c>
      <c r="O211" s="88"/>
      <c r="P211" s="216">
        <f>O211*H211</f>
        <v>0</v>
      </c>
      <c r="Q211" s="216">
        <v>0.024</v>
      </c>
      <c r="R211" s="216">
        <f>Q211*H211</f>
        <v>0.048000000000000001</v>
      </c>
      <c r="S211" s="216">
        <v>0</v>
      </c>
      <c r="T211" s="21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18" t="s">
        <v>179</v>
      </c>
      <c r="AT211" s="218" t="s">
        <v>307</v>
      </c>
      <c r="AU211" s="218" t="s">
        <v>88</v>
      </c>
      <c r="AY211" s="14" t="s">
        <v>144</v>
      </c>
      <c r="BE211" s="219">
        <f>IF(N211="základní",J211,0)</f>
        <v>0</v>
      </c>
      <c r="BF211" s="219">
        <f>IF(N211="snížená",J211,0)</f>
        <v>0</v>
      </c>
      <c r="BG211" s="219">
        <f>IF(N211="zákl. přenesená",J211,0)</f>
        <v>0</v>
      </c>
      <c r="BH211" s="219">
        <f>IF(N211="sníž. přenesená",J211,0)</f>
        <v>0</v>
      </c>
      <c r="BI211" s="219">
        <f>IF(N211="nulová",J211,0)</f>
        <v>0</v>
      </c>
      <c r="BJ211" s="14" t="s">
        <v>86</v>
      </c>
      <c r="BK211" s="219">
        <f>ROUND(I211*H211,2)</f>
        <v>0</v>
      </c>
      <c r="BL211" s="14" t="s">
        <v>161</v>
      </c>
      <c r="BM211" s="218" t="s">
        <v>1103</v>
      </c>
    </row>
    <row r="212" s="2" customFormat="1" ht="21.75" customHeight="1">
      <c r="A212" s="35"/>
      <c r="B212" s="36"/>
      <c r="C212" s="233" t="s">
        <v>645</v>
      </c>
      <c r="D212" s="233" t="s">
        <v>307</v>
      </c>
      <c r="E212" s="234" t="s">
        <v>1104</v>
      </c>
      <c r="F212" s="235" t="s">
        <v>1105</v>
      </c>
      <c r="G212" s="236" t="s">
        <v>177</v>
      </c>
      <c r="H212" s="237">
        <v>2</v>
      </c>
      <c r="I212" s="238"/>
      <c r="J212" s="239">
        <f>ROUND(I212*H212,2)</f>
        <v>0</v>
      </c>
      <c r="K212" s="235" t="s">
        <v>1</v>
      </c>
      <c r="L212" s="240"/>
      <c r="M212" s="241" t="s">
        <v>1</v>
      </c>
      <c r="N212" s="242" t="s">
        <v>43</v>
      </c>
      <c r="O212" s="88"/>
      <c r="P212" s="216">
        <f>O212*H212</f>
        <v>0</v>
      </c>
      <c r="Q212" s="216">
        <v>0.029999999999999999</v>
      </c>
      <c r="R212" s="216">
        <f>Q212*H212</f>
        <v>0.059999999999999998</v>
      </c>
      <c r="S212" s="216">
        <v>0</v>
      </c>
      <c r="T212" s="21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18" t="s">
        <v>179</v>
      </c>
      <c r="AT212" s="218" t="s">
        <v>307</v>
      </c>
      <c r="AU212" s="218" t="s">
        <v>88</v>
      </c>
      <c r="AY212" s="14" t="s">
        <v>144</v>
      </c>
      <c r="BE212" s="219">
        <f>IF(N212="základní",J212,0)</f>
        <v>0</v>
      </c>
      <c r="BF212" s="219">
        <f>IF(N212="snížená",J212,0)</f>
        <v>0</v>
      </c>
      <c r="BG212" s="219">
        <f>IF(N212="zákl. přenesená",J212,0)</f>
        <v>0</v>
      </c>
      <c r="BH212" s="219">
        <f>IF(N212="sníž. přenesená",J212,0)</f>
        <v>0</v>
      </c>
      <c r="BI212" s="219">
        <f>IF(N212="nulová",J212,0)</f>
        <v>0</v>
      </c>
      <c r="BJ212" s="14" t="s">
        <v>86</v>
      </c>
      <c r="BK212" s="219">
        <f>ROUND(I212*H212,2)</f>
        <v>0</v>
      </c>
      <c r="BL212" s="14" t="s">
        <v>161</v>
      </c>
      <c r="BM212" s="218" t="s">
        <v>1106</v>
      </c>
    </row>
    <row r="213" s="2" customFormat="1" ht="21.75" customHeight="1">
      <c r="A213" s="35"/>
      <c r="B213" s="36"/>
      <c r="C213" s="233" t="s">
        <v>648</v>
      </c>
      <c r="D213" s="233" t="s">
        <v>307</v>
      </c>
      <c r="E213" s="234" t="s">
        <v>1107</v>
      </c>
      <c r="F213" s="235" t="s">
        <v>1108</v>
      </c>
      <c r="G213" s="236" t="s">
        <v>177</v>
      </c>
      <c r="H213" s="237">
        <v>2</v>
      </c>
      <c r="I213" s="238"/>
      <c r="J213" s="239">
        <f>ROUND(I213*H213,2)</f>
        <v>0</v>
      </c>
      <c r="K213" s="235" t="s">
        <v>1</v>
      </c>
      <c r="L213" s="240"/>
      <c r="M213" s="241" t="s">
        <v>1</v>
      </c>
      <c r="N213" s="242" t="s">
        <v>43</v>
      </c>
      <c r="O213" s="88"/>
      <c r="P213" s="216">
        <f>O213*H213</f>
        <v>0</v>
      </c>
      <c r="Q213" s="216">
        <v>0.032000000000000001</v>
      </c>
      <c r="R213" s="216">
        <f>Q213*H213</f>
        <v>0.064000000000000001</v>
      </c>
      <c r="S213" s="216">
        <v>0</v>
      </c>
      <c r="T213" s="21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18" t="s">
        <v>179</v>
      </c>
      <c r="AT213" s="218" t="s">
        <v>307</v>
      </c>
      <c r="AU213" s="218" t="s">
        <v>88</v>
      </c>
      <c r="AY213" s="14" t="s">
        <v>144</v>
      </c>
      <c r="BE213" s="219">
        <f>IF(N213="základní",J213,0)</f>
        <v>0</v>
      </c>
      <c r="BF213" s="219">
        <f>IF(N213="snížená",J213,0)</f>
        <v>0</v>
      </c>
      <c r="BG213" s="219">
        <f>IF(N213="zákl. přenesená",J213,0)</f>
        <v>0</v>
      </c>
      <c r="BH213" s="219">
        <f>IF(N213="sníž. přenesená",J213,0)</f>
        <v>0</v>
      </c>
      <c r="BI213" s="219">
        <f>IF(N213="nulová",J213,0)</f>
        <v>0</v>
      </c>
      <c r="BJ213" s="14" t="s">
        <v>86</v>
      </c>
      <c r="BK213" s="219">
        <f>ROUND(I213*H213,2)</f>
        <v>0</v>
      </c>
      <c r="BL213" s="14" t="s">
        <v>161</v>
      </c>
      <c r="BM213" s="218" t="s">
        <v>1109</v>
      </c>
    </row>
    <row r="214" s="2" customFormat="1" ht="21.75" customHeight="1">
      <c r="A214" s="35"/>
      <c r="B214" s="36"/>
      <c r="C214" s="233" t="s">
        <v>652</v>
      </c>
      <c r="D214" s="233" t="s">
        <v>307</v>
      </c>
      <c r="E214" s="234" t="s">
        <v>1110</v>
      </c>
      <c r="F214" s="235" t="s">
        <v>1111</v>
      </c>
      <c r="G214" s="236" t="s">
        <v>177</v>
      </c>
      <c r="H214" s="237">
        <v>2</v>
      </c>
      <c r="I214" s="238"/>
      <c r="J214" s="239">
        <f>ROUND(I214*H214,2)</f>
        <v>0</v>
      </c>
      <c r="K214" s="235" t="s">
        <v>1</v>
      </c>
      <c r="L214" s="240"/>
      <c r="M214" s="241" t="s">
        <v>1</v>
      </c>
      <c r="N214" s="242" t="s">
        <v>43</v>
      </c>
      <c r="O214" s="88"/>
      <c r="P214" s="216">
        <f>O214*H214</f>
        <v>0</v>
      </c>
      <c r="Q214" s="216">
        <v>0.040500000000000001</v>
      </c>
      <c r="R214" s="216">
        <f>Q214*H214</f>
        <v>0.081000000000000003</v>
      </c>
      <c r="S214" s="216">
        <v>0</v>
      </c>
      <c r="T214" s="21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18" t="s">
        <v>179</v>
      </c>
      <c r="AT214" s="218" t="s">
        <v>307</v>
      </c>
      <c r="AU214" s="218" t="s">
        <v>88</v>
      </c>
      <c r="AY214" s="14" t="s">
        <v>144</v>
      </c>
      <c r="BE214" s="219">
        <f>IF(N214="základní",J214,0)</f>
        <v>0</v>
      </c>
      <c r="BF214" s="219">
        <f>IF(N214="snížená",J214,0)</f>
        <v>0</v>
      </c>
      <c r="BG214" s="219">
        <f>IF(N214="zákl. přenesená",J214,0)</f>
        <v>0</v>
      </c>
      <c r="BH214" s="219">
        <f>IF(N214="sníž. přenesená",J214,0)</f>
        <v>0</v>
      </c>
      <c r="BI214" s="219">
        <f>IF(N214="nulová",J214,0)</f>
        <v>0</v>
      </c>
      <c r="BJ214" s="14" t="s">
        <v>86</v>
      </c>
      <c r="BK214" s="219">
        <f>ROUND(I214*H214,2)</f>
        <v>0</v>
      </c>
      <c r="BL214" s="14" t="s">
        <v>161</v>
      </c>
      <c r="BM214" s="218" t="s">
        <v>1112</v>
      </c>
    </row>
    <row r="215" s="2" customFormat="1" ht="21.75" customHeight="1">
      <c r="A215" s="35"/>
      <c r="B215" s="36"/>
      <c r="C215" s="233" t="s">
        <v>1113</v>
      </c>
      <c r="D215" s="233" t="s">
        <v>307</v>
      </c>
      <c r="E215" s="234" t="s">
        <v>1114</v>
      </c>
      <c r="F215" s="235" t="s">
        <v>1115</v>
      </c>
      <c r="G215" s="236" t="s">
        <v>177</v>
      </c>
      <c r="H215" s="237">
        <v>6</v>
      </c>
      <c r="I215" s="238"/>
      <c r="J215" s="239">
        <f>ROUND(I215*H215,2)</f>
        <v>0</v>
      </c>
      <c r="K215" s="235" t="s">
        <v>1</v>
      </c>
      <c r="L215" s="240"/>
      <c r="M215" s="241" t="s">
        <v>1</v>
      </c>
      <c r="N215" s="242" t="s">
        <v>43</v>
      </c>
      <c r="O215" s="88"/>
      <c r="P215" s="216">
        <f>O215*H215</f>
        <v>0</v>
      </c>
      <c r="Q215" s="216">
        <v>0.037100000000000001</v>
      </c>
      <c r="R215" s="216">
        <f>Q215*H215</f>
        <v>0.22260000000000002</v>
      </c>
      <c r="S215" s="216">
        <v>0</v>
      </c>
      <c r="T215" s="217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18" t="s">
        <v>179</v>
      </c>
      <c r="AT215" s="218" t="s">
        <v>307</v>
      </c>
      <c r="AU215" s="218" t="s">
        <v>88</v>
      </c>
      <c r="AY215" s="14" t="s">
        <v>144</v>
      </c>
      <c r="BE215" s="219">
        <f>IF(N215="základní",J215,0)</f>
        <v>0</v>
      </c>
      <c r="BF215" s="219">
        <f>IF(N215="snížená",J215,0)</f>
        <v>0</v>
      </c>
      <c r="BG215" s="219">
        <f>IF(N215="zákl. přenesená",J215,0)</f>
        <v>0</v>
      </c>
      <c r="BH215" s="219">
        <f>IF(N215="sníž. přenesená",J215,0)</f>
        <v>0</v>
      </c>
      <c r="BI215" s="219">
        <f>IF(N215="nulová",J215,0)</f>
        <v>0</v>
      </c>
      <c r="BJ215" s="14" t="s">
        <v>86</v>
      </c>
      <c r="BK215" s="219">
        <f>ROUND(I215*H215,2)</f>
        <v>0</v>
      </c>
      <c r="BL215" s="14" t="s">
        <v>161</v>
      </c>
      <c r="BM215" s="218" t="s">
        <v>1116</v>
      </c>
    </row>
    <row r="216" s="2" customFormat="1" ht="24.15" customHeight="1">
      <c r="A216" s="35"/>
      <c r="B216" s="36"/>
      <c r="C216" s="207" t="s">
        <v>1117</v>
      </c>
      <c r="D216" s="207" t="s">
        <v>147</v>
      </c>
      <c r="E216" s="208" t="s">
        <v>535</v>
      </c>
      <c r="F216" s="209" t="s">
        <v>536</v>
      </c>
      <c r="G216" s="210" t="s">
        <v>177</v>
      </c>
      <c r="H216" s="211">
        <v>3</v>
      </c>
      <c r="I216" s="212"/>
      <c r="J216" s="213">
        <f>ROUND(I216*H216,2)</f>
        <v>0</v>
      </c>
      <c r="K216" s="209" t="s">
        <v>195</v>
      </c>
      <c r="L216" s="41"/>
      <c r="M216" s="214" t="s">
        <v>1</v>
      </c>
      <c r="N216" s="215" t="s">
        <v>43</v>
      </c>
      <c r="O216" s="88"/>
      <c r="P216" s="216">
        <f>O216*H216</f>
        <v>0</v>
      </c>
      <c r="Q216" s="216">
        <v>0.0037984999999999998</v>
      </c>
      <c r="R216" s="216">
        <f>Q216*H216</f>
        <v>0.011395499999999999</v>
      </c>
      <c r="S216" s="216">
        <v>0.033700000000000001</v>
      </c>
      <c r="T216" s="217">
        <f>S216*H216</f>
        <v>0.1011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18" t="s">
        <v>161</v>
      </c>
      <c r="AT216" s="218" t="s">
        <v>147</v>
      </c>
      <c r="AU216" s="218" t="s">
        <v>88</v>
      </c>
      <c r="AY216" s="14" t="s">
        <v>144</v>
      </c>
      <c r="BE216" s="219">
        <f>IF(N216="základní",J216,0)</f>
        <v>0</v>
      </c>
      <c r="BF216" s="219">
        <f>IF(N216="snížená",J216,0)</f>
        <v>0</v>
      </c>
      <c r="BG216" s="219">
        <f>IF(N216="zákl. přenesená",J216,0)</f>
        <v>0</v>
      </c>
      <c r="BH216" s="219">
        <f>IF(N216="sníž. přenesená",J216,0)</f>
        <v>0</v>
      </c>
      <c r="BI216" s="219">
        <f>IF(N216="nulová",J216,0)</f>
        <v>0</v>
      </c>
      <c r="BJ216" s="14" t="s">
        <v>86</v>
      </c>
      <c r="BK216" s="219">
        <f>ROUND(I216*H216,2)</f>
        <v>0</v>
      </c>
      <c r="BL216" s="14" t="s">
        <v>161</v>
      </c>
      <c r="BM216" s="218" t="s">
        <v>1118</v>
      </c>
    </row>
    <row r="217" s="2" customFormat="1" ht="24.15" customHeight="1">
      <c r="A217" s="35"/>
      <c r="B217" s="36"/>
      <c r="C217" s="233" t="s">
        <v>1119</v>
      </c>
      <c r="D217" s="233" t="s">
        <v>307</v>
      </c>
      <c r="E217" s="234" t="s">
        <v>1120</v>
      </c>
      <c r="F217" s="235" t="s">
        <v>1121</v>
      </c>
      <c r="G217" s="236" t="s">
        <v>177</v>
      </c>
      <c r="H217" s="237">
        <v>3</v>
      </c>
      <c r="I217" s="238"/>
      <c r="J217" s="239">
        <f>ROUND(I217*H217,2)</f>
        <v>0</v>
      </c>
      <c r="K217" s="235" t="s">
        <v>195</v>
      </c>
      <c r="L217" s="240"/>
      <c r="M217" s="241" t="s">
        <v>1</v>
      </c>
      <c r="N217" s="242" t="s">
        <v>43</v>
      </c>
      <c r="O217" s="88"/>
      <c r="P217" s="216">
        <f>O217*H217</f>
        <v>0</v>
      </c>
      <c r="Q217" s="216">
        <v>0.029899999999999999</v>
      </c>
      <c r="R217" s="216">
        <f>Q217*H217</f>
        <v>0.089700000000000002</v>
      </c>
      <c r="S217" s="216">
        <v>0</v>
      </c>
      <c r="T217" s="217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18" t="s">
        <v>179</v>
      </c>
      <c r="AT217" s="218" t="s">
        <v>307</v>
      </c>
      <c r="AU217" s="218" t="s">
        <v>88</v>
      </c>
      <c r="AY217" s="14" t="s">
        <v>144</v>
      </c>
      <c r="BE217" s="219">
        <f>IF(N217="základní",J217,0)</f>
        <v>0</v>
      </c>
      <c r="BF217" s="219">
        <f>IF(N217="snížená",J217,0)</f>
        <v>0</v>
      </c>
      <c r="BG217" s="219">
        <f>IF(N217="zákl. přenesená",J217,0)</f>
        <v>0</v>
      </c>
      <c r="BH217" s="219">
        <f>IF(N217="sníž. přenesená",J217,0)</f>
        <v>0</v>
      </c>
      <c r="BI217" s="219">
        <f>IF(N217="nulová",J217,0)</f>
        <v>0</v>
      </c>
      <c r="BJ217" s="14" t="s">
        <v>86</v>
      </c>
      <c r="BK217" s="219">
        <f>ROUND(I217*H217,2)</f>
        <v>0</v>
      </c>
      <c r="BL217" s="14" t="s">
        <v>161</v>
      </c>
      <c r="BM217" s="218" t="s">
        <v>1122</v>
      </c>
    </row>
    <row r="218" s="2" customFormat="1" ht="21.75" customHeight="1">
      <c r="A218" s="35"/>
      <c r="B218" s="36"/>
      <c r="C218" s="207" t="s">
        <v>1123</v>
      </c>
      <c r="D218" s="207" t="s">
        <v>147</v>
      </c>
      <c r="E218" s="208" t="s">
        <v>662</v>
      </c>
      <c r="F218" s="209" t="s">
        <v>663</v>
      </c>
      <c r="G218" s="210" t="s">
        <v>177</v>
      </c>
      <c r="H218" s="211">
        <v>8</v>
      </c>
      <c r="I218" s="212"/>
      <c r="J218" s="213">
        <f>ROUND(I218*H218,2)</f>
        <v>0</v>
      </c>
      <c r="K218" s="209" t="s">
        <v>195</v>
      </c>
      <c r="L218" s="41"/>
      <c r="M218" s="214" t="s">
        <v>1</v>
      </c>
      <c r="N218" s="215" t="s">
        <v>43</v>
      </c>
      <c r="O218" s="88"/>
      <c r="P218" s="216">
        <f>O218*H218</f>
        <v>0</v>
      </c>
      <c r="Q218" s="216">
        <v>0.00295744</v>
      </c>
      <c r="R218" s="216">
        <f>Q218*H218</f>
        <v>0.02365952</v>
      </c>
      <c r="S218" s="216">
        <v>0</v>
      </c>
      <c r="T218" s="217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18" t="s">
        <v>161</v>
      </c>
      <c r="AT218" s="218" t="s">
        <v>147</v>
      </c>
      <c r="AU218" s="218" t="s">
        <v>88</v>
      </c>
      <c r="AY218" s="14" t="s">
        <v>144</v>
      </c>
      <c r="BE218" s="219">
        <f>IF(N218="základní",J218,0)</f>
        <v>0</v>
      </c>
      <c r="BF218" s="219">
        <f>IF(N218="snížená",J218,0)</f>
        <v>0</v>
      </c>
      <c r="BG218" s="219">
        <f>IF(N218="zákl. přenesená",J218,0)</f>
        <v>0</v>
      </c>
      <c r="BH218" s="219">
        <f>IF(N218="sníž. přenesená",J218,0)</f>
        <v>0</v>
      </c>
      <c r="BI218" s="219">
        <f>IF(N218="nulová",J218,0)</f>
        <v>0</v>
      </c>
      <c r="BJ218" s="14" t="s">
        <v>86</v>
      </c>
      <c r="BK218" s="219">
        <f>ROUND(I218*H218,2)</f>
        <v>0</v>
      </c>
      <c r="BL218" s="14" t="s">
        <v>161</v>
      </c>
      <c r="BM218" s="218" t="s">
        <v>1124</v>
      </c>
    </row>
    <row r="219" s="2" customFormat="1" ht="24.15" customHeight="1">
      <c r="A219" s="35"/>
      <c r="B219" s="36"/>
      <c r="C219" s="233" t="s">
        <v>1125</v>
      </c>
      <c r="D219" s="233" t="s">
        <v>307</v>
      </c>
      <c r="E219" s="234" t="s">
        <v>1126</v>
      </c>
      <c r="F219" s="235" t="s">
        <v>1127</v>
      </c>
      <c r="G219" s="236" t="s">
        <v>177</v>
      </c>
      <c r="H219" s="237">
        <v>8</v>
      </c>
      <c r="I219" s="238"/>
      <c r="J219" s="239">
        <f>ROUND(I219*H219,2)</f>
        <v>0</v>
      </c>
      <c r="K219" s="235" t="s">
        <v>195</v>
      </c>
      <c r="L219" s="240"/>
      <c r="M219" s="241" t="s">
        <v>1</v>
      </c>
      <c r="N219" s="242" t="s">
        <v>43</v>
      </c>
      <c r="O219" s="88"/>
      <c r="P219" s="216">
        <f>O219*H219</f>
        <v>0</v>
      </c>
      <c r="Q219" s="216">
        <v>0.036209999999999999</v>
      </c>
      <c r="R219" s="216">
        <f>Q219*H219</f>
        <v>0.28967999999999999</v>
      </c>
      <c r="S219" s="216">
        <v>0</v>
      </c>
      <c r="T219" s="217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18" t="s">
        <v>179</v>
      </c>
      <c r="AT219" s="218" t="s">
        <v>307</v>
      </c>
      <c r="AU219" s="218" t="s">
        <v>88</v>
      </c>
      <c r="AY219" s="14" t="s">
        <v>144</v>
      </c>
      <c r="BE219" s="219">
        <f>IF(N219="základní",J219,0)</f>
        <v>0</v>
      </c>
      <c r="BF219" s="219">
        <f>IF(N219="snížená",J219,0)</f>
        <v>0</v>
      </c>
      <c r="BG219" s="219">
        <f>IF(N219="zákl. přenesená",J219,0)</f>
        <v>0</v>
      </c>
      <c r="BH219" s="219">
        <f>IF(N219="sníž. přenesená",J219,0)</f>
        <v>0</v>
      </c>
      <c r="BI219" s="219">
        <f>IF(N219="nulová",J219,0)</f>
        <v>0</v>
      </c>
      <c r="BJ219" s="14" t="s">
        <v>86</v>
      </c>
      <c r="BK219" s="219">
        <f>ROUND(I219*H219,2)</f>
        <v>0</v>
      </c>
      <c r="BL219" s="14" t="s">
        <v>161</v>
      </c>
      <c r="BM219" s="218" t="s">
        <v>1128</v>
      </c>
    </row>
    <row r="220" s="2" customFormat="1" ht="24.15" customHeight="1">
      <c r="A220" s="35"/>
      <c r="B220" s="36"/>
      <c r="C220" s="207" t="s">
        <v>1129</v>
      </c>
      <c r="D220" s="207" t="s">
        <v>147</v>
      </c>
      <c r="E220" s="208" t="s">
        <v>527</v>
      </c>
      <c r="F220" s="209" t="s">
        <v>1130</v>
      </c>
      <c r="G220" s="210" t="s">
        <v>177</v>
      </c>
      <c r="H220" s="211">
        <v>1</v>
      </c>
      <c r="I220" s="212"/>
      <c r="J220" s="213">
        <f>ROUND(I220*H220,2)</f>
        <v>0</v>
      </c>
      <c r="K220" s="209" t="s">
        <v>1</v>
      </c>
      <c r="L220" s="41"/>
      <c r="M220" s="214" t="s">
        <v>1</v>
      </c>
      <c r="N220" s="215" t="s">
        <v>43</v>
      </c>
      <c r="O220" s="88"/>
      <c r="P220" s="216">
        <f>O220*H220</f>
        <v>0</v>
      </c>
      <c r="Q220" s="216">
        <v>0.028539999999999999</v>
      </c>
      <c r="R220" s="216">
        <f>Q220*H220</f>
        <v>0.028539999999999999</v>
      </c>
      <c r="S220" s="216">
        <v>0</v>
      </c>
      <c r="T220" s="217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18" t="s">
        <v>161</v>
      </c>
      <c r="AT220" s="218" t="s">
        <v>147</v>
      </c>
      <c r="AU220" s="218" t="s">
        <v>88</v>
      </c>
      <c r="AY220" s="14" t="s">
        <v>144</v>
      </c>
      <c r="BE220" s="219">
        <f>IF(N220="základní",J220,0)</f>
        <v>0</v>
      </c>
      <c r="BF220" s="219">
        <f>IF(N220="snížená",J220,0)</f>
        <v>0</v>
      </c>
      <c r="BG220" s="219">
        <f>IF(N220="zákl. přenesená",J220,0)</f>
        <v>0</v>
      </c>
      <c r="BH220" s="219">
        <f>IF(N220="sníž. přenesená",J220,0)</f>
        <v>0</v>
      </c>
      <c r="BI220" s="219">
        <f>IF(N220="nulová",J220,0)</f>
        <v>0</v>
      </c>
      <c r="BJ220" s="14" t="s">
        <v>86</v>
      </c>
      <c r="BK220" s="219">
        <f>ROUND(I220*H220,2)</f>
        <v>0</v>
      </c>
      <c r="BL220" s="14" t="s">
        <v>161</v>
      </c>
      <c r="BM220" s="218" t="s">
        <v>1131</v>
      </c>
    </row>
    <row r="221" s="2" customFormat="1" ht="24.15" customHeight="1">
      <c r="A221" s="35"/>
      <c r="B221" s="36"/>
      <c r="C221" s="233" t="s">
        <v>1132</v>
      </c>
      <c r="D221" s="233" t="s">
        <v>307</v>
      </c>
      <c r="E221" s="234" t="s">
        <v>532</v>
      </c>
      <c r="F221" s="235" t="s">
        <v>1133</v>
      </c>
      <c r="G221" s="236" t="s">
        <v>177</v>
      </c>
      <c r="H221" s="237">
        <v>1</v>
      </c>
      <c r="I221" s="238"/>
      <c r="J221" s="239">
        <f>ROUND(I221*H221,2)</f>
        <v>0</v>
      </c>
      <c r="K221" s="235" t="s">
        <v>1</v>
      </c>
      <c r="L221" s="240"/>
      <c r="M221" s="241" t="s">
        <v>1</v>
      </c>
      <c r="N221" s="242" t="s">
        <v>43</v>
      </c>
      <c r="O221" s="88"/>
      <c r="P221" s="216">
        <f>O221*H221</f>
        <v>0</v>
      </c>
      <c r="Q221" s="216">
        <v>2.1000000000000001</v>
      </c>
      <c r="R221" s="216">
        <f>Q221*H221</f>
        <v>2.1000000000000001</v>
      </c>
      <c r="S221" s="216">
        <v>0</v>
      </c>
      <c r="T221" s="217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18" t="s">
        <v>179</v>
      </c>
      <c r="AT221" s="218" t="s">
        <v>307</v>
      </c>
      <c r="AU221" s="218" t="s">
        <v>88</v>
      </c>
      <c r="AY221" s="14" t="s">
        <v>144</v>
      </c>
      <c r="BE221" s="219">
        <f>IF(N221="základní",J221,0)</f>
        <v>0</v>
      </c>
      <c r="BF221" s="219">
        <f>IF(N221="snížená",J221,0)</f>
        <v>0</v>
      </c>
      <c r="BG221" s="219">
        <f>IF(N221="zákl. přenesená",J221,0)</f>
        <v>0</v>
      </c>
      <c r="BH221" s="219">
        <f>IF(N221="sníž. přenesená",J221,0)</f>
        <v>0</v>
      </c>
      <c r="BI221" s="219">
        <f>IF(N221="nulová",J221,0)</f>
        <v>0</v>
      </c>
      <c r="BJ221" s="14" t="s">
        <v>86</v>
      </c>
      <c r="BK221" s="219">
        <f>ROUND(I221*H221,2)</f>
        <v>0</v>
      </c>
      <c r="BL221" s="14" t="s">
        <v>161</v>
      </c>
      <c r="BM221" s="218" t="s">
        <v>1134</v>
      </c>
    </row>
    <row r="222" s="2" customFormat="1" ht="24.15" customHeight="1">
      <c r="A222" s="35"/>
      <c r="B222" s="36"/>
      <c r="C222" s="207" t="s">
        <v>1135</v>
      </c>
      <c r="D222" s="207" t="s">
        <v>147</v>
      </c>
      <c r="E222" s="208" t="s">
        <v>1136</v>
      </c>
      <c r="F222" s="209" t="s">
        <v>1137</v>
      </c>
      <c r="G222" s="210" t="s">
        <v>177</v>
      </c>
      <c r="H222" s="211">
        <v>6</v>
      </c>
      <c r="I222" s="212"/>
      <c r="J222" s="213">
        <f>ROUND(I222*H222,2)</f>
        <v>0</v>
      </c>
      <c r="K222" s="209" t="s">
        <v>195</v>
      </c>
      <c r="L222" s="41"/>
      <c r="M222" s="214" t="s">
        <v>1</v>
      </c>
      <c r="N222" s="215" t="s">
        <v>43</v>
      </c>
      <c r="O222" s="88"/>
      <c r="P222" s="216">
        <f>O222*H222</f>
        <v>0</v>
      </c>
      <c r="Q222" s="216">
        <v>0.00076000000000000004</v>
      </c>
      <c r="R222" s="216">
        <f>Q222*H222</f>
        <v>0.0045599999999999998</v>
      </c>
      <c r="S222" s="216">
        <v>0</v>
      </c>
      <c r="T222" s="21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18" t="s">
        <v>161</v>
      </c>
      <c r="AT222" s="218" t="s">
        <v>147</v>
      </c>
      <c r="AU222" s="218" t="s">
        <v>88</v>
      </c>
      <c r="AY222" s="14" t="s">
        <v>144</v>
      </c>
      <c r="BE222" s="219">
        <f>IF(N222="základní",J222,0)</f>
        <v>0</v>
      </c>
      <c r="BF222" s="219">
        <f>IF(N222="snížená",J222,0)</f>
        <v>0</v>
      </c>
      <c r="BG222" s="219">
        <f>IF(N222="zákl. přenesená",J222,0)</f>
        <v>0</v>
      </c>
      <c r="BH222" s="219">
        <f>IF(N222="sníž. přenesená",J222,0)</f>
        <v>0</v>
      </c>
      <c r="BI222" s="219">
        <f>IF(N222="nulová",J222,0)</f>
        <v>0</v>
      </c>
      <c r="BJ222" s="14" t="s">
        <v>86</v>
      </c>
      <c r="BK222" s="219">
        <f>ROUND(I222*H222,2)</f>
        <v>0</v>
      </c>
      <c r="BL222" s="14" t="s">
        <v>161</v>
      </c>
      <c r="BM222" s="218" t="s">
        <v>1138</v>
      </c>
    </row>
    <row r="223" s="2" customFormat="1" ht="44.25" customHeight="1">
      <c r="A223" s="35"/>
      <c r="B223" s="36"/>
      <c r="C223" s="207" t="s">
        <v>1139</v>
      </c>
      <c r="D223" s="207" t="s">
        <v>147</v>
      </c>
      <c r="E223" s="208" t="s">
        <v>1140</v>
      </c>
      <c r="F223" s="209" t="s">
        <v>1141</v>
      </c>
      <c r="G223" s="210" t="s">
        <v>150</v>
      </c>
      <c r="H223" s="211">
        <v>1</v>
      </c>
      <c r="I223" s="212"/>
      <c r="J223" s="213">
        <f>ROUND(I223*H223,2)</f>
        <v>0</v>
      </c>
      <c r="K223" s="209" t="s">
        <v>1</v>
      </c>
      <c r="L223" s="41"/>
      <c r="M223" s="214" t="s">
        <v>1</v>
      </c>
      <c r="N223" s="215" t="s">
        <v>43</v>
      </c>
      <c r="O223" s="88"/>
      <c r="P223" s="216">
        <f>O223*H223</f>
        <v>0</v>
      </c>
      <c r="Q223" s="216">
        <v>0.028558734499999999</v>
      </c>
      <c r="R223" s="216">
        <f>Q223*H223</f>
        <v>0.028558734499999999</v>
      </c>
      <c r="S223" s="216">
        <v>0</v>
      </c>
      <c r="T223" s="217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18" t="s">
        <v>213</v>
      </c>
      <c r="AT223" s="218" t="s">
        <v>147</v>
      </c>
      <c r="AU223" s="218" t="s">
        <v>88</v>
      </c>
      <c r="AY223" s="14" t="s">
        <v>144</v>
      </c>
      <c r="BE223" s="219">
        <f>IF(N223="základní",J223,0)</f>
        <v>0</v>
      </c>
      <c r="BF223" s="219">
        <f>IF(N223="snížená",J223,0)</f>
        <v>0</v>
      </c>
      <c r="BG223" s="219">
        <f>IF(N223="zákl. přenesená",J223,0)</f>
        <v>0</v>
      </c>
      <c r="BH223" s="219">
        <f>IF(N223="sníž. přenesená",J223,0)</f>
        <v>0</v>
      </c>
      <c r="BI223" s="219">
        <f>IF(N223="nulová",J223,0)</f>
        <v>0</v>
      </c>
      <c r="BJ223" s="14" t="s">
        <v>86</v>
      </c>
      <c r="BK223" s="219">
        <f>ROUND(I223*H223,2)</f>
        <v>0</v>
      </c>
      <c r="BL223" s="14" t="s">
        <v>213</v>
      </c>
      <c r="BM223" s="218" t="s">
        <v>1142</v>
      </c>
    </row>
    <row r="224" s="2" customFormat="1" ht="24.15" customHeight="1">
      <c r="A224" s="35"/>
      <c r="B224" s="36"/>
      <c r="C224" s="207" t="s">
        <v>1143</v>
      </c>
      <c r="D224" s="207" t="s">
        <v>147</v>
      </c>
      <c r="E224" s="208" t="s">
        <v>696</v>
      </c>
      <c r="F224" s="209" t="s">
        <v>1144</v>
      </c>
      <c r="G224" s="210" t="s">
        <v>177</v>
      </c>
      <c r="H224" s="211">
        <v>1</v>
      </c>
      <c r="I224" s="212"/>
      <c r="J224" s="213">
        <f>ROUND(I224*H224,2)</f>
        <v>0</v>
      </c>
      <c r="K224" s="209" t="s">
        <v>1</v>
      </c>
      <c r="L224" s="41"/>
      <c r="M224" s="214" t="s">
        <v>1</v>
      </c>
      <c r="N224" s="215" t="s">
        <v>43</v>
      </c>
      <c r="O224" s="88"/>
      <c r="P224" s="216">
        <f>O224*H224</f>
        <v>0</v>
      </c>
      <c r="Q224" s="216">
        <v>0.028539999999999999</v>
      </c>
      <c r="R224" s="216">
        <f>Q224*H224</f>
        <v>0.028539999999999999</v>
      </c>
      <c r="S224" s="216">
        <v>0</v>
      </c>
      <c r="T224" s="217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18" t="s">
        <v>161</v>
      </c>
      <c r="AT224" s="218" t="s">
        <v>147</v>
      </c>
      <c r="AU224" s="218" t="s">
        <v>88</v>
      </c>
      <c r="AY224" s="14" t="s">
        <v>144</v>
      </c>
      <c r="BE224" s="219">
        <f>IF(N224="základní",J224,0)</f>
        <v>0</v>
      </c>
      <c r="BF224" s="219">
        <f>IF(N224="snížená",J224,0)</f>
        <v>0</v>
      </c>
      <c r="BG224" s="219">
        <f>IF(N224="zákl. přenesená",J224,0)</f>
        <v>0</v>
      </c>
      <c r="BH224" s="219">
        <f>IF(N224="sníž. přenesená",J224,0)</f>
        <v>0</v>
      </c>
      <c r="BI224" s="219">
        <f>IF(N224="nulová",J224,0)</f>
        <v>0</v>
      </c>
      <c r="BJ224" s="14" t="s">
        <v>86</v>
      </c>
      <c r="BK224" s="219">
        <f>ROUND(I224*H224,2)</f>
        <v>0</v>
      </c>
      <c r="BL224" s="14" t="s">
        <v>161</v>
      </c>
      <c r="BM224" s="218" t="s">
        <v>1145</v>
      </c>
    </row>
    <row r="225" s="2" customFormat="1" ht="24.15" customHeight="1">
      <c r="A225" s="35"/>
      <c r="B225" s="36"/>
      <c r="C225" s="233" t="s">
        <v>1146</v>
      </c>
      <c r="D225" s="233" t="s">
        <v>307</v>
      </c>
      <c r="E225" s="234" t="s">
        <v>722</v>
      </c>
      <c r="F225" s="235" t="s">
        <v>1147</v>
      </c>
      <c r="G225" s="236" t="s">
        <v>177</v>
      </c>
      <c r="H225" s="237">
        <v>1</v>
      </c>
      <c r="I225" s="238"/>
      <c r="J225" s="239">
        <f>ROUND(I225*H225,2)</f>
        <v>0</v>
      </c>
      <c r="K225" s="235" t="s">
        <v>1</v>
      </c>
      <c r="L225" s="240"/>
      <c r="M225" s="241" t="s">
        <v>1</v>
      </c>
      <c r="N225" s="242" t="s">
        <v>43</v>
      </c>
      <c r="O225" s="88"/>
      <c r="P225" s="216">
        <f>O225*H225</f>
        <v>0</v>
      </c>
      <c r="Q225" s="216">
        <v>2.1000000000000001</v>
      </c>
      <c r="R225" s="216">
        <f>Q225*H225</f>
        <v>2.1000000000000001</v>
      </c>
      <c r="S225" s="216">
        <v>0</v>
      </c>
      <c r="T225" s="217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18" t="s">
        <v>179</v>
      </c>
      <c r="AT225" s="218" t="s">
        <v>307</v>
      </c>
      <c r="AU225" s="218" t="s">
        <v>88</v>
      </c>
      <c r="AY225" s="14" t="s">
        <v>144</v>
      </c>
      <c r="BE225" s="219">
        <f>IF(N225="základní",J225,0)</f>
        <v>0</v>
      </c>
      <c r="BF225" s="219">
        <f>IF(N225="snížená",J225,0)</f>
        <v>0</v>
      </c>
      <c r="BG225" s="219">
        <f>IF(N225="zákl. přenesená",J225,0)</f>
        <v>0</v>
      </c>
      <c r="BH225" s="219">
        <f>IF(N225="sníž. přenesená",J225,0)</f>
        <v>0</v>
      </c>
      <c r="BI225" s="219">
        <f>IF(N225="nulová",J225,0)</f>
        <v>0</v>
      </c>
      <c r="BJ225" s="14" t="s">
        <v>86</v>
      </c>
      <c r="BK225" s="219">
        <f>ROUND(I225*H225,2)</f>
        <v>0</v>
      </c>
      <c r="BL225" s="14" t="s">
        <v>161</v>
      </c>
      <c r="BM225" s="218" t="s">
        <v>1148</v>
      </c>
    </row>
    <row r="226" s="11" customFormat="1" ht="22.8" customHeight="1">
      <c r="A226" s="11"/>
      <c r="B226" s="193"/>
      <c r="C226" s="194"/>
      <c r="D226" s="195" t="s">
        <v>77</v>
      </c>
      <c r="E226" s="231" t="s">
        <v>183</v>
      </c>
      <c r="F226" s="231" t="s">
        <v>366</v>
      </c>
      <c r="G226" s="194"/>
      <c r="H226" s="194"/>
      <c r="I226" s="197"/>
      <c r="J226" s="232">
        <f>BK226</f>
        <v>0</v>
      </c>
      <c r="K226" s="194"/>
      <c r="L226" s="199"/>
      <c r="M226" s="200"/>
      <c r="N226" s="201"/>
      <c r="O226" s="201"/>
      <c r="P226" s="202">
        <f>SUM(P227:P230)</f>
        <v>0</v>
      </c>
      <c r="Q226" s="201"/>
      <c r="R226" s="202">
        <f>SUM(R227:R230)</f>
        <v>0.0017528000000000001</v>
      </c>
      <c r="S226" s="201"/>
      <c r="T226" s="203">
        <f>SUM(T227:T230)</f>
        <v>0.0344</v>
      </c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R226" s="204" t="s">
        <v>86</v>
      </c>
      <c r="AT226" s="205" t="s">
        <v>77</v>
      </c>
      <c r="AU226" s="205" t="s">
        <v>86</v>
      </c>
      <c r="AY226" s="204" t="s">
        <v>144</v>
      </c>
      <c r="BK226" s="206">
        <f>SUM(BK227:BK230)</f>
        <v>0</v>
      </c>
    </row>
    <row r="227" s="2" customFormat="1" ht="24.15" customHeight="1">
      <c r="A227" s="35"/>
      <c r="B227" s="36"/>
      <c r="C227" s="207" t="s">
        <v>1149</v>
      </c>
      <c r="D227" s="207" t="s">
        <v>147</v>
      </c>
      <c r="E227" s="208" t="s">
        <v>1150</v>
      </c>
      <c r="F227" s="209" t="s">
        <v>1151</v>
      </c>
      <c r="G227" s="210" t="s">
        <v>234</v>
      </c>
      <c r="H227" s="211">
        <v>0.40000000000000002</v>
      </c>
      <c r="I227" s="212"/>
      <c r="J227" s="213">
        <f>ROUND(I227*H227,2)</f>
        <v>0</v>
      </c>
      <c r="K227" s="209" t="s">
        <v>195</v>
      </c>
      <c r="L227" s="41"/>
      <c r="M227" s="214" t="s">
        <v>1</v>
      </c>
      <c r="N227" s="215" t="s">
        <v>43</v>
      </c>
      <c r="O227" s="88"/>
      <c r="P227" s="216">
        <f>O227*H227</f>
        <v>0</v>
      </c>
      <c r="Q227" s="216">
        <v>0.001225</v>
      </c>
      <c r="R227" s="216">
        <f>Q227*H227</f>
        <v>0.00048999999999999998</v>
      </c>
      <c r="S227" s="216">
        <v>0.017000000000000001</v>
      </c>
      <c r="T227" s="217">
        <f>S227*H227</f>
        <v>0.0068000000000000005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18" t="s">
        <v>161</v>
      </c>
      <c r="AT227" s="218" t="s">
        <v>147</v>
      </c>
      <c r="AU227" s="218" t="s">
        <v>88</v>
      </c>
      <c r="AY227" s="14" t="s">
        <v>144</v>
      </c>
      <c r="BE227" s="219">
        <f>IF(N227="základní",J227,0)</f>
        <v>0</v>
      </c>
      <c r="BF227" s="219">
        <f>IF(N227="snížená",J227,0)</f>
        <v>0</v>
      </c>
      <c r="BG227" s="219">
        <f>IF(N227="zákl. přenesená",J227,0)</f>
        <v>0</v>
      </c>
      <c r="BH227" s="219">
        <f>IF(N227="sníž. přenesená",J227,0)</f>
        <v>0</v>
      </c>
      <c r="BI227" s="219">
        <f>IF(N227="nulová",J227,0)</f>
        <v>0</v>
      </c>
      <c r="BJ227" s="14" t="s">
        <v>86</v>
      </c>
      <c r="BK227" s="219">
        <f>ROUND(I227*H227,2)</f>
        <v>0</v>
      </c>
      <c r="BL227" s="14" t="s">
        <v>161</v>
      </c>
      <c r="BM227" s="218" t="s">
        <v>1152</v>
      </c>
    </row>
    <row r="228" s="2" customFormat="1" ht="24.15" customHeight="1">
      <c r="A228" s="35"/>
      <c r="B228" s="36"/>
      <c r="C228" s="207" t="s">
        <v>1153</v>
      </c>
      <c r="D228" s="207" t="s">
        <v>147</v>
      </c>
      <c r="E228" s="208" t="s">
        <v>1154</v>
      </c>
      <c r="F228" s="209" t="s">
        <v>1155</v>
      </c>
      <c r="G228" s="210" t="s">
        <v>234</v>
      </c>
      <c r="H228" s="211">
        <v>0.40000000000000002</v>
      </c>
      <c r="I228" s="212"/>
      <c r="J228" s="213">
        <f>ROUND(I228*H228,2)</f>
        <v>0</v>
      </c>
      <c r="K228" s="209" t="s">
        <v>195</v>
      </c>
      <c r="L228" s="41"/>
      <c r="M228" s="214" t="s">
        <v>1</v>
      </c>
      <c r="N228" s="215" t="s">
        <v>43</v>
      </c>
      <c r="O228" s="88"/>
      <c r="P228" s="216">
        <f>O228*H228</f>
        <v>0</v>
      </c>
      <c r="Q228" s="216">
        <v>0.0031570000000000001</v>
      </c>
      <c r="R228" s="216">
        <f>Q228*H228</f>
        <v>0.0012628000000000001</v>
      </c>
      <c r="S228" s="216">
        <v>0.069000000000000006</v>
      </c>
      <c r="T228" s="217">
        <f>S228*H228</f>
        <v>0.027600000000000003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18" t="s">
        <v>161</v>
      </c>
      <c r="AT228" s="218" t="s">
        <v>147</v>
      </c>
      <c r="AU228" s="218" t="s">
        <v>88</v>
      </c>
      <c r="AY228" s="14" t="s">
        <v>144</v>
      </c>
      <c r="BE228" s="219">
        <f>IF(N228="základní",J228,0)</f>
        <v>0</v>
      </c>
      <c r="BF228" s="219">
        <f>IF(N228="snížená",J228,0)</f>
        <v>0</v>
      </c>
      <c r="BG228" s="219">
        <f>IF(N228="zákl. přenesená",J228,0)</f>
        <v>0</v>
      </c>
      <c r="BH228" s="219">
        <f>IF(N228="sníž. přenesená",J228,0)</f>
        <v>0</v>
      </c>
      <c r="BI228" s="219">
        <f>IF(N228="nulová",J228,0)</f>
        <v>0</v>
      </c>
      <c r="BJ228" s="14" t="s">
        <v>86</v>
      </c>
      <c r="BK228" s="219">
        <f>ROUND(I228*H228,2)</f>
        <v>0</v>
      </c>
      <c r="BL228" s="14" t="s">
        <v>161</v>
      </c>
      <c r="BM228" s="218" t="s">
        <v>1156</v>
      </c>
    </row>
    <row r="229" s="2" customFormat="1" ht="24.15" customHeight="1">
      <c r="A229" s="35"/>
      <c r="B229" s="36"/>
      <c r="C229" s="207" t="s">
        <v>1157</v>
      </c>
      <c r="D229" s="207" t="s">
        <v>147</v>
      </c>
      <c r="E229" s="208" t="s">
        <v>1158</v>
      </c>
      <c r="F229" s="209" t="s">
        <v>1159</v>
      </c>
      <c r="G229" s="210" t="s">
        <v>177</v>
      </c>
      <c r="H229" s="211">
        <v>2</v>
      </c>
      <c r="I229" s="212"/>
      <c r="J229" s="213">
        <f>ROUND(I229*H229,2)</f>
        <v>0</v>
      </c>
      <c r="K229" s="209" t="s">
        <v>195</v>
      </c>
      <c r="L229" s="41"/>
      <c r="M229" s="214" t="s">
        <v>1</v>
      </c>
      <c r="N229" s="215" t="s">
        <v>43</v>
      </c>
      <c r="O229" s="88"/>
      <c r="P229" s="216">
        <f>O229*H229</f>
        <v>0</v>
      </c>
      <c r="Q229" s="216">
        <v>0</v>
      </c>
      <c r="R229" s="216">
        <f>Q229*H229</f>
        <v>0</v>
      </c>
      <c r="S229" s="216">
        <v>0</v>
      </c>
      <c r="T229" s="217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18" t="s">
        <v>371</v>
      </c>
      <c r="AT229" s="218" t="s">
        <v>147</v>
      </c>
      <c r="AU229" s="218" t="s">
        <v>88</v>
      </c>
      <c r="AY229" s="14" t="s">
        <v>144</v>
      </c>
      <c r="BE229" s="219">
        <f>IF(N229="základní",J229,0)</f>
        <v>0</v>
      </c>
      <c r="BF229" s="219">
        <f>IF(N229="snížená",J229,0)</f>
        <v>0</v>
      </c>
      <c r="BG229" s="219">
        <f>IF(N229="zákl. přenesená",J229,0)</f>
        <v>0</v>
      </c>
      <c r="BH229" s="219">
        <f>IF(N229="sníž. přenesená",J229,0)</f>
        <v>0</v>
      </c>
      <c r="BI229" s="219">
        <f>IF(N229="nulová",J229,0)</f>
        <v>0</v>
      </c>
      <c r="BJ229" s="14" t="s">
        <v>86</v>
      </c>
      <c r="BK229" s="219">
        <f>ROUND(I229*H229,2)</f>
        <v>0</v>
      </c>
      <c r="BL229" s="14" t="s">
        <v>371</v>
      </c>
      <c r="BM229" s="218" t="s">
        <v>1160</v>
      </c>
    </row>
    <row r="230" s="2" customFormat="1" ht="16.5" customHeight="1">
      <c r="A230" s="35"/>
      <c r="B230" s="36"/>
      <c r="C230" s="207" t="s">
        <v>1161</v>
      </c>
      <c r="D230" s="207" t="s">
        <v>147</v>
      </c>
      <c r="E230" s="208" t="s">
        <v>1162</v>
      </c>
      <c r="F230" s="209" t="s">
        <v>1163</v>
      </c>
      <c r="G230" s="210" t="s">
        <v>177</v>
      </c>
      <c r="H230" s="211">
        <v>4</v>
      </c>
      <c r="I230" s="212"/>
      <c r="J230" s="213">
        <f>ROUND(I230*H230,2)</f>
        <v>0</v>
      </c>
      <c r="K230" s="209" t="s">
        <v>195</v>
      </c>
      <c r="L230" s="41"/>
      <c r="M230" s="214" t="s">
        <v>1</v>
      </c>
      <c r="N230" s="215" t="s">
        <v>43</v>
      </c>
      <c r="O230" s="88"/>
      <c r="P230" s="216">
        <f>O230*H230</f>
        <v>0</v>
      </c>
      <c r="Q230" s="216">
        <v>0</v>
      </c>
      <c r="R230" s="216">
        <f>Q230*H230</f>
        <v>0</v>
      </c>
      <c r="S230" s="216">
        <v>0</v>
      </c>
      <c r="T230" s="217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18" t="s">
        <v>213</v>
      </c>
      <c r="AT230" s="218" t="s">
        <v>147</v>
      </c>
      <c r="AU230" s="218" t="s">
        <v>88</v>
      </c>
      <c r="AY230" s="14" t="s">
        <v>144</v>
      </c>
      <c r="BE230" s="219">
        <f>IF(N230="základní",J230,0)</f>
        <v>0</v>
      </c>
      <c r="BF230" s="219">
        <f>IF(N230="snížená",J230,0)</f>
        <v>0</v>
      </c>
      <c r="BG230" s="219">
        <f>IF(N230="zákl. přenesená",J230,0)</f>
        <v>0</v>
      </c>
      <c r="BH230" s="219">
        <f>IF(N230="sníž. přenesená",J230,0)</f>
        <v>0</v>
      </c>
      <c r="BI230" s="219">
        <f>IF(N230="nulová",J230,0)</f>
        <v>0</v>
      </c>
      <c r="BJ230" s="14" t="s">
        <v>86</v>
      </c>
      <c r="BK230" s="219">
        <f>ROUND(I230*H230,2)</f>
        <v>0</v>
      </c>
      <c r="BL230" s="14" t="s">
        <v>213</v>
      </c>
      <c r="BM230" s="218" t="s">
        <v>1164</v>
      </c>
    </row>
    <row r="231" s="11" customFormat="1" ht="22.8" customHeight="1">
      <c r="A231" s="11"/>
      <c r="B231" s="193"/>
      <c r="C231" s="194"/>
      <c r="D231" s="195" t="s">
        <v>77</v>
      </c>
      <c r="E231" s="231" t="s">
        <v>401</v>
      </c>
      <c r="F231" s="231" t="s">
        <v>402</v>
      </c>
      <c r="G231" s="194"/>
      <c r="H231" s="194"/>
      <c r="I231" s="197"/>
      <c r="J231" s="232">
        <f>BK231</f>
        <v>0</v>
      </c>
      <c r="K231" s="194"/>
      <c r="L231" s="199"/>
      <c r="M231" s="200"/>
      <c r="N231" s="201"/>
      <c r="O231" s="201"/>
      <c r="P231" s="202">
        <f>P232</f>
        <v>0</v>
      </c>
      <c r="Q231" s="201"/>
      <c r="R231" s="202">
        <f>R232</f>
        <v>0</v>
      </c>
      <c r="S231" s="201"/>
      <c r="T231" s="203">
        <f>T232</f>
        <v>0</v>
      </c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R231" s="204" t="s">
        <v>86</v>
      </c>
      <c r="AT231" s="205" t="s">
        <v>77</v>
      </c>
      <c r="AU231" s="205" t="s">
        <v>86</v>
      </c>
      <c r="AY231" s="204" t="s">
        <v>144</v>
      </c>
      <c r="BK231" s="206">
        <f>BK232</f>
        <v>0</v>
      </c>
    </row>
    <row r="232" s="2" customFormat="1" ht="33" customHeight="1">
      <c r="A232" s="35"/>
      <c r="B232" s="36"/>
      <c r="C232" s="207" t="s">
        <v>1165</v>
      </c>
      <c r="D232" s="207" t="s">
        <v>147</v>
      </c>
      <c r="E232" s="208" t="s">
        <v>1166</v>
      </c>
      <c r="F232" s="209" t="s">
        <v>1167</v>
      </c>
      <c r="G232" s="210" t="s">
        <v>281</v>
      </c>
      <c r="H232" s="211">
        <v>6.1600000000000001</v>
      </c>
      <c r="I232" s="212"/>
      <c r="J232" s="213">
        <f>ROUND(I232*H232,2)</f>
        <v>0</v>
      </c>
      <c r="K232" s="209" t="s">
        <v>195</v>
      </c>
      <c r="L232" s="41"/>
      <c r="M232" s="214" t="s">
        <v>1</v>
      </c>
      <c r="N232" s="215" t="s">
        <v>43</v>
      </c>
      <c r="O232" s="88"/>
      <c r="P232" s="216">
        <f>O232*H232</f>
        <v>0</v>
      </c>
      <c r="Q232" s="216">
        <v>0</v>
      </c>
      <c r="R232" s="216">
        <f>Q232*H232</f>
        <v>0</v>
      </c>
      <c r="S232" s="216">
        <v>0</v>
      </c>
      <c r="T232" s="217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18" t="s">
        <v>161</v>
      </c>
      <c r="AT232" s="218" t="s">
        <v>147</v>
      </c>
      <c r="AU232" s="218" t="s">
        <v>88</v>
      </c>
      <c r="AY232" s="14" t="s">
        <v>144</v>
      </c>
      <c r="BE232" s="219">
        <f>IF(N232="základní",J232,0)</f>
        <v>0</v>
      </c>
      <c r="BF232" s="219">
        <f>IF(N232="snížená",J232,0)</f>
        <v>0</v>
      </c>
      <c r="BG232" s="219">
        <f>IF(N232="zákl. přenesená",J232,0)</f>
        <v>0</v>
      </c>
      <c r="BH232" s="219">
        <f>IF(N232="sníž. přenesená",J232,0)</f>
        <v>0</v>
      </c>
      <c r="BI232" s="219">
        <f>IF(N232="nulová",J232,0)</f>
        <v>0</v>
      </c>
      <c r="BJ232" s="14" t="s">
        <v>86</v>
      </c>
      <c r="BK232" s="219">
        <f>ROUND(I232*H232,2)</f>
        <v>0</v>
      </c>
      <c r="BL232" s="14" t="s">
        <v>161</v>
      </c>
      <c r="BM232" s="218" t="s">
        <v>1168</v>
      </c>
    </row>
    <row r="233" s="11" customFormat="1" ht="22.8" customHeight="1">
      <c r="A233" s="11"/>
      <c r="B233" s="193"/>
      <c r="C233" s="194"/>
      <c r="D233" s="195" t="s">
        <v>77</v>
      </c>
      <c r="E233" s="231" t="s">
        <v>423</v>
      </c>
      <c r="F233" s="231" t="s">
        <v>424</v>
      </c>
      <c r="G233" s="194"/>
      <c r="H233" s="194"/>
      <c r="I233" s="197"/>
      <c r="J233" s="232">
        <f>BK233</f>
        <v>0</v>
      </c>
      <c r="K233" s="194"/>
      <c r="L233" s="199"/>
      <c r="M233" s="200"/>
      <c r="N233" s="201"/>
      <c r="O233" s="201"/>
      <c r="P233" s="202">
        <f>P234</f>
        <v>0</v>
      </c>
      <c r="Q233" s="201"/>
      <c r="R233" s="202">
        <f>R234</f>
        <v>0</v>
      </c>
      <c r="S233" s="201"/>
      <c r="T233" s="203">
        <f>T234</f>
        <v>0</v>
      </c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R233" s="204" t="s">
        <v>86</v>
      </c>
      <c r="AT233" s="205" t="s">
        <v>77</v>
      </c>
      <c r="AU233" s="205" t="s">
        <v>86</v>
      </c>
      <c r="AY233" s="204" t="s">
        <v>144</v>
      </c>
      <c r="BK233" s="206">
        <f>BK234</f>
        <v>0</v>
      </c>
    </row>
    <row r="234" s="2" customFormat="1" ht="24.15" customHeight="1">
      <c r="A234" s="35"/>
      <c r="B234" s="36"/>
      <c r="C234" s="207" t="s">
        <v>1169</v>
      </c>
      <c r="D234" s="207" t="s">
        <v>147</v>
      </c>
      <c r="E234" s="208" t="s">
        <v>653</v>
      </c>
      <c r="F234" s="209" t="s">
        <v>654</v>
      </c>
      <c r="G234" s="210" t="s">
        <v>281</v>
      </c>
      <c r="H234" s="211">
        <v>122.69799999999999</v>
      </c>
      <c r="I234" s="212"/>
      <c r="J234" s="213">
        <f>ROUND(I234*H234,2)</f>
        <v>0</v>
      </c>
      <c r="K234" s="209" t="s">
        <v>195</v>
      </c>
      <c r="L234" s="41"/>
      <c r="M234" s="214" t="s">
        <v>1</v>
      </c>
      <c r="N234" s="215" t="s">
        <v>43</v>
      </c>
      <c r="O234" s="88"/>
      <c r="P234" s="216">
        <f>O234*H234</f>
        <v>0</v>
      </c>
      <c r="Q234" s="216">
        <v>0</v>
      </c>
      <c r="R234" s="216">
        <f>Q234*H234</f>
        <v>0</v>
      </c>
      <c r="S234" s="216">
        <v>0</v>
      </c>
      <c r="T234" s="217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18" t="s">
        <v>161</v>
      </c>
      <c r="AT234" s="218" t="s">
        <v>147</v>
      </c>
      <c r="AU234" s="218" t="s">
        <v>88</v>
      </c>
      <c r="AY234" s="14" t="s">
        <v>144</v>
      </c>
      <c r="BE234" s="219">
        <f>IF(N234="základní",J234,0)</f>
        <v>0</v>
      </c>
      <c r="BF234" s="219">
        <f>IF(N234="snížená",J234,0)</f>
        <v>0</v>
      </c>
      <c r="BG234" s="219">
        <f>IF(N234="zákl. přenesená",J234,0)</f>
        <v>0</v>
      </c>
      <c r="BH234" s="219">
        <f>IF(N234="sníž. přenesená",J234,0)</f>
        <v>0</v>
      </c>
      <c r="BI234" s="219">
        <f>IF(N234="nulová",J234,0)</f>
        <v>0</v>
      </c>
      <c r="BJ234" s="14" t="s">
        <v>86</v>
      </c>
      <c r="BK234" s="219">
        <f>ROUND(I234*H234,2)</f>
        <v>0</v>
      </c>
      <c r="BL234" s="14" t="s">
        <v>161</v>
      </c>
      <c r="BM234" s="218" t="s">
        <v>1170</v>
      </c>
    </row>
    <row r="235" s="11" customFormat="1" ht="25.92" customHeight="1">
      <c r="A235" s="11"/>
      <c r="B235" s="193"/>
      <c r="C235" s="194"/>
      <c r="D235" s="195" t="s">
        <v>77</v>
      </c>
      <c r="E235" s="196" t="s">
        <v>1171</v>
      </c>
      <c r="F235" s="196" t="s">
        <v>1172</v>
      </c>
      <c r="G235" s="194"/>
      <c r="H235" s="194"/>
      <c r="I235" s="197"/>
      <c r="J235" s="198">
        <f>BK235</f>
        <v>0</v>
      </c>
      <c r="K235" s="194"/>
      <c r="L235" s="199"/>
      <c r="M235" s="200"/>
      <c r="N235" s="201"/>
      <c r="O235" s="201"/>
      <c r="P235" s="202">
        <f>P236+P243+P247+P257+P262+P277+P293+P300</f>
        <v>0</v>
      </c>
      <c r="Q235" s="201"/>
      <c r="R235" s="202">
        <f>R236+R243+R247+R257+R262+R277+R293+R300</f>
        <v>2.2658330115060004</v>
      </c>
      <c r="S235" s="201"/>
      <c r="T235" s="203">
        <f>T236+T243+T247+T257+T262+T277+T293+T300</f>
        <v>0</v>
      </c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R235" s="204" t="s">
        <v>88</v>
      </c>
      <c r="AT235" s="205" t="s">
        <v>77</v>
      </c>
      <c r="AU235" s="205" t="s">
        <v>78</v>
      </c>
      <c r="AY235" s="204" t="s">
        <v>144</v>
      </c>
      <c r="BK235" s="206">
        <f>BK236+BK243+BK247+BK257+BK262+BK277+BK293+BK300</f>
        <v>0</v>
      </c>
    </row>
    <row r="236" s="11" customFormat="1" ht="22.8" customHeight="1">
      <c r="A236" s="11"/>
      <c r="B236" s="193"/>
      <c r="C236" s="194"/>
      <c r="D236" s="195" t="s">
        <v>77</v>
      </c>
      <c r="E236" s="231" t="s">
        <v>1173</v>
      </c>
      <c r="F236" s="231" t="s">
        <v>1174</v>
      </c>
      <c r="G236" s="194"/>
      <c r="H236" s="194"/>
      <c r="I236" s="197"/>
      <c r="J236" s="232">
        <f>BK236</f>
        <v>0</v>
      </c>
      <c r="K236" s="194"/>
      <c r="L236" s="199"/>
      <c r="M236" s="200"/>
      <c r="N236" s="201"/>
      <c r="O236" s="201"/>
      <c r="P236" s="202">
        <f>SUM(P237:P242)</f>
        <v>0</v>
      </c>
      <c r="Q236" s="201"/>
      <c r="R236" s="202">
        <f>SUM(R237:R242)</f>
        <v>0.14908079999999996</v>
      </c>
      <c r="S236" s="201"/>
      <c r="T236" s="203">
        <f>SUM(T237:T242)</f>
        <v>0</v>
      </c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R236" s="204" t="s">
        <v>88</v>
      </c>
      <c r="AT236" s="205" t="s">
        <v>77</v>
      </c>
      <c r="AU236" s="205" t="s">
        <v>86</v>
      </c>
      <c r="AY236" s="204" t="s">
        <v>144</v>
      </c>
      <c r="BK236" s="206">
        <f>SUM(BK237:BK242)</f>
        <v>0</v>
      </c>
    </row>
    <row r="237" s="2" customFormat="1" ht="24.15" customHeight="1">
      <c r="A237" s="35"/>
      <c r="B237" s="36"/>
      <c r="C237" s="207" t="s">
        <v>1175</v>
      </c>
      <c r="D237" s="207" t="s">
        <v>147</v>
      </c>
      <c r="E237" s="208" t="s">
        <v>1176</v>
      </c>
      <c r="F237" s="209" t="s">
        <v>1177</v>
      </c>
      <c r="G237" s="210" t="s">
        <v>230</v>
      </c>
      <c r="H237" s="211">
        <v>22.399999999999999</v>
      </c>
      <c r="I237" s="212"/>
      <c r="J237" s="213">
        <f>ROUND(I237*H237,2)</f>
        <v>0</v>
      </c>
      <c r="K237" s="209" t="s">
        <v>195</v>
      </c>
      <c r="L237" s="41"/>
      <c r="M237" s="214" t="s">
        <v>1</v>
      </c>
      <c r="N237" s="215" t="s">
        <v>43</v>
      </c>
      <c r="O237" s="88"/>
      <c r="P237" s="216">
        <f>O237*H237</f>
        <v>0</v>
      </c>
      <c r="Q237" s="216">
        <v>0.00039825</v>
      </c>
      <c r="R237" s="216">
        <f>Q237*H237</f>
        <v>0.0089207999999999996</v>
      </c>
      <c r="S237" s="216">
        <v>0</v>
      </c>
      <c r="T237" s="217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18" t="s">
        <v>213</v>
      </c>
      <c r="AT237" s="218" t="s">
        <v>147</v>
      </c>
      <c r="AU237" s="218" t="s">
        <v>88</v>
      </c>
      <c r="AY237" s="14" t="s">
        <v>144</v>
      </c>
      <c r="BE237" s="219">
        <f>IF(N237="základní",J237,0)</f>
        <v>0</v>
      </c>
      <c r="BF237" s="219">
        <f>IF(N237="snížená",J237,0)</f>
        <v>0</v>
      </c>
      <c r="BG237" s="219">
        <f>IF(N237="zákl. přenesená",J237,0)</f>
        <v>0</v>
      </c>
      <c r="BH237" s="219">
        <f>IF(N237="sníž. přenesená",J237,0)</f>
        <v>0</v>
      </c>
      <c r="BI237" s="219">
        <f>IF(N237="nulová",J237,0)</f>
        <v>0</v>
      </c>
      <c r="BJ237" s="14" t="s">
        <v>86</v>
      </c>
      <c r="BK237" s="219">
        <f>ROUND(I237*H237,2)</f>
        <v>0</v>
      </c>
      <c r="BL237" s="14" t="s">
        <v>213</v>
      </c>
      <c r="BM237" s="218" t="s">
        <v>1178</v>
      </c>
    </row>
    <row r="238" s="2" customFormat="1" ht="37.8" customHeight="1">
      <c r="A238" s="35"/>
      <c r="B238" s="36"/>
      <c r="C238" s="233" t="s">
        <v>1179</v>
      </c>
      <c r="D238" s="233" t="s">
        <v>307</v>
      </c>
      <c r="E238" s="234" t="s">
        <v>1180</v>
      </c>
      <c r="F238" s="235" t="s">
        <v>1181</v>
      </c>
      <c r="G238" s="236" t="s">
        <v>230</v>
      </c>
      <c r="H238" s="237">
        <v>26.879999999999999</v>
      </c>
      <c r="I238" s="238"/>
      <c r="J238" s="239">
        <f>ROUND(I238*H238,2)</f>
        <v>0</v>
      </c>
      <c r="K238" s="235" t="s">
        <v>195</v>
      </c>
      <c r="L238" s="240"/>
      <c r="M238" s="241" t="s">
        <v>1</v>
      </c>
      <c r="N238" s="242" t="s">
        <v>43</v>
      </c>
      <c r="O238" s="88"/>
      <c r="P238" s="216">
        <f>O238*H238</f>
        <v>0</v>
      </c>
      <c r="Q238" s="216">
        <v>0.0047999999999999996</v>
      </c>
      <c r="R238" s="216">
        <f>Q238*H238</f>
        <v>0.12902399999999997</v>
      </c>
      <c r="S238" s="216">
        <v>0</v>
      </c>
      <c r="T238" s="217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18" t="s">
        <v>345</v>
      </c>
      <c r="AT238" s="218" t="s">
        <v>307</v>
      </c>
      <c r="AU238" s="218" t="s">
        <v>88</v>
      </c>
      <c r="AY238" s="14" t="s">
        <v>144</v>
      </c>
      <c r="BE238" s="219">
        <f>IF(N238="základní",J238,0)</f>
        <v>0</v>
      </c>
      <c r="BF238" s="219">
        <f>IF(N238="snížená",J238,0)</f>
        <v>0</v>
      </c>
      <c r="BG238" s="219">
        <f>IF(N238="zákl. přenesená",J238,0)</f>
        <v>0</v>
      </c>
      <c r="BH238" s="219">
        <f>IF(N238="sníž. přenesená",J238,0)</f>
        <v>0</v>
      </c>
      <c r="BI238" s="219">
        <f>IF(N238="nulová",J238,0)</f>
        <v>0</v>
      </c>
      <c r="BJ238" s="14" t="s">
        <v>86</v>
      </c>
      <c r="BK238" s="219">
        <f>ROUND(I238*H238,2)</f>
        <v>0</v>
      </c>
      <c r="BL238" s="14" t="s">
        <v>213</v>
      </c>
      <c r="BM238" s="218" t="s">
        <v>1182</v>
      </c>
    </row>
    <row r="239" s="2" customFormat="1" ht="24.15" customHeight="1">
      <c r="A239" s="35"/>
      <c r="B239" s="36"/>
      <c r="C239" s="207" t="s">
        <v>1183</v>
      </c>
      <c r="D239" s="207" t="s">
        <v>147</v>
      </c>
      <c r="E239" s="208" t="s">
        <v>1184</v>
      </c>
      <c r="F239" s="209" t="s">
        <v>1185</v>
      </c>
      <c r="G239" s="210" t="s">
        <v>230</v>
      </c>
      <c r="H239" s="211">
        <v>22.399999999999999</v>
      </c>
      <c r="I239" s="212"/>
      <c r="J239" s="213">
        <f>ROUND(I239*H239,2)</f>
        <v>0</v>
      </c>
      <c r="K239" s="209" t="s">
        <v>195</v>
      </c>
      <c r="L239" s="41"/>
      <c r="M239" s="214" t="s">
        <v>1</v>
      </c>
      <c r="N239" s="215" t="s">
        <v>43</v>
      </c>
      <c r="O239" s="88"/>
      <c r="P239" s="216">
        <f>O239*H239</f>
        <v>0</v>
      </c>
      <c r="Q239" s="216">
        <v>4.0000000000000003E-05</v>
      </c>
      <c r="R239" s="216">
        <f>Q239*H239</f>
        <v>0.00089599999999999999</v>
      </c>
      <c r="S239" s="216">
        <v>0</v>
      </c>
      <c r="T239" s="217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18" t="s">
        <v>213</v>
      </c>
      <c r="AT239" s="218" t="s">
        <v>147</v>
      </c>
      <c r="AU239" s="218" t="s">
        <v>88</v>
      </c>
      <c r="AY239" s="14" t="s">
        <v>144</v>
      </c>
      <c r="BE239" s="219">
        <f>IF(N239="základní",J239,0)</f>
        <v>0</v>
      </c>
      <c r="BF239" s="219">
        <f>IF(N239="snížená",J239,0)</f>
        <v>0</v>
      </c>
      <c r="BG239" s="219">
        <f>IF(N239="zákl. přenesená",J239,0)</f>
        <v>0</v>
      </c>
      <c r="BH239" s="219">
        <f>IF(N239="sníž. přenesená",J239,0)</f>
        <v>0</v>
      </c>
      <c r="BI239" s="219">
        <f>IF(N239="nulová",J239,0)</f>
        <v>0</v>
      </c>
      <c r="BJ239" s="14" t="s">
        <v>86</v>
      </c>
      <c r="BK239" s="219">
        <f>ROUND(I239*H239,2)</f>
        <v>0</v>
      </c>
      <c r="BL239" s="14" t="s">
        <v>213</v>
      </c>
      <c r="BM239" s="218" t="s">
        <v>1186</v>
      </c>
    </row>
    <row r="240" s="2" customFormat="1" ht="24.15" customHeight="1">
      <c r="A240" s="35"/>
      <c r="B240" s="36"/>
      <c r="C240" s="233" t="s">
        <v>1187</v>
      </c>
      <c r="D240" s="233" t="s">
        <v>307</v>
      </c>
      <c r="E240" s="234" t="s">
        <v>1188</v>
      </c>
      <c r="F240" s="235" t="s">
        <v>1189</v>
      </c>
      <c r="G240" s="236" t="s">
        <v>230</v>
      </c>
      <c r="H240" s="237">
        <v>26.879999999999999</v>
      </c>
      <c r="I240" s="238"/>
      <c r="J240" s="239">
        <f>ROUND(I240*H240,2)</f>
        <v>0</v>
      </c>
      <c r="K240" s="235" t="s">
        <v>195</v>
      </c>
      <c r="L240" s="240"/>
      <c r="M240" s="241" t="s">
        <v>1</v>
      </c>
      <c r="N240" s="242" t="s">
        <v>43</v>
      </c>
      <c r="O240" s="88"/>
      <c r="P240" s="216">
        <f>O240*H240</f>
        <v>0</v>
      </c>
      <c r="Q240" s="216">
        <v>0.00029999999999999997</v>
      </c>
      <c r="R240" s="216">
        <f>Q240*H240</f>
        <v>0.0080639999999999983</v>
      </c>
      <c r="S240" s="216">
        <v>0</v>
      </c>
      <c r="T240" s="217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18" t="s">
        <v>345</v>
      </c>
      <c r="AT240" s="218" t="s">
        <v>307</v>
      </c>
      <c r="AU240" s="218" t="s">
        <v>88</v>
      </c>
      <c r="AY240" s="14" t="s">
        <v>144</v>
      </c>
      <c r="BE240" s="219">
        <f>IF(N240="základní",J240,0)</f>
        <v>0</v>
      </c>
      <c r="BF240" s="219">
        <f>IF(N240="snížená",J240,0)</f>
        <v>0</v>
      </c>
      <c r="BG240" s="219">
        <f>IF(N240="zákl. přenesená",J240,0)</f>
        <v>0</v>
      </c>
      <c r="BH240" s="219">
        <f>IF(N240="sníž. přenesená",J240,0)</f>
        <v>0</v>
      </c>
      <c r="BI240" s="219">
        <f>IF(N240="nulová",J240,0)</f>
        <v>0</v>
      </c>
      <c r="BJ240" s="14" t="s">
        <v>86</v>
      </c>
      <c r="BK240" s="219">
        <f>ROUND(I240*H240,2)</f>
        <v>0</v>
      </c>
      <c r="BL240" s="14" t="s">
        <v>213</v>
      </c>
      <c r="BM240" s="218" t="s">
        <v>1190</v>
      </c>
    </row>
    <row r="241" s="2" customFormat="1" ht="21.75" customHeight="1">
      <c r="A241" s="35"/>
      <c r="B241" s="36"/>
      <c r="C241" s="207" t="s">
        <v>1191</v>
      </c>
      <c r="D241" s="207" t="s">
        <v>147</v>
      </c>
      <c r="E241" s="208" t="s">
        <v>1192</v>
      </c>
      <c r="F241" s="209" t="s">
        <v>1193</v>
      </c>
      <c r="G241" s="210" t="s">
        <v>234</v>
      </c>
      <c r="H241" s="211">
        <v>13.6</v>
      </c>
      <c r="I241" s="212"/>
      <c r="J241" s="213">
        <f>ROUND(I241*H241,2)</f>
        <v>0</v>
      </c>
      <c r="K241" s="209" t="s">
        <v>195</v>
      </c>
      <c r="L241" s="41"/>
      <c r="M241" s="214" t="s">
        <v>1</v>
      </c>
      <c r="N241" s="215" t="s">
        <v>43</v>
      </c>
      <c r="O241" s="88"/>
      <c r="P241" s="216">
        <f>O241*H241</f>
        <v>0</v>
      </c>
      <c r="Q241" s="216">
        <v>4.0000000000000003E-05</v>
      </c>
      <c r="R241" s="216">
        <f>Q241*H241</f>
        <v>0.000544</v>
      </c>
      <c r="S241" s="216">
        <v>0</v>
      </c>
      <c r="T241" s="217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18" t="s">
        <v>213</v>
      </c>
      <c r="AT241" s="218" t="s">
        <v>147</v>
      </c>
      <c r="AU241" s="218" t="s">
        <v>88</v>
      </c>
      <c r="AY241" s="14" t="s">
        <v>144</v>
      </c>
      <c r="BE241" s="219">
        <f>IF(N241="základní",J241,0)</f>
        <v>0</v>
      </c>
      <c r="BF241" s="219">
        <f>IF(N241="snížená",J241,0)</f>
        <v>0</v>
      </c>
      <c r="BG241" s="219">
        <f>IF(N241="zákl. přenesená",J241,0)</f>
        <v>0</v>
      </c>
      <c r="BH241" s="219">
        <f>IF(N241="sníž. přenesená",J241,0)</f>
        <v>0</v>
      </c>
      <c r="BI241" s="219">
        <f>IF(N241="nulová",J241,0)</f>
        <v>0</v>
      </c>
      <c r="BJ241" s="14" t="s">
        <v>86</v>
      </c>
      <c r="BK241" s="219">
        <f>ROUND(I241*H241,2)</f>
        <v>0</v>
      </c>
      <c r="BL241" s="14" t="s">
        <v>213</v>
      </c>
      <c r="BM241" s="218" t="s">
        <v>1194</v>
      </c>
    </row>
    <row r="242" s="2" customFormat="1" ht="21.75" customHeight="1">
      <c r="A242" s="35"/>
      <c r="B242" s="36"/>
      <c r="C242" s="233" t="s">
        <v>1195</v>
      </c>
      <c r="D242" s="233" t="s">
        <v>307</v>
      </c>
      <c r="E242" s="234" t="s">
        <v>1196</v>
      </c>
      <c r="F242" s="235" t="s">
        <v>1197</v>
      </c>
      <c r="G242" s="236" t="s">
        <v>234</v>
      </c>
      <c r="H242" s="237">
        <v>13.6</v>
      </c>
      <c r="I242" s="238"/>
      <c r="J242" s="239">
        <f>ROUND(I242*H242,2)</f>
        <v>0</v>
      </c>
      <c r="K242" s="235" t="s">
        <v>195</v>
      </c>
      <c r="L242" s="240"/>
      <c r="M242" s="241" t="s">
        <v>1</v>
      </c>
      <c r="N242" s="242" t="s">
        <v>43</v>
      </c>
      <c r="O242" s="88"/>
      <c r="P242" s="216">
        <f>O242*H242</f>
        <v>0</v>
      </c>
      <c r="Q242" s="216">
        <v>0.00012</v>
      </c>
      <c r="R242" s="216">
        <f>Q242*H242</f>
        <v>0.001632</v>
      </c>
      <c r="S242" s="216">
        <v>0</v>
      </c>
      <c r="T242" s="217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18" t="s">
        <v>345</v>
      </c>
      <c r="AT242" s="218" t="s">
        <v>307</v>
      </c>
      <c r="AU242" s="218" t="s">
        <v>88</v>
      </c>
      <c r="AY242" s="14" t="s">
        <v>144</v>
      </c>
      <c r="BE242" s="219">
        <f>IF(N242="základní",J242,0)</f>
        <v>0</v>
      </c>
      <c r="BF242" s="219">
        <f>IF(N242="snížená",J242,0)</f>
        <v>0</v>
      </c>
      <c r="BG242" s="219">
        <f>IF(N242="zákl. přenesená",J242,0)</f>
        <v>0</v>
      </c>
      <c r="BH242" s="219">
        <f>IF(N242="sníž. přenesená",J242,0)</f>
        <v>0</v>
      </c>
      <c r="BI242" s="219">
        <f>IF(N242="nulová",J242,0)</f>
        <v>0</v>
      </c>
      <c r="BJ242" s="14" t="s">
        <v>86</v>
      </c>
      <c r="BK242" s="219">
        <f>ROUND(I242*H242,2)</f>
        <v>0</v>
      </c>
      <c r="BL242" s="14" t="s">
        <v>213</v>
      </c>
      <c r="BM242" s="218" t="s">
        <v>1198</v>
      </c>
    </row>
    <row r="243" s="11" customFormat="1" ht="22.8" customHeight="1">
      <c r="A243" s="11"/>
      <c r="B243" s="193"/>
      <c r="C243" s="194"/>
      <c r="D243" s="195" t="s">
        <v>77</v>
      </c>
      <c r="E243" s="231" t="s">
        <v>1199</v>
      </c>
      <c r="F243" s="231" t="s">
        <v>1200</v>
      </c>
      <c r="G243" s="194"/>
      <c r="H243" s="194"/>
      <c r="I243" s="197"/>
      <c r="J243" s="232">
        <f>BK243</f>
        <v>0</v>
      </c>
      <c r="K243" s="194"/>
      <c r="L243" s="199"/>
      <c r="M243" s="200"/>
      <c r="N243" s="201"/>
      <c r="O243" s="201"/>
      <c r="P243" s="202">
        <f>SUM(P244:P246)</f>
        <v>0</v>
      </c>
      <c r="Q243" s="201"/>
      <c r="R243" s="202">
        <f>SUM(R244:R246)</f>
        <v>0.13115962425</v>
      </c>
      <c r="S243" s="201"/>
      <c r="T243" s="203">
        <f>SUM(T244:T246)</f>
        <v>0</v>
      </c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R243" s="204" t="s">
        <v>88</v>
      </c>
      <c r="AT243" s="205" t="s">
        <v>77</v>
      </c>
      <c r="AU243" s="205" t="s">
        <v>86</v>
      </c>
      <c r="AY243" s="204" t="s">
        <v>144</v>
      </c>
      <c r="BK243" s="206">
        <f>SUM(BK244:BK246)</f>
        <v>0</v>
      </c>
    </row>
    <row r="244" s="2" customFormat="1" ht="24.15" customHeight="1">
      <c r="A244" s="35"/>
      <c r="B244" s="36"/>
      <c r="C244" s="207" t="s">
        <v>1201</v>
      </c>
      <c r="D244" s="207" t="s">
        <v>147</v>
      </c>
      <c r="E244" s="208" t="s">
        <v>1202</v>
      </c>
      <c r="F244" s="209" t="s">
        <v>1203</v>
      </c>
      <c r="G244" s="210" t="s">
        <v>230</v>
      </c>
      <c r="H244" s="211">
        <v>24.5</v>
      </c>
      <c r="I244" s="212"/>
      <c r="J244" s="213">
        <f>ROUND(I244*H244,2)</f>
        <v>0</v>
      </c>
      <c r="K244" s="209" t="s">
        <v>195</v>
      </c>
      <c r="L244" s="41"/>
      <c r="M244" s="214" t="s">
        <v>1</v>
      </c>
      <c r="N244" s="215" t="s">
        <v>43</v>
      </c>
      <c r="O244" s="88"/>
      <c r="P244" s="216">
        <f>O244*H244</f>
        <v>0</v>
      </c>
      <c r="Q244" s="216">
        <v>1.3996500000000001E-05</v>
      </c>
      <c r="R244" s="216">
        <f>Q244*H244</f>
        <v>0.00034291425000000002</v>
      </c>
      <c r="S244" s="216">
        <v>0</v>
      </c>
      <c r="T244" s="217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18" t="s">
        <v>213</v>
      </c>
      <c r="AT244" s="218" t="s">
        <v>147</v>
      </c>
      <c r="AU244" s="218" t="s">
        <v>88</v>
      </c>
      <c r="AY244" s="14" t="s">
        <v>144</v>
      </c>
      <c r="BE244" s="219">
        <f>IF(N244="základní",J244,0)</f>
        <v>0</v>
      </c>
      <c r="BF244" s="219">
        <f>IF(N244="snížená",J244,0)</f>
        <v>0</v>
      </c>
      <c r="BG244" s="219">
        <f>IF(N244="zákl. přenesená",J244,0)</f>
        <v>0</v>
      </c>
      <c r="BH244" s="219">
        <f>IF(N244="sníž. přenesená",J244,0)</f>
        <v>0</v>
      </c>
      <c r="BI244" s="219">
        <f>IF(N244="nulová",J244,0)</f>
        <v>0</v>
      </c>
      <c r="BJ244" s="14" t="s">
        <v>86</v>
      </c>
      <c r="BK244" s="219">
        <f>ROUND(I244*H244,2)</f>
        <v>0</v>
      </c>
      <c r="BL244" s="14" t="s">
        <v>213</v>
      </c>
      <c r="BM244" s="218" t="s">
        <v>1204</v>
      </c>
    </row>
    <row r="245" s="2" customFormat="1" ht="33" customHeight="1">
      <c r="A245" s="35"/>
      <c r="B245" s="36"/>
      <c r="C245" s="233" t="s">
        <v>1205</v>
      </c>
      <c r="D245" s="233" t="s">
        <v>307</v>
      </c>
      <c r="E245" s="234" t="s">
        <v>1206</v>
      </c>
      <c r="F245" s="235" t="s">
        <v>1207</v>
      </c>
      <c r="G245" s="236" t="s">
        <v>230</v>
      </c>
      <c r="H245" s="237">
        <v>12.863</v>
      </c>
      <c r="I245" s="238"/>
      <c r="J245" s="239">
        <f>ROUND(I245*H245,2)</f>
        <v>0</v>
      </c>
      <c r="K245" s="235" t="s">
        <v>195</v>
      </c>
      <c r="L245" s="240"/>
      <c r="M245" s="241" t="s">
        <v>1</v>
      </c>
      <c r="N245" s="242" t="s">
        <v>43</v>
      </c>
      <c r="O245" s="88"/>
      <c r="P245" s="216">
        <f>O245*H245</f>
        <v>0</v>
      </c>
      <c r="Q245" s="216">
        <v>0.00017000000000000001</v>
      </c>
      <c r="R245" s="216">
        <f>Q245*H245</f>
        <v>0.0021867100000000001</v>
      </c>
      <c r="S245" s="216">
        <v>0</v>
      </c>
      <c r="T245" s="217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18" t="s">
        <v>345</v>
      </c>
      <c r="AT245" s="218" t="s">
        <v>307</v>
      </c>
      <c r="AU245" s="218" t="s">
        <v>88</v>
      </c>
      <c r="AY245" s="14" t="s">
        <v>144</v>
      </c>
      <c r="BE245" s="219">
        <f>IF(N245="základní",J245,0)</f>
        <v>0</v>
      </c>
      <c r="BF245" s="219">
        <f>IF(N245="snížená",J245,0)</f>
        <v>0</v>
      </c>
      <c r="BG245" s="219">
        <f>IF(N245="zákl. přenesená",J245,0)</f>
        <v>0</v>
      </c>
      <c r="BH245" s="219">
        <f>IF(N245="sníž. přenesená",J245,0)</f>
        <v>0</v>
      </c>
      <c r="BI245" s="219">
        <f>IF(N245="nulová",J245,0)</f>
        <v>0</v>
      </c>
      <c r="BJ245" s="14" t="s">
        <v>86</v>
      </c>
      <c r="BK245" s="219">
        <f>ROUND(I245*H245,2)</f>
        <v>0</v>
      </c>
      <c r="BL245" s="14" t="s">
        <v>213</v>
      </c>
      <c r="BM245" s="218" t="s">
        <v>1208</v>
      </c>
    </row>
    <row r="246" s="2" customFormat="1" ht="24.15" customHeight="1">
      <c r="A246" s="35"/>
      <c r="B246" s="36"/>
      <c r="C246" s="233" t="s">
        <v>1209</v>
      </c>
      <c r="D246" s="233" t="s">
        <v>307</v>
      </c>
      <c r="E246" s="234" t="s">
        <v>1210</v>
      </c>
      <c r="F246" s="235" t="s">
        <v>1211</v>
      </c>
      <c r="G246" s="236" t="s">
        <v>230</v>
      </c>
      <c r="H246" s="237">
        <v>12.863</v>
      </c>
      <c r="I246" s="238"/>
      <c r="J246" s="239">
        <f>ROUND(I246*H246,2)</f>
        <v>0</v>
      </c>
      <c r="K246" s="235" t="s">
        <v>195</v>
      </c>
      <c r="L246" s="240"/>
      <c r="M246" s="241" t="s">
        <v>1</v>
      </c>
      <c r="N246" s="242" t="s">
        <v>43</v>
      </c>
      <c r="O246" s="88"/>
      <c r="P246" s="216">
        <f>O246*H246</f>
        <v>0</v>
      </c>
      <c r="Q246" s="216">
        <v>0.01</v>
      </c>
      <c r="R246" s="216">
        <f>Q246*H246</f>
        <v>0.12862999999999999</v>
      </c>
      <c r="S246" s="216">
        <v>0</v>
      </c>
      <c r="T246" s="217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18" t="s">
        <v>345</v>
      </c>
      <c r="AT246" s="218" t="s">
        <v>307</v>
      </c>
      <c r="AU246" s="218" t="s">
        <v>88</v>
      </c>
      <c r="AY246" s="14" t="s">
        <v>144</v>
      </c>
      <c r="BE246" s="219">
        <f>IF(N246="základní",J246,0)</f>
        <v>0</v>
      </c>
      <c r="BF246" s="219">
        <f>IF(N246="snížená",J246,0)</f>
        <v>0</v>
      </c>
      <c r="BG246" s="219">
        <f>IF(N246="zákl. přenesená",J246,0)</f>
        <v>0</v>
      </c>
      <c r="BH246" s="219">
        <f>IF(N246="sníž. přenesená",J246,0)</f>
        <v>0</v>
      </c>
      <c r="BI246" s="219">
        <f>IF(N246="nulová",J246,0)</f>
        <v>0</v>
      </c>
      <c r="BJ246" s="14" t="s">
        <v>86</v>
      </c>
      <c r="BK246" s="219">
        <f>ROUND(I246*H246,2)</f>
        <v>0</v>
      </c>
      <c r="BL246" s="14" t="s">
        <v>213</v>
      </c>
      <c r="BM246" s="218" t="s">
        <v>1212</v>
      </c>
    </row>
    <row r="247" s="11" customFormat="1" ht="22.8" customHeight="1">
      <c r="A247" s="11"/>
      <c r="B247" s="193"/>
      <c r="C247" s="194"/>
      <c r="D247" s="195" t="s">
        <v>77</v>
      </c>
      <c r="E247" s="231" t="s">
        <v>1213</v>
      </c>
      <c r="F247" s="231" t="s">
        <v>1214</v>
      </c>
      <c r="G247" s="194"/>
      <c r="H247" s="194"/>
      <c r="I247" s="197"/>
      <c r="J247" s="232">
        <f>BK247</f>
        <v>0</v>
      </c>
      <c r="K247" s="194"/>
      <c r="L247" s="199"/>
      <c r="M247" s="200"/>
      <c r="N247" s="201"/>
      <c r="O247" s="201"/>
      <c r="P247" s="202">
        <f>SUM(P248:P256)</f>
        <v>0</v>
      </c>
      <c r="Q247" s="201"/>
      <c r="R247" s="202">
        <f>SUM(R248:R256)</f>
        <v>0.460609561</v>
      </c>
      <c r="S247" s="201"/>
      <c r="T247" s="203">
        <f>SUM(T248:T256)</f>
        <v>0</v>
      </c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R247" s="204" t="s">
        <v>88</v>
      </c>
      <c r="AT247" s="205" t="s">
        <v>77</v>
      </c>
      <c r="AU247" s="205" t="s">
        <v>86</v>
      </c>
      <c r="AY247" s="204" t="s">
        <v>144</v>
      </c>
      <c r="BK247" s="206">
        <f>SUM(BK248:BK256)</f>
        <v>0</v>
      </c>
    </row>
    <row r="248" s="2" customFormat="1" ht="24.15" customHeight="1">
      <c r="A248" s="35"/>
      <c r="B248" s="36"/>
      <c r="C248" s="207" t="s">
        <v>1215</v>
      </c>
      <c r="D248" s="207" t="s">
        <v>147</v>
      </c>
      <c r="E248" s="208" t="s">
        <v>1216</v>
      </c>
      <c r="F248" s="209" t="s">
        <v>1217</v>
      </c>
      <c r="G248" s="210" t="s">
        <v>234</v>
      </c>
      <c r="H248" s="211">
        <v>18</v>
      </c>
      <c r="I248" s="212"/>
      <c r="J248" s="213">
        <f>ROUND(I248*H248,2)</f>
        <v>0</v>
      </c>
      <c r="K248" s="209" t="s">
        <v>195</v>
      </c>
      <c r="L248" s="41"/>
      <c r="M248" s="214" t="s">
        <v>1</v>
      </c>
      <c r="N248" s="215" t="s">
        <v>43</v>
      </c>
      <c r="O248" s="88"/>
      <c r="P248" s="216">
        <f>O248*H248</f>
        <v>0</v>
      </c>
      <c r="Q248" s="216">
        <v>0</v>
      </c>
      <c r="R248" s="216">
        <f>Q248*H248</f>
        <v>0</v>
      </c>
      <c r="S248" s="216">
        <v>0</v>
      </c>
      <c r="T248" s="217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18" t="s">
        <v>213</v>
      </c>
      <c r="AT248" s="218" t="s">
        <v>147</v>
      </c>
      <c r="AU248" s="218" t="s">
        <v>88</v>
      </c>
      <c r="AY248" s="14" t="s">
        <v>144</v>
      </c>
      <c r="BE248" s="219">
        <f>IF(N248="základní",J248,0)</f>
        <v>0</v>
      </c>
      <c r="BF248" s="219">
        <f>IF(N248="snížená",J248,0)</f>
        <v>0</v>
      </c>
      <c r="BG248" s="219">
        <f>IF(N248="zákl. přenesená",J248,0)</f>
        <v>0</v>
      </c>
      <c r="BH248" s="219">
        <f>IF(N248="sníž. přenesená",J248,0)</f>
        <v>0</v>
      </c>
      <c r="BI248" s="219">
        <f>IF(N248="nulová",J248,0)</f>
        <v>0</v>
      </c>
      <c r="BJ248" s="14" t="s">
        <v>86</v>
      </c>
      <c r="BK248" s="219">
        <f>ROUND(I248*H248,2)</f>
        <v>0</v>
      </c>
      <c r="BL248" s="14" t="s">
        <v>213</v>
      </c>
      <c r="BM248" s="218" t="s">
        <v>1218</v>
      </c>
    </row>
    <row r="249" s="2" customFormat="1" ht="21.75" customHeight="1">
      <c r="A249" s="35"/>
      <c r="B249" s="36"/>
      <c r="C249" s="233" t="s">
        <v>1219</v>
      </c>
      <c r="D249" s="233" t="s">
        <v>307</v>
      </c>
      <c r="E249" s="234" t="s">
        <v>1220</v>
      </c>
      <c r="F249" s="235" t="s">
        <v>1221</v>
      </c>
      <c r="G249" s="236" t="s">
        <v>247</v>
      </c>
      <c r="H249" s="237">
        <v>0.64000000000000001</v>
      </c>
      <c r="I249" s="238"/>
      <c r="J249" s="239">
        <f>ROUND(I249*H249,2)</f>
        <v>0</v>
      </c>
      <c r="K249" s="235" t="s">
        <v>195</v>
      </c>
      <c r="L249" s="240"/>
      <c r="M249" s="241" t="s">
        <v>1</v>
      </c>
      <c r="N249" s="242" t="s">
        <v>43</v>
      </c>
      <c r="O249" s="88"/>
      <c r="P249" s="216">
        <f>O249*H249</f>
        <v>0</v>
      </c>
      <c r="Q249" s="216">
        <v>0.55000000000000004</v>
      </c>
      <c r="R249" s="216">
        <f>Q249*H249</f>
        <v>0.35200000000000004</v>
      </c>
      <c r="S249" s="216">
        <v>0</v>
      </c>
      <c r="T249" s="217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18" t="s">
        <v>345</v>
      </c>
      <c r="AT249" s="218" t="s">
        <v>307</v>
      </c>
      <c r="AU249" s="218" t="s">
        <v>88</v>
      </c>
      <c r="AY249" s="14" t="s">
        <v>144</v>
      </c>
      <c r="BE249" s="219">
        <f>IF(N249="základní",J249,0)</f>
        <v>0</v>
      </c>
      <c r="BF249" s="219">
        <f>IF(N249="snížená",J249,0)</f>
        <v>0</v>
      </c>
      <c r="BG249" s="219">
        <f>IF(N249="zákl. přenesená",J249,0)</f>
        <v>0</v>
      </c>
      <c r="BH249" s="219">
        <f>IF(N249="sníž. přenesená",J249,0)</f>
        <v>0</v>
      </c>
      <c r="BI249" s="219">
        <f>IF(N249="nulová",J249,0)</f>
        <v>0</v>
      </c>
      <c r="BJ249" s="14" t="s">
        <v>86</v>
      </c>
      <c r="BK249" s="219">
        <f>ROUND(I249*H249,2)</f>
        <v>0</v>
      </c>
      <c r="BL249" s="14" t="s">
        <v>213</v>
      </c>
      <c r="BM249" s="218" t="s">
        <v>1222</v>
      </c>
    </row>
    <row r="250" s="2" customFormat="1" ht="33" customHeight="1">
      <c r="A250" s="35"/>
      <c r="B250" s="36"/>
      <c r="C250" s="207" t="s">
        <v>1223</v>
      </c>
      <c r="D250" s="207" t="s">
        <v>147</v>
      </c>
      <c r="E250" s="208" t="s">
        <v>1224</v>
      </c>
      <c r="F250" s="209" t="s">
        <v>1225</v>
      </c>
      <c r="G250" s="210" t="s">
        <v>230</v>
      </c>
      <c r="H250" s="211">
        <v>12.960000000000001</v>
      </c>
      <c r="I250" s="212"/>
      <c r="J250" s="213">
        <f>ROUND(I250*H250,2)</f>
        <v>0</v>
      </c>
      <c r="K250" s="209" t="s">
        <v>195</v>
      </c>
      <c r="L250" s="41"/>
      <c r="M250" s="214" t="s">
        <v>1</v>
      </c>
      <c r="N250" s="215" t="s">
        <v>43</v>
      </c>
      <c r="O250" s="88"/>
      <c r="P250" s="216">
        <f>O250*H250</f>
        <v>0</v>
      </c>
      <c r="Q250" s="216">
        <v>0</v>
      </c>
      <c r="R250" s="216">
        <f>Q250*H250</f>
        <v>0</v>
      </c>
      <c r="S250" s="216">
        <v>0</v>
      </c>
      <c r="T250" s="217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18" t="s">
        <v>213</v>
      </c>
      <c r="AT250" s="218" t="s">
        <v>147</v>
      </c>
      <c r="AU250" s="218" t="s">
        <v>88</v>
      </c>
      <c r="AY250" s="14" t="s">
        <v>144</v>
      </c>
      <c r="BE250" s="219">
        <f>IF(N250="základní",J250,0)</f>
        <v>0</v>
      </c>
      <c r="BF250" s="219">
        <f>IF(N250="snížená",J250,0)</f>
        <v>0</v>
      </c>
      <c r="BG250" s="219">
        <f>IF(N250="zákl. přenesená",J250,0)</f>
        <v>0</v>
      </c>
      <c r="BH250" s="219">
        <f>IF(N250="sníž. přenesená",J250,0)</f>
        <v>0</v>
      </c>
      <c r="BI250" s="219">
        <f>IF(N250="nulová",J250,0)</f>
        <v>0</v>
      </c>
      <c r="BJ250" s="14" t="s">
        <v>86</v>
      </c>
      <c r="BK250" s="219">
        <f>ROUND(I250*H250,2)</f>
        <v>0</v>
      </c>
      <c r="BL250" s="14" t="s">
        <v>213</v>
      </c>
      <c r="BM250" s="218" t="s">
        <v>1226</v>
      </c>
    </row>
    <row r="251" s="2" customFormat="1" ht="16.5" customHeight="1">
      <c r="A251" s="35"/>
      <c r="B251" s="36"/>
      <c r="C251" s="233" t="s">
        <v>1227</v>
      </c>
      <c r="D251" s="233" t="s">
        <v>307</v>
      </c>
      <c r="E251" s="234" t="s">
        <v>1228</v>
      </c>
      <c r="F251" s="235" t="s">
        <v>1229</v>
      </c>
      <c r="G251" s="236" t="s">
        <v>247</v>
      </c>
      <c r="H251" s="237">
        <v>0.045999999999999999</v>
      </c>
      <c r="I251" s="238"/>
      <c r="J251" s="239">
        <f>ROUND(I251*H251,2)</f>
        <v>0</v>
      </c>
      <c r="K251" s="235" t="s">
        <v>195</v>
      </c>
      <c r="L251" s="240"/>
      <c r="M251" s="241" t="s">
        <v>1</v>
      </c>
      <c r="N251" s="242" t="s">
        <v>43</v>
      </c>
      <c r="O251" s="88"/>
      <c r="P251" s="216">
        <f>O251*H251</f>
        <v>0</v>
      </c>
      <c r="Q251" s="216">
        <v>0.55000000000000004</v>
      </c>
      <c r="R251" s="216">
        <f>Q251*H251</f>
        <v>0.025300000000000003</v>
      </c>
      <c r="S251" s="216">
        <v>0</v>
      </c>
      <c r="T251" s="217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18" t="s">
        <v>345</v>
      </c>
      <c r="AT251" s="218" t="s">
        <v>307</v>
      </c>
      <c r="AU251" s="218" t="s">
        <v>88</v>
      </c>
      <c r="AY251" s="14" t="s">
        <v>144</v>
      </c>
      <c r="BE251" s="219">
        <f>IF(N251="základní",J251,0)</f>
        <v>0</v>
      </c>
      <c r="BF251" s="219">
        <f>IF(N251="snížená",J251,0)</f>
        <v>0</v>
      </c>
      <c r="BG251" s="219">
        <f>IF(N251="zákl. přenesená",J251,0)</f>
        <v>0</v>
      </c>
      <c r="BH251" s="219">
        <f>IF(N251="sníž. přenesená",J251,0)</f>
        <v>0</v>
      </c>
      <c r="BI251" s="219">
        <f>IF(N251="nulová",J251,0)</f>
        <v>0</v>
      </c>
      <c r="BJ251" s="14" t="s">
        <v>86</v>
      </c>
      <c r="BK251" s="219">
        <f>ROUND(I251*H251,2)</f>
        <v>0</v>
      </c>
      <c r="BL251" s="14" t="s">
        <v>213</v>
      </c>
      <c r="BM251" s="218" t="s">
        <v>1230</v>
      </c>
    </row>
    <row r="252" s="2" customFormat="1" ht="16.5" customHeight="1">
      <c r="A252" s="35"/>
      <c r="B252" s="36"/>
      <c r="C252" s="207" t="s">
        <v>1231</v>
      </c>
      <c r="D252" s="207" t="s">
        <v>147</v>
      </c>
      <c r="E252" s="208" t="s">
        <v>1232</v>
      </c>
      <c r="F252" s="209" t="s">
        <v>1233</v>
      </c>
      <c r="G252" s="210" t="s">
        <v>234</v>
      </c>
      <c r="H252" s="211">
        <v>18</v>
      </c>
      <c r="I252" s="212"/>
      <c r="J252" s="213">
        <f>ROUND(I252*H252,2)</f>
        <v>0</v>
      </c>
      <c r="K252" s="209" t="s">
        <v>195</v>
      </c>
      <c r="L252" s="41"/>
      <c r="M252" s="214" t="s">
        <v>1</v>
      </c>
      <c r="N252" s="215" t="s">
        <v>43</v>
      </c>
      <c r="O252" s="88"/>
      <c r="P252" s="216">
        <f>O252*H252</f>
        <v>0</v>
      </c>
      <c r="Q252" s="216">
        <v>0</v>
      </c>
      <c r="R252" s="216">
        <f>Q252*H252</f>
        <v>0</v>
      </c>
      <c r="S252" s="216">
        <v>0</v>
      </c>
      <c r="T252" s="217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18" t="s">
        <v>213</v>
      </c>
      <c r="AT252" s="218" t="s">
        <v>147</v>
      </c>
      <c r="AU252" s="218" t="s">
        <v>88</v>
      </c>
      <c r="AY252" s="14" t="s">
        <v>144</v>
      </c>
      <c r="BE252" s="219">
        <f>IF(N252="základní",J252,0)</f>
        <v>0</v>
      </c>
      <c r="BF252" s="219">
        <f>IF(N252="snížená",J252,0)</f>
        <v>0</v>
      </c>
      <c r="BG252" s="219">
        <f>IF(N252="zákl. přenesená",J252,0)</f>
        <v>0</v>
      </c>
      <c r="BH252" s="219">
        <f>IF(N252="sníž. přenesená",J252,0)</f>
        <v>0</v>
      </c>
      <c r="BI252" s="219">
        <f>IF(N252="nulová",J252,0)</f>
        <v>0</v>
      </c>
      <c r="BJ252" s="14" t="s">
        <v>86</v>
      </c>
      <c r="BK252" s="219">
        <f>ROUND(I252*H252,2)</f>
        <v>0</v>
      </c>
      <c r="BL252" s="14" t="s">
        <v>213</v>
      </c>
      <c r="BM252" s="218" t="s">
        <v>1234</v>
      </c>
    </row>
    <row r="253" s="2" customFormat="1" ht="16.5" customHeight="1">
      <c r="A253" s="35"/>
      <c r="B253" s="36"/>
      <c r="C253" s="233" t="s">
        <v>1235</v>
      </c>
      <c r="D253" s="233" t="s">
        <v>307</v>
      </c>
      <c r="E253" s="234" t="s">
        <v>1236</v>
      </c>
      <c r="F253" s="235" t="s">
        <v>1237</v>
      </c>
      <c r="G253" s="236" t="s">
        <v>247</v>
      </c>
      <c r="H253" s="237">
        <v>0.066000000000000003</v>
      </c>
      <c r="I253" s="238"/>
      <c r="J253" s="239">
        <f>ROUND(I253*H253,2)</f>
        <v>0</v>
      </c>
      <c r="K253" s="235" t="s">
        <v>195</v>
      </c>
      <c r="L253" s="240"/>
      <c r="M253" s="241" t="s">
        <v>1</v>
      </c>
      <c r="N253" s="242" t="s">
        <v>43</v>
      </c>
      <c r="O253" s="88"/>
      <c r="P253" s="216">
        <f>O253*H253</f>
        <v>0</v>
      </c>
      <c r="Q253" s="216">
        <v>0.55000000000000004</v>
      </c>
      <c r="R253" s="216">
        <f>Q253*H253</f>
        <v>0.036300000000000006</v>
      </c>
      <c r="S253" s="216">
        <v>0</v>
      </c>
      <c r="T253" s="217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18" t="s">
        <v>345</v>
      </c>
      <c r="AT253" s="218" t="s">
        <v>307</v>
      </c>
      <c r="AU253" s="218" t="s">
        <v>88</v>
      </c>
      <c r="AY253" s="14" t="s">
        <v>144</v>
      </c>
      <c r="BE253" s="219">
        <f>IF(N253="základní",J253,0)</f>
        <v>0</v>
      </c>
      <c r="BF253" s="219">
        <f>IF(N253="snížená",J253,0)</f>
        <v>0</v>
      </c>
      <c r="BG253" s="219">
        <f>IF(N253="zákl. přenesená",J253,0)</f>
        <v>0</v>
      </c>
      <c r="BH253" s="219">
        <f>IF(N253="sníž. přenesená",J253,0)</f>
        <v>0</v>
      </c>
      <c r="BI253" s="219">
        <f>IF(N253="nulová",J253,0)</f>
        <v>0</v>
      </c>
      <c r="BJ253" s="14" t="s">
        <v>86</v>
      </c>
      <c r="BK253" s="219">
        <f>ROUND(I253*H253,2)</f>
        <v>0</v>
      </c>
      <c r="BL253" s="14" t="s">
        <v>213</v>
      </c>
      <c r="BM253" s="218" t="s">
        <v>1238</v>
      </c>
    </row>
    <row r="254" s="2" customFormat="1" ht="24.15" customHeight="1">
      <c r="A254" s="35"/>
      <c r="B254" s="36"/>
      <c r="C254" s="207" t="s">
        <v>1239</v>
      </c>
      <c r="D254" s="207" t="s">
        <v>147</v>
      </c>
      <c r="E254" s="208" t="s">
        <v>1240</v>
      </c>
      <c r="F254" s="209" t="s">
        <v>1241</v>
      </c>
      <c r="G254" s="210" t="s">
        <v>234</v>
      </c>
      <c r="H254" s="211">
        <v>14.4</v>
      </c>
      <c r="I254" s="212"/>
      <c r="J254" s="213">
        <f>ROUND(I254*H254,2)</f>
        <v>0</v>
      </c>
      <c r="K254" s="209" t="s">
        <v>195</v>
      </c>
      <c r="L254" s="41"/>
      <c r="M254" s="214" t="s">
        <v>1</v>
      </c>
      <c r="N254" s="215" t="s">
        <v>43</v>
      </c>
      <c r="O254" s="88"/>
      <c r="P254" s="216">
        <f>O254*H254</f>
        <v>0</v>
      </c>
      <c r="Q254" s="216">
        <v>0</v>
      </c>
      <c r="R254" s="216">
        <f>Q254*H254</f>
        <v>0</v>
      </c>
      <c r="S254" s="216">
        <v>0</v>
      </c>
      <c r="T254" s="217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18" t="s">
        <v>213</v>
      </c>
      <c r="AT254" s="218" t="s">
        <v>147</v>
      </c>
      <c r="AU254" s="218" t="s">
        <v>88</v>
      </c>
      <c r="AY254" s="14" t="s">
        <v>144</v>
      </c>
      <c r="BE254" s="219">
        <f>IF(N254="základní",J254,0)</f>
        <v>0</v>
      </c>
      <c r="BF254" s="219">
        <f>IF(N254="snížená",J254,0)</f>
        <v>0</v>
      </c>
      <c r="BG254" s="219">
        <f>IF(N254="zákl. přenesená",J254,0)</f>
        <v>0</v>
      </c>
      <c r="BH254" s="219">
        <f>IF(N254="sníž. přenesená",J254,0)</f>
        <v>0</v>
      </c>
      <c r="BI254" s="219">
        <f>IF(N254="nulová",J254,0)</f>
        <v>0</v>
      </c>
      <c r="BJ254" s="14" t="s">
        <v>86</v>
      </c>
      <c r="BK254" s="219">
        <f>ROUND(I254*H254,2)</f>
        <v>0</v>
      </c>
      <c r="BL254" s="14" t="s">
        <v>213</v>
      </c>
      <c r="BM254" s="218" t="s">
        <v>1242</v>
      </c>
    </row>
    <row r="255" s="2" customFormat="1" ht="24.15" customHeight="1">
      <c r="A255" s="35"/>
      <c r="B255" s="36"/>
      <c r="C255" s="233" t="s">
        <v>1243</v>
      </c>
      <c r="D255" s="233" t="s">
        <v>307</v>
      </c>
      <c r="E255" s="234" t="s">
        <v>1244</v>
      </c>
      <c r="F255" s="235" t="s">
        <v>1245</v>
      </c>
      <c r="G255" s="236" t="s">
        <v>230</v>
      </c>
      <c r="H255" s="237">
        <v>5.7599999999999998</v>
      </c>
      <c r="I255" s="238"/>
      <c r="J255" s="239">
        <f>ROUND(I255*H255,2)</f>
        <v>0</v>
      </c>
      <c r="K255" s="235" t="s">
        <v>195</v>
      </c>
      <c r="L255" s="240"/>
      <c r="M255" s="241" t="s">
        <v>1</v>
      </c>
      <c r="N255" s="242" t="s">
        <v>43</v>
      </c>
      <c r="O255" s="88"/>
      <c r="P255" s="216">
        <f>O255*H255</f>
        <v>0</v>
      </c>
      <c r="Q255" s="216">
        <v>0.0073499999999999998</v>
      </c>
      <c r="R255" s="216">
        <f>Q255*H255</f>
        <v>0.042335999999999999</v>
      </c>
      <c r="S255" s="216">
        <v>0</v>
      </c>
      <c r="T255" s="217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18" t="s">
        <v>345</v>
      </c>
      <c r="AT255" s="218" t="s">
        <v>307</v>
      </c>
      <c r="AU255" s="218" t="s">
        <v>88</v>
      </c>
      <c r="AY255" s="14" t="s">
        <v>144</v>
      </c>
      <c r="BE255" s="219">
        <f>IF(N255="základní",J255,0)</f>
        <v>0</v>
      </c>
      <c r="BF255" s="219">
        <f>IF(N255="snížená",J255,0)</f>
        <v>0</v>
      </c>
      <c r="BG255" s="219">
        <f>IF(N255="zákl. přenesená",J255,0)</f>
        <v>0</v>
      </c>
      <c r="BH255" s="219">
        <f>IF(N255="sníž. přenesená",J255,0)</f>
        <v>0</v>
      </c>
      <c r="BI255" s="219">
        <f>IF(N255="nulová",J255,0)</f>
        <v>0</v>
      </c>
      <c r="BJ255" s="14" t="s">
        <v>86</v>
      </c>
      <c r="BK255" s="219">
        <f>ROUND(I255*H255,2)</f>
        <v>0</v>
      </c>
      <c r="BL255" s="14" t="s">
        <v>213</v>
      </c>
      <c r="BM255" s="218" t="s">
        <v>1246</v>
      </c>
    </row>
    <row r="256" s="2" customFormat="1" ht="24.15" customHeight="1">
      <c r="A256" s="35"/>
      <c r="B256" s="36"/>
      <c r="C256" s="207" t="s">
        <v>1247</v>
      </c>
      <c r="D256" s="207" t="s">
        <v>147</v>
      </c>
      <c r="E256" s="208" t="s">
        <v>1248</v>
      </c>
      <c r="F256" s="209" t="s">
        <v>1249</v>
      </c>
      <c r="G256" s="210" t="s">
        <v>247</v>
      </c>
      <c r="H256" s="211">
        <v>0.20000000000000001</v>
      </c>
      <c r="I256" s="212"/>
      <c r="J256" s="213">
        <f>ROUND(I256*H256,2)</f>
        <v>0</v>
      </c>
      <c r="K256" s="209" t="s">
        <v>195</v>
      </c>
      <c r="L256" s="41"/>
      <c r="M256" s="214" t="s">
        <v>1</v>
      </c>
      <c r="N256" s="215" t="s">
        <v>43</v>
      </c>
      <c r="O256" s="88"/>
      <c r="P256" s="216">
        <f>O256*H256</f>
        <v>0</v>
      </c>
      <c r="Q256" s="216">
        <v>0.023367804999999998</v>
      </c>
      <c r="R256" s="216">
        <f>Q256*H256</f>
        <v>0.0046735609999999997</v>
      </c>
      <c r="S256" s="216">
        <v>0</v>
      </c>
      <c r="T256" s="217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18" t="s">
        <v>213</v>
      </c>
      <c r="AT256" s="218" t="s">
        <v>147</v>
      </c>
      <c r="AU256" s="218" t="s">
        <v>88</v>
      </c>
      <c r="AY256" s="14" t="s">
        <v>144</v>
      </c>
      <c r="BE256" s="219">
        <f>IF(N256="základní",J256,0)</f>
        <v>0</v>
      </c>
      <c r="BF256" s="219">
        <f>IF(N256="snížená",J256,0)</f>
        <v>0</v>
      </c>
      <c r="BG256" s="219">
        <f>IF(N256="zákl. přenesená",J256,0)</f>
        <v>0</v>
      </c>
      <c r="BH256" s="219">
        <f>IF(N256="sníž. přenesená",J256,0)</f>
        <v>0</v>
      </c>
      <c r="BI256" s="219">
        <f>IF(N256="nulová",J256,0)</f>
        <v>0</v>
      </c>
      <c r="BJ256" s="14" t="s">
        <v>86</v>
      </c>
      <c r="BK256" s="219">
        <f>ROUND(I256*H256,2)</f>
        <v>0</v>
      </c>
      <c r="BL256" s="14" t="s">
        <v>213</v>
      </c>
      <c r="BM256" s="218" t="s">
        <v>1250</v>
      </c>
    </row>
    <row r="257" s="11" customFormat="1" ht="22.8" customHeight="1">
      <c r="A257" s="11"/>
      <c r="B257" s="193"/>
      <c r="C257" s="194"/>
      <c r="D257" s="195" t="s">
        <v>77</v>
      </c>
      <c r="E257" s="231" t="s">
        <v>1251</v>
      </c>
      <c r="F257" s="231" t="s">
        <v>1252</v>
      </c>
      <c r="G257" s="194"/>
      <c r="H257" s="194"/>
      <c r="I257" s="197"/>
      <c r="J257" s="232">
        <f>BK257</f>
        <v>0</v>
      </c>
      <c r="K257" s="194"/>
      <c r="L257" s="199"/>
      <c r="M257" s="200"/>
      <c r="N257" s="201"/>
      <c r="O257" s="201"/>
      <c r="P257" s="202">
        <f>SUM(P258:P261)</f>
        <v>0</v>
      </c>
      <c r="Q257" s="201"/>
      <c r="R257" s="202">
        <f>SUM(R258:R261)</f>
        <v>0.115876226256</v>
      </c>
      <c r="S257" s="201"/>
      <c r="T257" s="203">
        <f>SUM(T258:T261)</f>
        <v>0</v>
      </c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R257" s="204" t="s">
        <v>88</v>
      </c>
      <c r="AT257" s="205" t="s">
        <v>77</v>
      </c>
      <c r="AU257" s="205" t="s">
        <v>86</v>
      </c>
      <c r="AY257" s="204" t="s">
        <v>144</v>
      </c>
      <c r="BK257" s="206">
        <f>SUM(BK258:BK261)</f>
        <v>0</v>
      </c>
    </row>
    <row r="258" s="2" customFormat="1" ht="24.15" customHeight="1">
      <c r="A258" s="35"/>
      <c r="B258" s="36"/>
      <c r="C258" s="207" t="s">
        <v>1253</v>
      </c>
      <c r="D258" s="207" t="s">
        <v>147</v>
      </c>
      <c r="E258" s="208" t="s">
        <v>1254</v>
      </c>
      <c r="F258" s="209" t="s">
        <v>1255</v>
      </c>
      <c r="G258" s="210" t="s">
        <v>230</v>
      </c>
      <c r="H258" s="211">
        <v>7.8399999999999999</v>
      </c>
      <c r="I258" s="212"/>
      <c r="J258" s="213">
        <f>ROUND(I258*H258,2)</f>
        <v>0</v>
      </c>
      <c r="K258" s="209" t="s">
        <v>195</v>
      </c>
      <c r="L258" s="41"/>
      <c r="M258" s="214" t="s">
        <v>1</v>
      </c>
      <c r="N258" s="215" t="s">
        <v>43</v>
      </c>
      <c r="O258" s="88"/>
      <c r="P258" s="216">
        <f>O258*H258</f>
        <v>0</v>
      </c>
      <c r="Q258" s="216">
        <v>0.012588719999999999</v>
      </c>
      <c r="R258" s="216">
        <f>Q258*H258</f>
        <v>0.098695564799999996</v>
      </c>
      <c r="S258" s="216">
        <v>0</v>
      </c>
      <c r="T258" s="217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18" t="s">
        <v>213</v>
      </c>
      <c r="AT258" s="218" t="s">
        <v>147</v>
      </c>
      <c r="AU258" s="218" t="s">
        <v>88</v>
      </c>
      <c r="AY258" s="14" t="s">
        <v>144</v>
      </c>
      <c r="BE258" s="219">
        <f>IF(N258="základní",J258,0)</f>
        <v>0</v>
      </c>
      <c r="BF258" s="219">
        <f>IF(N258="snížená",J258,0)</f>
        <v>0</v>
      </c>
      <c r="BG258" s="219">
        <f>IF(N258="zákl. přenesená",J258,0)</f>
        <v>0</v>
      </c>
      <c r="BH258" s="219">
        <f>IF(N258="sníž. přenesená",J258,0)</f>
        <v>0</v>
      </c>
      <c r="BI258" s="219">
        <f>IF(N258="nulová",J258,0)</f>
        <v>0</v>
      </c>
      <c r="BJ258" s="14" t="s">
        <v>86</v>
      </c>
      <c r="BK258" s="219">
        <f>ROUND(I258*H258,2)</f>
        <v>0</v>
      </c>
      <c r="BL258" s="14" t="s">
        <v>213</v>
      </c>
      <c r="BM258" s="218" t="s">
        <v>1256</v>
      </c>
    </row>
    <row r="259" s="2" customFormat="1" ht="24.15" customHeight="1">
      <c r="A259" s="35"/>
      <c r="B259" s="36"/>
      <c r="C259" s="207" t="s">
        <v>1257</v>
      </c>
      <c r="D259" s="207" t="s">
        <v>147</v>
      </c>
      <c r="E259" s="208" t="s">
        <v>1258</v>
      </c>
      <c r="F259" s="209" t="s">
        <v>1259</v>
      </c>
      <c r="G259" s="210" t="s">
        <v>230</v>
      </c>
      <c r="H259" s="211">
        <v>7.8399999999999999</v>
      </c>
      <c r="I259" s="212"/>
      <c r="J259" s="213">
        <f>ROUND(I259*H259,2)</f>
        <v>0</v>
      </c>
      <c r="K259" s="209" t="s">
        <v>195</v>
      </c>
      <c r="L259" s="41"/>
      <c r="M259" s="214" t="s">
        <v>1</v>
      </c>
      <c r="N259" s="215" t="s">
        <v>43</v>
      </c>
      <c r="O259" s="88"/>
      <c r="P259" s="216">
        <f>O259*H259</f>
        <v>0</v>
      </c>
      <c r="Q259" s="216">
        <v>0.00034141089999999998</v>
      </c>
      <c r="R259" s="216">
        <f>Q259*H259</f>
        <v>0.0026766614559999998</v>
      </c>
      <c r="S259" s="216">
        <v>0</v>
      </c>
      <c r="T259" s="217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18" t="s">
        <v>213</v>
      </c>
      <c r="AT259" s="218" t="s">
        <v>147</v>
      </c>
      <c r="AU259" s="218" t="s">
        <v>88</v>
      </c>
      <c r="AY259" s="14" t="s">
        <v>144</v>
      </c>
      <c r="BE259" s="219">
        <f>IF(N259="základní",J259,0)</f>
        <v>0</v>
      </c>
      <c r="BF259" s="219">
        <f>IF(N259="snížená",J259,0)</f>
        <v>0</v>
      </c>
      <c r="BG259" s="219">
        <f>IF(N259="zákl. přenesená",J259,0)</f>
        <v>0</v>
      </c>
      <c r="BH259" s="219">
        <f>IF(N259="sníž. přenesená",J259,0)</f>
        <v>0</v>
      </c>
      <c r="BI259" s="219">
        <f>IF(N259="nulová",J259,0)</f>
        <v>0</v>
      </c>
      <c r="BJ259" s="14" t="s">
        <v>86</v>
      </c>
      <c r="BK259" s="219">
        <f>ROUND(I259*H259,2)</f>
        <v>0</v>
      </c>
      <c r="BL259" s="14" t="s">
        <v>213</v>
      </c>
      <c r="BM259" s="218" t="s">
        <v>1260</v>
      </c>
    </row>
    <row r="260" s="2" customFormat="1" ht="16.5" customHeight="1">
      <c r="A260" s="35"/>
      <c r="B260" s="36"/>
      <c r="C260" s="233" t="s">
        <v>1261</v>
      </c>
      <c r="D260" s="233" t="s">
        <v>307</v>
      </c>
      <c r="E260" s="234" t="s">
        <v>1262</v>
      </c>
      <c r="F260" s="235" t="s">
        <v>1263</v>
      </c>
      <c r="G260" s="236" t="s">
        <v>234</v>
      </c>
      <c r="H260" s="237">
        <v>19.600000000000001</v>
      </c>
      <c r="I260" s="238"/>
      <c r="J260" s="239">
        <f>ROUND(I260*H260,2)</f>
        <v>0</v>
      </c>
      <c r="K260" s="235" t="s">
        <v>195</v>
      </c>
      <c r="L260" s="240"/>
      <c r="M260" s="241" t="s">
        <v>1</v>
      </c>
      <c r="N260" s="242" t="s">
        <v>43</v>
      </c>
      <c r="O260" s="88"/>
      <c r="P260" s="216">
        <f>O260*H260</f>
        <v>0</v>
      </c>
      <c r="Q260" s="216">
        <v>0.00054000000000000001</v>
      </c>
      <c r="R260" s="216">
        <f>Q260*H260</f>
        <v>0.010584000000000001</v>
      </c>
      <c r="S260" s="216">
        <v>0</v>
      </c>
      <c r="T260" s="217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18" t="s">
        <v>345</v>
      </c>
      <c r="AT260" s="218" t="s">
        <v>307</v>
      </c>
      <c r="AU260" s="218" t="s">
        <v>88</v>
      </c>
      <c r="AY260" s="14" t="s">
        <v>144</v>
      </c>
      <c r="BE260" s="219">
        <f>IF(N260="základní",J260,0)</f>
        <v>0</v>
      </c>
      <c r="BF260" s="219">
        <f>IF(N260="snížená",J260,0)</f>
        <v>0</v>
      </c>
      <c r="BG260" s="219">
        <f>IF(N260="zákl. přenesená",J260,0)</f>
        <v>0</v>
      </c>
      <c r="BH260" s="219">
        <f>IF(N260="sníž. přenesená",J260,0)</f>
        <v>0</v>
      </c>
      <c r="BI260" s="219">
        <f>IF(N260="nulová",J260,0)</f>
        <v>0</v>
      </c>
      <c r="BJ260" s="14" t="s">
        <v>86</v>
      </c>
      <c r="BK260" s="219">
        <f>ROUND(I260*H260,2)</f>
        <v>0</v>
      </c>
      <c r="BL260" s="14" t="s">
        <v>213</v>
      </c>
      <c r="BM260" s="218" t="s">
        <v>1264</v>
      </c>
    </row>
    <row r="261" s="2" customFormat="1" ht="16.5" customHeight="1">
      <c r="A261" s="35"/>
      <c r="B261" s="36"/>
      <c r="C261" s="233" t="s">
        <v>1265</v>
      </c>
      <c r="D261" s="233" t="s">
        <v>307</v>
      </c>
      <c r="E261" s="234" t="s">
        <v>1266</v>
      </c>
      <c r="F261" s="235" t="s">
        <v>1267</v>
      </c>
      <c r="G261" s="236" t="s">
        <v>234</v>
      </c>
      <c r="H261" s="237">
        <v>11.199999999999999</v>
      </c>
      <c r="I261" s="238"/>
      <c r="J261" s="239">
        <f>ROUND(I261*H261,2)</f>
        <v>0</v>
      </c>
      <c r="K261" s="235" t="s">
        <v>195</v>
      </c>
      <c r="L261" s="240"/>
      <c r="M261" s="241" t="s">
        <v>1</v>
      </c>
      <c r="N261" s="242" t="s">
        <v>43</v>
      </c>
      <c r="O261" s="88"/>
      <c r="P261" s="216">
        <f>O261*H261</f>
        <v>0</v>
      </c>
      <c r="Q261" s="216">
        <v>0.00035</v>
      </c>
      <c r="R261" s="216">
        <f>Q261*H261</f>
        <v>0.0039199999999999999</v>
      </c>
      <c r="S261" s="216">
        <v>0</v>
      </c>
      <c r="T261" s="217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18" t="s">
        <v>345</v>
      </c>
      <c r="AT261" s="218" t="s">
        <v>307</v>
      </c>
      <c r="AU261" s="218" t="s">
        <v>88</v>
      </c>
      <c r="AY261" s="14" t="s">
        <v>144</v>
      </c>
      <c r="BE261" s="219">
        <f>IF(N261="základní",J261,0)</f>
        <v>0</v>
      </c>
      <c r="BF261" s="219">
        <f>IF(N261="snížená",J261,0)</f>
        <v>0</v>
      </c>
      <c r="BG261" s="219">
        <f>IF(N261="zákl. přenesená",J261,0)</f>
        <v>0</v>
      </c>
      <c r="BH261" s="219">
        <f>IF(N261="sníž. přenesená",J261,0)</f>
        <v>0</v>
      </c>
      <c r="BI261" s="219">
        <f>IF(N261="nulová",J261,0)</f>
        <v>0</v>
      </c>
      <c r="BJ261" s="14" t="s">
        <v>86</v>
      </c>
      <c r="BK261" s="219">
        <f>ROUND(I261*H261,2)</f>
        <v>0</v>
      </c>
      <c r="BL261" s="14" t="s">
        <v>213</v>
      </c>
      <c r="BM261" s="218" t="s">
        <v>1268</v>
      </c>
    </row>
    <row r="262" s="11" customFormat="1" ht="22.8" customHeight="1">
      <c r="A262" s="11"/>
      <c r="B262" s="193"/>
      <c r="C262" s="194"/>
      <c r="D262" s="195" t="s">
        <v>77</v>
      </c>
      <c r="E262" s="231" t="s">
        <v>1269</v>
      </c>
      <c r="F262" s="231" t="s">
        <v>1270</v>
      </c>
      <c r="G262" s="194"/>
      <c r="H262" s="194"/>
      <c r="I262" s="197"/>
      <c r="J262" s="232">
        <f>BK262</f>
        <v>0</v>
      </c>
      <c r="K262" s="194"/>
      <c r="L262" s="199"/>
      <c r="M262" s="200"/>
      <c r="N262" s="201"/>
      <c r="O262" s="201"/>
      <c r="P262" s="202">
        <f>SUM(P263:P276)</f>
        <v>0</v>
      </c>
      <c r="Q262" s="201"/>
      <c r="R262" s="202">
        <f>SUM(R263:R276)</f>
        <v>0.030248000000000004</v>
      </c>
      <c r="S262" s="201"/>
      <c r="T262" s="203">
        <f>SUM(T263:T276)</f>
        <v>0</v>
      </c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R262" s="204" t="s">
        <v>88</v>
      </c>
      <c r="AT262" s="205" t="s">
        <v>77</v>
      </c>
      <c r="AU262" s="205" t="s">
        <v>86</v>
      </c>
      <c r="AY262" s="204" t="s">
        <v>144</v>
      </c>
      <c r="BK262" s="206">
        <f>SUM(BK263:BK276)</f>
        <v>0</v>
      </c>
    </row>
    <row r="263" s="2" customFormat="1" ht="16.5" customHeight="1">
      <c r="A263" s="35"/>
      <c r="B263" s="36"/>
      <c r="C263" s="207" t="s">
        <v>1271</v>
      </c>
      <c r="D263" s="207" t="s">
        <v>147</v>
      </c>
      <c r="E263" s="208" t="s">
        <v>1272</v>
      </c>
      <c r="F263" s="209" t="s">
        <v>1273</v>
      </c>
      <c r="G263" s="210" t="s">
        <v>234</v>
      </c>
      <c r="H263" s="211">
        <v>7.2000000000000002</v>
      </c>
      <c r="I263" s="212"/>
      <c r="J263" s="213">
        <f>ROUND(I263*H263,2)</f>
        <v>0</v>
      </c>
      <c r="K263" s="209" t="s">
        <v>195</v>
      </c>
      <c r="L263" s="41"/>
      <c r="M263" s="214" t="s">
        <v>1</v>
      </c>
      <c r="N263" s="215" t="s">
        <v>43</v>
      </c>
      <c r="O263" s="88"/>
      <c r="P263" s="216">
        <f>O263*H263</f>
        <v>0</v>
      </c>
      <c r="Q263" s="216">
        <v>0</v>
      </c>
      <c r="R263" s="216">
        <f>Q263*H263</f>
        <v>0</v>
      </c>
      <c r="S263" s="216">
        <v>0</v>
      </c>
      <c r="T263" s="217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18" t="s">
        <v>213</v>
      </c>
      <c r="AT263" s="218" t="s">
        <v>147</v>
      </c>
      <c r="AU263" s="218" t="s">
        <v>88</v>
      </c>
      <c r="AY263" s="14" t="s">
        <v>144</v>
      </c>
      <c r="BE263" s="219">
        <f>IF(N263="základní",J263,0)</f>
        <v>0</v>
      </c>
      <c r="BF263" s="219">
        <f>IF(N263="snížená",J263,0)</f>
        <v>0</v>
      </c>
      <c r="BG263" s="219">
        <f>IF(N263="zákl. přenesená",J263,0)</f>
        <v>0</v>
      </c>
      <c r="BH263" s="219">
        <f>IF(N263="sníž. přenesená",J263,0)</f>
        <v>0</v>
      </c>
      <c r="BI263" s="219">
        <f>IF(N263="nulová",J263,0)</f>
        <v>0</v>
      </c>
      <c r="BJ263" s="14" t="s">
        <v>86</v>
      </c>
      <c r="BK263" s="219">
        <f>ROUND(I263*H263,2)</f>
        <v>0</v>
      </c>
      <c r="BL263" s="14" t="s">
        <v>213</v>
      </c>
      <c r="BM263" s="218" t="s">
        <v>1274</v>
      </c>
    </row>
    <row r="264" s="2" customFormat="1" ht="16.5" customHeight="1">
      <c r="A264" s="35"/>
      <c r="B264" s="36"/>
      <c r="C264" s="233" t="s">
        <v>1275</v>
      </c>
      <c r="D264" s="233" t="s">
        <v>307</v>
      </c>
      <c r="E264" s="234" t="s">
        <v>1276</v>
      </c>
      <c r="F264" s="235" t="s">
        <v>1277</v>
      </c>
      <c r="G264" s="236" t="s">
        <v>234</v>
      </c>
      <c r="H264" s="237">
        <v>7.2000000000000002</v>
      </c>
      <c r="I264" s="238"/>
      <c r="J264" s="239">
        <f>ROUND(I264*H264,2)</f>
        <v>0</v>
      </c>
      <c r="K264" s="235" t="s">
        <v>195</v>
      </c>
      <c r="L264" s="240"/>
      <c r="M264" s="241" t="s">
        <v>1</v>
      </c>
      <c r="N264" s="242" t="s">
        <v>43</v>
      </c>
      <c r="O264" s="88"/>
      <c r="P264" s="216">
        <f>O264*H264</f>
        <v>0</v>
      </c>
      <c r="Q264" s="216">
        <v>0.0013400000000000001</v>
      </c>
      <c r="R264" s="216">
        <f>Q264*H264</f>
        <v>0.0096480000000000003</v>
      </c>
      <c r="S264" s="216">
        <v>0</v>
      </c>
      <c r="T264" s="217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18" t="s">
        <v>345</v>
      </c>
      <c r="AT264" s="218" t="s">
        <v>307</v>
      </c>
      <c r="AU264" s="218" t="s">
        <v>88</v>
      </c>
      <c r="AY264" s="14" t="s">
        <v>144</v>
      </c>
      <c r="BE264" s="219">
        <f>IF(N264="základní",J264,0)</f>
        <v>0</v>
      </c>
      <c r="BF264" s="219">
        <f>IF(N264="snížená",J264,0)</f>
        <v>0</v>
      </c>
      <c r="BG264" s="219">
        <f>IF(N264="zákl. přenesená",J264,0)</f>
        <v>0</v>
      </c>
      <c r="BH264" s="219">
        <f>IF(N264="sníž. přenesená",J264,0)</f>
        <v>0</v>
      </c>
      <c r="BI264" s="219">
        <f>IF(N264="nulová",J264,0)</f>
        <v>0</v>
      </c>
      <c r="BJ264" s="14" t="s">
        <v>86</v>
      </c>
      <c r="BK264" s="219">
        <f>ROUND(I264*H264,2)</f>
        <v>0</v>
      </c>
      <c r="BL264" s="14" t="s">
        <v>213</v>
      </c>
      <c r="BM264" s="218" t="s">
        <v>1278</v>
      </c>
    </row>
    <row r="265" s="2" customFormat="1" ht="16.5" customHeight="1">
      <c r="A265" s="35"/>
      <c r="B265" s="36"/>
      <c r="C265" s="207" t="s">
        <v>1279</v>
      </c>
      <c r="D265" s="207" t="s">
        <v>147</v>
      </c>
      <c r="E265" s="208" t="s">
        <v>1280</v>
      </c>
      <c r="F265" s="209" t="s">
        <v>1281</v>
      </c>
      <c r="G265" s="210" t="s">
        <v>177</v>
      </c>
      <c r="H265" s="211">
        <v>4</v>
      </c>
      <c r="I265" s="212"/>
      <c r="J265" s="213">
        <f>ROUND(I265*H265,2)</f>
        <v>0</v>
      </c>
      <c r="K265" s="209" t="s">
        <v>195</v>
      </c>
      <c r="L265" s="41"/>
      <c r="M265" s="214" t="s">
        <v>1</v>
      </c>
      <c r="N265" s="215" t="s">
        <v>43</v>
      </c>
      <c r="O265" s="88"/>
      <c r="P265" s="216">
        <f>O265*H265</f>
        <v>0</v>
      </c>
      <c r="Q265" s="216">
        <v>0</v>
      </c>
      <c r="R265" s="216">
        <f>Q265*H265</f>
        <v>0</v>
      </c>
      <c r="S265" s="216">
        <v>0</v>
      </c>
      <c r="T265" s="217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18" t="s">
        <v>213</v>
      </c>
      <c r="AT265" s="218" t="s">
        <v>147</v>
      </c>
      <c r="AU265" s="218" t="s">
        <v>88</v>
      </c>
      <c r="AY265" s="14" t="s">
        <v>144</v>
      </c>
      <c r="BE265" s="219">
        <f>IF(N265="základní",J265,0)</f>
        <v>0</v>
      </c>
      <c r="BF265" s="219">
        <f>IF(N265="snížená",J265,0)</f>
        <v>0</v>
      </c>
      <c r="BG265" s="219">
        <f>IF(N265="zákl. přenesená",J265,0)</f>
        <v>0</v>
      </c>
      <c r="BH265" s="219">
        <f>IF(N265="sníž. přenesená",J265,0)</f>
        <v>0</v>
      </c>
      <c r="BI265" s="219">
        <f>IF(N265="nulová",J265,0)</f>
        <v>0</v>
      </c>
      <c r="BJ265" s="14" t="s">
        <v>86</v>
      </c>
      <c r="BK265" s="219">
        <f>ROUND(I265*H265,2)</f>
        <v>0</v>
      </c>
      <c r="BL265" s="14" t="s">
        <v>213</v>
      </c>
      <c r="BM265" s="218" t="s">
        <v>1282</v>
      </c>
    </row>
    <row r="266" s="2" customFormat="1" ht="16.5" customHeight="1">
      <c r="A266" s="35"/>
      <c r="B266" s="36"/>
      <c r="C266" s="233" t="s">
        <v>1283</v>
      </c>
      <c r="D266" s="233" t="s">
        <v>307</v>
      </c>
      <c r="E266" s="234" t="s">
        <v>1284</v>
      </c>
      <c r="F266" s="235" t="s">
        <v>1285</v>
      </c>
      <c r="G266" s="236" t="s">
        <v>177</v>
      </c>
      <c r="H266" s="237">
        <v>4</v>
      </c>
      <c r="I266" s="238"/>
      <c r="J266" s="239">
        <f>ROUND(I266*H266,2)</f>
        <v>0</v>
      </c>
      <c r="K266" s="235" t="s">
        <v>195</v>
      </c>
      <c r="L266" s="240"/>
      <c r="M266" s="241" t="s">
        <v>1</v>
      </c>
      <c r="N266" s="242" t="s">
        <v>43</v>
      </c>
      <c r="O266" s="88"/>
      <c r="P266" s="216">
        <f>O266*H266</f>
        <v>0</v>
      </c>
      <c r="Q266" s="216">
        <v>0.00013999999999999999</v>
      </c>
      <c r="R266" s="216">
        <f>Q266*H266</f>
        <v>0.00055999999999999995</v>
      </c>
      <c r="S266" s="216">
        <v>0</v>
      </c>
      <c r="T266" s="217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18" t="s">
        <v>345</v>
      </c>
      <c r="AT266" s="218" t="s">
        <v>307</v>
      </c>
      <c r="AU266" s="218" t="s">
        <v>88</v>
      </c>
      <c r="AY266" s="14" t="s">
        <v>144</v>
      </c>
      <c r="BE266" s="219">
        <f>IF(N266="základní",J266,0)</f>
        <v>0</v>
      </c>
      <c r="BF266" s="219">
        <f>IF(N266="snížená",J266,0)</f>
        <v>0</v>
      </c>
      <c r="BG266" s="219">
        <f>IF(N266="zákl. přenesená",J266,0)</f>
        <v>0</v>
      </c>
      <c r="BH266" s="219">
        <f>IF(N266="sníž. přenesená",J266,0)</f>
        <v>0</v>
      </c>
      <c r="BI266" s="219">
        <f>IF(N266="nulová",J266,0)</f>
        <v>0</v>
      </c>
      <c r="BJ266" s="14" t="s">
        <v>86</v>
      </c>
      <c r="BK266" s="219">
        <f>ROUND(I266*H266,2)</f>
        <v>0</v>
      </c>
      <c r="BL266" s="14" t="s">
        <v>213</v>
      </c>
      <c r="BM266" s="218" t="s">
        <v>1286</v>
      </c>
    </row>
    <row r="267" s="2" customFormat="1" ht="16.5" customHeight="1">
      <c r="A267" s="35"/>
      <c r="B267" s="36"/>
      <c r="C267" s="207" t="s">
        <v>1287</v>
      </c>
      <c r="D267" s="207" t="s">
        <v>147</v>
      </c>
      <c r="E267" s="208" t="s">
        <v>1288</v>
      </c>
      <c r="F267" s="209" t="s">
        <v>1289</v>
      </c>
      <c r="G267" s="210" t="s">
        <v>177</v>
      </c>
      <c r="H267" s="211">
        <v>10</v>
      </c>
      <c r="I267" s="212"/>
      <c r="J267" s="213">
        <f>ROUND(I267*H267,2)</f>
        <v>0</v>
      </c>
      <c r="K267" s="209" t="s">
        <v>195</v>
      </c>
      <c r="L267" s="41"/>
      <c r="M267" s="214" t="s">
        <v>1</v>
      </c>
      <c r="N267" s="215" t="s">
        <v>43</v>
      </c>
      <c r="O267" s="88"/>
      <c r="P267" s="216">
        <f>O267*H267</f>
        <v>0</v>
      </c>
      <c r="Q267" s="216">
        <v>0</v>
      </c>
      <c r="R267" s="216">
        <f>Q267*H267</f>
        <v>0</v>
      </c>
      <c r="S267" s="216">
        <v>0</v>
      </c>
      <c r="T267" s="217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18" t="s">
        <v>213</v>
      </c>
      <c r="AT267" s="218" t="s">
        <v>147</v>
      </c>
      <c r="AU267" s="218" t="s">
        <v>88</v>
      </c>
      <c r="AY267" s="14" t="s">
        <v>144</v>
      </c>
      <c r="BE267" s="219">
        <f>IF(N267="základní",J267,0)</f>
        <v>0</v>
      </c>
      <c r="BF267" s="219">
        <f>IF(N267="snížená",J267,0)</f>
        <v>0</v>
      </c>
      <c r="BG267" s="219">
        <f>IF(N267="zákl. přenesená",J267,0)</f>
        <v>0</v>
      </c>
      <c r="BH267" s="219">
        <f>IF(N267="sníž. přenesená",J267,0)</f>
        <v>0</v>
      </c>
      <c r="BI267" s="219">
        <f>IF(N267="nulová",J267,0)</f>
        <v>0</v>
      </c>
      <c r="BJ267" s="14" t="s">
        <v>86</v>
      </c>
      <c r="BK267" s="219">
        <f>ROUND(I267*H267,2)</f>
        <v>0</v>
      </c>
      <c r="BL267" s="14" t="s">
        <v>213</v>
      </c>
      <c r="BM267" s="218" t="s">
        <v>1290</v>
      </c>
    </row>
    <row r="268" s="2" customFormat="1" ht="16.5" customHeight="1">
      <c r="A268" s="35"/>
      <c r="B268" s="36"/>
      <c r="C268" s="233" t="s">
        <v>1291</v>
      </c>
      <c r="D268" s="233" t="s">
        <v>307</v>
      </c>
      <c r="E268" s="234" t="s">
        <v>1292</v>
      </c>
      <c r="F268" s="235" t="s">
        <v>1293</v>
      </c>
      <c r="G268" s="236" t="s">
        <v>177</v>
      </c>
      <c r="H268" s="237">
        <v>10</v>
      </c>
      <c r="I268" s="238"/>
      <c r="J268" s="239">
        <f>ROUND(I268*H268,2)</f>
        <v>0</v>
      </c>
      <c r="K268" s="235" t="s">
        <v>195</v>
      </c>
      <c r="L268" s="240"/>
      <c r="M268" s="241" t="s">
        <v>1</v>
      </c>
      <c r="N268" s="242" t="s">
        <v>43</v>
      </c>
      <c r="O268" s="88"/>
      <c r="P268" s="216">
        <f>O268*H268</f>
        <v>0</v>
      </c>
      <c r="Q268" s="216">
        <v>0.00064999999999999997</v>
      </c>
      <c r="R268" s="216">
        <f>Q268*H268</f>
        <v>0.0064999999999999997</v>
      </c>
      <c r="S268" s="216">
        <v>0</v>
      </c>
      <c r="T268" s="217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18" t="s">
        <v>345</v>
      </c>
      <c r="AT268" s="218" t="s">
        <v>307</v>
      </c>
      <c r="AU268" s="218" t="s">
        <v>88</v>
      </c>
      <c r="AY268" s="14" t="s">
        <v>144</v>
      </c>
      <c r="BE268" s="219">
        <f>IF(N268="základní",J268,0)</f>
        <v>0</v>
      </c>
      <c r="BF268" s="219">
        <f>IF(N268="snížená",J268,0)</f>
        <v>0</v>
      </c>
      <c r="BG268" s="219">
        <f>IF(N268="zákl. přenesená",J268,0)</f>
        <v>0</v>
      </c>
      <c r="BH268" s="219">
        <f>IF(N268="sníž. přenesená",J268,0)</f>
        <v>0</v>
      </c>
      <c r="BI268" s="219">
        <f>IF(N268="nulová",J268,0)</f>
        <v>0</v>
      </c>
      <c r="BJ268" s="14" t="s">
        <v>86</v>
      </c>
      <c r="BK268" s="219">
        <f>ROUND(I268*H268,2)</f>
        <v>0</v>
      </c>
      <c r="BL268" s="14" t="s">
        <v>213</v>
      </c>
      <c r="BM268" s="218" t="s">
        <v>1294</v>
      </c>
    </row>
    <row r="269" s="2" customFormat="1" ht="24.15" customHeight="1">
      <c r="A269" s="35"/>
      <c r="B269" s="36"/>
      <c r="C269" s="207" t="s">
        <v>1295</v>
      </c>
      <c r="D269" s="207" t="s">
        <v>147</v>
      </c>
      <c r="E269" s="208" t="s">
        <v>1296</v>
      </c>
      <c r="F269" s="209" t="s">
        <v>1297</v>
      </c>
      <c r="G269" s="210" t="s">
        <v>177</v>
      </c>
      <c r="H269" s="211">
        <v>1</v>
      </c>
      <c r="I269" s="212"/>
      <c r="J269" s="213">
        <f>ROUND(I269*H269,2)</f>
        <v>0</v>
      </c>
      <c r="K269" s="209" t="s">
        <v>195</v>
      </c>
      <c r="L269" s="41"/>
      <c r="M269" s="214" t="s">
        <v>1</v>
      </c>
      <c r="N269" s="215" t="s">
        <v>43</v>
      </c>
      <c r="O269" s="88"/>
      <c r="P269" s="216">
        <f>O269*H269</f>
        <v>0</v>
      </c>
      <c r="Q269" s="216">
        <v>0</v>
      </c>
      <c r="R269" s="216">
        <f>Q269*H269</f>
        <v>0</v>
      </c>
      <c r="S269" s="216">
        <v>0</v>
      </c>
      <c r="T269" s="217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18" t="s">
        <v>213</v>
      </c>
      <c r="AT269" s="218" t="s">
        <v>147</v>
      </c>
      <c r="AU269" s="218" t="s">
        <v>88</v>
      </c>
      <c r="AY269" s="14" t="s">
        <v>144</v>
      </c>
      <c r="BE269" s="219">
        <f>IF(N269="základní",J269,0)</f>
        <v>0</v>
      </c>
      <c r="BF269" s="219">
        <f>IF(N269="snížená",J269,0)</f>
        <v>0</v>
      </c>
      <c r="BG269" s="219">
        <f>IF(N269="zákl. přenesená",J269,0)</f>
        <v>0</v>
      </c>
      <c r="BH269" s="219">
        <f>IF(N269="sníž. přenesená",J269,0)</f>
        <v>0</v>
      </c>
      <c r="BI269" s="219">
        <f>IF(N269="nulová",J269,0)</f>
        <v>0</v>
      </c>
      <c r="BJ269" s="14" t="s">
        <v>86</v>
      </c>
      <c r="BK269" s="219">
        <f>ROUND(I269*H269,2)</f>
        <v>0</v>
      </c>
      <c r="BL269" s="14" t="s">
        <v>213</v>
      </c>
      <c r="BM269" s="218" t="s">
        <v>1298</v>
      </c>
    </row>
    <row r="270" s="2" customFormat="1" ht="16.5" customHeight="1">
      <c r="A270" s="35"/>
      <c r="B270" s="36"/>
      <c r="C270" s="233" t="s">
        <v>1299</v>
      </c>
      <c r="D270" s="233" t="s">
        <v>307</v>
      </c>
      <c r="E270" s="234" t="s">
        <v>1300</v>
      </c>
      <c r="F270" s="235" t="s">
        <v>1301</v>
      </c>
      <c r="G270" s="236" t="s">
        <v>177</v>
      </c>
      <c r="H270" s="237">
        <v>1</v>
      </c>
      <c r="I270" s="238"/>
      <c r="J270" s="239">
        <f>ROUND(I270*H270,2)</f>
        <v>0</v>
      </c>
      <c r="K270" s="235" t="s">
        <v>195</v>
      </c>
      <c r="L270" s="240"/>
      <c r="M270" s="241" t="s">
        <v>1</v>
      </c>
      <c r="N270" s="242" t="s">
        <v>43</v>
      </c>
      <c r="O270" s="88"/>
      <c r="P270" s="216">
        <f>O270*H270</f>
        <v>0</v>
      </c>
      <c r="Q270" s="216">
        <v>0.0027100000000000002</v>
      </c>
      <c r="R270" s="216">
        <f>Q270*H270</f>
        <v>0.0027100000000000002</v>
      </c>
      <c r="S270" s="216">
        <v>0</v>
      </c>
      <c r="T270" s="217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18" t="s">
        <v>345</v>
      </c>
      <c r="AT270" s="218" t="s">
        <v>307</v>
      </c>
      <c r="AU270" s="218" t="s">
        <v>88</v>
      </c>
      <c r="AY270" s="14" t="s">
        <v>144</v>
      </c>
      <c r="BE270" s="219">
        <f>IF(N270="základní",J270,0)</f>
        <v>0</v>
      </c>
      <c r="BF270" s="219">
        <f>IF(N270="snížená",J270,0)</f>
        <v>0</v>
      </c>
      <c r="BG270" s="219">
        <f>IF(N270="zákl. přenesená",J270,0)</f>
        <v>0</v>
      </c>
      <c r="BH270" s="219">
        <f>IF(N270="sníž. přenesená",J270,0)</f>
        <v>0</v>
      </c>
      <c r="BI270" s="219">
        <f>IF(N270="nulová",J270,0)</f>
        <v>0</v>
      </c>
      <c r="BJ270" s="14" t="s">
        <v>86</v>
      </c>
      <c r="BK270" s="219">
        <f>ROUND(I270*H270,2)</f>
        <v>0</v>
      </c>
      <c r="BL270" s="14" t="s">
        <v>213</v>
      </c>
      <c r="BM270" s="218" t="s">
        <v>1302</v>
      </c>
    </row>
    <row r="271" s="2" customFormat="1" ht="16.5" customHeight="1">
      <c r="A271" s="35"/>
      <c r="B271" s="36"/>
      <c r="C271" s="207" t="s">
        <v>1303</v>
      </c>
      <c r="D271" s="207" t="s">
        <v>147</v>
      </c>
      <c r="E271" s="208" t="s">
        <v>1304</v>
      </c>
      <c r="F271" s="209" t="s">
        <v>1305</v>
      </c>
      <c r="G271" s="210" t="s">
        <v>234</v>
      </c>
      <c r="H271" s="211">
        <v>5</v>
      </c>
      <c r="I271" s="212"/>
      <c r="J271" s="213">
        <f>ROUND(I271*H271,2)</f>
        <v>0</v>
      </c>
      <c r="K271" s="209" t="s">
        <v>195</v>
      </c>
      <c r="L271" s="41"/>
      <c r="M271" s="214" t="s">
        <v>1</v>
      </c>
      <c r="N271" s="215" t="s">
        <v>43</v>
      </c>
      <c r="O271" s="88"/>
      <c r="P271" s="216">
        <f>O271*H271</f>
        <v>0</v>
      </c>
      <c r="Q271" s="216">
        <v>0</v>
      </c>
      <c r="R271" s="216">
        <f>Q271*H271</f>
        <v>0</v>
      </c>
      <c r="S271" s="216">
        <v>0</v>
      </c>
      <c r="T271" s="217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18" t="s">
        <v>213</v>
      </c>
      <c r="AT271" s="218" t="s">
        <v>147</v>
      </c>
      <c r="AU271" s="218" t="s">
        <v>88</v>
      </c>
      <c r="AY271" s="14" t="s">
        <v>144</v>
      </c>
      <c r="BE271" s="219">
        <f>IF(N271="základní",J271,0)</f>
        <v>0</v>
      </c>
      <c r="BF271" s="219">
        <f>IF(N271="snížená",J271,0)</f>
        <v>0</v>
      </c>
      <c r="BG271" s="219">
        <f>IF(N271="zákl. přenesená",J271,0)</f>
        <v>0</v>
      </c>
      <c r="BH271" s="219">
        <f>IF(N271="sníž. přenesená",J271,0)</f>
        <v>0</v>
      </c>
      <c r="BI271" s="219">
        <f>IF(N271="nulová",J271,0)</f>
        <v>0</v>
      </c>
      <c r="BJ271" s="14" t="s">
        <v>86</v>
      </c>
      <c r="BK271" s="219">
        <f>ROUND(I271*H271,2)</f>
        <v>0</v>
      </c>
      <c r="BL271" s="14" t="s">
        <v>213</v>
      </c>
      <c r="BM271" s="218" t="s">
        <v>1306</v>
      </c>
    </row>
    <row r="272" s="2" customFormat="1" ht="16.5" customHeight="1">
      <c r="A272" s="35"/>
      <c r="B272" s="36"/>
      <c r="C272" s="233" t="s">
        <v>1307</v>
      </c>
      <c r="D272" s="233" t="s">
        <v>307</v>
      </c>
      <c r="E272" s="234" t="s">
        <v>1308</v>
      </c>
      <c r="F272" s="235" t="s">
        <v>1309</v>
      </c>
      <c r="G272" s="236" t="s">
        <v>234</v>
      </c>
      <c r="H272" s="237">
        <v>5</v>
      </c>
      <c r="I272" s="238"/>
      <c r="J272" s="239">
        <f>ROUND(I272*H272,2)</f>
        <v>0</v>
      </c>
      <c r="K272" s="235" t="s">
        <v>195</v>
      </c>
      <c r="L272" s="240"/>
      <c r="M272" s="241" t="s">
        <v>1</v>
      </c>
      <c r="N272" s="242" t="s">
        <v>43</v>
      </c>
      <c r="O272" s="88"/>
      <c r="P272" s="216">
        <f>O272*H272</f>
        <v>0</v>
      </c>
      <c r="Q272" s="216">
        <v>0.00155</v>
      </c>
      <c r="R272" s="216">
        <f>Q272*H272</f>
        <v>0.0077499999999999999</v>
      </c>
      <c r="S272" s="216">
        <v>0</v>
      </c>
      <c r="T272" s="217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18" t="s">
        <v>345</v>
      </c>
      <c r="AT272" s="218" t="s">
        <v>307</v>
      </c>
      <c r="AU272" s="218" t="s">
        <v>88</v>
      </c>
      <c r="AY272" s="14" t="s">
        <v>144</v>
      </c>
      <c r="BE272" s="219">
        <f>IF(N272="základní",J272,0)</f>
        <v>0</v>
      </c>
      <c r="BF272" s="219">
        <f>IF(N272="snížená",J272,0)</f>
        <v>0</v>
      </c>
      <c r="BG272" s="219">
        <f>IF(N272="zákl. přenesená",J272,0)</f>
        <v>0</v>
      </c>
      <c r="BH272" s="219">
        <f>IF(N272="sníž. přenesená",J272,0)</f>
        <v>0</v>
      </c>
      <c r="BI272" s="219">
        <f>IF(N272="nulová",J272,0)</f>
        <v>0</v>
      </c>
      <c r="BJ272" s="14" t="s">
        <v>86</v>
      </c>
      <c r="BK272" s="219">
        <f>ROUND(I272*H272,2)</f>
        <v>0</v>
      </c>
      <c r="BL272" s="14" t="s">
        <v>213</v>
      </c>
      <c r="BM272" s="218" t="s">
        <v>1310</v>
      </c>
    </row>
    <row r="273" s="2" customFormat="1" ht="16.5" customHeight="1">
      <c r="A273" s="35"/>
      <c r="B273" s="36"/>
      <c r="C273" s="207" t="s">
        <v>1311</v>
      </c>
      <c r="D273" s="207" t="s">
        <v>147</v>
      </c>
      <c r="E273" s="208" t="s">
        <v>1312</v>
      </c>
      <c r="F273" s="209" t="s">
        <v>1313</v>
      </c>
      <c r="G273" s="210" t="s">
        <v>177</v>
      </c>
      <c r="H273" s="211">
        <v>6</v>
      </c>
      <c r="I273" s="212"/>
      <c r="J273" s="213">
        <f>ROUND(I273*H273,2)</f>
        <v>0</v>
      </c>
      <c r="K273" s="209" t="s">
        <v>195</v>
      </c>
      <c r="L273" s="41"/>
      <c r="M273" s="214" t="s">
        <v>1</v>
      </c>
      <c r="N273" s="215" t="s">
        <v>43</v>
      </c>
      <c r="O273" s="88"/>
      <c r="P273" s="216">
        <f>O273*H273</f>
        <v>0</v>
      </c>
      <c r="Q273" s="216">
        <v>0</v>
      </c>
      <c r="R273" s="216">
        <f>Q273*H273</f>
        <v>0</v>
      </c>
      <c r="S273" s="216">
        <v>0</v>
      </c>
      <c r="T273" s="217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18" t="s">
        <v>213</v>
      </c>
      <c r="AT273" s="218" t="s">
        <v>147</v>
      </c>
      <c r="AU273" s="218" t="s">
        <v>88</v>
      </c>
      <c r="AY273" s="14" t="s">
        <v>144</v>
      </c>
      <c r="BE273" s="219">
        <f>IF(N273="základní",J273,0)</f>
        <v>0</v>
      </c>
      <c r="BF273" s="219">
        <f>IF(N273="snížená",J273,0)</f>
        <v>0</v>
      </c>
      <c r="BG273" s="219">
        <f>IF(N273="zákl. přenesená",J273,0)</f>
        <v>0</v>
      </c>
      <c r="BH273" s="219">
        <f>IF(N273="sníž. přenesená",J273,0)</f>
        <v>0</v>
      </c>
      <c r="BI273" s="219">
        <f>IF(N273="nulová",J273,0)</f>
        <v>0</v>
      </c>
      <c r="BJ273" s="14" t="s">
        <v>86</v>
      </c>
      <c r="BK273" s="219">
        <f>ROUND(I273*H273,2)</f>
        <v>0</v>
      </c>
      <c r="BL273" s="14" t="s">
        <v>213</v>
      </c>
      <c r="BM273" s="218" t="s">
        <v>1314</v>
      </c>
    </row>
    <row r="274" s="2" customFormat="1" ht="16.5" customHeight="1">
      <c r="A274" s="35"/>
      <c r="B274" s="36"/>
      <c r="C274" s="233" t="s">
        <v>1315</v>
      </c>
      <c r="D274" s="233" t="s">
        <v>307</v>
      </c>
      <c r="E274" s="234" t="s">
        <v>1316</v>
      </c>
      <c r="F274" s="235" t="s">
        <v>1317</v>
      </c>
      <c r="G274" s="236" t="s">
        <v>177</v>
      </c>
      <c r="H274" s="237">
        <v>6</v>
      </c>
      <c r="I274" s="238"/>
      <c r="J274" s="239">
        <f>ROUND(I274*H274,2)</f>
        <v>0</v>
      </c>
      <c r="K274" s="235" t="s">
        <v>195</v>
      </c>
      <c r="L274" s="240"/>
      <c r="M274" s="241" t="s">
        <v>1</v>
      </c>
      <c r="N274" s="242" t="s">
        <v>43</v>
      </c>
      <c r="O274" s="88"/>
      <c r="P274" s="216">
        <f>O274*H274</f>
        <v>0</v>
      </c>
      <c r="Q274" s="216">
        <v>0.00025000000000000001</v>
      </c>
      <c r="R274" s="216">
        <f>Q274*H274</f>
        <v>0.0015</v>
      </c>
      <c r="S274" s="216">
        <v>0</v>
      </c>
      <c r="T274" s="217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18" t="s">
        <v>345</v>
      </c>
      <c r="AT274" s="218" t="s">
        <v>307</v>
      </c>
      <c r="AU274" s="218" t="s">
        <v>88</v>
      </c>
      <c r="AY274" s="14" t="s">
        <v>144</v>
      </c>
      <c r="BE274" s="219">
        <f>IF(N274="základní",J274,0)</f>
        <v>0</v>
      </c>
      <c r="BF274" s="219">
        <f>IF(N274="snížená",J274,0)</f>
        <v>0</v>
      </c>
      <c r="BG274" s="219">
        <f>IF(N274="zákl. přenesená",J274,0)</f>
        <v>0</v>
      </c>
      <c r="BH274" s="219">
        <f>IF(N274="sníž. přenesená",J274,0)</f>
        <v>0</v>
      </c>
      <c r="BI274" s="219">
        <f>IF(N274="nulová",J274,0)</f>
        <v>0</v>
      </c>
      <c r="BJ274" s="14" t="s">
        <v>86</v>
      </c>
      <c r="BK274" s="219">
        <f>ROUND(I274*H274,2)</f>
        <v>0</v>
      </c>
      <c r="BL274" s="14" t="s">
        <v>213</v>
      </c>
      <c r="BM274" s="218" t="s">
        <v>1318</v>
      </c>
    </row>
    <row r="275" s="2" customFormat="1" ht="16.5" customHeight="1">
      <c r="A275" s="35"/>
      <c r="B275" s="36"/>
      <c r="C275" s="207" t="s">
        <v>1319</v>
      </c>
      <c r="D275" s="207" t="s">
        <v>147</v>
      </c>
      <c r="E275" s="208" t="s">
        <v>1320</v>
      </c>
      <c r="F275" s="209" t="s">
        <v>1321</v>
      </c>
      <c r="G275" s="210" t="s">
        <v>177</v>
      </c>
      <c r="H275" s="211">
        <v>2</v>
      </c>
      <c r="I275" s="212"/>
      <c r="J275" s="213">
        <f>ROUND(I275*H275,2)</f>
        <v>0</v>
      </c>
      <c r="K275" s="209" t="s">
        <v>195</v>
      </c>
      <c r="L275" s="41"/>
      <c r="M275" s="214" t="s">
        <v>1</v>
      </c>
      <c r="N275" s="215" t="s">
        <v>43</v>
      </c>
      <c r="O275" s="88"/>
      <c r="P275" s="216">
        <f>O275*H275</f>
        <v>0</v>
      </c>
      <c r="Q275" s="216">
        <v>0</v>
      </c>
      <c r="R275" s="216">
        <f>Q275*H275</f>
        <v>0</v>
      </c>
      <c r="S275" s="216">
        <v>0</v>
      </c>
      <c r="T275" s="217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18" t="s">
        <v>213</v>
      </c>
      <c r="AT275" s="218" t="s">
        <v>147</v>
      </c>
      <c r="AU275" s="218" t="s">
        <v>88</v>
      </c>
      <c r="AY275" s="14" t="s">
        <v>144</v>
      </c>
      <c r="BE275" s="219">
        <f>IF(N275="základní",J275,0)</f>
        <v>0</v>
      </c>
      <c r="BF275" s="219">
        <f>IF(N275="snížená",J275,0)</f>
        <v>0</v>
      </c>
      <c r="BG275" s="219">
        <f>IF(N275="zákl. přenesená",J275,0)</f>
        <v>0</v>
      </c>
      <c r="BH275" s="219">
        <f>IF(N275="sníž. přenesená",J275,0)</f>
        <v>0</v>
      </c>
      <c r="BI275" s="219">
        <f>IF(N275="nulová",J275,0)</f>
        <v>0</v>
      </c>
      <c r="BJ275" s="14" t="s">
        <v>86</v>
      </c>
      <c r="BK275" s="219">
        <f>ROUND(I275*H275,2)</f>
        <v>0</v>
      </c>
      <c r="BL275" s="14" t="s">
        <v>213</v>
      </c>
      <c r="BM275" s="218" t="s">
        <v>1322</v>
      </c>
    </row>
    <row r="276" s="2" customFormat="1" ht="16.5" customHeight="1">
      <c r="A276" s="35"/>
      <c r="B276" s="36"/>
      <c r="C276" s="233" t="s">
        <v>1323</v>
      </c>
      <c r="D276" s="233" t="s">
        <v>307</v>
      </c>
      <c r="E276" s="234" t="s">
        <v>1324</v>
      </c>
      <c r="F276" s="235" t="s">
        <v>1325</v>
      </c>
      <c r="G276" s="236" t="s">
        <v>177</v>
      </c>
      <c r="H276" s="237">
        <v>2</v>
      </c>
      <c r="I276" s="238"/>
      <c r="J276" s="239">
        <f>ROUND(I276*H276,2)</f>
        <v>0</v>
      </c>
      <c r="K276" s="235" t="s">
        <v>195</v>
      </c>
      <c r="L276" s="240"/>
      <c r="M276" s="241" t="s">
        <v>1</v>
      </c>
      <c r="N276" s="242" t="s">
        <v>43</v>
      </c>
      <c r="O276" s="88"/>
      <c r="P276" s="216">
        <f>O276*H276</f>
        <v>0</v>
      </c>
      <c r="Q276" s="216">
        <v>0.00079000000000000001</v>
      </c>
      <c r="R276" s="216">
        <f>Q276*H276</f>
        <v>0.00158</v>
      </c>
      <c r="S276" s="216">
        <v>0</v>
      </c>
      <c r="T276" s="217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18" t="s">
        <v>345</v>
      </c>
      <c r="AT276" s="218" t="s">
        <v>307</v>
      </c>
      <c r="AU276" s="218" t="s">
        <v>88</v>
      </c>
      <c r="AY276" s="14" t="s">
        <v>144</v>
      </c>
      <c r="BE276" s="219">
        <f>IF(N276="základní",J276,0)</f>
        <v>0</v>
      </c>
      <c r="BF276" s="219">
        <f>IF(N276="snížená",J276,0)</f>
        <v>0</v>
      </c>
      <c r="BG276" s="219">
        <f>IF(N276="zákl. přenesená",J276,0)</f>
        <v>0</v>
      </c>
      <c r="BH276" s="219">
        <f>IF(N276="sníž. přenesená",J276,0)</f>
        <v>0</v>
      </c>
      <c r="BI276" s="219">
        <f>IF(N276="nulová",J276,0)</f>
        <v>0</v>
      </c>
      <c r="BJ276" s="14" t="s">
        <v>86</v>
      </c>
      <c r="BK276" s="219">
        <f>ROUND(I276*H276,2)</f>
        <v>0</v>
      </c>
      <c r="BL276" s="14" t="s">
        <v>213</v>
      </c>
      <c r="BM276" s="218" t="s">
        <v>1326</v>
      </c>
    </row>
    <row r="277" s="11" customFormat="1" ht="22.8" customHeight="1">
      <c r="A277" s="11"/>
      <c r="B277" s="193"/>
      <c r="C277" s="194"/>
      <c r="D277" s="195" t="s">
        <v>77</v>
      </c>
      <c r="E277" s="231" t="s">
        <v>1327</v>
      </c>
      <c r="F277" s="231" t="s">
        <v>1328</v>
      </c>
      <c r="G277" s="194"/>
      <c r="H277" s="194"/>
      <c r="I277" s="197"/>
      <c r="J277" s="232">
        <f>BK277</f>
        <v>0</v>
      </c>
      <c r="K277" s="194"/>
      <c r="L277" s="199"/>
      <c r="M277" s="200"/>
      <c r="N277" s="201"/>
      <c r="O277" s="201"/>
      <c r="P277" s="202">
        <f>SUM(P278:P292)</f>
        <v>0</v>
      </c>
      <c r="Q277" s="201"/>
      <c r="R277" s="202">
        <f>SUM(R278:R292)</f>
        <v>0.56889900000000004</v>
      </c>
      <c r="S277" s="201"/>
      <c r="T277" s="203">
        <f>SUM(T278:T292)</f>
        <v>0</v>
      </c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R277" s="204" t="s">
        <v>88</v>
      </c>
      <c r="AT277" s="205" t="s">
        <v>77</v>
      </c>
      <c r="AU277" s="205" t="s">
        <v>86</v>
      </c>
      <c r="AY277" s="204" t="s">
        <v>144</v>
      </c>
      <c r="BK277" s="206">
        <f>SUM(BK278:BK292)</f>
        <v>0</v>
      </c>
    </row>
    <row r="278" s="2" customFormat="1" ht="24.15" customHeight="1">
      <c r="A278" s="35"/>
      <c r="B278" s="36"/>
      <c r="C278" s="207" t="s">
        <v>1329</v>
      </c>
      <c r="D278" s="207" t="s">
        <v>147</v>
      </c>
      <c r="E278" s="208" t="s">
        <v>1330</v>
      </c>
      <c r="F278" s="209" t="s">
        <v>1331</v>
      </c>
      <c r="G278" s="210" t="s">
        <v>230</v>
      </c>
      <c r="H278" s="211">
        <v>12.960000000000001</v>
      </c>
      <c r="I278" s="212"/>
      <c r="J278" s="213">
        <f>ROUND(I278*H278,2)</f>
        <v>0</v>
      </c>
      <c r="K278" s="209" t="s">
        <v>195</v>
      </c>
      <c r="L278" s="41"/>
      <c r="M278" s="214" t="s">
        <v>1</v>
      </c>
      <c r="N278" s="215" t="s">
        <v>43</v>
      </c>
      <c r="O278" s="88"/>
      <c r="P278" s="216">
        <f>O278*H278</f>
        <v>0</v>
      </c>
      <c r="Q278" s="216">
        <v>0</v>
      </c>
      <c r="R278" s="216">
        <f>Q278*H278</f>
        <v>0</v>
      </c>
      <c r="S278" s="216">
        <v>0</v>
      </c>
      <c r="T278" s="217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18" t="s">
        <v>213</v>
      </c>
      <c r="AT278" s="218" t="s">
        <v>147</v>
      </c>
      <c r="AU278" s="218" t="s">
        <v>88</v>
      </c>
      <c r="AY278" s="14" t="s">
        <v>144</v>
      </c>
      <c r="BE278" s="219">
        <f>IF(N278="základní",J278,0)</f>
        <v>0</v>
      </c>
      <c r="BF278" s="219">
        <f>IF(N278="snížená",J278,0)</f>
        <v>0</v>
      </c>
      <c r="BG278" s="219">
        <f>IF(N278="zákl. přenesená",J278,0)</f>
        <v>0</v>
      </c>
      <c r="BH278" s="219">
        <f>IF(N278="sníž. přenesená",J278,0)</f>
        <v>0</v>
      </c>
      <c r="BI278" s="219">
        <f>IF(N278="nulová",J278,0)</f>
        <v>0</v>
      </c>
      <c r="BJ278" s="14" t="s">
        <v>86</v>
      </c>
      <c r="BK278" s="219">
        <f>ROUND(I278*H278,2)</f>
        <v>0</v>
      </c>
      <c r="BL278" s="14" t="s">
        <v>213</v>
      </c>
      <c r="BM278" s="218" t="s">
        <v>1332</v>
      </c>
    </row>
    <row r="279" s="2" customFormat="1" ht="16.5" customHeight="1">
      <c r="A279" s="35"/>
      <c r="B279" s="36"/>
      <c r="C279" s="233" t="s">
        <v>1333</v>
      </c>
      <c r="D279" s="233" t="s">
        <v>307</v>
      </c>
      <c r="E279" s="234" t="s">
        <v>1334</v>
      </c>
      <c r="F279" s="235" t="s">
        <v>1335</v>
      </c>
      <c r="G279" s="236" t="s">
        <v>177</v>
      </c>
      <c r="H279" s="237">
        <v>90</v>
      </c>
      <c r="I279" s="238"/>
      <c r="J279" s="239">
        <f>ROUND(I279*H279,2)</f>
        <v>0</v>
      </c>
      <c r="K279" s="235" t="s">
        <v>195</v>
      </c>
      <c r="L279" s="240"/>
      <c r="M279" s="241" t="s">
        <v>1</v>
      </c>
      <c r="N279" s="242" t="s">
        <v>43</v>
      </c>
      <c r="O279" s="88"/>
      <c r="P279" s="216">
        <f>O279*H279</f>
        <v>0</v>
      </c>
      <c r="Q279" s="216">
        <v>0.0043</v>
      </c>
      <c r="R279" s="216">
        <f>Q279*H279</f>
        <v>0.38700000000000001</v>
      </c>
      <c r="S279" s="216">
        <v>0</v>
      </c>
      <c r="T279" s="217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18" t="s">
        <v>345</v>
      </c>
      <c r="AT279" s="218" t="s">
        <v>307</v>
      </c>
      <c r="AU279" s="218" t="s">
        <v>88</v>
      </c>
      <c r="AY279" s="14" t="s">
        <v>144</v>
      </c>
      <c r="BE279" s="219">
        <f>IF(N279="základní",J279,0)</f>
        <v>0</v>
      </c>
      <c r="BF279" s="219">
        <f>IF(N279="snížená",J279,0)</f>
        <v>0</v>
      </c>
      <c r="BG279" s="219">
        <f>IF(N279="zákl. přenesená",J279,0)</f>
        <v>0</v>
      </c>
      <c r="BH279" s="219">
        <f>IF(N279="sníž. přenesená",J279,0)</f>
        <v>0</v>
      </c>
      <c r="BI279" s="219">
        <f>IF(N279="nulová",J279,0)</f>
        <v>0</v>
      </c>
      <c r="BJ279" s="14" t="s">
        <v>86</v>
      </c>
      <c r="BK279" s="219">
        <f>ROUND(I279*H279,2)</f>
        <v>0</v>
      </c>
      <c r="BL279" s="14" t="s">
        <v>213</v>
      </c>
      <c r="BM279" s="218" t="s">
        <v>1336</v>
      </c>
    </row>
    <row r="280" s="2" customFormat="1">
      <c r="A280" s="35"/>
      <c r="B280" s="36"/>
      <c r="C280" s="37"/>
      <c r="D280" s="243" t="s">
        <v>530</v>
      </c>
      <c r="E280" s="37"/>
      <c r="F280" s="244" t="s">
        <v>1337</v>
      </c>
      <c r="G280" s="37"/>
      <c r="H280" s="37"/>
      <c r="I280" s="245"/>
      <c r="J280" s="37"/>
      <c r="K280" s="37"/>
      <c r="L280" s="41"/>
      <c r="M280" s="246"/>
      <c r="N280" s="247"/>
      <c r="O280" s="88"/>
      <c r="P280" s="88"/>
      <c r="Q280" s="88"/>
      <c r="R280" s="88"/>
      <c r="S280" s="88"/>
      <c r="T280" s="89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T280" s="14" t="s">
        <v>530</v>
      </c>
      <c r="AU280" s="14" t="s">
        <v>88</v>
      </c>
    </row>
    <row r="281" s="2" customFormat="1" ht="24.15" customHeight="1">
      <c r="A281" s="35"/>
      <c r="B281" s="36"/>
      <c r="C281" s="233" t="s">
        <v>1338</v>
      </c>
      <c r="D281" s="233" t="s">
        <v>307</v>
      </c>
      <c r="E281" s="234" t="s">
        <v>1339</v>
      </c>
      <c r="F281" s="235" t="s">
        <v>1340</v>
      </c>
      <c r="G281" s="236" t="s">
        <v>177</v>
      </c>
      <c r="H281" s="237">
        <v>9</v>
      </c>
      <c r="I281" s="238"/>
      <c r="J281" s="239">
        <f>ROUND(I281*H281,2)</f>
        <v>0</v>
      </c>
      <c r="K281" s="235" t="s">
        <v>195</v>
      </c>
      <c r="L281" s="240"/>
      <c r="M281" s="241" t="s">
        <v>1</v>
      </c>
      <c r="N281" s="242" t="s">
        <v>43</v>
      </c>
      <c r="O281" s="88"/>
      <c r="P281" s="216">
        <f>O281*H281</f>
        <v>0</v>
      </c>
      <c r="Q281" s="216">
        <v>0.0073000000000000001</v>
      </c>
      <c r="R281" s="216">
        <f>Q281*H281</f>
        <v>0.065699999999999995</v>
      </c>
      <c r="S281" s="216">
        <v>0</v>
      </c>
      <c r="T281" s="217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18" t="s">
        <v>345</v>
      </c>
      <c r="AT281" s="218" t="s">
        <v>307</v>
      </c>
      <c r="AU281" s="218" t="s">
        <v>88</v>
      </c>
      <c r="AY281" s="14" t="s">
        <v>144</v>
      </c>
      <c r="BE281" s="219">
        <f>IF(N281="základní",J281,0)</f>
        <v>0</v>
      </c>
      <c r="BF281" s="219">
        <f>IF(N281="snížená",J281,0)</f>
        <v>0</v>
      </c>
      <c r="BG281" s="219">
        <f>IF(N281="zákl. přenesená",J281,0)</f>
        <v>0</v>
      </c>
      <c r="BH281" s="219">
        <f>IF(N281="sníž. přenesená",J281,0)</f>
        <v>0</v>
      </c>
      <c r="BI281" s="219">
        <f>IF(N281="nulová",J281,0)</f>
        <v>0</v>
      </c>
      <c r="BJ281" s="14" t="s">
        <v>86</v>
      </c>
      <c r="BK281" s="219">
        <f>ROUND(I281*H281,2)</f>
        <v>0</v>
      </c>
      <c r="BL281" s="14" t="s">
        <v>213</v>
      </c>
      <c r="BM281" s="218" t="s">
        <v>1341</v>
      </c>
    </row>
    <row r="282" s="2" customFormat="1" ht="24.15" customHeight="1">
      <c r="A282" s="35"/>
      <c r="B282" s="36"/>
      <c r="C282" s="233" t="s">
        <v>1342</v>
      </c>
      <c r="D282" s="233" t="s">
        <v>307</v>
      </c>
      <c r="E282" s="234" t="s">
        <v>1343</v>
      </c>
      <c r="F282" s="235" t="s">
        <v>1344</v>
      </c>
      <c r="G282" s="236" t="s">
        <v>177</v>
      </c>
      <c r="H282" s="237">
        <v>9</v>
      </c>
      <c r="I282" s="238"/>
      <c r="J282" s="239">
        <f>ROUND(I282*H282,2)</f>
        <v>0</v>
      </c>
      <c r="K282" s="235" t="s">
        <v>195</v>
      </c>
      <c r="L282" s="240"/>
      <c r="M282" s="241" t="s">
        <v>1</v>
      </c>
      <c r="N282" s="242" t="s">
        <v>43</v>
      </c>
      <c r="O282" s="88"/>
      <c r="P282" s="216">
        <f>O282*H282</f>
        <v>0</v>
      </c>
      <c r="Q282" s="216">
        <v>0.0073000000000000001</v>
      </c>
      <c r="R282" s="216">
        <f>Q282*H282</f>
        <v>0.065699999999999995</v>
      </c>
      <c r="S282" s="216">
        <v>0</v>
      </c>
      <c r="T282" s="217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18" t="s">
        <v>345</v>
      </c>
      <c r="AT282" s="218" t="s">
        <v>307</v>
      </c>
      <c r="AU282" s="218" t="s">
        <v>88</v>
      </c>
      <c r="AY282" s="14" t="s">
        <v>144</v>
      </c>
      <c r="BE282" s="219">
        <f>IF(N282="základní",J282,0)</f>
        <v>0</v>
      </c>
      <c r="BF282" s="219">
        <f>IF(N282="snížená",J282,0)</f>
        <v>0</v>
      </c>
      <c r="BG282" s="219">
        <f>IF(N282="zákl. přenesená",J282,0)</f>
        <v>0</v>
      </c>
      <c r="BH282" s="219">
        <f>IF(N282="sníž. přenesená",J282,0)</f>
        <v>0</v>
      </c>
      <c r="BI282" s="219">
        <f>IF(N282="nulová",J282,0)</f>
        <v>0</v>
      </c>
      <c r="BJ282" s="14" t="s">
        <v>86</v>
      </c>
      <c r="BK282" s="219">
        <f>ROUND(I282*H282,2)</f>
        <v>0</v>
      </c>
      <c r="BL282" s="14" t="s">
        <v>213</v>
      </c>
      <c r="BM282" s="218" t="s">
        <v>1345</v>
      </c>
    </row>
    <row r="283" s="2" customFormat="1" ht="16.5" customHeight="1">
      <c r="A283" s="35"/>
      <c r="B283" s="36"/>
      <c r="C283" s="207" t="s">
        <v>1346</v>
      </c>
      <c r="D283" s="207" t="s">
        <v>147</v>
      </c>
      <c r="E283" s="208" t="s">
        <v>1347</v>
      </c>
      <c r="F283" s="209" t="s">
        <v>1348</v>
      </c>
      <c r="G283" s="210" t="s">
        <v>234</v>
      </c>
      <c r="H283" s="211">
        <v>7.2000000000000002</v>
      </c>
      <c r="I283" s="212"/>
      <c r="J283" s="213">
        <f>ROUND(I283*H283,2)</f>
        <v>0</v>
      </c>
      <c r="K283" s="209" t="s">
        <v>195</v>
      </c>
      <c r="L283" s="41"/>
      <c r="M283" s="214" t="s">
        <v>1</v>
      </c>
      <c r="N283" s="215" t="s">
        <v>43</v>
      </c>
      <c r="O283" s="88"/>
      <c r="P283" s="216">
        <f>O283*H283</f>
        <v>0</v>
      </c>
      <c r="Q283" s="216">
        <v>1.4E-05</v>
      </c>
      <c r="R283" s="216">
        <f>Q283*H283</f>
        <v>0.0001008</v>
      </c>
      <c r="S283" s="216">
        <v>0</v>
      </c>
      <c r="T283" s="217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18" t="s">
        <v>213</v>
      </c>
      <c r="AT283" s="218" t="s">
        <v>147</v>
      </c>
      <c r="AU283" s="218" t="s">
        <v>88</v>
      </c>
      <c r="AY283" s="14" t="s">
        <v>144</v>
      </c>
      <c r="BE283" s="219">
        <f>IF(N283="základní",J283,0)</f>
        <v>0</v>
      </c>
      <c r="BF283" s="219">
        <f>IF(N283="snížená",J283,0)</f>
        <v>0</v>
      </c>
      <c r="BG283" s="219">
        <f>IF(N283="zákl. přenesená",J283,0)</f>
        <v>0</v>
      </c>
      <c r="BH283" s="219">
        <f>IF(N283="sníž. přenesená",J283,0)</f>
        <v>0</v>
      </c>
      <c r="BI283" s="219">
        <f>IF(N283="nulová",J283,0)</f>
        <v>0</v>
      </c>
      <c r="BJ283" s="14" t="s">
        <v>86</v>
      </c>
      <c r="BK283" s="219">
        <f>ROUND(I283*H283,2)</f>
        <v>0</v>
      </c>
      <c r="BL283" s="14" t="s">
        <v>213</v>
      </c>
      <c r="BM283" s="218" t="s">
        <v>1349</v>
      </c>
    </row>
    <row r="284" s="2" customFormat="1" ht="16.5" customHeight="1">
      <c r="A284" s="35"/>
      <c r="B284" s="36"/>
      <c r="C284" s="233" t="s">
        <v>1350</v>
      </c>
      <c r="D284" s="233" t="s">
        <v>307</v>
      </c>
      <c r="E284" s="234" t="s">
        <v>1351</v>
      </c>
      <c r="F284" s="235" t="s">
        <v>1352</v>
      </c>
      <c r="G284" s="236" t="s">
        <v>234</v>
      </c>
      <c r="H284" s="237">
        <v>7.2000000000000002</v>
      </c>
      <c r="I284" s="238"/>
      <c r="J284" s="239">
        <f>ROUND(I284*H284,2)</f>
        <v>0</v>
      </c>
      <c r="K284" s="235" t="s">
        <v>195</v>
      </c>
      <c r="L284" s="240"/>
      <c r="M284" s="241" t="s">
        <v>1</v>
      </c>
      <c r="N284" s="242" t="s">
        <v>43</v>
      </c>
      <c r="O284" s="88"/>
      <c r="P284" s="216">
        <f>O284*H284</f>
        <v>0</v>
      </c>
      <c r="Q284" s="216">
        <v>0.00020000000000000001</v>
      </c>
      <c r="R284" s="216">
        <f>Q284*H284</f>
        <v>0.0014400000000000001</v>
      </c>
      <c r="S284" s="216">
        <v>0</v>
      </c>
      <c r="T284" s="217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18" t="s">
        <v>345</v>
      </c>
      <c r="AT284" s="218" t="s">
        <v>307</v>
      </c>
      <c r="AU284" s="218" t="s">
        <v>88</v>
      </c>
      <c r="AY284" s="14" t="s">
        <v>144</v>
      </c>
      <c r="BE284" s="219">
        <f>IF(N284="základní",J284,0)</f>
        <v>0</v>
      </c>
      <c r="BF284" s="219">
        <f>IF(N284="snížená",J284,0)</f>
        <v>0</v>
      </c>
      <c r="BG284" s="219">
        <f>IF(N284="zákl. přenesená",J284,0)</f>
        <v>0</v>
      </c>
      <c r="BH284" s="219">
        <f>IF(N284="sníž. přenesená",J284,0)</f>
        <v>0</v>
      </c>
      <c r="BI284" s="219">
        <f>IF(N284="nulová",J284,0)</f>
        <v>0</v>
      </c>
      <c r="BJ284" s="14" t="s">
        <v>86</v>
      </c>
      <c r="BK284" s="219">
        <f>ROUND(I284*H284,2)</f>
        <v>0</v>
      </c>
      <c r="BL284" s="14" t="s">
        <v>213</v>
      </c>
      <c r="BM284" s="218" t="s">
        <v>1353</v>
      </c>
    </row>
    <row r="285" s="2" customFormat="1">
      <c r="A285" s="35"/>
      <c r="B285" s="36"/>
      <c r="C285" s="37"/>
      <c r="D285" s="243" t="s">
        <v>530</v>
      </c>
      <c r="E285" s="37"/>
      <c r="F285" s="244" t="s">
        <v>1354</v>
      </c>
      <c r="G285" s="37"/>
      <c r="H285" s="37"/>
      <c r="I285" s="245"/>
      <c r="J285" s="37"/>
      <c r="K285" s="37"/>
      <c r="L285" s="41"/>
      <c r="M285" s="246"/>
      <c r="N285" s="247"/>
      <c r="O285" s="88"/>
      <c r="P285" s="88"/>
      <c r="Q285" s="88"/>
      <c r="R285" s="88"/>
      <c r="S285" s="88"/>
      <c r="T285" s="89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T285" s="14" t="s">
        <v>530</v>
      </c>
      <c r="AU285" s="14" t="s">
        <v>88</v>
      </c>
    </row>
    <row r="286" s="2" customFormat="1" ht="24.15" customHeight="1">
      <c r="A286" s="35"/>
      <c r="B286" s="36"/>
      <c r="C286" s="207" t="s">
        <v>1355</v>
      </c>
      <c r="D286" s="207" t="s">
        <v>147</v>
      </c>
      <c r="E286" s="208" t="s">
        <v>1356</v>
      </c>
      <c r="F286" s="209" t="s">
        <v>1357</v>
      </c>
      <c r="G286" s="210" t="s">
        <v>234</v>
      </c>
      <c r="H286" s="211">
        <v>3.6000000000000001</v>
      </c>
      <c r="I286" s="212"/>
      <c r="J286" s="213">
        <f>ROUND(I286*H286,2)</f>
        <v>0</v>
      </c>
      <c r="K286" s="209" t="s">
        <v>195</v>
      </c>
      <c r="L286" s="41"/>
      <c r="M286" s="214" t="s">
        <v>1</v>
      </c>
      <c r="N286" s="215" t="s">
        <v>43</v>
      </c>
      <c r="O286" s="88"/>
      <c r="P286" s="216">
        <f>O286*H286</f>
        <v>0</v>
      </c>
      <c r="Q286" s="216">
        <v>0.0013285</v>
      </c>
      <c r="R286" s="216">
        <f>Q286*H286</f>
        <v>0.0047826000000000006</v>
      </c>
      <c r="S286" s="216">
        <v>0</v>
      </c>
      <c r="T286" s="217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18" t="s">
        <v>213</v>
      </c>
      <c r="AT286" s="218" t="s">
        <v>147</v>
      </c>
      <c r="AU286" s="218" t="s">
        <v>88</v>
      </c>
      <c r="AY286" s="14" t="s">
        <v>144</v>
      </c>
      <c r="BE286" s="219">
        <f>IF(N286="základní",J286,0)</f>
        <v>0</v>
      </c>
      <c r="BF286" s="219">
        <f>IF(N286="snížená",J286,0)</f>
        <v>0</v>
      </c>
      <c r="BG286" s="219">
        <f>IF(N286="zákl. přenesená",J286,0)</f>
        <v>0</v>
      </c>
      <c r="BH286" s="219">
        <f>IF(N286="sníž. přenesená",J286,0)</f>
        <v>0</v>
      </c>
      <c r="BI286" s="219">
        <f>IF(N286="nulová",J286,0)</f>
        <v>0</v>
      </c>
      <c r="BJ286" s="14" t="s">
        <v>86</v>
      </c>
      <c r="BK286" s="219">
        <f>ROUND(I286*H286,2)</f>
        <v>0</v>
      </c>
      <c r="BL286" s="14" t="s">
        <v>213</v>
      </c>
      <c r="BM286" s="218" t="s">
        <v>1358</v>
      </c>
    </row>
    <row r="287" s="2" customFormat="1" ht="24.15" customHeight="1">
      <c r="A287" s="35"/>
      <c r="B287" s="36"/>
      <c r="C287" s="233" t="s">
        <v>1359</v>
      </c>
      <c r="D287" s="233" t="s">
        <v>307</v>
      </c>
      <c r="E287" s="234" t="s">
        <v>1360</v>
      </c>
      <c r="F287" s="235" t="s">
        <v>1361</v>
      </c>
      <c r="G287" s="236" t="s">
        <v>177</v>
      </c>
      <c r="H287" s="237">
        <v>9</v>
      </c>
      <c r="I287" s="238"/>
      <c r="J287" s="239">
        <f>ROUND(I287*H287,2)</f>
        <v>0</v>
      </c>
      <c r="K287" s="235" t="s">
        <v>195</v>
      </c>
      <c r="L287" s="240"/>
      <c r="M287" s="241" t="s">
        <v>1</v>
      </c>
      <c r="N287" s="242" t="s">
        <v>43</v>
      </c>
      <c r="O287" s="88"/>
      <c r="P287" s="216">
        <f>O287*H287</f>
        <v>0</v>
      </c>
      <c r="Q287" s="216">
        <v>0.0044999999999999997</v>
      </c>
      <c r="R287" s="216">
        <f>Q287*H287</f>
        <v>0.040499999999999994</v>
      </c>
      <c r="S287" s="216">
        <v>0</v>
      </c>
      <c r="T287" s="217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18" t="s">
        <v>345</v>
      </c>
      <c r="AT287" s="218" t="s">
        <v>307</v>
      </c>
      <c r="AU287" s="218" t="s">
        <v>88</v>
      </c>
      <c r="AY287" s="14" t="s">
        <v>144</v>
      </c>
      <c r="BE287" s="219">
        <f>IF(N287="základní",J287,0)</f>
        <v>0</v>
      </c>
      <c r="BF287" s="219">
        <f>IF(N287="snížená",J287,0)</f>
        <v>0</v>
      </c>
      <c r="BG287" s="219">
        <f>IF(N287="zákl. přenesená",J287,0)</f>
        <v>0</v>
      </c>
      <c r="BH287" s="219">
        <f>IF(N287="sníž. přenesená",J287,0)</f>
        <v>0</v>
      </c>
      <c r="BI287" s="219">
        <f>IF(N287="nulová",J287,0)</f>
        <v>0</v>
      </c>
      <c r="BJ287" s="14" t="s">
        <v>86</v>
      </c>
      <c r="BK287" s="219">
        <f>ROUND(I287*H287,2)</f>
        <v>0</v>
      </c>
      <c r="BL287" s="14" t="s">
        <v>213</v>
      </c>
      <c r="BM287" s="218" t="s">
        <v>1362</v>
      </c>
    </row>
    <row r="288" s="2" customFormat="1">
      <c r="A288" s="35"/>
      <c r="B288" s="36"/>
      <c r="C288" s="37"/>
      <c r="D288" s="243" t="s">
        <v>530</v>
      </c>
      <c r="E288" s="37"/>
      <c r="F288" s="244" t="s">
        <v>1363</v>
      </c>
      <c r="G288" s="37"/>
      <c r="H288" s="37"/>
      <c r="I288" s="245"/>
      <c r="J288" s="37"/>
      <c r="K288" s="37"/>
      <c r="L288" s="41"/>
      <c r="M288" s="246"/>
      <c r="N288" s="247"/>
      <c r="O288" s="88"/>
      <c r="P288" s="88"/>
      <c r="Q288" s="88"/>
      <c r="R288" s="88"/>
      <c r="S288" s="88"/>
      <c r="T288" s="89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T288" s="14" t="s">
        <v>530</v>
      </c>
      <c r="AU288" s="14" t="s">
        <v>88</v>
      </c>
    </row>
    <row r="289" s="2" customFormat="1" ht="33" customHeight="1">
      <c r="A289" s="35"/>
      <c r="B289" s="36"/>
      <c r="C289" s="233" t="s">
        <v>1364</v>
      </c>
      <c r="D289" s="233" t="s">
        <v>307</v>
      </c>
      <c r="E289" s="234" t="s">
        <v>1365</v>
      </c>
      <c r="F289" s="235" t="s">
        <v>1366</v>
      </c>
      <c r="G289" s="236" t="s">
        <v>234</v>
      </c>
      <c r="H289" s="237">
        <v>3.6000000000000001</v>
      </c>
      <c r="I289" s="238"/>
      <c r="J289" s="239">
        <f>ROUND(I289*H289,2)</f>
        <v>0</v>
      </c>
      <c r="K289" s="235" t="s">
        <v>195</v>
      </c>
      <c r="L289" s="240"/>
      <c r="M289" s="241" t="s">
        <v>1</v>
      </c>
      <c r="N289" s="242" t="s">
        <v>43</v>
      </c>
      <c r="O289" s="88"/>
      <c r="P289" s="216">
        <f>O289*H289</f>
        <v>0</v>
      </c>
      <c r="Q289" s="216">
        <v>0.00040000000000000002</v>
      </c>
      <c r="R289" s="216">
        <f>Q289*H289</f>
        <v>0.0014400000000000001</v>
      </c>
      <c r="S289" s="216">
        <v>0</v>
      </c>
      <c r="T289" s="217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18" t="s">
        <v>345</v>
      </c>
      <c r="AT289" s="218" t="s">
        <v>307</v>
      </c>
      <c r="AU289" s="218" t="s">
        <v>88</v>
      </c>
      <c r="AY289" s="14" t="s">
        <v>144</v>
      </c>
      <c r="BE289" s="219">
        <f>IF(N289="základní",J289,0)</f>
        <v>0</v>
      </c>
      <c r="BF289" s="219">
        <f>IF(N289="snížená",J289,0)</f>
        <v>0</v>
      </c>
      <c r="BG289" s="219">
        <f>IF(N289="zákl. přenesená",J289,0)</f>
        <v>0</v>
      </c>
      <c r="BH289" s="219">
        <f>IF(N289="sníž. přenesená",J289,0)</f>
        <v>0</v>
      </c>
      <c r="BI289" s="219">
        <f>IF(N289="nulová",J289,0)</f>
        <v>0</v>
      </c>
      <c r="BJ289" s="14" t="s">
        <v>86</v>
      </c>
      <c r="BK289" s="219">
        <f>ROUND(I289*H289,2)</f>
        <v>0</v>
      </c>
      <c r="BL289" s="14" t="s">
        <v>213</v>
      </c>
      <c r="BM289" s="218" t="s">
        <v>1367</v>
      </c>
    </row>
    <row r="290" s="2" customFormat="1">
      <c r="A290" s="35"/>
      <c r="B290" s="36"/>
      <c r="C290" s="37"/>
      <c r="D290" s="243" t="s">
        <v>530</v>
      </c>
      <c r="E290" s="37"/>
      <c r="F290" s="244" t="s">
        <v>1368</v>
      </c>
      <c r="G290" s="37"/>
      <c r="H290" s="37"/>
      <c r="I290" s="245"/>
      <c r="J290" s="37"/>
      <c r="K290" s="37"/>
      <c r="L290" s="41"/>
      <c r="M290" s="246"/>
      <c r="N290" s="247"/>
      <c r="O290" s="88"/>
      <c r="P290" s="88"/>
      <c r="Q290" s="88"/>
      <c r="R290" s="88"/>
      <c r="S290" s="88"/>
      <c r="T290" s="89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T290" s="14" t="s">
        <v>530</v>
      </c>
      <c r="AU290" s="14" t="s">
        <v>88</v>
      </c>
    </row>
    <row r="291" s="2" customFormat="1" ht="24.15" customHeight="1">
      <c r="A291" s="35"/>
      <c r="B291" s="36"/>
      <c r="C291" s="207" t="s">
        <v>1369</v>
      </c>
      <c r="D291" s="207" t="s">
        <v>147</v>
      </c>
      <c r="E291" s="208" t="s">
        <v>1370</v>
      </c>
      <c r="F291" s="209" t="s">
        <v>1371</v>
      </c>
      <c r="G291" s="210" t="s">
        <v>234</v>
      </c>
      <c r="H291" s="211">
        <v>4</v>
      </c>
      <c r="I291" s="212"/>
      <c r="J291" s="213">
        <f>ROUND(I291*H291,2)</f>
        <v>0</v>
      </c>
      <c r="K291" s="209" t="s">
        <v>195</v>
      </c>
      <c r="L291" s="41"/>
      <c r="M291" s="214" t="s">
        <v>1</v>
      </c>
      <c r="N291" s="215" t="s">
        <v>43</v>
      </c>
      <c r="O291" s="88"/>
      <c r="P291" s="216">
        <f>O291*H291</f>
        <v>0</v>
      </c>
      <c r="Q291" s="216">
        <v>0</v>
      </c>
      <c r="R291" s="216">
        <f>Q291*H291</f>
        <v>0</v>
      </c>
      <c r="S291" s="216">
        <v>0</v>
      </c>
      <c r="T291" s="217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18" t="s">
        <v>213</v>
      </c>
      <c r="AT291" s="218" t="s">
        <v>147</v>
      </c>
      <c r="AU291" s="218" t="s">
        <v>88</v>
      </c>
      <c r="AY291" s="14" t="s">
        <v>144</v>
      </c>
      <c r="BE291" s="219">
        <f>IF(N291="základní",J291,0)</f>
        <v>0</v>
      </c>
      <c r="BF291" s="219">
        <f>IF(N291="snížená",J291,0)</f>
        <v>0</v>
      </c>
      <c r="BG291" s="219">
        <f>IF(N291="zákl. přenesená",J291,0)</f>
        <v>0</v>
      </c>
      <c r="BH291" s="219">
        <f>IF(N291="sníž. přenesená",J291,0)</f>
        <v>0</v>
      </c>
      <c r="BI291" s="219">
        <f>IF(N291="nulová",J291,0)</f>
        <v>0</v>
      </c>
      <c r="BJ291" s="14" t="s">
        <v>86</v>
      </c>
      <c r="BK291" s="219">
        <f>ROUND(I291*H291,2)</f>
        <v>0</v>
      </c>
      <c r="BL291" s="14" t="s">
        <v>213</v>
      </c>
      <c r="BM291" s="218" t="s">
        <v>1372</v>
      </c>
    </row>
    <row r="292" s="2" customFormat="1" ht="37.8" customHeight="1">
      <c r="A292" s="35"/>
      <c r="B292" s="36"/>
      <c r="C292" s="233" t="s">
        <v>1373</v>
      </c>
      <c r="D292" s="233" t="s">
        <v>307</v>
      </c>
      <c r="E292" s="234" t="s">
        <v>1374</v>
      </c>
      <c r="F292" s="235" t="s">
        <v>1375</v>
      </c>
      <c r="G292" s="236" t="s">
        <v>230</v>
      </c>
      <c r="H292" s="237">
        <v>14.904</v>
      </c>
      <c r="I292" s="238"/>
      <c r="J292" s="239">
        <f>ROUND(I292*H292,2)</f>
        <v>0</v>
      </c>
      <c r="K292" s="235" t="s">
        <v>195</v>
      </c>
      <c r="L292" s="240"/>
      <c r="M292" s="241" t="s">
        <v>1</v>
      </c>
      <c r="N292" s="242" t="s">
        <v>43</v>
      </c>
      <c r="O292" s="88"/>
      <c r="P292" s="216">
        <f>O292*H292</f>
        <v>0</v>
      </c>
      <c r="Q292" s="216">
        <v>0.00014999999999999999</v>
      </c>
      <c r="R292" s="216">
        <f>Q292*H292</f>
        <v>0.0022355999999999999</v>
      </c>
      <c r="S292" s="216">
        <v>0</v>
      </c>
      <c r="T292" s="217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18" t="s">
        <v>345</v>
      </c>
      <c r="AT292" s="218" t="s">
        <v>307</v>
      </c>
      <c r="AU292" s="218" t="s">
        <v>88</v>
      </c>
      <c r="AY292" s="14" t="s">
        <v>144</v>
      </c>
      <c r="BE292" s="219">
        <f>IF(N292="základní",J292,0)</f>
        <v>0</v>
      </c>
      <c r="BF292" s="219">
        <f>IF(N292="snížená",J292,0)</f>
        <v>0</v>
      </c>
      <c r="BG292" s="219">
        <f>IF(N292="zákl. přenesená",J292,0)</f>
        <v>0</v>
      </c>
      <c r="BH292" s="219">
        <f>IF(N292="sníž. přenesená",J292,0)</f>
        <v>0</v>
      </c>
      <c r="BI292" s="219">
        <f>IF(N292="nulová",J292,0)</f>
        <v>0</v>
      </c>
      <c r="BJ292" s="14" t="s">
        <v>86</v>
      </c>
      <c r="BK292" s="219">
        <f>ROUND(I292*H292,2)</f>
        <v>0</v>
      </c>
      <c r="BL292" s="14" t="s">
        <v>213</v>
      </c>
      <c r="BM292" s="218" t="s">
        <v>1376</v>
      </c>
    </row>
    <row r="293" s="11" customFormat="1" ht="22.8" customHeight="1">
      <c r="A293" s="11"/>
      <c r="B293" s="193"/>
      <c r="C293" s="194"/>
      <c r="D293" s="195" t="s">
        <v>77</v>
      </c>
      <c r="E293" s="231" t="s">
        <v>1377</v>
      </c>
      <c r="F293" s="231" t="s">
        <v>1378</v>
      </c>
      <c r="G293" s="194"/>
      <c r="H293" s="194"/>
      <c r="I293" s="197"/>
      <c r="J293" s="232">
        <f>BK293</f>
        <v>0</v>
      </c>
      <c r="K293" s="194"/>
      <c r="L293" s="199"/>
      <c r="M293" s="200"/>
      <c r="N293" s="201"/>
      <c r="O293" s="201"/>
      <c r="P293" s="202">
        <f>SUM(P294:P299)</f>
        <v>0</v>
      </c>
      <c r="Q293" s="201"/>
      <c r="R293" s="202">
        <f>SUM(R294:R299)</f>
        <v>0.55271099999999995</v>
      </c>
      <c r="S293" s="201"/>
      <c r="T293" s="203">
        <f>SUM(T294:T299)</f>
        <v>0</v>
      </c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R293" s="204" t="s">
        <v>88</v>
      </c>
      <c r="AT293" s="205" t="s">
        <v>77</v>
      </c>
      <c r="AU293" s="205" t="s">
        <v>86</v>
      </c>
      <c r="AY293" s="204" t="s">
        <v>144</v>
      </c>
      <c r="BK293" s="206">
        <f>SUM(BK294:BK299)</f>
        <v>0</v>
      </c>
    </row>
    <row r="294" s="2" customFormat="1" ht="16.5" customHeight="1">
      <c r="A294" s="35"/>
      <c r="B294" s="36"/>
      <c r="C294" s="207" t="s">
        <v>1379</v>
      </c>
      <c r="D294" s="207" t="s">
        <v>147</v>
      </c>
      <c r="E294" s="208" t="s">
        <v>1380</v>
      </c>
      <c r="F294" s="209" t="s">
        <v>1381</v>
      </c>
      <c r="G294" s="210" t="s">
        <v>310</v>
      </c>
      <c r="H294" s="211">
        <v>313</v>
      </c>
      <c r="I294" s="212"/>
      <c r="J294" s="213">
        <f>ROUND(I294*H294,2)</f>
        <v>0</v>
      </c>
      <c r="K294" s="209" t="s">
        <v>195</v>
      </c>
      <c r="L294" s="41"/>
      <c r="M294" s="214" t="s">
        <v>1</v>
      </c>
      <c r="N294" s="215" t="s">
        <v>43</v>
      </c>
      <c r="O294" s="88"/>
      <c r="P294" s="216">
        <f>O294*H294</f>
        <v>0</v>
      </c>
      <c r="Q294" s="216">
        <v>4.6999999999999997E-05</v>
      </c>
      <c r="R294" s="216">
        <f>Q294*H294</f>
        <v>0.014710999999999998</v>
      </c>
      <c r="S294" s="216">
        <v>0</v>
      </c>
      <c r="T294" s="217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18" t="s">
        <v>213</v>
      </c>
      <c r="AT294" s="218" t="s">
        <v>147</v>
      </c>
      <c r="AU294" s="218" t="s">
        <v>88</v>
      </c>
      <c r="AY294" s="14" t="s">
        <v>144</v>
      </c>
      <c r="BE294" s="219">
        <f>IF(N294="základní",J294,0)</f>
        <v>0</v>
      </c>
      <c r="BF294" s="219">
        <f>IF(N294="snížená",J294,0)</f>
        <v>0</v>
      </c>
      <c r="BG294" s="219">
        <f>IF(N294="zákl. přenesená",J294,0)</f>
        <v>0</v>
      </c>
      <c r="BH294" s="219">
        <f>IF(N294="sníž. přenesená",J294,0)</f>
        <v>0</v>
      </c>
      <c r="BI294" s="219">
        <f>IF(N294="nulová",J294,0)</f>
        <v>0</v>
      </c>
      <c r="BJ294" s="14" t="s">
        <v>86</v>
      </c>
      <c r="BK294" s="219">
        <f>ROUND(I294*H294,2)</f>
        <v>0</v>
      </c>
      <c r="BL294" s="14" t="s">
        <v>213</v>
      </c>
      <c r="BM294" s="218" t="s">
        <v>1382</v>
      </c>
    </row>
    <row r="295" s="2" customFormat="1" ht="24.15" customHeight="1">
      <c r="A295" s="35"/>
      <c r="B295" s="36"/>
      <c r="C295" s="233" t="s">
        <v>1383</v>
      </c>
      <c r="D295" s="233" t="s">
        <v>307</v>
      </c>
      <c r="E295" s="234" t="s">
        <v>1384</v>
      </c>
      <c r="F295" s="235" t="s">
        <v>1385</v>
      </c>
      <c r="G295" s="236" t="s">
        <v>281</v>
      </c>
      <c r="H295" s="237">
        <v>0.17799999999999999</v>
      </c>
      <c r="I295" s="238"/>
      <c r="J295" s="239">
        <f>ROUND(I295*H295,2)</f>
        <v>0</v>
      </c>
      <c r="K295" s="235" t="s">
        <v>195</v>
      </c>
      <c r="L295" s="240"/>
      <c r="M295" s="241" t="s">
        <v>1</v>
      </c>
      <c r="N295" s="242" t="s">
        <v>43</v>
      </c>
      <c r="O295" s="88"/>
      <c r="P295" s="216">
        <f>O295*H295</f>
        <v>0</v>
      </c>
      <c r="Q295" s="216">
        <v>1</v>
      </c>
      <c r="R295" s="216">
        <f>Q295*H295</f>
        <v>0.17799999999999999</v>
      </c>
      <c r="S295" s="216">
        <v>0</v>
      </c>
      <c r="T295" s="217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18" t="s">
        <v>345</v>
      </c>
      <c r="AT295" s="218" t="s">
        <v>307</v>
      </c>
      <c r="AU295" s="218" t="s">
        <v>88</v>
      </c>
      <c r="AY295" s="14" t="s">
        <v>144</v>
      </c>
      <c r="BE295" s="219">
        <f>IF(N295="základní",J295,0)</f>
        <v>0</v>
      </c>
      <c r="BF295" s="219">
        <f>IF(N295="snížená",J295,0)</f>
        <v>0</v>
      </c>
      <c r="BG295" s="219">
        <f>IF(N295="zákl. přenesená",J295,0)</f>
        <v>0</v>
      </c>
      <c r="BH295" s="219">
        <f>IF(N295="sníž. přenesená",J295,0)</f>
        <v>0</v>
      </c>
      <c r="BI295" s="219">
        <f>IF(N295="nulová",J295,0)</f>
        <v>0</v>
      </c>
      <c r="BJ295" s="14" t="s">
        <v>86</v>
      </c>
      <c r="BK295" s="219">
        <f>ROUND(I295*H295,2)</f>
        <v>0</v>
      </c>
      <c r="BL295" s="14" t="s">
        <v>213</v>
      </c>
      <c r="BM295" s="218" t="s">
        <v>1386</v>
      </c>
    </row>
    <row r="296" s="2" customFormat="1">
      <c r="A296" s="35"/>
      <c r="B296" s="36"/>
      <c r="C296" s="37"/>
      <c r="D296" s="243" t="s">
        <v>530</v>
      </c>
      <c r="E296" s="37"/>
      <c r="F296" s="244" t="s">
        <v>1387</v>
      </c>
      <c r="G296" s="37"/>
      <c r="H296" s="37"/>
      <c r="I296" s="245"/>
      <c r="J296" s="37"/>
      <c r="K296" s="37"/>
      <c r="L296" s="41"/>
      <c r="M296" s="246"/>
      <c r="N296" s="247"/>
      <c r="O296" s="88"/>
      <c r="P296" s="88"/>
      <c r="Q296" s="88"/>
      <c r="R296" s="88"/>
      <c r="S296" s="88"/>
      <c r="T296" s="89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T296" s="14" t="s">
        <v>530</v>
      </c>
      <c r="AU296" s="14" t="s">
        <v>88</v>
      </c>
    </row>
    <row r="297" s="2" customFormat="1" ht="24.15" customHeight="1">
      <c r="A297" s="35"/>
      <c r="B297" s="36"/>
      <c r="C297" s="233" t="s">
        <v>1388</v>
      </c>
      <c r="D297" s="233" t="s">
        <v>307</v>
      </c>
      <c r="E297" s="234" t="s">
        <v>1389</v>
      </c>
      <c r="F297" s="235" t="s">
        <v>1390</v>
      </c>
      <c r="G297" s="236" t="s">
        <v>177</v>
      </c>
      <c r="H297" s="237">
        <v>9</v>
      </c>
      <c r="I297" s="238"/>
      <c r="J297" s="239">
        <f>ROUND(I297*H297,2)</f>
        <v>0</v>
      </c>
      <c r="K297" s="235" t="s">
        <v>195</v>
      </c>
      <c r="L297" s="240"/>
      <c r="M297" s="241" t="s">
        <v>1</v>
      </c>
      <c r="N297" s="242" t="s">
        <v>43</v>
      </c>
      <c r="O297" s="88"/>
      <c r="P297" s="216">
        <f>O297*H297</f>
        <v>0</v>
      </c>
      <c r="Q297" s="216">
        <v>0.040000000000000001</v>
      </c>
      <c r="R297" s="216">
        <f>Q297*H297</f>
        <v>0.35999999999999999</v>
      </c>
      <c r="S297" s="216">
        <v>0</v>
      </c>
      <c r="T297" s="217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18" t="s">
        <v>345</v>
      </c>
      <c r="AT297" s="218" t="s">
        <v>307</v>
      </c>
      <c r="AU297" s="218" t="s">
        <v>88</v>
      </c>
      <c r="AY297" s="14" t="s">
        <v>144</v>
      </c>
      <c r="BE297" s="219">
        <f>IF(N297="základní",J297,0)</f>
        <v>0</v>
      </c>
      <c r="BF297" s="219">
        <f>IF(N297="snížená",J297,0)</f>
        <v>0</v>
      </c>
      <c r="BG297" s="219">
        <f>IF(N297="zákl. přenesená",J297,0)</f>
        <v>0</v>
      </c>
      <c r="BH297" s="219">
        <f>IF(N297="sníž. přenesená",J297,0)</f>
        <v>0</v>
      </c>
      <c r="BI297" s="219">
        <f>IF(N297="nulová",J297,0)</f>
        <v>0</v>
      </c>
      <c r="BJ297" s="14" t="s">
        <v>86</v>
      </c>
      <c r="BK297" s="219">
        <f>ROUND(I297*H297,2)</f>
        <v>0</v>
      </c>
      <c r="BL297" s="14" t="s">
        <v>213</v>
      </c>
      <c r="BM297" s="218" t="s">
        <v>1391</v>
      </c>
    </row>
    <row r="298" s="2" customFormat="1" ht="24.15" customHeight="1">
      <c r="A298" s="35"/>
      <c r="B298" s="36"/>
      <c r="C298" s="207" t="s">
        <v>1392</v>
      </c>
      <c r="D298" s="207" t="s">
        <v>147</v>
      </c>
      <c r="E298" s="208" t="s">
        <v>1393</v>
      </c>
      <c r="F298" s="209" t="s">
        <v>1394</v>
      </c>
      <c r="G298" s="210" t="s">
        <v>177</v>
      </c>
      <c r="H298" s="211">
        <v>2</v>
      </c>
      <c r="I298" s="212"/>
      <c r="J298" s="213">
        <f>ROUND(I298*H298,2)</f>
        <v>0</v>
      </c>
      <c r="K298" s="209" t="s">
        <v>195</v>
      </c>
      <c r="L298" s="41"/>
      <c r="M298" s="214" t="s">
        <v>1</v>
      </c>
      <c r="N298" s="215" t="s">
        <v>43</v>
      </c>
      <c r="O298" s="88"/>
      <c r="P298" s="216">
        <f>O298*H298</f>
        <v>0</v>
      </c>
      <c r="Q298" s="216">
        <v>0</v>
      </c>
      <c r="R298" s="216">
        <f>Q298*H298</f>
        <v>0</v>
      </c>
      <c r="S298" s="216">
        <v>0</v>
      </c>
      <c r="T298" s="217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18" t="s">
        <v>213</v>
      </c>
      <c r="AT298" s="218" t="s">
        <v>147</v>
      </c>
      <c r="AU298" s="218" t="s">
        <v>88</v>
      </c>
      <c r="AY298" s="14" t="s">
        <v>144</v>
      </c>
      <c r="BE298" s="219">
        <f>IF(N298="základní",J298,0)</f>
        <v>0</v>
      </c>
      <c r="BF298" s="219">
        <f>IF(N298="snížená",J298,0)</f>
        <v>0</v>
      </c>
      <c r="BG298" s="219">
        <f>IF(N298="zákl. přenesená",J298,0)</f>
        <v>0</v>
      </c>
      <c r="BH298" s="219">
        <f>IF(N298="sníž. přenesená",J298,0)</f>
        <v>0</v>
      </c>
      <c r="BI298" s="219">
        <f>IF(N298="nulová",J298,0)</f>
        <v>0</v>
      </c>
      <c r="BJ298" s="14" t="s">
        <v>86</v>
      </c>
      <c r="BK298" s="219">
        <f>ROUND(I298*H298,2)</f>
        <v>0</v>
      </c>
      <c r="BL298" s="14" t="s">
        <v>213</v>
      </c>
      <c r="BM298" s="218" t="s">
        <v>1395</v>
      </c>
    </row>
    <row r="299" s="2" customFormat="1" ht="24.15" customHeight="1">
      <c r="A299" s="35"/>
      <c r="B299" s="36"/>
      <c r="C299" s="207" t="s">
        <v>1396</v>
      </c>
      <c r="D299" s="207" t="s">
        <v>147</v>
      </c>
      <c r="E299" s="208" t="s">
        <v>1397</v>
      </c>
      <c r="F299" s="209" t="s">
        <v>1398</v>
      </c>
      <c r="G299" s="210" t="s">
        <v>234</v>
      </c>
      <c r="H299" s="211">
        <v>5.5999999999999996</v>
      </c>
      <c r="I299" s="212"/>
      <c r="J299" s="213">
        <f>ROUND(I299*H299,2)</f>
        <v>0</v>
      </c>
      <c r="K299" s="209" t="s">
        <v>195</v>
      </c>
      <c r="L299" s="41"/>
      <c r="M299" s="214" t="s">
        <v>1</v>
      </c>
      <c r="N299" s="215" t="s">
        <v>43</v>
      </c>
      <c r="O299" s="88"/>
      <c r="P299" s="216">
        <f>O299*H299</f>
        <v>0</v>
      </c>
      <c r="Q299" s="216">
        <v>0</v>
      </c>
      <c r="R299" s="216">
        <f>Q299*H299</f>
        <v>0</v>
      </c>
      <c r="S299" s="216">
        <v>0</v>
      </c>
      <c r="T299" s="217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18" t="s">
        <v>213</v>
      </c>
      <c r="AT299" s="218" t="s">
        <v>147</v>
      </c>
      <c r="AU299" s="218" t="s">
        <v>88</v>
      </c>
      <c r="AY299" s="14" t="s">
        <v>144</v>
      </c>
      <c r="BE299" s="219">
        <f>IF(N299="základní",J299,0)</f>
        <v>0</v>
      </c>
      <c r="BF299" s="219">
        <f>IF(N299="snížená",J299,0)</f>
        <v>0</v>
      </c>
      <c r="BG299" s="219">
        <f>IF(N299="zákl. přenesená",J299,0)</f>
        <v>0</v>
      </c>
      <c r="BH299" s="219">
        <f>IF(N299="sníž. přenesená",J299,0)</f>
        <v>0</v>
      </c>
      <c r="BI299" s="219">
        <f>IF(N299="nulová",J299,0)</f>
        <v>0</v>
      </c>
      <c r="BJ299" s="14" t="s">
        <v>86</v>
      </c>
      <c r="BK299" s="219">
        <f>ROUND(I299*H299,2)</f>
        <v>0</v>
      </c>
      <c r="BL299" s="14" t="s">
        <v>213</v>
      </c>
      <c r="BM299" s="218" t="s">
        <v>1399</v>
      </c>
    </row>
    <row r="300" s="11" customFormat="1" ht="22.8" customHeight="1">
      <c r="A300" s="11"/>
      <c r="B300" s="193"/>
      <c r="C300" s="194"/>
      <c r="D300" s="195" t="s">
        <v>77</v>
      </c>
      <c r="E300" s="231" t="s">
        <v>1400</v>
      </c>
      <c r="F300" s="231" t="s">
        <v>1401</v>
      </c>
      <c r="G300" s="194"/>
      <c r="H300" s="194"/>
      <c r="I300" s="197"/>
      <c r="J300" s="232">
        <f>BK300</f>
        <v>0</v>
      </c>
      <c r="K300" s="194"/>
      <c r="L300" s="199"/>
      <c r="M300" s="200"/>
      <c r="N300" s="201"/>
      <c r="O300" s="201"/>
      <c r="P300" s="202">
        <f>SUM(P301:P308)</f>
        <v>0</v>
      </c>
      <c r="Q300" s="201"/>
      <c r="R300" s="202">
        <f>SUM(R301:R308)</f>
        <v>0.2572488</v>
      </c>
      <c r="S300" s="201"/>
      <c r="T300" s="203">
        <f>SUM(T301:T308)</f>
        <v>0</v>
      </c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R300" s="204" t="s">
        <v>88</v>
      </c>
      <c r="AT300" s="205" t="s">
        <v>77</v>
      </c>
      <c r="AU300" s="205" t="s">
        <v>86</v>
      </c>
      <c r="AY300" s="204" t="s">
        <v>144</v>
      </c>
      <c r="BK300" s="206">
        <f>SUM(BK301:BK308)</f>
        <v>0</v>
      </c>
    </row>
    <row r="301" s="2" customFormat="1" ht="37.8" customHeight="1">
      <c r="A301" s="35"/>
      <c r="B301" s="36"/>
      <c r="C301" s="207" t="s">
        <v>1402</v>
      </c>
      <c r="D301" s="207" t="s">
        <v>147</v>
      </c>
      <c r="E301" s="208" t="s">
        <v>1403</v>
      </c>
      <c r="F301" s="209" t="s">
        <v>1404</v>
      </c>
      <c r="G301" s="210" t="s">
        <v>230</v>
      </c>
      <c r="H301" s="211">
        <v>7.8399999999999999</v>
      </c>
      <c r="I301" s="212"/>
      <c r="J301" s="213">
        <f>ROUND(I301*H301,2)</f>
        <v>0</v>
      </c>
      <c r="K301" s="209" t="s">
        <v>195</v>
      </c>
      <c r="L301" s="41"/>
      <c r="M301" s="214" t="s">
        <v>1</v>
      </c>
      <c r="N301" s="215" t="s">
        <v>43</v>
      </c>
      <c r="O301" s="88"/>
      <c r="P301" s="216">
        <f>O301*H301</f>
        <v>0</v>
      </c>
      <c r="Q301" s="216">
        <v>0.0068900000000000003</v>
      </c>
      <c r="R301" s="216">
        <f>Q301*H301</f>
        <v>0.054017599999999999</v>
      </c>
      <c r="S301" s="216">
        <v>0</v>
      </c>
      <c r="T301" s="217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18" t="s">
        <v>213</v>
      </c>
      <c r="AT301" s="218" t="s">
        <v>147</v>
      </c>
      <c r="AU301" s="218" t="s">
        <v>88</v>
      </c>
      <c r="AY301" s="14" t="s">
        <v>144</v>
      </c>
      <c r="BE301" s="219">
        <f>IF(N301="základní",J301,0)</f>
        <v>0</v>
      </c>
      <c r="BF301" s="219">
        <f>IF(N301="snížená",J301,0)</f>
        <v>0</v>
      </c>
      <c r="BG301" s="219">
        <f>IF(N301="zákl. přenesená",J301,0)</f>
        <v>0</v>
      </c>
      <c r="BH301" s="219">
        <f>IF(N301="sníž. přenesená",J301,0)</f>
        <v>0</v>
      </c>
      <c r="BI301" s="219">
        <f>IF(N301="nulová",J301,0)</f>
        <v>0</v>
      </c>
      <c r="BJ301" s="14" t="s">
        <v>86</v>
      </c>
      <c r="BK301" s="219">
        <f>ROUND(I301*H301,2)</f>
        <v>0</v>
      </c>
      <c r="BL301" s="14" t="s">
        <v>213</v>
      </c>
      <c r="BM301" s="218" t="s">
        <v>1405</v>
      </c>
    </row>
    <row r="302" s="2" customFormat="1" ht="37.8" customHeight="1">
      <c r="A302" s="35"/>
      <c r="B302" s="36"/>
      <c r="C302" s="233" t="s">
        <v>1406</v>
      </c>
      <c r="D302" s="233" t="s">
        <v>307</v>
      </c>
      <c r="E302" s="234" t="s">
        <v>1407</v>
      </c>
      <c r="F302" s="235" t="s">
        <v>1408</v>
      </c>
      <c r="G302" s="236" t="s">
        <v>230</v>
      </c>
      <c r="H302" s="237">
        <v>9.0549999999999997</v>
      </c>
      <c r="I302" s="238"/>
      <c r="J302" s="239">
        <f>ROUND(I302*H302,2)</f>
        <v>0</v>
      </c>
      <c r="K302" s="235" t="s">
        <v>195</v>
      </c>
      <c r="L302" s="240"/>
      <c r="M302" s="241" t="s">
        <v>1</v>
      </c>
      <c r="N302" s="242" t="s">
        <v>43</v>
      </c>
      <c r="O302" s="88"/>
      <c r="P302" s="216">
        <f>O302*H302</f>
        <v>0</v>
      </c>
      <c r="Q302" s="216">
        <v>0.019199999999999998</v>
      </c>
      <c r="R302" s="216">
        <f>Q302*H302</f>
        <v>0.17385599999999998</v>
      </c>
      <c r="S302" s="216">
        <v>0</v>
      </c>
      <c r="T302" s="217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18" t="s">
        <v>345</v>
      </c>
      <c r="AT302" s="218" t="s">
        <v>307</v>
      </c>
      <c r="AU302" s="218" t="s">
        <v>88</v>
      </c>
      <c r="AY302" s="14" t="s">
        <v>144</v>
      </c>
      <c r="BE302" s="219">
        <f>IF(N302="základní",J302,0)</f>
        <v>0</v>
      </c>
      <c r="BF302" s="219">
        <f>IF(N302="snížená",J302,0)</f>
        <v>0</v>
      </c>
      <c r="BG302" s="219">
        <f>IF(N302="zákl. přenesená",J302,0)</f>
        <v>0</v>
      </c>
      <c r="BH302" s="219">
        <f>IF(N302="sníž. přenesená",J302,0)</f>
        <v>0</v>
      </c>
      <c r="BI302" s="219">
        <f>IF(N302="nulová",J302,0)</f>
        <v>0</v>
      </c>
      <c r="BJ302" s="14" t="s">
        <v>86</v>
      </c>
      <c r="BK302" s="219">
        <f>ROUND(I302*H302,2)</f>
        <v>0</v>
      </c>
      <c r="BL302" s="14" t="s">
        <v>213</v>
      </c>
      <c r="BM302" s="218" t="s">
        <v>1409</v>
      </c>
    </row>
    <row r="303" s="2" customFormat="1" ht="37.8" customHeight="1">
      <c r="A303" s="35"/>
      <c r="B303" s="36"/>
      <c r="C303" s="207" t="s">
        <v>1410</v>
      </c>
      <c r="D303" s="207" t="s">
        <v>147</v>
      </c>
      <c r="E303" s="208" t="s">
        <v>1411</v>
      </c>
      <c r="F303" s="209" t="s">
        <v>1412</v>
      </c>
      <c r="G303" s="210" t="s">
        <v>230</v>
      </c>
      <c r="H303" s="211">
        <v>7.8399999999999999</v>
      </c>
      <c r="I303" s="212"/>
      <c r="J303" s="213">
        <f>ROUND(I303*H303,2)</f>
        <v>0</v>
      </c>
      <c r="K303" s="209" t="s">
        <v>195</v>
      </c>
      <c r="L303" s="41"/>
      <c r="M303" s="214" t="s">
        <v>1</v>
      </c>
      <c r="N303" s="215" t="s">
        <v>43</v>
      </c>
      <c r="O303" s="88"/>
      <c r="P303" s="216">
        <f>O303*H303</f>
        <v>0</v>
      </c>
      <c r="Q303" s="216">
        <v>0</v>
      </c>
      <c r="R303" s="216">
        <f>Q303*H303</f>
        <v>0</v>
      </c>
      <c r="S303" s="216">
        <v>0</v>
      </c>
      <c r="T303" s="217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18" t="s">
        <v>213</v>
      </c>
      <c r="AT303" s="218" t="s">
        <v>147</v>
      </c>
      <c r="AU303" s="218" t="s">
        <v>88</v>
      </c>
      <c r="AY303" s="14" t="s">
        <v>144</v>
      </c>
      <c r="BE303" s="219">
        <f>IF(N303="základní",J303,0)</f>
        <v>0</v>
      </c>
      <c r="BF303" s="219">
        <f>IF(N303="snížená",J303,0)</f>
        <v>0</v>
      </c>
      <c r="BG303" s="219">
        <f>IF(N303="zákl. přenesená",J303,0)</f>
        <v>0</v>
      </c>
      <c r="BH303" s="219">
        <f>IF(N303="sníž. přenesená",J303,0)</f>
        <v>0</v>
      </c>
      <c r="BI303" s="219">
        <f>IF(N303="nulová",J303,0)</f>
        <v>0</v>
      </c>
      <c r="BJ303" s="14" t="s">
        <v>86</v>
      </c>
      <c r="BK303" s="219">
        <f>ROUND(I303*H303,2)</f>
        <v>0</v>
      </c>
      <c r="BL303" s="14" t="s">
        <v>213</v>
      </c>
      <c r="BM303" s="218" t="s">
        <v>1413</v>
      </c>
    </row>
    <row r="304" s="2" customFormat="1" ht="24.15" customHeight="1">
      <c r="A304" s="35"/>
      <c r="B304" s="36"/>
      <c r="C304" s="207" t="s">
        <v>1414</v>
      </c>
      <c r="D304" s="207" t="s">
        <v>147</v>
      </c>
      <c r="E304" s="208" t="s">
        <v>1415</v>
      </c>
      <c r="F304" s="209" t="s">
        <v>1416</v>
      </c>
      <c r="G304" s="210" t="s">
        <v>234</v>
      </c>
      <c r="H304" s="211">
        <v>11.199999999999999</v>
      </c>
      <c r="I304" s="212"/>
      <c r="J304" s="213">
        <f>ROUND(I304*H304,2)</f>
        <v>0</v>
      </c>
      <c r="K304" s="209" t="s">
        <v>195</v>
      </c>
      <c r="L304" s="41"/>
      <c r="M304" s="214" t="s">
        <v>1</v>
      </c>
      <c r="N304" s="215" t="s">
        <v>43</v>
      </c>
      <c r="O304" s="88"/>
      <c r="P304" s="216">
        <f>O304*H304</f>
        <v>0</v>
      </c>
      <c r="Q304" s="216">
        <v>0.000428</v>
      </c>
      <c r="R304" s="216">
        <f>Q304*H304</f>
        <v>0.0047935999999999994</v>
      </c>
      <c r="S304" s="216">
        <v>0</v>
      </c>
      <c r="T304" s="217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18" t="s">
        <v>213</v>
      </c>
      <c r="AT304" s="218" t="s">
        <v>147</v>
      </c>
      <c r="AU304" s="218" t="s">
        <v>88</v>
      </c>
      <c r="AY304" s="14" t="s">
        <v>144</v>
      </c>
      <c r="BE304" s="219">
        <f>IF(N304="základní",J304,0)</f>
        <v>0</v>
      </c>
      <c r="BF304" s="219">
        <f>IF(N304="snížená",J304,0)</f>
        <v>0</v>
      </c>
      <c r="BG304" s="219">
        <f>IF(N304="zákl. přenesená",J304,0)</f>
        <v>0</v>
      </c>
      <c r="BH304" s="219">
        <f>IF(N304="sníž. přenesená",J304,0)</f>
        <v>0</v>
      </c>
      <c r="BI304" s="219">
        <f>IF(N304="nulová",J304,0)</f>
        <v>0</v>
      </c>
      <c r="BJ304" s="14" t="s">
        <v>86</v>
      </c>
      <c r="BK304" s="219">
        <f>ROUND(I304*H304,2)</f>
        <v>0</v>
      </c>
      <c r="BL304" s="14" t="s">
        <v>213</v>
      </c>
      <c r="BM304" s="218" t="s">
        <v>1417</v>
      </c>
    </row>
    <row r="305" s="2" customFormat="1" ht="24.15" customHeight="1">
      <c r="A305" s="35"/>
      <c r="B305" s="36"/>
      <c r="C305" s="233" t="s">
        <v>1418</v>
      </c>
      <c r="D305" s="233" t="s">
        <v>307</v>
      </c>
      <c r="E305" s="234" t="s">
        <v>1419</v>
      </c>
      <c r="F305" s="235" t="s">
        <v>1420</v>
      </c>
      <c r="G305" s="236" t="s">
        <v>177</v>
      </c>
      <c r="H305" s="237">
        <v>26</v>
      </c>
      <c r="I305" s="238"/>
      <c r="J305" s="239">
        <f>ROUND(I305*H305,2)</f>
        <v>0</v>
      </c>
      <c r="K305" s="235" t="s">
        <v>195</v>
      </c>
      <c r="L305" s="240"/>
      <c r="M305" s="241" t="s">
        <v>1</v>
      </c>
      <c r="N305" s="242" t="s">
        <v>43</v>
      </c>
      <c r="O305" s="88"/>
      <c r="P305" s="216">
        <f>O305*H305</f>
        <v>0</v>
      </c>
      <c r="Q305" s="216">
        <v>0.00089999999999999998</v>
      </c>
      <c r="R305" s="216">
        <f>Q305*H305</f>
        <v>0.023400000000000001</v>
      </c>
      <c r="S305" s="216">
        <v>0</v>
      </c>
      <c r="T305" s="217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18" t="s">
        <v>345</v>
      </c>
      <c r="AT305" s="218" t="s">
        <v>307</v>
      </c>
      <c r="AU305" s="218" t="s">
        <v>88</v>
      </c>
      <c r="AY305" s="14" t="s">
        <v>144</v>
      </c>
      <c r="BE305" s="219">
        <f>IF(N305="základní",J305,0)</f>
        <v>0</v>
      </c>
      <c r="BF305" s="219">
        <f>IF(N305="snížená",J305,0)</f>
        <v>0</v>
      </c>
      <c r="BG305" s="219">
        <f>IF(N305="zákl. přenesená",J305,0)</f>
        <v>0</v>
      </c>
      <c r="BH305" s="219">
        <f>IF(N305="sníž. přenesená",J305,0)</f>
        <v>0</v>
      </c>
      <c r="BI305" s="219">
        <f>IF(N305="nulová",J305,0)</f>
        <v>0</v>
      </c>
      <c r="BJ305" s="14" t="s">
        <v>86</v>
      </c>
      <c r="BK305" s="219">
        <f>ROUND(I305*H305,2)</f>
        <v>0</v>
      </c>
      <c r="BL305" s="14" t="s">
        <v>213</v>
      </c>
      <c r="BM305" s="218" t="s">
        <v>1421</v>
      </c>
    </row>
    <row r="306" s="2" customFormat="1" ht="24.15" customHeight="1">
      <c r="A306" s="35"/>
      <c r="B306" s="36"/>
      <c r="C306" s="207" t="s">
        <v>1422</v>
      </c>
      <c r="D306" s="207" t="s">
        <v>147</v>
      </c>
      <c r="E306" s="208" t="s">
        <v>1423</v>
      </c>
      <c r="F306" s="209" t="s">
        <v>1424</v>
      </c>
      <c r="G306" s="210" t="s">
        <v>234</v>
      </c>
      <c r="H306" s="211">
        <v>2.7999999999999998</v>
      </c>
      <c r="I306" s="212"/>
      <c r="J306" s="213">
        <f>ROUND(I306*H306,2)</f>
        <v>0</v>
      </c>
      <c r="K306" s="209" t="s">
        <v>195</v>
      </c>
      <c r="L306" s="41"/>
      <c r="M306" s="214" t="s">
        <v>1</v>
      </c>
      <c r="N306" s="215" t="s">
        <v>43</v>
      </c>
      <c r="O306" s="88"/>
      <c r="P306" s="216">
        <f>O306*H306</f>
        <v>0</v>
      </c>
      <c r="Q306" s="216">
        <v>0</v>
      </c>
      <c r="R306" s="216">
        <f>Q306*H306</f>
        <v>0</v>
      </c>
      <c r="S306" s="216">
        <v>0</v>
      </c>
      <c r="T306" s="217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18" t="s">
        <v>213</v>
      </c>
      <c r="AT306" s="218" t="s">
        <v>147</v>
      </c>
      <c r="AU306" s="218" t="s">
        <v>88</v>
      </c>
      <c r="AY306" s="14" t="s">
        <v>144</v>
      </c>
      <c r="BE306" s="219">
        <f>IF(N306="základní",J306,0)</f>
        <v>0</v>
      </c>
      <c r="BF306" s="219">
        <f>IF(N306="snížená",J306,0)</f>
        <v>0</v>
      </c>
      <c r="BG306" s="219">
        <f>IF(N306="zákl. přenesená",J306,0)</f>
        <v>0</v>
      </c>
      <c r="BH306" s="219">
        <f>IF(N306="sníž. přenesená",J306,0)</f>
        <v>0</v>
      </c>
      <c r="BI306" s="219">
        <f>IF(N306="nulová",J306,0)</f>
        <v>0</v>
      </c>
      <c r="BJ306" s="14" t="s">
        <v>86</v>
      </c>
      <c r="BK306" s="219">
        <f>ROUND(I306*H306,2)</f>
        <v>0</v>
      </c>
      <c r="BL306" s="14" t="s">
        <v>213</v>
      </c>
      <c r="BM306" s="218" t="s">
        <v>1425</v>
      </c>
    </row>
    <row r="307" s="2" customFormat="1" ht="21.75" customHeight="1">
      <c r="A307" s="35"/>
      <c r="B307" s="36"/>
      <c r="C307" s="233" t="s">
        <v>1426</v>
      </c>
      <c r="D307" s="233" t="s">
        <v>307</v>
      </c>
      <c r="E307" s="234" t="s">
        <v>1427</v>
      </c>
      <c r="F307" s="235" t="s">
        <v>1428</v>
      </c>
      <c r="G307" s="236" t="s">
        <v>234</v>
      </c>
      <c r="H307" s="237">
        <v>3.0800000000000001</v>
      </c>
      <c r="I307" s="238"/>
      <c r="J307" s="239">
        <f>ROUND(I307*H307,2)</f>
        <v>0</v>
      </c>
      <c r="K307" s="235" t="s">
        <v>195</v>
      </c>
      <c r="L307" s="240"/>
      <c r="M307" s="241" t="s">
        <v>1</v>
      </c>
      <c r="N307" s="242" t="s">
        <v>43</v>
      </c>
      <c r="O307" s="88"/>
      <c r="P307" s="216">
        <f>O307*H307</f>
        <v>0</v>
      </c>
      <c r="Q307" s="216">
        <v>0.00012999999999999999</v>
      </c>
      <c r="R307" s="216">
        <f>Q307*H307</f>
        <v>0.00040039999999999997</v>
      </c>
      <c r="S307" s="216">
        <v>0</v>
      </c>
      <c r="T307" s="217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18" t="s">
        <v>345</v>
      </c>
      <c r="AT307" s="218" t="s">
        <v>307</v>
      </c>
      <c r="AU307" s="218" t="s">
        <v>88</v>
      </c>
      <c r="AY307" s="14" t="s">
        <v>144</v>
      </c>
      <c r="BE307" s="219">
        <f>IF(N307="základní",J307,0)</f>
        <v>0</v>
      </c>
      <c r="BF307" s="219">
        <f>IF(N307="snížená",J307,0)</f>
        <v>0</v>
      </c>
      <c r="BG307" s="219">
        <f>IF(N307="zákl. přenesená",J307,0)</f>
        <v>0</v>
      </c>
      <c r="BH307" s="219">
        <f>IF(N307="sníž. přenesená",J307,0)</f>
        <v>0</v>
      </c>
      <c r="BI307" s="219">
        <f>IF(N307="nulová",J307,0)</f>
        <v>0</v>
      </c>
      <c r="BJ307" s="14" t="s">
        <v>86</v>
      </c>
      <c r="BK307" s="219">
        <f>ROUND(I307*H307,2)</f>
        <v>0</v>
      </c>
      <c r="BL307" s="14" t="s">
        <v>213</v>
      </c>
      <c r="BM307" s="218" t="s">
        <v>1429</v>
      </c>
    </row>
    <row r="308" s="2" customFormat="1" ht="24.15" customHeight="1">
      <c r="A308" s="35"/>
      <c r="B308" s="36"/>
      <c r="C308" s="207" t="s">
        <v>1430</v>
      </c>
      <c r="D308" s="207" t="s">
        <v>147</v>
      </c>
      <c r="E308" s="208" t="s">
        <v>1431</v>
      </c>
      <c r="F308" s="209" t="s">
        <v>1432</v>
      </c>
      <c r="G308" s="210" t="s">
        <v>230</v>
      </c>
      <c r="H308" s="211">
        <v>17.359999999999999</v>
      </c>
      <c r="I308" s="212"/>
      <c r="J308" s="213">
        <f>ROUND(I308*H308,2)</f>
        <v>0</v>
      </c>
      <c r="K308" s="209" t="s">
        <v>195</v>
      </c>
      <c r="L308" s="41"/>
      <c r="M308" s="214" t="s">
        <v>1</v>
      </c>
      <c r="N308" s="215" t="s">
        <v>43</v>
      </c>
      <c r="O308" s="88"/>
      <c r="P308" s="216">
        <f>O308*H308</f>
        <v>0</v>
      </c>
      <c r="Q308" s="216">
        <v>4.5000000000000003E-05</v>
      </c>
      <c r="R308" s="216">
        <f>Q308*H308</f>
        <v>0.00078120000000000002</v>
      </c>
      <c r="S308" s="216">
        <v>0</v>
      </c>
      <c r="T308" s="217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18" t="s">
        <v>213</v>
      </c>
      <c r="AT308" s="218" t="s">
        <v>147</v>
      </c>
      <c r="AU308" s="218" t="s">
        <v>88</v>
      </c>
      <c r="AY308" s="14" t="s">
        <v>144</v>
      </c>
      <c r="BE308" s="219">
        <f>IF(N308="základní",J308,0)</f>
        <v>0</v>
      </c>
      <c r="BF308" s="219">
        <f>IF(N308="snížená",J308,0)</f>
        <v>0</v>
      </c>
      <c r="BG308" s="219">
        <f>IF(N308="zákl. přenesená",J308,0)</f>
        <v>0</v>
      </c>
      <c r="BH308" s="219">
        <f>IF(N308="sníž. přenesená",J308,0)</f>
        <v>0</v>
      </c>
      <c r="BI308" s="219">
        <f>IF(N308="nulová",J308,0)</f>
        <v>0</v>
      </c>
      <c r="BJ308" s="14" t="s">
        <v>86</v>
      </c>
      <c r="BK308" s="219">
        <f>ROUND(I308*H308,2)</f>
        <v>0</v>
      </c>
      <c r="BL308" s="14" t="s">
        <v>213</v>
      </c>
      <c r="BM308" s="218" t="s">
        <v>1433</v>
      </c>
    </row>
    <row r="309" s="11" customFormat="1" ht="25.92" customHeight="1">
      <c r="A309" s="11"/>
      <c r="B309" s="193"/>
      <c r="C309" s="194"/>
      <c r="D309" s="195" t="s">
        <v>77</v>
      </c>
      <c r="E309" s="196" t="s">
        <v>307</v>
      </c>
      <c r="F309" s="196" t="s">
        <v>1434</v>
      </c>
      <c r="G309" s="194"/>
      <c r="H309" s="194"/>
      <c r="I309" s="197"/>
      <c r="J309" s="198">
        <f>BK309</f>
        <v>0</v>
      </c>
      <c r="K309" s="194"/>
      <c r="L309" s="199"/>
      <c r="M309" s="200"/>
      <c r="N309" s="201"/>
      <c r="O309" s="201"/>
      <c r="P309" s="202">
        <f>P310</f>
        <v>0</v>
      </c>
      <c r="Q309" s="201"/>
      <c r="R309" s="202">
        <f>R310</f>
        <v>0</v>
      </c>
      <c r="S309" s="201"/>
      <c r="T309" s="203">
        <f>T310</f>
        <v>0</v>
      </c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R309" s="204" t="s">
        <v>157</v>
      </c>
      <c r="AT309" s="205" t="s">
        <v>77</v>
      </c>
      <c r="AU309" s="205" t="s">
        <v>78</v>
      </c>
      <c r="AY309" s="204" t="s">
        <v>144</v>
      </c>
      <c r="BK309" s="206">
        <f>BK310</f>
        <v>0</v>
      </c>
    </row>
    <row r="310" s="11" customFormat="1" ht="22.8" customHeight="1">
      <c r="A310" s="11"/>
      <c r="B310" s="193"/>
      <c r="C310" s="194"/>
      <c r="D310" s="195" t="s">
        <v>77</v>
      </c>
      <c r="E310" s="231" t="s">
        <v>1435</v>
      </c>
      <c r="F310" s="231" t="s">
        <v>1436</v>
      </c>
      <c r="G310" s="194"/>
      <c r="H310" s="194"/>
      <c r="I310" s="197"/>
      <c r="J310" s="232">
        <f>BK310</f>
        <v>0</v>
      </c>
      <c r="K310" s="194"/>
      <c r="L310" s="199"/>
      <c r="M310" s="200"/>
      <c r="N310" s="201"/>
      <c r="O310" s="201"/>
      <c r="P310" s="202">
        <f>P311</f>
        <v>0</v>
      </c>
      <c r="Q310" s="201"/>
      <c r="R310" s="202">
        <f>R311</f>
        <v>0</v>
      </c>
      <c r="S310" s="201"/>
      <c r="T310" s="203">
        <f>T311</f>
        <v>0</v>
      </c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R310" s="204" t="s">
        <v>157</v>
      </c>
      <c r="AT310" s="205" t="s">
        <v>77</v>
      </c>
      <c r="AU310" s="205" t="s">
        <v>86</v>
      </c>
      <c r="AY310" s="204" t="s">
        <v>144</v>
      </c>
      <c r="BK310" s="206">
        <f>BK311</f>
        <v>0</v>
      </c>
    </row>
    <row r="311" s="2" customFormat="1" ht="55.5" customHeight="1">
      <c r="A311" s="35"/>
      <c r="B311" s="36"/>
      <c r="C311" s="207" t="s">
        <v>1437</v>
      </c>
      <c r="D311" s="207" t="s">
        <v>147</v>
      </c>
      <c r="E311" s="208" t="s">
        <v>188</v>
      </c>
      <c r="F311" s="209" t="s">
        <v>1438</v>
      </c>
      <c r="G311" s="210" t="s">
        <v>194</v>
      </c>
      <c r="H311" s="211">
        <v>1</v>
      </c>
      <c r="I311" s="212"/>
      <c r="J311" s="213">
        <f>ROUND(I311*H311,2)</f>
        <v>0</v>
      </c>
      <c r="K311" s="209" t="s">
        <v>1</v>
      </c>
      <c r="L311" s="41"/>
      <c r="M311" s="220" t="s">
        <v>1</v>
      </c>
      <c r="N311" s="221" t="s">
        <v>43</v>
      </c>
      <c r="O311" s="222"/>
      <c r="P311" s="223">
        <f>O311*H311</f>
        <v>0</v>
      </c>
      <c r="Q311" s="223">
        <v>0</v>
      </c>
      <c r="R311" s="223">
        <f>Q311*H311</f>
        <v>0</v>
      </c>
      <c r="S311" s="223">
        <v>0</v>
      </c>
      <c r="T311" s="224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18" t="s">
        <v>371</v>
      </c>
      <c r="AT311" s="218" t="s">
        <v>147</v>
      </c>
      <c r="AU311" s="218" t="s">
        <v>88</v>
      </c>
      <c r="AY311" s="14" t="s">
        <v>144</v>
      </c>
      <c r="BE311" s="219">
        <f>IF(N311="základní",J311,0)</f>
        <v>0</v>
      </c>
      <c r="BF311" s="219">
        <f>IF(N311="snížená",J311,0)</f>
        <v>0</v>
      </c>
      <c r="BG311" s="219">
        <f>IF(N311="zákl. přenesená",J311,0)</f>
        <v>0</v>
      </c>
      <c r="BH311" s="219">
        <f>IF(N311="sníž. přenesená",J311,0)</f>
        <v>0</v>
      </c>
      <c r="BI311" s="219">
        <f>IF(N311="nulová",J311,0)</f>
        <v>0</v>
      </c>
      <c r="BJ311" s="14" t="s">
        <v>86</v>
      </c>
      <c r="BK311" s="219">
        <f>ROUND(I311*H311,2)</f>
        <v>0</v>
      </c>
      <c r="BL311" s="14" t="s">
        <v>371</v>
      </c>
      <c r="BM311" s="218" t="s">
        <v>1439</v>
      </c>
    </row>
    <row r="312" s="2" customFormat="1" ht="6.96" customHeight="1">
      <c r="A312" s="35"/>
      <c r="B312" s="63"/>
      <c r="C312" s="64"/>
      <c r="D312" s="64"/>
      <c r="E312" s="64"/>
      <c r="F312" s="64"/>
      <c r="G312" s="64"/>
      <c r="H312" s="64"/>
      <c r="I312" s="64"/>
      <c r="J312" s="64"/>
      <c r="K312" s="64"/>
      <c r="L312" s="41"/>
      <c r="M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</row>
  </sheetData>
  <sheetProtection sheet="1" autoFilter="0" formatColumns="0" formatRows="0" objects="1" scenarios="1" spinCount="100000" saltValue="ksYUapWfaTGnjIZcBs0ZI3G8cMHbDrUFFCPys2aD04jfPIRdt1IBqoqQsDeZdXHG4OTDrS3ptszx/d3rNSFtAQ==" hashValue="7JMq8ZdEMqbP5F5EyjaMzk8piPoDb41ARNrGoDKdMfF9h1JtzaCLKKTU1yeZj0FDGFykuwhBWqPR3Zsw5mJ2fQ==" algorithmName="SHA-512" password="CC35"/>
  <autoFilter ref="C135:K311"/>
  <mergeCells count="9">
    <mergeCell ref="E7:H7"/>
    <mergeCell ref="E9:H9"/>
    <mergeCell ref="E18:H18"/>
    <mergeCell ref="E27:H27"/>
    <mergeCell ref="E85:H85"/>
    <mergeCell ref="E87:H87"/>
    <mergeCell ref="E126:H126"/>
    <mergeCell ref="E128:H12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87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88</v>
      </c>
    </row>
    <row r="4" s="1" customFormat="1" ht="24.96" customHeight="1">
      <c r="B4" s="17"/>
      <c r="D4" s="135" t="s">
        <v>119</v>
      </c>
      <c r="L4" s="17"/>
      <c r="M4" s="13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16</v>
      </c>
      <c r="L6" s="17"/>
    </row>
    <row r="7" s="1" customFormat="1" ht="26.25" customHeight="1">
      <c r="B7" s="17"/>
      <c r="E7" s="138" t="str">
        <f>'Rekapitulace stavby'!K6</f>
        <v>Obnova a propojení vodovodních řadů v ulici Palackého v Českém Brodě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120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121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18</v>
      </c>
      <c r="E11" s="35"/>
      <c r="F11" s="140" t="s">
        <v>1</v>
      </c>
      <c r="G11" s="35"/>
      <c r="H11" s="35"/>
      <c r="I11" s="137" t="s">
        <v>19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20</v>
      </c>
      <c r="E12" s="35"/>
      <c r="F12" s="140" t="s">
        <v>21</v>
      </c>
      <c r="G12" s="35"/>
      <c r="H12" s="35"/>
      <c r="I12" s="137" t="s">
        <v>22</v>
      </c>
      <c r="J12" s="141" t="str">
        <f>'Rekapitulace stavby'!AN8</f>
        <v>20. 7. 2022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24</v>
      </c>
      <c r="E14" s="35"/>
      <c r="F14" s="35"/>
      <c r="G14" s="35"/>
      <c r="H14" s="35"/>
      <c r="I14" s="137" t="s">
        <v>25</v>
      </c>
      <c r="J14" s="140" t="s">
        <v>26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">
        <v>27</v>
      </c>
      <c r="F15" s="35"/>
      <c r="G15" s="35"/>
      <c r="H15" s="35"/>
      <c r="I15" s="137" t="s">
        <v>28</v>
      </c>
      <c r="J15" s="140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29</v>
      </c>
      <c r="E17" s="35"/>
      <c r="F17" s="35"/>
      <c r="G17" s="35"/>
      <c r="H17" s="35"/>
      <c r="I17" s="137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28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31</v>
      </c>
      <c r="E20" s="35"/>
      <c r="F20" s="35"/>
      <c r="G20" s="35"/>
      <c r="H20" s="35"/>
      <c r="I20" s="137" t="s">
        <v>25</v>
      </c>
      <c r="J20" s="140" t="s">
        <v>32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">
        <v>33</v>
      </c>
      <c r="F21" s="35"/>
      <c r="G21" s="35"/>
      <c r="H21" s="35"/>
      <c r="I21" s="137" t="s">
        <v>28</v>
      </c>
      <c r="J21" s="140" t="s">
        <v>1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35</v>
      </c>
      <c r="E23" s="35"/>
      <c r="F23" s="35"/>
      <c r="G23" s="35"/>
      <c r="H23" s="35"/>
      <c r="I23" s="137" t="s">
        <v>25</v>
      </c>
      <c r="J23" s="140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tr">
        <f>IF('Rekapitulace stavby'!E20="","",'Rekapitulace stavby'!E20)</f>
        <v xml:space="preserve"> </v>
      </c>
      <c r="F24" s="35"/>
      <c r="G24" s="35"/>
      <c r="H24" s="35"/>
      <c r="I24" s="137" t="s">
        <v>28</v>
      </c>
      <c r="J24" s="140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37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38</v>
      </c>
      <c r="E30" s="35"/>
      <c r="F30" s="35"/>
      <c r="G30" s="35"/>
      <c r="H30" s="35"/>
      <c r="I30" s="35"/>
      <c r="J30" s="148">
        <f>ROUND(J118,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40</v>
      </c>
      <c r="G32" s="35"/>
      <c r="H32" s="35"/>
      <c r="I32" s="149" t="s">
        <v>39</v>
      </c>
      <c r="J32" s="149" t="s">
        <v>41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42</v>
      </c>
      <c r="E33" s="137" t="s">
        <v>43</v>
      </c>
      <c r="F33" s="151">
        <f>ROUND((SUM(BE118:BE136)),  2)</f>
        <v>0</v>
      </c>
      <c r="G33" s="35"/>
      <c r="H33" s="35"/>
      <c r="I33" s="152">
        <v>0.20999999999999999</v>
      </c>
      <c r="J33" s="151">
        <f>ROUND(((SUM(BE118:BE136))*I33),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44</v>
      </c>
      <c r="F34" s="151">
        <f>ROUND((SUM(BF118:BF136)),  2)</f>
        <v>0</v>
      </c>
      <c r="G34" s="35"/>
      <c r="H34" s="35"/>
      <c r="I34" s="152">
        <v>0.14999999999999999</v>
      </c>
      <c r="J34" s="151">
        <f>ROUND(((SUM(BF118:BF136))*I34),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45</v>
      </c>
      <c r="F35" s="151">
        <f>ROUND((SUM(BG118:BG136)),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46</v>
      </c>
      <c r="F36" s="151">
        <f>ROUND((SUM(BH118:BH136)),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47</v>
      </c>
      <c r="F37" s="151">
        <f>ROUND((SUM(BI118:BI136)),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48</v>
      </c>
      <c r="E39" s="155"/>
      <c r="F39" s="155"/>
      <c r="G39" s="156" t="s">
        <v>49</v>
      </c>
      <c r="H39" s="157" t="s">
        <v>50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51</v>
      </c>
      <c r="E50" s="161"/>
      <c r="F50" s="161"/>
      <c r="G50" s="160" t="s">
        <v>52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53</v>
      </c>
      <c r="E61" s="163"/>
      <c r="F61" s="164" t="s">
        <v>54</v>
      </c>
      <c r="G61" s="162" t="s">
        <v>53</v>
      </c>
      <c r="H61" s="163"/>
      <c r="I61" s="163"/>
      <c r="J61" s="165" t="s">
        <v>54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55</v>
      </c>
      <c r="E65" s="166"/>
      <c r="F65" s="166"/>
      <c r="G65" s="160" t="s">
        <v>56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53</v>
      </c>
      <c r="E76" s="163"/>
      <c r="F76" s="164" t="s">
        <v>54</v>
      </c>
      <c r="G76" s="162" t="s">
        <v>53</v>
      </c>
      <c r="H76" s="163"/>
      <c r="I76" s="163"/>
      <c r="J76" s="165" t="s">
        <v>54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122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71" t="str">
        <f>E7</f>
        <v>Obnova a propojení vodovodních řadů v ulici Palackého v Českém Brodě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120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SO 000 - VRN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>Český Brod</v>
      </c>
      <c r="G89" s="37"/>
      <c r="H89" s="37"/>
      <c r="I89" s="29" t="s">
        <v>22</v>
      </c>
      <c r="J89" s="76" t="str">
        <f>IF(J12="","",J12)</f>
        <v>20. 7. 2022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24</v>
      </c>
      <c r="D91" s="37"/>
      <c r="E91" s="37"/>
      <c r="F91" s="24" t="str">
        <f>E15</f>
        <v>Město Český Brod, náměstí Husovo 70, 28201 Český B</v>
      </c>
      <c r="G91" s="37"/>
      <c r="H91" s="37"/>
      <c r="I91" s="29" t="s">
        <v>31</v>
      </c>
      <c r="J91" s="33" t="str">
        <f>E21</f>
        <v>LNConsult s.r.o., U hřiště 250, 25083 Škvorec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29</v>
      </c>
      <c r="D92" s="37"/>
      <c r="E92" s="37"/>
      <c r="F92" s="24" t="str">
        <f>IF(E18="","",E18)</f>
        <v>Vyplň údaj</v>
      </c>
      <c r="G92" s="37"/>
      <c r="H92" s="37"/>
      <c r="I92" s="29" t="s">
        <v>35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2" t="s">
        <v>123</v>
      </c>
      <c r="D94" s="173"/>
      <c r="E94" s="173"/>
      <c r="F94" s="173"/>
      <c r="G94" s="173"/>
      <c r="H94" s="173"/>
      <c r="I94" s="173"/>
      <c r="J94" s="174" t="s">
        <v>124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5" t="s">
        <v>125</v>
      </c>
      <c r="D96" s="37"/>
      <c r="E96" s="37"/>
      <c r="F96" s="37"/>
      <c r="G96" s="37"/>
      <c r="H96" s="37"/>
      <c r="I96" s="37"/>
      <c r="J96" s="107">
        <f>J118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126</v>
      </c>
    </row>
    <row r="97" s="9" customFormat="1" ht="24.96" customHeight="1">
      <c r="A97" s="9"/>
      <c r="B97" s="176"/>
      <c r="C97" s="177"/>
      <c r="D97" s="178" t="s">
        <v>127</v>
      </c>
      <c r="E97" s="179"/>
      <c r="F97" s="179"/>
      <c r="G97" s="179"/>
      <c r="H97" s="179"/>
      <c r="I97" s="179"/>
      <c r="J97" s="180">
        <f>J119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76"/>
      <c r="C98" s="177"/>
      <c r="D98" s="178" t="s">
        <v>128</v>
      </c>
      <c r="E98" s="179"/>
      <c r="F98" s="179"/>
      <c r="G98" s="179"/>
      <c r="H98" s="179"/>
      <c r="I98" s="179"/>
      <c r="J98" s="180">
        <f>J120</f>
        <v>0</v>
      </c>
      <c r="K98" s="177"/>
      <c r="L98" s="181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2" customFormat="1" ht="21.84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6.96" customHeight="1">
      <c r="A100" s="35"/>
      <c r="B100" s="63"/>
      <c r="C100" s="64"/>
      <c r="D100" s="64"/>
      <c r="E100" s="64"/>
      <c r="F100" s="64"/>
      <c r="G100" s="64"/>
      <c r="H100" s="64"/>
      <c r="I100" s="64"/>
      <c r="J100" s="64"/>
      <c r="K100" s="64"/>
      <c r="L100" s="6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4" s="2" customFormat="1" ht="6.96" customHeight="1">
      <c r="A104" s="35"/>
      <c r="B104" s="65"/>
      <c r="C104" s="66"/>
      <c r="D104" s="66"/>
      <c r="E104" s="66"/>
      <c r="F104" s="66"/>
      <c r="G104" s="66"/>
      <c r="H104" s="66"/>
      <c r="I104" s="66"/>
      <c r="J104" s="66"/>
      <c r="K104" s="66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24.96" customHeight="1">
      <c r="A105" s="35"/>
      <c r="B105" s="36"/>
      <c r="C105" s="20" t="s">
        <v>129</v>
      </c>
      <c r="D105" s="37"/>
      <c r="E105" s="37"/>
      <c r="F105" s="37"/>
      <c r="G105" s="37"/>
      <c r="H105" s="37"/>
      <c r="I105" s="37"/>
      <c r="J105" s="37"/>
      <c r="K105" s="37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12" customHeight="1">
      <c r="A107" s="35"/>
      <c r="B107" s="36"/>
      <c r="C107" s="29" t="s">
        <v>16</v>
      </c>
      <c r="D107" s="37"/>
      <c r="E107" s="37"/>
      <c r="F107" s="37"/>
      <c r="G107" s="37"/>
      <c r="H107" s="37"/>
      <c r="I107" s="37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26.25" customHeight="1">
      <c r="A108" s="35"/>
      <c r="B108" s="36"/>
      <c r="C108" s="37"/>
      <c r="D108" s="37"/>
      <c r="E108" s="171" t="str">
        <f>E7</f>
        <v>Obnova a propojení vodovodních řadů v ulici Palackého v Českém Brodě</v>
      </c>
      <c r="F108" s="29"/>
      <c r="G108" s="29"/>
      <c r="H108" s="29"/>
      <c r="I108" s="37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120</v>
      </c>
      <c r="D109" s="37"/>
      <c r="E109" s="37"/>
      <c r="F109" s="37"/>
      <c r="G109" s="37"/>
      <c r="H109" s="37"/>
      <c r="I109" s="37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73" t="str">
        <f>E9</f>
        <v>SO 000 - VRN</v>
      </c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20</v>
      </c>
      <c r="D112" s="37"/>
      <c r="E112" s="37"/>
      <c r="F112" s="24" t="str">
        <f>F12</f>
        <v>Český Brod</v>
      </c>
      <c r="G112" s="37"/>
      <c r="H112" s="37"/>
      <c r="I112" s="29" t="s">
        <v>22</v>
      </c>
      <c r="J112" s="76" t="str">
        <f>IF(J12="","",J12)</f>
        <v>20. 7. 2022</v>
      </c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40.05" customHeight="1">
      <c r="A114" s="35"/>
      <c r="B114" s="36"/>
      <c r="C114" s="29" t="s">
        <v>24</v>
      </c>
      <c r="D114" s="37"/>
      <c r="E114" s="37"/>
      <c r="F114" s="24" t="str">
        <f>E15</f>
        <v>Město Český Brod, náměstí Husovo 70, 28201 Český B</v>
      </c>
      <c r="G114" s="37"/>
      <c r="H114" s="37"/>
      <c r="I114" s="29" t="s">
        <v>31</v>
      </c>
      <c r="J114" s="33" t="str">
        <f>E21</f>
        <v>LNConsult s.r.o., U hřiště 250, 25083 Škvorec</v>
      </c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5.15" customHeight="1">
      <c r="A115" s="35"/>
      <c r="B115" s="36"/>
      <c r="C115" s="29" t="s">
        <v>29</v>
      </c>
      <c r="D115" s="37"/>
      <c r="E115" s="37"/>
      <c r="F115" s="24" t="str">
        <f>IF(E18="","",E18)</f>
        <v>Vyplň údaj</v>
      </c>
      <c r="G115" s="37"/>
      <c r="H115" s="37"/>
      <c r="I115" s="29" t="s">
        <v>35</v>
      </c>
      <c r="J115" s="33" t="str">
        <f>E24</f>
        <v xml:space="preserve"> </v>
      </c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0.32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10" customFormat="1" ht="29.28" customHeight="1">
      <c r="A117" s="182"/>
      <c r="B117" s="183"/>
      <c r="C117" s="184" t="s">
        <v>130</v>
      </c>
      <c r="D117" s="185" t="s">
        <v>63</v>
      </c>
      <c r="E117" s="185" t="s">
        <v>59</v>
      </c>
      <c r="F117" s="185" t="s">
        <v>60</v>
      </c>
      <c r="G117" s="185" t="s">
        <v>131</v>
      </c>
      <c r="H117" s="185" t="s">
        <v>132</v>
      </c>
      <c r="I117" s="185" t="s">
        <v>133</v>
      </c>
      <c r="J117" s="185" t="s">
        <v>124</v>
      </c>
      <c r="K117" s="186" t="s">
        <v>134</v>
      </c>
      <c r="L117" s="187"/>
      <c r="M117" s="97" t="s">
        <v>1</v>
      </c>
      <c r="N117" s="98" t="s">
        <v>42</v>
      </c>
      <c r="O117" s="98" t="s">
        <v>135</v>
      </c>
      <c r="P117" s="98" t="s">
        <v>136</v>
      </c>
      <c r="Q117" s="98" t="s">
        <v>137</v>
      </c>
      <c r="R117" s="98" t="s">
        <v>138</v>
      </c>
      <c r="S117" s="98" t="s">
        <v>139</v>
      </c>
      <c r="T117" s="99" t="s">
        <v>140</v>
      </c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</row>
    <row r="118" s="2" customFormat="1" ht="22.8" customHeight="1">
      <c r="A118" s="35"/>
      <c r="B118" s="36"/>
      <c r="C118" s="104" t="s">
        <v>141</v>
      </c>
      <c r="D118" s="37"/>
      <c r="E118" s="37"/>
      <c r="F118" s="37"/>
      <c r="G118" s="37"/>
      <c r="H118" s="37"/>
      <c r="I118" s="37"/>
      <c r="J118" s="188">
        <f>BK118</f>
        <v>0</v>
      </c>
      <c r="K118" s="37"/>
      <c r="L118" s="41"/>
      <c r="M118" s="100"/>
      <c r="N118" s="189"/>
      <c r="O118" s="101"/>
      <c r="P118" s="190">
        <f>P119+P120</f>
        <v>0</v>
      </c>
      <c r="Q118" s="101"/>
      <c r="R118" s="190">
        <f>R119+R120</f>
        <v>0</v>
      </c>
      <c r="S118" s="101"/>
      <c r="T118" s="191">
        <f>T119+T120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T118" s="14" t="s">
        <v>77</v>
      </c>
      <c r="AU118" s="14" t="s">
        <v>126</v>
      </c>
      <c r="BK118" s="192">
        <f>BK119+BK120</f>
        <v>0</v>
      </c>
    </row>
    <row r="119" s="11" customFormat="1" ht="25.92" customHeight="1">
      <c r="A119" s="11"/>
      <c r="B119" s="193"/>
      <c r="C119" s="194"/>
      <c r="D119" s="195" t="s">
        <v>77</v>
      </c>
      <c r="E119" s="196" t="s">
        <v>84</v>
      </c>
      <c r="F119" s="196" t="s">
        <v>142</v>
      </c>
      <c r="G119" s="194"/>
      <c r="H119" s="194"/>
      <c r="I119" s="197"/>
      <c r="J119" s="198">
        <f>BK119</f>
        <v>0</v>
      </c>
      <c r="K119" s="194"/>
      <c r="L119" s="199"/>
      <c r="M119" s="200"/>
      <c r="N119" s="201"/>
      <c r="O119" s="201"/>
      <c r="P119" s="202">
        <v>0</v>
      </c>
      <c r="Q119" s="201"/>
      <c r="R119" s="202">
        <v>0</v>
      </c>
      <c r="S119" s="201"/>
      <c r="T119" s="203">
        <v>0</v>
      </c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R119" s="204" t="s">
        <v>143</v>
      </c>
      <c r="AT119" s="205" t="s">
        <v>77</v>
      </c>
      <c r="AU119" s="205" t="s">
        <v>78</v>
      </c>
      <c r="AY119" s="204" t="s">
        <v>144</v>
      </c>
      <c r="BK119" s="206">
        <v>0</v>
      </c>
    </row>
    <row r="120" s="11" customFormat="1" ht="25.92" customHeight="1">
      <c r="A120" s="11"/>
      <c r="B120" s="193"/>
      <c r="C120" s="194"/>
      <c r="D120" s="195" t="s">
        <v>77</v>
      </c>
      <c r="E120" s="196" t="s">
        <v>145</v>
      </c>
      <c r="F120" s="196" t="s">
        <v>146</v>
      </c>
      <c r="G120" s="194"/>
      <c r="H120" s="194"/>
      <c r="I120" s="197"/>
      <c r="J120" s="198">
        <f>BK120</f>
        <v>0</v>
      </c>
      <c r="K120" s="194"/>
      <c r="L120" s="199"/>
      <c r="M120" s="200"/>
      <c r="N120" s="201"/>
      <c r="O120" s="201"/>
      <c r="P120" s="202">
        <f>SUM(P121:P136)</f>
        <v>0</v>
      </c>
      <c r="Q120" s="201"/>
      <c r="R120" s="202">
        <f>SUM(R121:R136)</f>
        <v>0</v>
      </c>
      <c r="S120" s="201"/>
      <c r="T120" s="203">
        <f>SUM(T121:T136)</f>
        <v>0</v>
      </c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R120" s="204" t="s">
        <v>143</v>
      </c>
      <c r="AT120" s="205" t="s">
        <v>77</v>
      </c>
      <c r="AU120" s="205" t="s">
        <v>78</v>
      </c>
      <c r="AY120" s="204" t="s">
        <v>144</v>
      </c>
      <c r="BK120" s="206">
        <f>SUM(BK121:BK136)</f>
        <v>0</v>
      </c>
    </row>
    <row r="121" s="2" customFormat="1" ht="16.5" customHeight="1">
      <c r="A121" s="35"/>
      <c r="B121" s="36"/>
      <c r="C121" s="207" t="s">
        <v>86</v>
      </c>
      <c r="D121" s="207" t="s">
        <v>147</v>
      </c>
      <c r="E121" s="208" t="s">
        <v>148</v>
      </c>
      <c r="F121" s="209" t="s">
        <v>149</v>
      </c>
      <c r="G121" s="210" t="s">
        <v>150</v>
      </c>
      <c r="H121" s="211">
        <v>1</v>
      </c>
      <c r="I121" s="212"/>
      <c r="J121" s="213">
        <f>ROUND(I121*H121,2)</f>
        <v>0</v>
      </c>
      <c r="K121" s="209" t="s">
        <v>151</v>
      </c>
      <c r="L121" s="41"/>
      <c r="M121" s="214" t="s">
        <v>1</v>
      </c>
      <c r="N121" s="215" t="s">
        <v>43</v>
      </c>
      <c r="O121" s="88"/>
      <c r="P121" s="216">
        <f>O121*H121</f>
        <v>0</v>
      </c>
      <c r="Q121" s="216">
        <v>0</v>
      </c>
      <c r="R121" s="216">
        <f>Q121*H121</f>
        <v>0</v>
      </c>
      <c r="S121" s="216">
        <v>0</v>
      </c>
      <c r="T121" s="217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18" t="s">
        <v>152</v>
      </c>
      <c r="AT121" s="218" t="s">
        <v>147</v>
      </c>
      <c r="AU121" s="218" t="s">
        <v>86</v>
      </c>
      <c r="AY121" s="14" t="s">
        <v>144</v>
      </c>
      <c r="BE121" s="219">
        <f>IF(N121="základní",J121,0)</f>
        <v>0</v>
      </c>
      <c r="BF121" s="219">
        <f>IF(N121="snížená",J121,0)</f>
        <v>0</v>
      </c>
      <c r="BG121" s="219">
        <f>IF(N121="zákl. přenesená",J121,0)</f>
        <v>0</v>
      </c>
      <c r="BH121" s="219">
        <f>IF(N121="sníž. přenesená",J121,0)</f>
        <v>0</v>
      </c>
      <c r="BI121" s="219">
        <f>IF(N121="nulová",J121,0)</f>
        <v>0</v>
      </c>
      <c r="BJ121" s="14" t="s">
        <v>86</v>
      </c>
      <c r="BK121" s="219">
        <f>ROUND(I121*H121,2)</f>
        <v>0</v>
      </c>
      <c r="BL121" s="14" t="s">
        <v>152</v>
      </c>
      <c r="BM121" s="218" t="s">
        <v>153</v>
      </c>
    </row>
    <row r="122" s="2" customFormat="1" ht="16.5" customHeight="1">
      <c r="A122" s="35"/>
      <c r="B122" s="36"/>
      <c r="C122" s="207" t="s">
        <v>88</v>
      </c>
      <c r="D122" s="207" t="s">
        <v>147</v>
      </c>
      <c r="E122" s="208" t="s">
        <v>154</v>
      </c>
      <c r="F122" s="209" t="s">
        <v>155</v>
      </c>
      <c r="G122" s="210" t="s">
        <v>150</v>
      </c>
      <c r="H122" s="211">
        <v>1</v>
      </c>
      <c r="I122" s="212"/>
      <c r="J122" s="213">
        <f>ROUND(I122*H122,2)</f>
        <v>0</v>
      </c>
      <c r="K122" s="209" t="s">
        <v>151</v>
      </c>
      <c r="L122" s="41"/>
      <c r="M122" s="214" t="s">
        <v>1</v>
      </c>
      <c r="N122" s="215" t="s">
        <v>43</v>
      </c>
      <c r="O122" s="88"/>
      <c r="P122" s="216">
        <f>O122*H122</f>
        <v>0</v>
      </c>
      <c r="Q122" s="216">
        <v>0</v>
      </c>
      <c r="R122" s="216">
        <f>Q122*H122</f>
        <v>0</v>
      </c>
      <c r="S122" s="216">
        <v>0</v>
      </c>
      <c r="T122" s="217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18" t="s">
        <v>152</v>
      </c>
      <c r="AT122" s="218" t="s">
        <v>147</v>
      </c>
      <c r="AU122" s="218" t="s">
        <v>86</v>
      </c>
      <c r="AY122" s="14" t="s">
        <v>144</v>
      </c>
      <c r="BE122" s="219">
        <f>IF(N122="základní",J122,0)</f>
        <v>0</v>
      </c>
      <c r="BF122" s="219">
        <f>IF(N122="snížená",J122,0)</f>
        <v>0</v>
      </c>
      <c r="BG122" s="219">
        <f>IF(N122="zákl. přenesená",J122,0)</f>
        <v>0</v>
      </c>
      <c r="BH122" s="219">
        <f>IF(N122="sníž. přenesená",J122,0)</f>
        <v>0</v>
      </c>
      <c r="BI122" s="219">
        <f>IF(N122="nulová",J122,0)</f>
        <v>0</v>
      </c>
      <c r="BJ122" s="14" t="s">
        <v>86</v>
      </c>
      <c r="BK122" s="219">
        <f>ROUND(I122*H122,2)</f>
        <v>0</v>
      </c>
      <c r="BL122" s="14" t="s">
        <v>152</v>
      </c>
      <c r="BM122" s="218" t="s">
        <v>156</v>
      </c>
    </row>
    <row r="123" s="2" customFormat="1" ht="16.5" customHeight="1">
      <c r="A123" s="35"/>
      <c r="B123" s="36"/>
      <c r="C123" s="207" t="s">
        <v>157</v>
      </c>
      <c r="D123" s="207" t="s">
        <v>147</v>
      </c>
      <c r="E123" s="208" t="s">
        <v>158</v>
      </c>
      <c r="F123" s="209" t="s">
        <v>159</v>
      </c>
      <c r="G123" s="210" t="s">
        <v>150</v>
      </c>
      <c r="H123" s="211">
        <v>1</v>
      </c>
      <c r="I123" s="212"/>
      <c r="J123" s="213">
        <f>ROUND(I123*H123,2)</f>
        <v>0</v>
      </c>
      <c r="K123" s="209" t="s">
        <v>151</v>
      </c>
      <c r="L123" s="41"/>
      <c r="M123" s="214" t="s">
        <v>1</v>
      </c>
      <c r="N123" s="215" t="s">
        <v>43</v>
      </c>
      <c r="O123" s="88"/>
      <c r="P123" s="216">
        <f>O123*H123</f>
        <v>0</v>
      </c>
      <c r="Q123" s="216">
        <v>0</v>
      </c>
      <c r="R123" s="216">
        <f>Q123*H123</f>
        <v>0</v>
      </c>
      <c r="S123" s="216">
        <v>0</v>
      </c>
      <c r="T123" s="21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18" t="s">
        <v>152</v>
      </c>
      <c r="AT123" s="218" t="s">
        <v>147</v>
      </c>
      <c r="AU123" s="218" t="s">
        <v>86</v>
      </c>
      <c r="AY123" s="14" t="s">
        <v>144</v>
      </c>
      <c r="BE123" s="219">
        <f>IF(N123="základní",J123,0)</f>
        <v>0</v>
      </c>
      <c r="BF123" s="219">
        <f>IF(N123="snížená",J123,0)</f>
        <v>0</v>
      </c>
      <c r="BG123" s="219">
        <f>IF(N123="zákl. přenesená",J123,0)</f>
        <v>0</v>
      </c>
      <c r="BH123" s="219">
        <f>IF(N123="sníž. přenesená",J123,0)</f>
        <v>0</v>
      </c>
      <c r="BI123" s="219">
        <f>IF(N123="nulová",J123,0)</f>
        <v>0</v>
      </c>
      <c r="BJ123" s="14" t="s">
        <v>86</v>
      </c>
      <c r="BK123" s="219">
        <f>ROUND(I123*H123,2)</f>
        <v>0</v>
      </c>
      <c r="BL123" s="14" t="s">
        <v>152</v>
      </c>
      <c r="BM123" s="218" t="s">
        <v>160</v>
      </c>
    </row>
    <row r="124" s="2" customFormat="1" ht="16.5" customHeight="1">
      <c r="A124" s="35"/>
      <c r="B124" s="36"/>
      <c r="C124" s="207" t="s">
        <v>161</v>
      </c>
      <c r="D124" s="207" t="s">
        <v>147</v>
      </c>
      <c r="E124" s="208" t="s">
        <v>162</v>
      </c>
      <c r="F124" s="209" t="s">
        <v>163</v>
      </c>
      <c r="G124" s="210" t="s">
        <v>164</v>
      </c>
      <c r="H124" s="211">
        <v>4</v>
      </c>
      <c r="I124" s="212"/>
      <c r="J124" s="213">
        <f>ROUND(I124*H124,2)</f>
        <v>0</v>
      </c>
      <c r="K124" s="209" t="s">
        <v>151</v>
      </c>
      <c r="L124" s="41"/>
      <c r="M124" s="214" t="s">
        <v>1</v>
      </c>
      <c r="N124" s="215" t="s">
        <v>43</v>
      </c>
      <c r="O124" s="88"/>
      <c r="P124" s="216">
        <f>O124*H124</f>
        <v>0</v>
      </c>
      <c r="Q124" s="216">
        <v>0</v>
      </c>
      <c r="R124" s="216">
        <f>Q124*H124</f>
        <v>0</v>
      </c>
      <c r="S124" s="216">
        <v>0</v>
      </c>
      <c r="T124" s="21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18" t="s">
        <v>152</v>
      </c>
      <c r="AT124" s="218" t="s">
        <v>147</v>
      </c>
      <c r="AU124" s="218" t="s">
        <v>86</v>
      </c>
      <c r="AY124" s="14" t="s">
        <v>144</v>
      </c>
      <c r="BE124" s="219">
        <f>IF(N124="základní",J124,0)</f>
        <v>0</v>
      </c>
      <c r="BF124" s="219">
        <f>IF(N124="snížená",J124,0)</f>
        <v>0</v>
      </c>
      <c r="BG124" s="219">
        <f>IF(N124="zákl. přenesená",J124,0)</f>
        <v>0</v>
      </c>
      <c r="BH124" s="219">
        <f>IF(N124="sníž. přenesená",J124,0)</f>
        <v>0</v>
      </c>
      <c r="BI124" s="219">
        <f>IF(N124="nulová",J124,0)</f>
        <v>0</v>
      </c>
      <c r="BJ124" s="14" t="s">
        <v>86</v>
      </c>
      <c r="BK124" s="219">
        <f>ROUND(I124*H124,2)</f>
        <v>0</v>
      </c>
      <c r="BL124" s="14" t="s">
        <v>152</v>
      </c>
      <c r="BM124" s="218" t="s">
        <v>165</v>
      </c>
    </row>
    <row r="125" s="2" customFormat="1" ht="16.5" customHeight="1">
      <c r="A125" s="35"/>
      <c r="B125" s="36"/>
      <c r="C125" s="207" t="s">
        <v>143</v>
      </c>
      <c r="D125" s="207" t="s">
        <v>147</v>
      </c>
      <c r="E125" s="208" t="s">
        <v>166</v>
      </c>
      <c r="F125" s="209" t="s">
        <v>167</v>
      </c>
      <c r="G125" s="210" t="s">
        <v>150</v>
      </c>
      <c r="H125" s="211">
        <v>1</v>
      </c>
      <c r="I125" s="212"/>
      <c r="J125" s="213">
        <f>ROUND(I125*H125,2)</f>
        <v>0</v>
      </c>
      <c r="K125" s="209" t="s">
        <v>151</v>
      </c>
      <c r="L125" s="41"/>
      <c r="M125" s="214" t="s">
        <v>1</v>
      </c>
      <c r="N125" s="215" t="s">
        <v>43</v>
      </c>
      <c r="O125" s="88"/>
      <c r="P125" s="216">
        <f>O125*H125</f>
        <v>0</v>
      </c>
      <c r="Q125" s="216">
        <v>0</v>
      </c>
      <c r="R125" s="216">
        <f>Q125*H125</f>
        <v>0</v>
      </c>
      <c r="S125" s="216">
        <v>0</v>
      </c>
      <c r="T125" s="21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18" t="s">
        <v>152</v>
      </c>
      <c r="AT125" s="218" t="s">
        <v>147</v>
      </c>
      <c r="AU125" s="218" t="s">
        <v>86</v>
      </c>
      <c r="AY125" s="14" t="s">
        <v>144</v>
      </c>
      <c r="BE125" s="219">
        <f>IF(N125="základní",J125,0)</f>
        <v>0</v>
      </c>
      <c r="BF125" s="219">
        <f>IF(N125="snížená",J125,0)</f>
        <v>0</v>
      </c>
      <c r="BG125" s="219">
        <f>IF(N125="zákl. přenesená",J125,0)</f>
        <v>0</v>
      </c>
      <c r="BH125" s="219">
        <f>IF(N125="sníž. přenesená",J125,0)</f>
        <v>0</v>
      </c>
      <c r="BI125" s="219">
        <f>IF(N125="nulová",J125,0)</f>
        <v>0</v>
      </c>
      <c r="BJ125" s="14" t="s">
        <v>86</v>
      </c>
      <c r="BK125" s="219">
        <f>ROUND(I125*H125,2)</f>
        <v>0</v>
      </c>
      <c r="BL125" s="14" t="s">
        <v>152</v>
      </c>
      <c r="BM125" s="218" t="s">
        <v>168</v>
      </c>
    </row>
    <row r="126" s="2" customFormat="1" ht="16.5" customHeight="1">
      <c r="A126" s="35"/>
      <c r="B126" s="36"/>
      <c r="C126" s="207" t="s">
        <v>169</v>
      </c>
      <c r="D126" s="207" t="s">
        <v>147</v>
      </c>
      <c r="E126" s="208" t="s">
        <v>170</v>
      </c>
      <c r="F126" s="209" t="s">
        <v>171</v>
      </c>
      <c r="G126" s="210" t="s">
        <v>172</v>
      </c>
      <c r="H126" s="211">
        <v>1</v>
      </c>
      <c r="I126" s="212"/>
      <c r="J126" s="213">
        <f>ROUND(I126*H126,2)</f>
        <v>0</v>
      </c>
      <c r="K126" s="209" t="s">
        <v>151</v>
      </c>
      <c r="L126" s="41"/>
      <c r="M126" s="214" t="s">
        <v>1</v>
      </c>
      <c r="N126" s="215" t="s">
        <v>43</v>
      </c>
      <c r="O126" s="88"/>
      <c r="P126" s="216">
        <f>O126*H126</f>
        <v>0</v>
      </c>
      <c r="Q126" s="216">
        <v>0</v>
      </c>
      <c r="R126" s="216">
        <f>Q126*H126</f>
        <v>0</v>
      </c>
      <c r="S126" s="216">
        <v>0</v>
      </c>
      <c r="T126" s="21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8" t="s">
        <v>152</v>
      </c>
      <c r="AT126" s="218" t="s">
        <v>147</v>
      </c>
      <c r="AU126" s="218" t="s">
        <v>86</v>
      </c>
      <c r="AY126" s="14" t="s">
        <v>144</v>
      </c>
      <c r="BE126" s="219">
        <f>IF(N126="základní",J126,0)</f>
        <v>0</v>
      </c>
      <c r="BF126" s="219">
        <f>IF(N126="snížená",J126,0)</f>
        <v>0</v>
      </c>
      <c r="BG126" s="219">
        <f>IF(N126="zákl. přenesená",J126,0)</f>
        <v>0</v>
      </c>
      <c r="BH126" s="219">
        <f>IF(N126="sníž. přenesená",J126,0)</f>
        <v>0</v>
      </c>
      <c r="BI126" s="219">
        <f>IF(N126="nulová",J126,0)</f>
        <v>0</v>
      </c>
      <c r="BJ126" s="14" t="s">
        <v>86</v>
      </c>
      <c r="BK126" s="219">
        <f>ROUND(I126*H126,2)</f>
        <v>0</v>
      </c>
      <c r="BL126" s="14" t="s">
        <v>152</v>
      </c>
      <c r="BM126" s="218" t="s">
        <v>173</v>
      </c>
    </row>
    <row r="127" s="2" customFormat="1" ht="16.5" customHeight="1">
      <c r="A127" s="35"/>
      <c r="B127" s="36"/>
      <c r="C127" s="207" t="s">
        <v>174</v>
      </c>
      <c r="D127" s="207" t="s">
        <v>147</v>
      </c>
      <c r="E127" s="208" t="s">
        <v>175</v>
      </c>
      <c r="F127" s="209" t="s">
        <v>176</v>
      </c>
      <c r="G127" s="210" t="s">
        <v>177</v>
      </c>
      <c r="H127" s="211">
        <v>6</v>
      </c>
      <c r="I127" s="212"/>
      <c r="J127" s="213">
        <f>ROUND(I127*H127,2)</f>
        <v>0</v>
      </c>
      <c r="K127" s="209" t="s">
        <v>151</v>
      </c>
      <c r="L127" s="41"/>
      <c r="M127" s="214" t="s">
        <v>1</v>
      </c>
      <c r="N127" s="215" t="s">
        <v>43</v>
      </c>
      <c r="O127" s="88"/>
      <c r="P127" s="216">
        <f>O127*H127</f>
        <v>0</v>
      </c>
      <c r="Q127" s="216">
        <v>0</v>
      </c>
      <c r="R127" s="216">
        <f>Q127*H127</f>
        <v>0</v>
      </c>
      <c r="S127" s="216">
        <v>0</v>
      </c>
      <c r="T127" s="21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8" t="s">
        <v>152</v>
      </c>
      <c r="AT127" s="218" t="s">
        <v>147</v>
      </c>
      <c r="AU127" s="218" t="s">
        <v>86</v>
      </c>
      <c r="AY127" s="14" t="s">
        <v>144</v>
      </c>
      <c r="BE127" s="219">
        <f>IF(N127="základní",J127,0)</f>
        <v>0</v>
      </c>
      <c r="BF127" s="219">
        <f>IF(N127="snížená",J127,0)</f>
        <v>0</v>
      </c>
      <c r="BG127" s="219">
        <f>IF(N127="zákl. přenesená",J127,0)</f>
        <v>0</v>
      </c>
      <c r="BH127" s="219">
        <f>IF(N127="sníž. přenesená",J127,0)</f>
        <v>0</v>
      </c>
      <c r="BI127" s="219">
        <f>IF(N127="nulová",J127,0)</f>
        <v>0</v>
      </c>
      <c r="BJ127" s="14" t="s">
        <v>86</v>
      </c>
      <c r="BK127" s="219">
        <f>ROUND(I127*H127,2)</f>
        <v>0</v>
      </c>
      <c r="BL127" s="14" t="s">
        <v>152</v>
      </c>
      <c r="BM127" s="218" t="s">
        <v>178</v>
      </c>
    </row>
    <row r="128" s="2" customFormat="1" ht="16.5" customHeight="1">
      <c r="A128" s="35"/>
      <c r="B128" s="36"/>
      <c r="C128" s="207" t="s">
        <v>179</v>
      </c>
      <c r="D128" s="207" t="s">
        <v>147</v>
      </c>
      <c r="E128" s="208" t="s">
        <v>180</v>
      </c>
      <c r="F128" s="209" t="s">
        <v>181</v>
      </c>
      <c r="G128" s="210" t="s">
        <v>177</v>
      </c>
      <c r="H128" s="211">
        <v>1</v>
      </c>
      <c r="I128" s="212"/>
      <c r="J128" s="213">
        <f>ROUND(I128*H128,2)</f>
        <v>0</v>
      </c>
      <c r="K128" s="209" t="s">
        <v>1</v>
      </c>
      <c r="L128" s="41"/>
      <c r="M128" s="214" t="s">
        <v>1</v>
      </c>
      <c r="N128" s="215" t="s">
        <v>43</v>
      </c>
      <c r="O128" s="88"/>
      <c r="P128" s="216">
        <f>O128*H128</f>
        <v>0</v>
      </c>
      <c r="Q128" s="216">
        <v>0</v>
      </c>
      <c r="R128" s="216">
        <f>Q128*H128</f>
        <v>0</v>
      </c>
      <c r="S128" s="216">
        <v>0</v>
      </c>
      <c r="T128" s="21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8" t="s">
        <v>152</v>
      </c>
      <c r="AT128" s="218" t="s">
        <v>147</v>
      </c>
      <c r="AU128" s="218" t="s">
        <v>86</v>
      </c>
      <c r="AY128" s="14" t="s">
        <v>144</v>
      </c>
      <c r="BE128" s="219">
        <f>IF(N128="základní",J128,0)</f>
        <v>0</v>
      </c>
      <c r="BF128" s="219">
        <f>IF(N128="snížená",J128,0)</f>
        <v>0</v>
      </c>
      <c r="BG128" s="219">
        <f>IF(N128="zákl. přenesená",J128,0)</f>
        <v>0</v>
      </c>
      <c r="BH128" s="219">
        <f>IF(N128="sníž. přenesená",J128,0)</f>
        <v>0</v>
      </c>
      <c r="BI128" s="219">
        <f>IF(N128="nulová",J128,0)</f>
        <v>0</v>
      </c>
      <c r="BJ128" s="14" t="s">
        <v>86</v>
      </c>
      <c r="BK128" s="219">
        <f>ROUND(I128*H128,2)</f>
        <v>0</v>
      </c>
      <c r="BL128" s="14" t="s">
        <v>152</v>
      </c>
      <c r="BM128" s="218" t="s">
        <v>182</v>
      </c>
    </row>
    <row r="129" s="2" customFormat="1" ht="37.8" customHeight="1">
      <c r="A129" s="35"/>
      <c r="B129" s="36"/>
      <c r="C129" s="207" t="s">
        <v>183</v>
      </c>
      <c r="D129" s="207" t="s">
        <v>147</v>
      </c>
      <c r="E129" s="208" t="s">
        <v>184</v>
      </c>
      <c r="F129" s="209" t="s">
        <v>185</v>
      </c>
      <c r="G129" s="210" t="s">
        <v>150</v>
      </c>
      <c r="H129" s="211">
        <v>1</v>
      </c>
      <c r="I129" s="212"/>
      <c r="J129" s="213">
        <f>ROUND(I129*H129,2)</f>
        <v>0</v>
      </c>
      <c r="K129" s="209" t="s">
        <v>151</v>
      </c>
      <c r="L129" s="41"/>
      <c r="M129" s="214" t="s">
        <v>1</v>
      </c>
      <c r="N129" s="215" t="s">
        <v>43</v>
      </c>
      <c r="O129" s="88"/>
      <c r="P129" s="216">
        <f>O129*H129</f>
        <v>0</v>
      </c>
      <c r="Q129" s="216">
        <v>0</v>
      </c>
      <c r="R129" s="216">
        <f>Q129*H129</f>
        <v>0</v>
      </c>
      <c r="S129" s="216">
        <v>0</v>
      </c>
      <c r="T129" s="21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8" t="s">
        <v>152</v>
      </c>
      <c r="AT129" s="218" t="s">
        <v>147</v>
      </c>
      <c r="AU129" s="218" t="s">
        <v>86</v>
      </c>
      <c r="AY129" s="14" t="s">
        <v>144</v>
      </c>
      <c r="BE129" s="219">
        <f>IF(N129="základní",J129,0)</f>
        <v>0</v>
      </c>
      <c r="BF129" s="219">
        <f>IF(N129="snížená",J129,0)</f>
        <v>0</v>
      </c>
      <c r="BG129" s="219">
        <f>IF(N129="zákl. přenesená",J129,0)</f>
        <v>0</v>
      </c>
      <c r="BH129" s="219">
        <f>IF(N129="sníž. přenesená",J129,0)</f>
        <v>0</v>
      </c>
      <c r="BI129" s="219">
        <f>IF(N129="nulová",J129,0)</f>
        <v>0</v>
      </c>
      <c r="BJ129" s="14" t="s">
        <v>86</v>
      </c>
      <c r="BK129" s="219">
        <f>ROUND(I129*H129,2)</f>
        <v>0</v>
      </c>
      <c r="BL129" s="14" t="s">
        <v>152</v>
      </c>
      <c r="BM129" s="218" t="s">
        <v>186</v>
      </c>
    </row>
    <row r="130" s="2" customFormat="1" ht="16.5" customHeight="1">
      <c r="A130" s="35"/>
      <c r="B130" s="36"/>
      <c r="C130" s="207" t="s">
        <v>187</v>
      </c>
      <c r="D130" s="207" t="s">
        <v>147</v>
      </c>
      <c r="E130" s="208" t="s">
        <v>188</v>
      </c>
      <c r="F130" s="209" t="s">
        <v>189</v>
      </c>
      <c r="G130" s="210" t="s">
        <v>150</v>
      </c>
      <c r="H130" s="211">
        <v>10</v>
      </c>
      <c r="I130" s="212"/>
      <c r="J130" s="213">
        <f>ROUND(I130*H130,2)</f>
        <v>0</v>
      </c>
      <c r="K130" s="209" t="s">
        <v>1</v>
      </c>
      <c r="L130" s="41"/>
      <c r="M130" s="214" t="s">
        <v>1</v>
      </c>
      <c r="N130" s="215" t="s">
        <v>43</v>
      </c>
      <c r="O130" s="88"/>
      <c r="P130" s="216">
        <f>O130*H130</f>
        <v>0</v>
      </c>
      <c r="Q130" s="216">
        <v>0</v>
      </c>
      <c r="R130" s="216">
        <f>Q130*H130</f>
        <v>0</v>
      </c>
      <c r="S130" s="216">
        <v>0</v>
      </c>
      <c r="T130" s="21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8" t="s">
        <v>152</v>
      </c>
      <c r="AT130" s="218" t="s">
        <v>147</v>
      </c>
      <c r="AU130" s="218" t="s">
        <v>86</v>
      </c>
      <c r="AY130" s="14" t="s">
        <v>144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14" t="s">
        <v>86</v>
      </c>
      <c r="BK130" s="219">
        <f>ROUND(I130*H130,2)</f>
        <v>0</v>
      </c>
      <c r="BL130" s="14" t="s">
        <v>152</v>
      </c>
      <c r="BM130" s="218" t="s">
        <v>190</v>
      </c>
    </row>
    <row r="131" s="2" customFormat="1" ht="16.5" customHeight="1">
      <c r="A131" s="35"/>
      <c r="B131" s="36"/>
      <c r="C131" s="207" t="s">
        <v>191</v>
      </c>
      <c r="D131" s="207" t="s">
        <v>147</v>
      </c>
      <c r="E131" s="208" t="s">
        <v>192</v>
      </c>
      <c r="F131" s="209" t="s">
        <v>193</v>
      </c>
      <c r="G131" s="210" t="s">
        <v>194</v>
      </c>
      <c r="H131" s="211">
        <v>1</v>
      </c>
      <c r="I131" s="212"/>
      <c r="J131" s="213">
        <f>ROUND(I131*H131,2)</f>
        <v>0</v>
      </c>
      <c r="K131" s="209" t="s">
        <v>195</v>
      </c>
      <c r="L131" s="41"/>
      <c r="M131" s="214" t="s">
        <v>1</v>
      </c>
      <c r="N131" s="215" t="s">
        <v>43</v>
      </c>
      <c r="O131" s="88"/>
      <c r="P131" s="216">
        <f>O131*H131</f>
        <v>0</v>
      </c>
      <c r="Q131" s="216">
        <v>0</v>
      </c>
      <c r="R131" s="216">
        <f>Q131*H131</f>
        <v>0</v>
      </c>
      <c r="S131" s="216">
        <v>0</v>
      </c>
      <c r="T131" s="21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8" t="s">
        <v>152</v>
      </c>
      <c r="AT131" s="218" t="s">
        <v>147</v>
      </c>
      <c r="AU131" s="218" t="s">
        <v>86</v>
      </c>
      <c r="AY131" s="14" t="s">
        <v>144</v>
      </c>
      <c r="BE131" s="219">
        <f>IF(N131="základní",J131,0)</f>
        <v>0</v>
      </c>
      <c r="BF131" s="219">
        <f>IF(N131="snížená",J131,0)</f>
        <v>0</v>
      </c>
      <c r="BG131" s="219">
        <f>IF(N131="zákl. přenesená",J131,0)</f>
        <v>0</v>
      </c>
      <c r="BH131" s="219">
        <f>IF(N131="sníž. přenesená",J131,0)</f>
        <v>0</v>
      </c>
      <c r="BI131" s="219">
        <f>IF(N131="nulová",J131,0)</f>
        <v>0</v>
      </c>
      <c r="BJ131" s="14" t="s">
        <v>86</v>
      </c>
      <c r="BK131" s="219">
        <f>ROUND(I131*H131,2)</f>
        <v>0</v>
      </c>
      <c r="BL131" s="14" t="s">
        <v>152</v>
      </c>
      <c r="BM131" s="218" t="s">
        <v>196</v>
      </c>
    </row>
    <row r="132" s="2" customFormat="1" ht="21.75" customHeight="1">
      <c r="A132" s="35"/>
      <c r="B132" s="36"/>
      <c r="C132" s="207" t="s">
        <v>197</v>
      </c>
      <c r="D132" s="207" t="s">
        <v>147</v>
      </c>
      <c r="E132" s="208" t="s">
        <v>198</v>
      </c>
      <c r="F132" s="209" t="s">
        <v>199</v>
      </c>
      <c r="G132" s="210" t="s">
        <v>194</v>
      </c>
      <c r="H132" s="211">
        <v>1</v>
      </c>
      <c r="I132" s="212"/>
      <c r="J132" s="213">
        <f>ROUND(I132*H132,2)</f>
        <v>0</v>
      </c>
      <c r="K132" s="209" t="s">
        <v>1</v>
      </c>
      <c r="L132" s="41"/>
      <c r="M132" s="214" t="s">
        <v>1</v>
      </c>
      <c r="N132" s="215" t="s">
        <v>43</v>
      </c>
      <c r="O132" s="88"/>
      <c r="P132" s="216">
        <f>O132*H132</f>
        <v>0</v>
      </c>
      <c r="Q132" s="216">
        <v>0</v>
      </c>
      <c r="R132" s="216">
        <f>Q132*H132</f>
        <v>0</v>
      </c>
      <c r="S132" s="216">
        <v>0</v>
      </c>
      <c r="T132" s="21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8" t="s">
        <v>152</v>
      </c>
      <c r="AT132" s="218" t="s">
        <v>147</v>
      </c>
      <c r="AU132" s="218" t="s">
        <v>86</v>
      </c>
      <c r="AY132" s="14" t="s">
        <v>144</v>
      </c>
      <c r="BE132" s="219">
        <f>IF(N132="základní",J132,0)</f>
        <v>0</v>
      </c>
      <c r="BF132" s="219">
        <f>IF(N132="snížená",J132,0)</f>
        <v>0</v>
      </c>
      <c r="BG132" s="219">
        <f>IF(N132="zákl. přenesená",J132,0)</f>
        <v>0</v>
      </c>
      <c r="BH132" s="219">
        <f>IF(N132="sníž. přenesená",J132,0)</f>
        <v>0</v>
      </c>
      <c r="BI132" s="219">
        <f>IF(N132="nulová",J132,0)</f>
        <v>0</v>
      </c>
      <c r="BJ132" s="14" t="s">
        <v>86</v>
      </c>
      <c r="BK132" s="219">
        <f>ROUND(I132*H132,2)</f>
        <v>0</v>
      </c>
      <c r="BL132" s="14" t="s">
        <v>152</v>
      </c>
      <c r="BM132" s="218" t="s">
        <v>200</v>
      </c>
    </row>
    <row r="133" s="2" customFormat="1" ht="16.5" customHeight="1">
      <c r="A133" s="35"/>
      <c r="B133" s="36"/>
      <c r="C133" s="207" t="s">
        <v>201</v>
      </c>
      <c r="D133" s="207" t="s">
        <v>147</v>
      </c>
      <c r="E133" s="208" t="s">
        <v>202</v>
      </c>
      <c r="F133" s="209" t="s">
        <v>203</v>
      </c>
      <c r="G133" s="210" t="s">
        <v>194</v>
      </c>
      <c r="H133" s="211">
        <v>1</v>
      </c>
      <c r="I133" s="212"/>
      <c r="J133" s="213">
        <f>ROUND(I133*H133,2)</f>
        <v>0</v>
      </c>
      <c r="K133" s="209" t="s">
        <v>195</v>
      </c>
      <c r="L133" s="41"/>
      <c r="M133" s="214" t="s">
        <v>1</v>
      </c>
      <c r="N133" s="215" t="s">
        <v>43</v>
      </c>
      <c r="O133" s="88"/>
      <c r="P133" s="216">
        <f>O133*H133</f>
        <v>0</v>
      </c>
      <c r="Q133" s="216">
        <v>0</v>
      </c>
      <c r="R133" s="216">
        <f>Q133*H133</f>
        <v>0</v>
      </c>
      <c r="S133" s="216">
        <v>0</v>
      </c>
      <c r="T133" s="21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8" t="s">
        <v>152</v>
      </c>
      <c r="AT133" s="218" t="s">
        <v>147</v>
      </c>
      <c r="AU133" s="218" t="s">
        <v>86</v>
      </c>
      <c r="AY133" s="14" t="s">
        <v>144</v>
      </c>
      <c r="BE133" s="219">
        <f>IF(N133="základní",J133,0)</f>
        <v>0</v>
      </c>
      <c r="BF133" s="219">
        <f>IF(N133="snížená",J133,0)</f>
        <v>0</v>
      </c>
      <c r="BG133" s="219">
        <f>IF(N133="zákl. přenesená",J133,0)</f>
        <v>0</v>
      </c>
      <c r="BH133" s="219">
        <f>IF(N133="sníž. přenesená",J133,0)</f>
        <v>0</v>
      </c>
      <c r="BI133" s="219">
        <f>IF(N133="nulová",J133,0)</f>
        <v>0</v>
      </c>
      <c r="BJ133" s="14" t="s">
        <v>86</v>
      </c>
      <c r="BK133" s="219">
        <f>ROUND(I133*H133,2)</f>
        <v>0</v>
      </c>
      <c r="BL133" s="14" t="s">
        <v>152</v>
      </c>
      <c r="BM133" s="218" t="s">
        <v>204</v>
      </c>
    </row>
    <row r="134" s="2" customFormat="1" ht="16.5" customHeight="1">
      <c r="A134" s="35"/>
      <c r="B134" s="36"/>
      <c r="C134" s="207" t="s">
        <v>205</v>
      </c>
      <c r="D134" s="207" t="s">
        <v>147</v>
      </c>
      <c r="E134" s="208" t="s">
        <v>206</v>
      </c>
      <c r="F134" s="209" t="s">
        <v>207</v>
      </c>
      <c r="G134" s="210" t="s">
        <v>194</v>
      </c>
      <c r="H134" s="211">
        <v>1</v>
      </c>
      <c r="I134" s="212"/>
      <c r="J134" s="213">
        <f>ROUND(I134*H134,2)</f>
        <v>0</v>
      </c>
      <c r="K134" s="209" t="s">
        <v>208</v>
      </c>
      <c r="L134" s="41"/>
      <c r="M134" s="214" t="s">
        <v>1</v>
      </c>
      <c r="N134" s="215" t="s">
        <v>43</v>
      </c>
      <c r="O134" s="88"/>
      <c r="P134" s="216">
        <f>O134*H134</f>
        <v>0</v>
      </c>
      <c r="Q134" s="216">
        <v>0</v>
      </c>
      <c r="R134" s="216">
        <f>Q134*H134</f>
        <v>0</v>
      </c>
      <c r="S134" s="216">
        <v>0</v>
      </c>
      <c r="T134" s="21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8" t="s">
        <v>152</v>
      </c>
      <c r="AT134" s="218" t="s">
        <v>147</v>
      </c>
      <c r="AU134" s="218" t="s">
        <v>86</v>
      </c>
      <c r="AY134" s="14" t="s">
        <v>144</v>
      </c>
      <c r="BE134" s="219">
        <f>IF(N134="základní",J134,0)</f>
        <v>0</v>
      </c>
      <c r="BF134" s="219">
        <f>IF(N134="snížená",J134,0)</f>
        <v>0</v>
      </c>
      <c r="BG134" s="219">
        <f>IF(N134="zákl. přenesená",J134,0)</f>
        <v>0</v>
      </c>
      <c r="BH134" s="219">
        <f>IF(N134="sníž. přenesená",J134,0)</f>
        <v>0</v>
      </c>
      <c r="BI134" s="219">
        <f>IF(N134="nulová",J134,0)</f>
        <v>0</v>
      </c>
      <c r="BJ134" s="14" t="s">
        <v>86</v>
      </c>
      <c r="BK134" s="219">
        <f>ROUND(I134*H134,2)</f>
        <v>0</v>
      </c>
      <c r="BL134" s="14" t="s">
        <v>152</v>
      </c>
      <c r="BM134" s="218" t="s">
        <v>209</v>
      </c>
    </row>
    <row r="135" s="2" customFormat="1" ht="16.5" customHeight="1">
      <c r="A135" s="35"/>
      <c r="B135" s="36"/>
      <c r="C135" s="207" t="s">
        <v>8</v>
      </c>
      <c r="D135" s="207" t="s">
        <v>147</v>
      </c>
      <c r="E135" s="208" t="s">
        <v>210</v>
      </c>
      <c r="F135" s="209" t="s">
        <v>211</v>
      </c>
      <c r="G135" s="210" t="s">
        <v>194</v>
      </c>
      <c r="H135" s="211">
        <v>1</v>
      </c>
      <c r="I135" s="212"/>
      <c r="J135" s="213">
        <f>ROUND(I135*H135,2)</f>
        <v>0</v>
      </c>
      <c r="K135" s="209" t="s">
        <v>195</v>
      </c>
      <c r="L135" s="41"/>
      <c r="M135" s="214" t="s">
        <v>1</v>
      </c>
      <c r="N135" s="215" t="s">
        <v>43</v>
      </c>
      <c r="O135" s="88"/>
      <c r="P135" s="216">
        <f>O135*H135</f>
        <v>0</v>
      </c>
      <c r="Q135" s="216">
        <v>0</v>
      </c>
      <c r="R135" s="216">
        <f>Q135*H135</f>
        <v>0</v>
      </c>
      <c r="S135" s="216">
        <v>0</v>
      </c>
      <c r="T135" s="21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8" t="s">
        <v>152</v>
      </c>
      <c r="AT135" s="218" t="s">
        <v>147</v>
      </c>
      <c r="AU135" s="218" t="s">
        <v>86</v>
      </c>
      <c r="AY135" s="14" t="s">
        <v>144</v>
      </c>
      <c r="BE135" s="219">
        <f>IF(N135="základní",J135,0)</f>
        <v>0</v>
      </c>
      <c r="BF135" s="219">
        <f>IF(N135="snížená",J135,0)</f>
        <v>0</v>
      </c>
      <c r="BG135" s="219">
        <f>IF(N135="zákl. přenesená",J135,0)</f>
        <v>0</v>
      </c>
      <c r="BH135" s="219">
        <f>IF(N135="sníž. přenesená",J135,0)</f>
        <v>0</v>
      </c>
      <c r="BI135" s="219">
        <f>IF(N135="nulová",J135,0)</f>
        <v>0</v>
      </c>
      <c r="BJ135" s="14" t="s">
        <v>86</v>
      </c>
      <c r="BK135" s="219">
        <f>ROUND(I135*H135,2)</f>
        <v>0</v>
      </c>
      <c r="BL135" s="14" t="s">
        <v>152</v>
      </c>
      <c r="BM135" s="218" t="s">
        <v>212</v>
      </c>
    </row>
    <row r="136" s="2" customFormat="1" ht="16.5" customHeight="1">
      <c r="A136" s="35"/>
      <c r="B136" s="36"/>
      <c r="C136" s="207" t="s">
        <v>213</v>
      </c>
      <c r="D136" s="207" t="s">
        <v>147</v>
      </c>
      <c r="E136" s="208" t="s">
        <v>214</v>
      </c>
      <c r="F136" s="209" t="s">
        <v>215</v>
      </c>
      <c r="G136" s="210" t="s">
        <v>194</v>
      </c>
      <c r="H136" s="211">
        <v>1</v>
      </c>
      <c r="I136" s="212"/>
      <c r="J136" s="213">
        <f>ROUND(I136*H136,2)</f>
        <v>0</v>
      </c>
      <c r="K136" s="209" t="s">
        <v>195</v>
      </c>
      <c r="L136" s="41"/>
      <c r="M136" s="220" t="s">
        <v>1</v>
      </c>
      <c r="N136" s="221" t="s">
        <v>43</v>
      </c>
      <c r="O136" s="222"/>
      <c r="P136" s="223">
        <f>O136*H136</f>
        <v>0</v>
      </c>
      <c r="Q136" s="223">
        <v>0</v>
      </c>
      <c r="R136" s="223">
        <f>Q136*H136</f>
        <v>0</v>
      </c>
      <c r="S136" s="223">
        <v>0</v>
      </c>
      <c r="T136" s="224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8" t="s">
        <v>152</v>
      </c>
      <c r="AT136" s="218" t="s">
        <v>147</v>
      </c>
      <c r="AU136" s="218" t="s">
        <v>86</v>
      </c>
      <c r="AY136" s="14" t="s">
        <v>144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14" t="s">
        <v>86</v>
      </c>
      <c r="BK136" s="219">
        <f>ROUND(I136*H136,2)</f>
        <v>0</v>
      </c>
      <c r="BL136" s="14" t="s">
        <v>152</v>
      </c>
      <c r="BM136" s="218" t="s">
        <v>216</v>
      </c>
    </row>
    <row r="137" s="2" customFormat="1" ht="6.96" customHeight="1">
      <c r="A137" s="35"/>
      <c r="B137" s="63"/>
      <c r="C137" s="64"/>
      <c r="D137" s="64"/>
      <c r="E137" s="64"/>
      <c r="F137" s="64"/>
      <c r="G137" s="64"/>
      <c r="H137" s="64"/>
      <c r="I137" s="64"/>
      <c r="J137" s="64"/>
      <c r="K137" s="64"/>
      <c r="L137" s="41"/>
      <c r="M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</sheetData>
  <sheetProtection sheet="1" autoFilter="0" formatColumns="0" formatRows="0" objects="1" scenarios="1" spinCount="100000" saltValue="50npwDx7YmMazC0wG8V1xhcfqHCb+L03nAhhOmog9CfxiKaILbGAPk6F6NUWnlBK5mCwNMTAGo+pAobZwVh3dA==" hashValue="7zfAV1cXpgFYilWfCuDqL4YN/yHYQ97HscLLToXUKS3b9R10Ct5tApnUbWyD9d6sTobp20MZX6Zc5lTYt5+CkA==" algorithmName="SHA-512" password="CC35"/>
  <autoFilter ref="C117:K136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91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88</v>
      </c>
    </row>
    <row r="4" s="1" customFormat="1" ht="24.96" customHeight="1">
      <c r="B4" s="17"/>
      <c r="D4" s="135" t="s">
        <v>119</v>
      </c>
      <c r="L4" s="17"/>
      <c r="M4" s="13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16</v>
      </c>
      <c r="L6" s="17"/>
    </row>
    <row r="7" s="1" customFormat="1" ht="26.25" customHeight="1">
      <c r="B7" s="17"/>
      <c r="E7" s="138" t="str">
        <f>'Rekapitulace stavby'!K6</f>
        <v>Obnova a propojení vodovodních řadů v ulici Palackého v Českém Brodě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120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217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18</v>
      </c>
      <c r="E11" s="35"/>
      <c r="F11" s="140" t="s">
        <v>1</v>
      </c>
      <c r="G11" s="35"/>
      <c r="H11" s="35"/>
      <c r="I11" s="137" t="s">
        <v>19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20</v>
      </c>
      <c r="E12" s="35"/>
      <c r="F12" s="140" t="s">
        <v>21</v>
      </c>
      <c r="G12" s="35"/>
      <c r="H12" s="35"/>
      <c r="I12" s="137" t="s">
        <v>22</v>
      </c>
      <c r="J12" s="141" t="str">
        <f>'Rekapitulace stavby'!AN8</f>
        <v>20. 7. 2022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24</v>
      </c>
      <c r="E14" s="35"/>
      <c r="F14" s="35"/>
      <c r="G14" s="35"/>
      <c r="H14" s="35"/>
      <c r="I14" s="137" t="s">
        <v>25</v>
      </c>
      <c r="J14" s="140" t="s">
        <v>26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">
        <v>27</v>
      </c>
      <c r="F15" s="35"/>
      <c r="G15" s="35"/>
      <c r="H15" s="35"/>
      <c r="I15" s="137" t="s">
        <v>28</v>
      </c>
      <c r="J15" s="140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29</v>
      </c>
      <c r="E17" s="35"/>
      <c r="F17" s="35"/>
      <c r="G17" s="35"/>
      <c r="H17" s="35"/>
      <c r="I17" s="137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28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31</v>
      </c>
      <c r="E20" s="35"/>
      <c r="F20" s="35"/>
      <c r="G20" s="35"/>
      <c r="H20" s="35"/>
      <c r="I20" s="137" t="s">
        <v>25</v>
      </c>
      <c r="J20" s="140" t="s">
        <v>32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">
        <v>33</v>
      </c>
      <c r="F21" s="35"/>
      <c r="G21" s="35"/>
      <c r="H21" s="35"/>
      <c r="I21" s="137" t="s">
        <v>28</v>
      </c>
      <c r="J21" s="140" t="s">
        <v>1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35</v>
      </c>
      <c r="E23" s="35"/>
      <c r="F23" s="35"/>
      <c r="G23" s="35"/>
      <c r="H23" s="35"/>
      <c r="I23" s="137" t="s">
        <v>25</v>
      </c>
      <c r="J23" s="140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tr">
        <f>IF('Rekapitulace stavby'!E20="","",'Rekapitulace stavby'!E20)</f>
        <v xml:space="preserve"> </v>
      </c>
      <c r="F24" s="35"/>
      <c r="G24" s="35"/>
      <c r="H24" s="35"/>
      <c r="I24" s="137" t="s">
        <v>28</v>
      </c>
      <c r="J24" s="140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37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38</v>
      </c>
      <c r="E30" s="35"/>
      <c r="F30" s="35"/>
      <c r="G30" s="35"/>
      <c r="H30" s="35"/>
      <c r="I30" s="35"/>
      <c r="J30" s="148">
        <f>ROUND(J123,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40</v>
      </c>
      <c r="G32" s="35"/>
      <c r="H32" s="35"/>
      <c r="I32" s="149" t="s">
        <v>39</v>
      </c>
      <c r="J32" s="149" t="s">
        <v>41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42</v>
      </c>
      <c r="E33" s="137" t="s">
        <v>43</v>
      </c>
      <c r="F33" s="151">
        <f>ROUND((SUM(BE123:BE180)),  2)</f>
        <v>0</v>
      </c>
      <c r="G33" s="35"/>
      <c r="H33" s="35"/>
      <c r="I33" s="152">
        <v>0.20999999999999999</v>
      </c>
      <c r="J33" s="151">
        <f>ROUND(((SUM(BE123:BE180))*I33),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44</v>
      </c>
      <c r="F34" s="151">
        <f>ROUND((SUM(BF123:BF180)),  2)</f>
        <v>0</v>
      </c>
      <c r="G34" s="35"/>
      <c r="H34" s="35"/>
      <c r="I34" s="152">
        <v>0.14999999999999999</v>
      </c>
      <c r="J34" s="151">
        <f>ROUND(((SUM(BF123:BF180))*I34),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45</v>
      </c>
      <c r="F35" s="151">
        <f>ROUND((SUM(BG123:BG180)),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46</v>
      </c>
      <c r="F36" s="151">
        <f>ROUND((SUM(BH123:BH180)),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47</v>
      </c>
      <c r="F37" s="151">
        <f>ROUND((SUM(BI123:BI180)),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48</v>
      </c>
      <c r="E39" s="155"/>
      <c r="F39" s="155"/>
      <c r="G39" s="156" t="s">
        <v>49</v>
      </c>
      <c r="H39" s="157" t="s">
        <v>50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51</v>
      </c>
      <c r="E50" s="161"/>
      <c r="F50" s="161"/>
      <c r="G50" s="160" t="s">
        <v>52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53</v>
      </c>
      <c r="E61" s="163"/>
      <c r="F61" s="164" t="s">
        <v>54</v>
      </c>
      <c r="G61" s="162" t="s">
        <v>53</v>
      </c>
      <c r="H61" s="163"/>
      <c r="I61" s="163"/>
      <c r="J61" s="165" t="s">
        <v>54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55</v>
      </c>
      <c r="E65" s="166"/>
      <c r="F65" s="166"/>
      <c r="G65" s="160" t="s">
        <v>56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53</v>
      </c>
      <c r="E76" s="163"/>
      <c r="F76" s="164" t="s">
        <v>54</v>
      </c>
      <c r="G76" s="162" t="s">
        <v>53</v>
      </c>
      <c r="H76" s="163"/>
      <c r="I76" s="163"/>
      <c r="J76" s="165" t="s">
        <v>54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122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71" t="str">
        <f>E7</f>
        <v>Obnova a propojení vodovodních řadů v ulici Palackého v Českém Brodě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120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SO101 - Komunikace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>Český Brod</v>
      </c>
      <c r="G89" s="37"/>
      <c r="H89" s="37"/>
      <c r="I89" s="29" t="s">
        <v>22</v>
      </c>
      <c r="J89" s="76" t="str">
        <f>IF(J12="","",J12)</f>
        <v>20. 7. 2022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24</v>
      </c>
      <c r="D91" s="37"/>
      <c r="E91" s="37"/>
      <c r="F91" s="24" t="str">
        <f>E15</f>
        <v>Město Český Brod, náměstí Husovo 70, 28201 Český B</v>
      </c>
      <c r="G91" s="37"/>
      <c r="H91" s="37"/>
      <c r="I91" s="29" t="s">
        <v>31</v>
      </c>
      <c r="J91" s="33" t="str">
        <f>E21</f>
        <v>LNConsult s.r.o., U hřiště 250, 25083 Škvorec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29</v>
      </c>
      <c r="D92" s="37"/>
      <c r="E92" s="37"/>
      <c r="F92" s="24" t="str">
        <f>IF(E18="","",E18)</f>
        <v>Vyplň údaj</v>
      </c>
      <c r="G92" s="37"/>
      <c r="H92" s="37"/>
      <c r="I92" s="29" t="s">
        <v>35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2" t="s">
        <v>123</v>
      </c>
      <c r="D94" s="173"/>
      <c r="E94" s="173"/>
      <c r="F94" s="173"/>
      <c r="G94" s="173"/>
      <c r="H94" s="173"/>
      <c r="I94" s="173"/>
      <c r="J94" s="174" t="s">
        <v>124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5" t="s">
        <v>125</v>
      </c>
      <c r="D96" s="37"/>
      <c r="E96" s="37"/>
      <c r="F96" s="37"/>
      <c r="G96" s="37"/>
      <c r="H96" s="37"/>
      <c r="I96" s="37"/>
      <c r="J96" s="107">
        <f>J123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126</v>
      </c>
    </row>
    <row r="97" s="9" customFormat="1" ht="24.96" customHeight="1">
      <c r="A97" s="9"/>
      <c r="B97" s="176"/>
      <c r="C97" s="177"/>
      <c r="D97" s="178" t="s">
        <v>218</v>
      </c>
      <c r="E97" s="179"/>
      <c r="F97" s="179"/>
      <c r="G97" s="179"/>
      <c r="H97" s="179"/>
      <c r="I97" s="179"/>
      <c r="J97" s="180">
        <f>J124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2" customFormat="1" ht="19.92" customHeight="1">
      <c r="A98" s="12"/>
      <c r="B98" s="225"/>
      <c r="C98" s="226"/>
      <c r="D98" s="227" t="s">
        <v>219</v>
      </c>
      <c r="E98" s="228"/>
      <c r="F98" s="228"/>
      <c r="G98" s="228"/>
      <c r="H98" s="228"/>
      <c r="I98" s="228"/>
      <c r="J98" s="229">
        <f>J125</f>
        <v>0</v>
      </c>
      <c r="K98" s="226"/>
      <c r="L98" s="230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="12" customFormat="1" ht="19.92" customHeight="1">
      <c r="A99" s="12"/>
      <c r="B99" s="225"/>
      <c r="C99" s="226"/>
      <c r="D99" s="227" t="s">
        <v>220</v>
      </c>
      <c r="E99" s="228"/>
      <c r="F99" s="228"/>
      <c r="G99" s="228"/>
      <c r="H99" s="228"/>
      <c r="I99" s="228"/>
      <c r="J99" s="229">
        <f>J149</f>
        <v>0</v>
      </c>
      <c r="K99" s="226"/>
      <c r="L99" s="230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="12" customFormat="1" ht="19.92" customHeight="1">
      <c r="A100" s="12"/>
      <c r="B100" s="225"/>
      <c r="C100" s="226"/>
      <c r="D100" s="227" t="s">
        <v>221</v>
      </c>
      <c r="E100" s="228"/>
      <c r="F100" s="228"/>
      <c r="G100" s="228"/>
      <c r="H100" s="228"/>
      <c r="I100" s="228"/>
      <c r="J100" s="229">
        <f>J159</f>
        <v>0</v>
      </c>
      <c r="K100" s="226"/>
      <c r="L100" s="230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="12" customFormat="1" ht="19.92" customHeight="1">
      <c r="A101" s="12"/>
      <c r="B101" s="225"/>
      <c r="C101" s="226"/>
      <c r="D101" s="227" t="s">
        <v>222</v>
      </c>
      <c r="E101" s="228"/>
      <c r="F101" s="228"/>
      <c r="G101" s="228"/>
      <c r="H101" s="228"/>
      <c r="I101" s="228"/>
      <c r="J101" s="229">
        <f>J164</f>
        <v>0</v>
      </c>
      <c r="K101" s="226"/>
      <c r="L101" s="230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="12" customFormat="1" ht="19.92" customHeight="1">
      <c r="A102" s="12"/>
      <c r="B102" s="225"/>
      <c r="C102" s="226"/>
      <c r="D102" s="227" t="s">
        <v>223</v>
      </c>
      <c r="E102" s="228"/>
      <c r="F102" s="228"/>
      <c r="G102" s="228"/>
      <c r="H102" s="228"/>
      <c r="I102" s="228"/>
      <c r="J102" s="229">
        <f>J173</f>
        <v>0</v>
      </c>
      <c r="K102" s="226"/>
      <c r="L102" s="230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="12" customFormat="1" ht="19.92" customHeight="1">
      <c r="A103" s="12"/>
      <c r="B103" s="225"/>
      <c r="C103" s="226"/>
      <c r="D103" s="227" t="s">
        <v>224</v>
      </c>
      <c r="E103" s="228"/>
      <c r="F103" s="228"/>
      <c r="G103" s="228"/>
      <c r="H103" s="228"/>
      <c r="I103" s="228"/>
      <c r="J103" s="229">
        <f>J179</f>
        <v>0</v>
      </c>
      <c r="K103" s="226"/>
      <c r="L103" s="230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129</v>
      </c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16</v>
      </c>
      <c r="D112" s="37"/>
      <c r="E112" s="37"/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26.25" customHeight="1">
      <c r="A113" s="35"/>
      <c r="B113" s="36"/>
      <c r="C113" s="37"/>
      <c r="D113" s="37"/>
      <c r="E113" s="171" t="str">
        <f>E7</f>
        <v>Obnova a propojení vodovodních řadů v ulici Palackého v Českém Brodě</v>
      </c>
      <c r="F113" s="29"/>
      <c r="G113" s="29"/>
      <c r="H113" s="29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120</v>
      </c>
      <c r="D114" s="37"/>
      <c r="E114" s="37"/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73" t="str">
        <f>E9</f>
        <v>SO101 - Komunikace</v>
      </c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20</v>
      </c>
      <c r="D117" s="37"/>
      <c r="E117" s="37"/>
      <c r="F117" s="24" t="str">
        <f>F12</f>
        <v>Český Brod</v>
      </c>
      <c r="G117" s="37"/>
      <c r="H117" s="37"/>
      <c r="I117" s="29" t="s">
        <v>22</v>
      </c>
      <c r="J117" s="76" t="str">
        <f>IF(J12="","",J12)</f>
        <v>20. 7. 2022</v>
      </c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40.05" customHeight="1">
      <c r="A119" s="35"/>
      <c r="B119" s="36"/>
      <c r="C119" s="29" t="s">
        <v>24</v>
      </c>
      <c r="D119" s="37"/>
      <c r="E119" s="37"/>
      <c r="F119" s="24" t="str">
        <f>E15</f>
        <v>Město Český Brod, náměstí Husovo 70, 28201 Český B</v>
      </c>
      <c r="G119" s="37"/>
      <c r="H119" s="37"/>
      <c r="I119" s="29" t="s">
        <v>31</v>
      </c>
      <c r="J119" s="33" t="str">
        <f>E21</f>
        <v>LNConsult s.r.o., U hřiště 250, 25083 Škvorec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5.15" customHeight="1">
      <c r="A120" s="35"/>
      <c r="B120" s="36"/>
      <c r="C120" s="29" t="s">
        <v>29</v>
      </c>
      <c r="D120" s="37"/>
      <c r="E120" s="37"/>
      <c r="F120" s="24" t="str">
        <f>IF(E18="","",E18)</f>
        <v>Vyplň údaj</v>
      </c>
      <c r="G120" s="37"/>
      <c r="H120" s="37"/>
      <c r="I120" s="29" t="s">
        <v>35</v>
      </c>
      <c r="J120" s="33" t="str">
        <f>E24</f>
        <v xml:space="preserve"> </v>
      </c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0.32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10" customFormat="1" ht="29.28" customHeight="1">
      <c r="A122" s="182"/>
      <c r="B122" s="183"/>
      <c r="C122" s="184" t="s">
        <v>130</v>
      </c>
      <c r="D122" s="185" t="s">
        <v>63</v>
      </c>
      <c r="E122" s="185" t="s">
        <v>59</v>
      </c>
      <c r="F122" s="185" t="s">
        <v>60</v>
      </c>
      <c r="G122" s="185" t="s">
        <v>131</v>
      </c>
      <c r="H122" s="185" t="s">
        <v>132</v>
      </c>
      <c r="I122" s="185" t="s">
        <v>133</v>
      </c>
      <c r="J122" s="185" t="s">
        <v>124</v>
      </c>
      <c r="K122" s="186" t="s">
        <v>134</v>
      </c>
      <c r="L122" s="187"/>
      <c r="M122" s="97" t="s">
        <v>1</v>
      </c>
      <c r="N122" s="98" t="s">
        <v>42</v>
      </c>
      <c r="O122" s="98" t="s">
        <v>135</v>
      </c>
      <c r="P122" s="98" t="s">
        <v>136</v>
      </c>
      <c r="Q122" s="98" t="s">
        <v>137</v>
      </c>
      <c r="R122" s="98" t="s">
        <v>138</v>
      </c>
      <c r="S122" s="98" t="s">
        <v>139</v>
      </c>
      <c r="T122" s="99" t="s">
        <v>140</v>
      </c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</row>
    <row r="123" s="2" customFormat="1" ht="22.8" customHeight="1">
      <c r="A123" s="35"/>
      <c r="B123" s="36"/>
      <c r="C123" s="104" t="s">
        <v>141</v>
      </c>
      <c r="D123" s="37"/>
      <c r="E123" s="37"/>
      <c r="F123" s="37"/>
      <c r="G123" s="37"/>
      <c r="H123" s="37"/>
      <c r="I123" s="37"/>
      <c r="J123" s="188">
        <f>BK123</f>
        <v>0</v>
      </c>
      <c r="K123" s="37"/>
      <c r="L123" s="41"/>
      <c r="M123" s="100"/>
      <c r="N123" s="189"/>
      <c r="O123" s="101"/>
      <c r="P123" s="190">
        <f>P124</f>
        <v>0</v>
      </c>
      <c r="Q123" s="101"/>
      <c r="R123" s="190">
        <f>R124</f>
        <v>800.51621531499984</v>
      </c>
      <c r="S123" s="101"/>
      <c r="T123" s="191">
        <f>T124</f>
        <v>639.09299999999996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4" t="s">
        <v>77</v>
      </c>
      <c r="AU123" s="14" t="s">
        <v>126</v>
      </c>
      <c r="BK123" s="192">
        <f>BK124</f>
        <v>0</v>
      </c>
    </row>
    <row r="124" s="11" customFormat="1" ht="25.92" customHeight="1">
      <c r="A124" s="11"/>
      <c r="B124" s="193"/>
      <c r="C124" s="194"/>
      <c r="D124" s="195" t="s">
        <v>77</v>
      </c>
      <c r="E124" s="196" t="s">
        <v>225</v>
      </c>
      <c r="F124" s="196" t="s">
        <v>226</v>
      </c>
      <c r="G124" s="194"/>
      <c r="H124" s="194"/>
      <c r="I124" s="197"/>
      <c r="J124" s="198">
        <f>BK124</f>
        <v>0</v>
      </c>
      <c r="K124" s="194"/>
      <c r="L124" s="199"/>
      <c r="M124" s="200"/>
      <c r="N124" s="201"/>
      <c r="O124" s="201"/>
      <c r="P124" s="202">
        <f>P125+P149+P159+P164+P173+P179</f>
        <v>0</v>
      </c>
      <c r="Q124" s="201"/>
      <c r="R124" s="202">
        <f>R125+R149+R159+R164+R173+R179</f>
        <v>800.51621531499984</v>
      </c>
      <c r="S124" s="201"/>
      <c r="T124" s="203">
        <f>T125+T149+T159+T164+T173+T179</f>
        <v>639.09299999999996</v>
      </c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R124" s="204" t="s">
        <v>86</v>
      </c>
      <c r="AT124" s="205" t="s">
        <v>77</v>
      </c>
      <c r="AU124" s="205" t="s">
        <v>78</v>
      </c>
      <c r="AY124" s="204" t="s">
        <v>144</v>
      </c>
      <c r="BK124" s="206">
        <f>BK125+BK149+BK159+BK164+BK173+BK179</f>
        <v>0</v>
      </c>
    </row>
    <row r="125" s="11" customFormat="1" ht="22.8" customHeight="1">
      <c r="A125" s="11"/>
      <c r="B125" s="193"/>
      <c r="C125" s="194"/>
      <c r="D125" s="195" t="s">
        <v>77</v>
      </c>
      <c r="E125" s="231" t="s">
        <v>86</v>
      </c>
      <c r="F125" s="231" t="s">
        <v>227</v>
      </c>
      <c r="G125" s="194"/>
      <c r="H125" s="194"/>
      <c r="I125" s="197"/>
      <c r="J125" s="232">
        <f>BK125</f>
        <v>0</v>
      </c>
      <c r="K125" s="194"/>
      <c r="L125" s="199"/>
      <c r="M125" s="200"/>
      <c r="N125" s="201"/>
      <c r="O125" s="201"/>
      <c r="P125" s="202">
        <f>SUM(P126:P148)</f>
        <v>0</v>
      </c>
      <c r="Q125" s="201"/>
      <c r="R125" s="202">
        <f>SUM(R126:R148)</f>
        <v>0.012907999999999999</v>
      </c>
      <c r="S125" s="201"/>
      <c r="T125" s="203">
        <f>SUM(T126:T148)</f>
        <v>589.09299999999996</v>
      </c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R125" s="204" t="s">
        <v>86</v>
      </c>
      <c r="AT125" s="205" t="s">
        <v>77</v>
      </c>
      <c r="AU125" s="205" t="s">
        <v>86</v>
      </c>
      <c r="AY125" s="204" t="s">
        <v>144</v>
      </c>
      <c r="BK125" s="206">
        <f>SUM(BK126:BK148)</f>
        <v>0</v>
      </c>
    </row>
    <row r="126" s="2" customFormat="1" ht="16.5" customHeight="1">
      <c r="A126" s="35"/>
      <c r="B126" s="36"/>
      <c r="C126" s="207" t="s">
        <v>86</v>
      </c>
      <c r="D126" s="207" t="s">
        <v>147</v>
      </c>
      <c r="E126" s="208" t="s">
        <v>228</v>
      </c>
      <c r="F126" s="209" t="s">
        <v>229</v>
      </c>
      <c r="G126" s="210" t="s">
        <v>230</v>
      </c>
      <c r="H126" s="211">
        <v>565.79999999999995</v>
      </c>
      <c r="I126" s="212"/>
      <c r="J126" s="213">
        <f>ROUND(I126*H126,2)</f>
        <v>0</v>
      </c>
      <c r="K126" s="209" t="s">
        <v>151</v>
      </c>
      <c r="L126" s="41"/>
      <c r="M126" s="214" t="s">
        <v>1</v>
      </c>
      <c r="N126" s="215" t="s">
        <v>43</v>
      </c>
      <c r="O126" s="88"/>
      <c r="P126" s="216">
        <f>O126*H126</f>
        <v>0</v>
      </c>
      <c r="Q126" s="216">
        <v>0</v>
      </c>
      <c r="R126" s="216">
        <f>Q126*H126</f>
        <v>0</v>
      </c>
      <c r="S126" s="216">
        <v>0.35499999999999998</v>
      </c>
      <c r="T126" s="217">
        <f>S126*H126</f>
        <v>200.85899999999998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8" t="s">
        <v>161</v>
      </c>
      <c r="AT126" s="218" t="s">
        <v>147</v>
      </c>
      <c r="AU126" s="218" t="s">
        <v>88</v>
      </c>
      <c r="AY126" s="14" t="s">
        <v>144</v>
      </c>
      <c r="BE126" s="219">
        <f>IF(N126="základní",J126,0)</f>
        <v>0</v>
      </c>
      <c r="BF126" s="219">
        <f>IF(N126="snížená",J126,0)</f>
        <v>0</v>
      </c>
      <c r="BG126" s="219">
        <f>IF(N126="zákl. přenesená",J126,0)</f>
        <v>0</v>
      </c>
      <c r="BH126" s="219">
        <f>IF(N126="sníž. přenesená",J126,0)</f>
        <v>0</v>
      </c>
      <c r="BI126" s="219">
        <f>IF(N126="nulová",J126,0)</f>
        <v>0</v>
      </c>
      <c r="BJ126" s="14" t="s">
        <v>86</v>
      </c>
      <c r="BK126" s="219">
        <f>ROUND(I126*H126,2)</f>
        <v>0</v>
      </c>
      <c r="BL126" s="14" t="s">
        <v>161</v>
      </c>
      <c r="BM126" s="218" t="s">
        <v>231</v>
      </c>
    </row>
    <row r="127" s="2" customFormat="1" ht="16.5" customHeight="1">
      <c r="A127" s="35"/>
      <c r="B127" s="36"/>
      <c r="C127" s="207" t="s">
        <v>88</v>
      </c>
      <c r="D127" s="207" t="s">
        <v>147</v>
      </c>
      <c r="E127" s="208" t="s">
        <v>232</v>
      </c>
      <c r="F127" s="209" t="s">
        <v>233</v>
      </c>
      <c r="G127" s="210" t="s">
        <v>234</v>
      </c>
      <c r="H127" s="211">
        <v>352</v>
      </c>
      <c r="I127" s="212"/>
      <c r="J127" s="213">
        <f>ROUND(I127*H127,2)</f>
        <v>0</v>
      </c>
      <c r="K127" s="209" t="s">
        <v>151</v>
      </c>
      <c r="L127" s="41"/>
      <c r="M127" s="214" t="s">
        <v>1</v>
      </c>
      <c r="N127" s="215" t="s">
        <v>43</v>
      </c>
      <c r="O127" s="88"/>
      <c r="P127" s="216">
        <f>O127*H127</f>
        <v>0</v>
      </c>
      <c r="Q127" s="216">
        <v>0</v>
      </c>
      <c r="R127" s="216">
        <f>Q127*H127</f>
        <v>0</v>
      </c>
      <c r="S127" s="216">
        <v>0.20499999999999999</v>
      </c>
      <c r="T127" s="217">
        <f>S127*H127</f>
        <v>72.159999999999997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8" t="s">
        <v>161</v>
      </c>
      <c r="AT127" s="218" t="s">
        <v>147</v>
      </c>
      <c r="AU127" s="218" t="s">
        <v>88</v>
      </c>
      <c r="AY127" s="14" t="s">
        <v>144</v>
      </c>
      <c r="BE127" s="219">
        <f>IF(N127="základní",J127,0)</f>
        <v>0</v>
      </c>
      <c r="BF127" s="219">
        <f>IF(N127="snížená",J127,0)</f>
        <v>0</v>
      </c>
      <c r="BG127" s="219">
        <f>IF(N127="zákl. přenesená",J127,0)</f>
        <v>0</v>
      </c>
      <c r="BH127" s="219">
        <f>IF(N127="sníž. přenesená",J127,0)</f>
        <v>0</v>
      </c>
      <c r="BI127" s="219">
        <f>IF(N127="nulová",J127,0)</f>
        <v>0</v>
      </c>
      <c r="BJ127" s="14" t="s">
        <v>86</v>
      </c>
      <c r="BK127" s="219">
        <f>ROUND(I127*H127,2)</f>
        <v>0</v>
      </c>
      <c r="BL127" s="14" t="s">
        <v>161</v>
      </c>
      <c r="BM127" s="218" t="s">
        <v>235</v>
      </c>
    </row>
    <row r="128" s="2" customFormat="1" ht="24.15" customHeight="1">
      <c r="A128" s="35"/>
      <c r="B128" s="36"/>
      <c r="C128" s="207" t="s">
        <v>157</v>
      </c>
      <c r="D128" s="207" t="s">
        <v>147</v>
      </c>
      <c r="E128" s="208" t="s">
        <v>236</v>
      </c>
      <c r="F128" s="209" t="s">
        <v>237</v>
      </c>
      <c r="G128" s="210" t="s">
        <v>230</v>
      </c>
      <c r="H128" s="211">
        <v>21.600000000000001</v>
      </c>
      <c r="I128" s="212"/>
      <c r="J128" s="213">
        <f>ROUND(I128*H128,2)</f>
        <v>0</v>
      </c>
      <c r="K128" s="209" t="s">
        <v>151</v>
      </c>
      <c r="L128" s="41"/>
      <c r="M128" s="214" t="s">
        <v>1</v>
      </c>
      <c r="N128" s="215" t="s">
        <v>43</v>
      </c>
      <c r="O128" s="88"/>
      <c r="P128" s="216">
        <f>O128*H128</f>
        <v>0</v>
      </c>
      <c r="Q128" s="216">
        <v>0</v>
      </c>
      <c r="R128" s="216">
        <f>Q128*H128</f>
        <v>0</v>
      </c>
      <c r="S128" s="216">
        <v>0.22</v>
      </c>
      <c r="T128" s="217">
        <f>S128*H128</f>
        <v>4.7520000000000007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8" t="s">
        <v>161</v>
      </c>
      <c r="AT128" s="218" t="s">
        <v>147</v>
      </c>
      <c r="AU128" s="218" t="s">
        <v>88</v>
      </c>
      <c r="AY128" s="14" t="s">
        <v>144</v>
      </c>
      <c r="BE128" s="219">
        <f>IF(N128="základní",J128,0)</f>
        <v>0</v>
      </c>
      <c r="BF128" s="219">
        <f>IF(N128="snížená",J128,0)</f>
        <v>0</v>
      </c>
      <c r="BG128" s="219">
        <f>IF(N128="zákl. přenesená",J128,0)</f>
        <v>0</v>
      </c>
      <c r="BH128" s="219">
        <f>IF(N128="sníž. přenesená",J128,0)</f>
        <v>0</v>
      </c>
      <c r="BI128" s="219">
        <f>IF(N128="nulová",J128,0)</f>
        <v>0</v>
      </c>
      <c r="BJ128" s="14" t="s">
        <v>86</v>
      </c>
      <c r="BK128" s="219">
        <f>ROUND(I128*H128,2)</f>
        <v>0</v>
      </c>
      <c r="BL128" s="14" t="s">
        <v>161</v>
      </c>
      <c r="BM128" s="218" t="s">
        <v>238</v>
      </c>
    </row>
    <row r="129" s="2" customFormat="1" ht="24.15" customHeight="1">
      <c r="A129" s="35"/>
      <c r="B129" s="36"/>
      <c r="C129" s="207" t="s">
        <v>161</v>
      </c>
      <c r="D129" s="207" t="s">
        <v>147</v>
      </c>
      <c r="E129" s="208" t="s">
        <v>239</v>
      </c>
      <c r="F129" s="209" t="s">
        <v>240</v>
      </c>
      <c r="G129" s="210" t="s">
        <v>230</v>
      </c>
      <c r="H129" s="211">
        <v>587.39999999999998</v>
      </c>
      <c r="I129" s="212"/>
      <c r="J129" s="213">
        <f>ROUND(I129*H129,2)</f>
        <v>0</v>
      </c>
      <c r="K129" s="209" t="s">
        <v>151</v>
      </c>
      <c r="L129" s="41"/>
      <c r="M129" s="214" t="s">
        <v>1</v>
      </c>
      <c r="N129" s="215" t="s">
        <v>43</v>
      </c>
      <c r="O129" s="88"/>
      <c r="P129" s="216">
        <f>O129*H129</f>
        <v>0</v>
      </c>
      <c r="Q129" s="216">
        <v>0</v>
      </c>
      <c r="R129" s="216">
        <f>Q129*H129</f>
        <v>0</v>
      </c>
      <c r="S129" s="216">
        <v>0.23999999999999999</v>
      </c>
      <c r="T129" s="217">
        <f>S129*H129</f>
        <v>140.976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8" t="s">
        <v>161</v>
      </c>
      <c r="AT129" s="218" t="s">
        <v>147</v>
      </c>
      <c r="AU129" s="218" t="s">
        <v>88</v>
      </c>
      <c r="AY129" s="14" t="s">
        <v>144</v>
      </c>
      <c r="BE129" s="219">
        <f>IF(N129="základní",J129,0)</f>
        <v>0</v>
      </c>
      <c r="BF129" s="219">
        <f>IF(N129="snížená",J129,0)</f>
        <v>0</v>
      </c>
      <c r="BG129" s="219">
        <f>IF(N129="zákl. přenesená",J129,0)</f>
        <v>0</v>
      </c>
      <c r="BH129" s="219">
        <f>IF(N129="sníž. přenesená",J129,0)</f>
        <v>0</v>
      </c>
      <c r="BI129" s="219">
        <f>IF(N129="nulová",J129,0)</f>
        <v>0</v>
      </c>
      <c r="BJ129" s="14" t="s">
        <v>86</v>
      </c>
      <c r="BK129" s="219">
        <f>ROUND(I129*H129,2)</f>
        <v>0</v>
      </c>
      <c r="BL129" s="14" t="s">
        <v>161</v>
      </c>
      <c r="BM129" s="218" t="s">
        <v>241</v>
      </c>
    </row>
    <row r="130" s="2" customFormat="1" ht="24.15" customHeight="1">
      <c r="A130" s="35"/>
      <c r="B130" s="36"/>
      <c r="C130" s="207" t="s">
        <v>143</v>
      </c>
      <c r="D130" s="207" t="s">
        <v>147</v>
      </c>
      <c r="E130" s="208" t="s">
        <v>242</v>
      </c>
      <c r="F130" s="209" t="s">
        <v>243</v>
      </c>
      <c r="G130" s="210" t="s">
        <v>230</v>
      </c>
      <c r="H130" s="211">
        <v>587.39999999999998</v>
      </c>
      <c r="I130" s="212"/>
      <c r="J130" s="213">
        <f>ROUND(I130*H130,2)</f>
        <v>0</v>
      </c>
      <c r="K130" s="209" t="s">
        <v>151</v>
      </c>
      <c r="L130" s="41"/>
      <c r="M130" s="214" t="s">
        <v>1</v>
      </c>
      <c r="N130" s="215" t="s">
        <v>43</v>
      </c>
      <c r="O130" s="88"/>
      <c r="P130" s="216">
        <f>O130*H130</f>
        <v>0</v>
      </c>
      <c r="Q130" s="216">
        <v>0</v>
      </c>
      <c r="R130" s="216">
        <f>Q130*H130</f>
        <v>0</v>
      </c>
      <c r="S130" s="216">
        <v>0.28999999999999998</v>
      </c>
      <c r="T130" s="217">
        <f>S130*H130</f>
        <v>170.34599999999998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8" t="s">
        <v>161</v>
      </c>
      <c r="AT130" s="218" t="s">
        <v>147</v>
      </c>
      <c r="AU130" s="218" t="s">
        <v>88</v>
      </c>
      <c r="AY130" s="14" t="s">
        <v>144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14" t="s">
        <v>86</v>
      </c>
      <c r="BK130" s="219">
        <f>ROUND(I130*H130,2)</f>
        <v>0</v>
      </c>
      <c r="BL130" s="14" t="s">
        <v>161</v>
      </c>
      <c r="BM130" s="218" t="s">
        <v>244</v>
      </c>
    </row>
    <row r="131" s="2" customFormat="1" ht="21.75" customHeight="1">
      <c r="A131" s="35"/>
      <c r="B131" s="36"/>
      <c r="C131" s="207" t="s">
        <v>169</v>
      </c>
      <c r="D131" s="207" t="s">
        <v>147</v>
      </c>
      <c r="E131" s="208" t="s">
        <v>245</v>
      </c>
      <c r="F131" s="209" t="s">
        <v>246</v>
      </c>
      <c r="G131" s="210" t="s">
        <v>247</v>
      </c>
      <c r="H131" s="211">
        <v>30.120000000000001</v>
      </c>
      <c r="I131" s="212"/>
      <c r="J131" s="213">
        <f>ROUND(I131*H131,2)</f>
        <v>0</v>
      </c>
      <c r="K131" s="209" t="s">
        <v>248</v>
      </c>
      <c r="L131" s="41"/>
      <c r="M131" s="214" t="s">
        <v>1</v>
      </c>
      <c r="N131" s="215" t="s">
        <v>43</v>
      </c>
      <c r="O131" s="88"/>
      <c r="P131" s="216">
        <f>O131*H131</f>
        <v>0</v>
      </c>
      <c r="Q131" s="216">
        <v>0</v>
      </c>
      <c r="R131" s="216">
        <f>Q131*H131</f>
        <v>0</v>
      </c>
      <c r="S131" s="216">
        <v>0</v>
      </c>
      <c r="T131" s="21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8" t="s">
        <v>161</v>
      </c>
      <c r="AT131" s="218" t="s">
        <v>147</v>
      </c>
      <c r="AU131" s="218" t="s">
        <v>88</v>
      </c>
      <c r="AY131" s="14" t="s">
        <v>144</v>
      </c>
      <c r="BE131" s="219">
        <f>IF(N131="základní",J131,0)</f>
        <v>0</v>
      </c>
      <c r="BF131" s="219">
        <f>IF(N131="snížená",J131,0)</f>
        <v>0</v>
      </c>
      <c r="BG131" s="219">
        <f>IF(N131="zákl. přenesená",J131,0)</f>
        <v>0</v>
      </c>
      <c r="BH131" s="219">
        <f>IF(N131="sníž. přenesená",J131,0)</f>
        <v>0</v>
      </c>
      <c r="BI131" s="219">
        <f>IF(N131="nulová",J131,0)</f>
        <v>0</v>
      </c>
      <c r="BJ131" s="14" t="s">
        <v>86</v>
      </c>
      <c r="BK131" s="219">
        <f>ROUND(I131*H131,2)</f>
        <v>0</v>
      </c>
      <c r="BL131" s="14" t="s">
        <v>161</v>
      </c>
      <c r="BM131" s="218" t="s">
        <v>249</v>
      </c>
    </row>
    <row r="132" s="2" customFormat="1" ht="24.15" customHeight="1">
      <c r="A132" s="35"/>
      <c r="B132" s="36"/>
      <c r="C132" s="207" t="s">
        <v>174</v>
      </c>
      <c r="D132" s="207" t="s">
        <v>147</v>
      </c>
      <c r="E132" s="208" t="s">
        <v>250</v>
      </c>
      <c r="F132" s="209" t="s">
        <v>251</v>
      </c>
      <c r="G132" s="210" t="s">
        <v>247</v>
      </c>
      <c r="H132" s="211">
        <v>1.5</v>
      </c>
      <c r="I132" s="212"/>
      <c r="J132" s="213">
        <f>ROUND(I132*H132,2)</f>
        <v>0</v>
      </c>
      <c r="K132" s="209" t="s">
        <v>252</v>
      </c>
      <c r="L132" s="41"/>
      <c r="M132" s="214" t="s">
        <v>1</v>
      </c>
      <c r="N132" s="215" t="s">
        <v>43</v>
      </c>
      <c r="O132" s="88"/>
      <c r="P132" s="216">
        <f>O132*H132</f>
        <v>0</v>
      </c>
      <c r="Q132" s="216">
        <v>0</v>
      </c>
      <c r="R132" s="216">
        <f>Q132*H132</f>
        <v>0</v>
      </c>
      <c r="S132" s="216">
        <v>0</v>
      </c>
      <c r="T132" s="21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8" t="s">
        <v>161</v>
      </c>
      <c r="AT132" s="218" t="s">
        <v>147</v>
      </c>
      <c r="AU132" s="218" t="s">
        <v>88</v>
      </c>
      <c r="AY132" s="14" t="s">
        <v>144</v>
      </c>
      <c r="BE132" s="219">
        <f>IF(N132="základní",J132,0)</f>
        <v>0</v>
      </c>
      <c r="BF132" s="219">
        <f>IF(N132="snížená",J132,0)</f>
        <v>0</v>
      </c>
      <c r="BG132" s="219">
        <f>IF(N132="zákl. přenesená",J132,0)</f>
        <v>0</v>
      </c>
      <c r="BH132" s="219">
        <f>IF(N132="sníž. přenesená",J132,0)</f>
        <v>0</v>
      </c>
      <c r="BI132" s="219">
        <f>IF(N132="nulová",J132,0)</f>
        <v>0</v>
      </c>
      <c r="BJ132" s="14" t="s">
        <v>86</v>
      </c>
      <c r="BK132" s="219">
        <f>ROUND(I132*H132,2)</f>
        <v>0</v>
      </c>
      <c r="BL132" s="14" t="s">
        <v>161</v>
      </c>
      <c r="BM132" s="218" t="s">
        <v>253</v>
      </c>
    </row>
    <row r="133" s="2" customFormat="1" ht="24.15" customHeight="1">
      <c r="A133" s="35"/>
      <c r="B133" s="36"/>
      <c r="C133" s="207" t="s">
        <v>179</v>
      </c>
      <c r="D133" s="207" t="s">
        <v>147</v>
      </c>
      <c r="E133" s="208" t="s">
        <v>254</v>
      </c>
      <c r="F133" s="209" t="s">
        <v>255</v>
      </c>
      <c r="G133" s="210" t="s">
        <v>247</v>
      </c>
      <c r="H133" s="211">
        <v>109.14</v>
      </c>
      <c r="I133" s="212"/>
      <c r="J133" s="213">
        <f>ROUND(I133*H133,2)</f>
        <v>0</v>
      </c>
      <c r="K133" s="209" t="s">
        <v>252</v>
      </c>
      <c r="L133" s="41"/>
      <c r="M133" s="214" t="s">
        <v>1</v>
      </c>
      <c r="N133" s="215" t="s">
        <v>43</v>
      </c>
      <c r="O133" s="88"/>
      <c r="P133" s="216">
        <f>O133*H133</f>
        <v>0</v>
      </c>
      <c r="Q133" s="216">
        <v>0</v>
      </c>
      <c r="R133" s="216">
        <f>Q133*H133</f>
        <v>0</v>
      </c>
      <c r="S133" s="216">
        <v>0</v>
      </c>
      <c r="T133" s="21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8" t="s">
        <v>161</v>
      </c>
      <c r="AT133" s="218" t="s">
        <v>147</v>
      </c>
      <c r="AU133" s="218" t="s">
        <v>88</v>
      </c>
      <c r="AY133" s="14" t="s">
        <v>144</v>
      </c>
      <c r="BE133" s="219">
        <f>IF(N133="základní",J133,0)</f>
        <v>0</v>
      </c>
      <c r="BF133" s="219">
        <f>IF(N133="snížená",J133,0)</f>
        <v>0</v>
      </c>
      <c r="BG133" s="219">
        <f>IF(N133="zákl. přenesená",J133,0)</f>
        <v>0</v>
      </c>
      <c r="BH133" s="219">
        <f>IF(N133="sníž. přenesená",J133,0)</f>
        <v>0</v>
      </c>
      <c r="BI133" s="219">
        <f>IF(N133="nulová",J133,0)</f>
        <v>0</v>
      </c>
      <c r="BJ133" s="14" t="s">
        <v>86</v>
      </c>
      <c r="BK133" s="219">
        <f>ROUND(I133*H133,2)</f>
        <v>0</v>
      </c>
      <c r="BL133" s="14" t="s">
        <v>161</v>
      </c>
      <c r="BM133" s="218" t="s">
        <v>256</v>
      </c>
    </row>
    <row r="134" s="2" customFormat="1" ht="24.15" customHeight="1">
      <c r="A134" s="35"/>
      <c r="B134" s="36"/>
      <c r="C134" s="207" t="s">
        <v>183</v>
      </c>
      <c r="D134" s="207" t="s">
        <v>147</v>
      </c>
      <c r="E134" s="208" t="s">
        <v>257</v>
      </c>
      <c r="F134" s="209" t="s">
        <v>258</v>
      </c>
      <c r="G134" s="210" t="s">
        <v>247</v>
      </c>
      <c r="H134" s="211">
        <v>54.57</v>
      </c>
      <c r="I134" s="212"/>
      <c r="J134" s="213">
        <f>ROUND(I134*H134,2)</f>
        <v>0</v>
      </c>
      <c r="K134" s="209" t="s">
        <v>252</v>
      </c>
      <c r="L134" s="41"/>
      <c r="M134" s="214" t="s">
        <v>1</v>
      </c>
      <c r="N134" s="215" t="s">
        <v>43</v>
      </c>
      <c r="O134" s="88"/>
      <c r="P134" s="216">
        <f>O134*H134</f>
        <v>0</v>
      </c>
      <c r="Q134" s="216">
        <v>0</v>
      </c>
      <c r="R134" s="216">
        <f>Q134*H134</f>
        <v>0</v>
      </c>
      <c r="S134" s="216">
        <v>0</v>
      </c>
      <c r="T134" s="21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8" t="s">
        <v>161</v>
      </c>
      <c r="AT134" s="218" t="s">
        <v>147</v>
      </c>
      <c r="AU134" s="218" t="s">
        <v>88</v>
      </c>
      <c r="AY134" s="14" t="s">
        <v>144</v>
      </c>
      <c r="BE134" s="219">
        <f>IF(N134="základní",J134,0)</f>
        <v>0</v>
      </c>
      <c r="BF134" s="219">
        <f>IF(N134="snížená",J134,0)</f>
        <v>0</v>
      </c>
      <c r="BG134" s="219">
        <f>IF(N134="zákl. přenesená",J134,0)</f>
        <v>0</v>
      </c>
      <c r="BH134" s="219">
        <f>IF(N134="sníž. přenesená",J134,0)</f>
        <v>0</v>
      </c>
      <c r="BI134" s="219">
        <f>IF(N134="nulová",J134,0)</f>
        <v>0</v>
      </c>
      <c r="BJ134" s="14" t="s">
        <v>86</v>
      </c>
      <c r="BK134" s="219">
        <f>ROUND(I134*H134,2)</f>
        <v>0</v>
      </c>
      <c r="BL134" s="14" t="s">
        <v>161</v>
      </c>
      <c r="BM134" s="218" t="s">
        <v>259</v>
      </c>
    </row>
    <row r="135" s="2" customFormat="1" ht="24.15" customHeight="1">
      <c r="A135" s="35"/>
      <c r="B135" s="36"/>
      <c r="C135" s="207" t="s">
        <v>187</v>
      </c>
      <c r="D135" s="207" t="s">
        <v>147</v>
      </c>
      <c r="E135" s="208" t="s">
        <v>260</v>
      </c>
      <c r="F135" s="209" t="s">
        <v>261</v>
      </c>
      <c r="G135" s="210" t="s">
        <v>247</v>
      </c>
      <c r="H135" s="211">
        <v>109.14</v>
      </c>
      <c r="I135" s="212"/>
      <c r="J135" s="213">
        <f>ROUND(I135*H135,2)</f>
        <v>0</v>
      </c>
      <c r="K135" s="209" t="s">
        <v>252</v>
      </c>
      <c r="L135" s="41"/>
      <c r="M135" s="214" t="s">
        <v>1</v>
      </c>
      <c r="N135" s="215" t="s">
        <v>43</v>
      </c>
      <c r="O135" s="88"/>
      <c r="P135" s="216">
        <f>O135*H135</f>
        <v>0</v>
      </c>
      <c r="Q135" s="216">
        <v>0</v>
      </c>
      <c r="R135" s="216">
        <f>Q135*H135</f>
        <v>0</v>
      </c>
      <c r="S135" s="216">
        <v>0</v>
      </c>
      <c r="T135" s="21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8" t="s">
        <v>161</v>
      </c>
      <c r="AT135" s="218" t="s">
        <v>147</v>
      </c>
      <c r="AU135" s="218" t="s">
        <v>88</v>
      </c>
      <c r="AY135" s="14" t="s">
        <v>144</v>
      </c>
      <c r="BE135" s="219">
        <f>IF(N135="základní",J135,0)</f>
        <v>0</v>
      </c>
      <c r="BF135" s="219">
        <f>IF(N135="snížená",J135,0)</f>
        <v>0</v>
      </c>
      <c r="BG135" s="219">
        <f>IF(N135="zákl. přenesená",J135,0)</f>
        <v>0</v>
      </c>
      <c r="BH135" s="219">
        <f>IF(N135="sníž. přenesená",J135,0)</f>
        <v>0</v>
      </c>
      <c r="BI135" s="219">
        <f>IF(N135="nulová",J135,0)</f>
        <v>0</v>
      </c>
      <c r="BJ135" s="14" t="s">
        <v>86</v>
      </c>
      <c r="BK135" s="219">
        <f>ROUND(I135*H135,2)</f>
        <v>0</v>
      </c>
      <c r="BL135" s="14" t="s">
        <v>161</v>
      </c>
      <c r="BM135" s="218" t="s">
        <v>262</v>
      </c>
    </row>
    <row r="136" s="2" customFormat="1" ht="21.75" customHeight="1">
      <c r="A136" s="35"/>
      <c r="B136" s="36"/>
      <c r="C136" s="207" t="s">
        <v>191</v>
      </c>
      <c r="D136" s="207" t="s">
        <v>147</v>
      </c>
      <c r="E136" s="208" t="s">
        <v>263</v>
      </c>
      <c r="F136" s="209" t="s">
        <v>264</v>
      </c>
      <c r="G136" s="210" t="s">
        <v>247</v>
      </c>
      <c r="H136" s="211">
        <v>109.14</v>
      </c>
      <c r="I136" s="212"/>
      <c r="J136" s="213">
        <f>ROUND(I136*H136,2)</f>
        <v>0</v>
      </c>
      <c r="K136" s="209" t="s">
        <v>252</v>
      </c>
      <c r="L136" s="41"/>
      <c r="M136" s="214" t="s">
        <v>1</v>
      </c>
      <c r="N136" s="215" t="s">
        <v>43</v>
      </c>
      <c r="O136" s="88"/>
      <c r="P136" s="216">
        <f>O136*H136</f>
        <v>0</v>
      </c>
      <c r="Q136" s="216">
        <v>0</v>
      </c>
      <c r="R136" s="216">
        <f>Q136*H136</f>
        <v>0</v>
      </c>
      <c r="S136" s="216">
        <v>0</v>
      </c>
      <c r="T136" s="21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8" t="s">
        <v>161</v>
      </c>
      <c r="AT136" s="218" t="s">
        <v>147</v>
      </c>
      <c r="AU136" s="218" t="s">
        <v>88</v>
      </c>
      <c r="AY136" s="14" t="s">
        <v>144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14" t="s">
        <v>86</v>
      </c>
      <c r="BK136" s="219">
        <f>ROUND(I136*H136,2)</f>
        <v>0</v>
      </c>
      <c r="BL136" s="14" t="s">
        <v>161</v>
      </c>
      <c r="BM136" s="218" t="s">
        <v>265</v>
      </c>
    </row>
    <row r="137" s="2" customFormat="1" ht="37.8" customHeight="1">
      <c r="A137" s="35"/>
      <c r="B137" s="36"/>
      <c r="C137" s="207" t="s">
        <v>197</v>
      </c>
      <c r="D137" s="207" t="s">
        <v>147</v>
      </c>
      <c r="E137" s="208" t="s">
        <v>266</v>
      </c>
      <c r="F137" s="209" t="s">
        <v>267</v>
      </c>
      <c r="G137" s="210" t="s">
        <v>247</v>
      </c>
      <c r="H137" s="211">
        <v>91.140000000000001</v>
      </c>
      <c r="I137" s="212"/>
      <c r="J137" s="213">
        <f>ROUND(I137*H137,2)</f>
        <v>0</v>
      </c>
      <c r="K137" s="209" t="s">
        <v>195</v>
      </c>
      <c r="L137" s="41"/>
      <c r="M137" s="214" t="s">
        <v>1</v>
      </c>
      <c r="N137" s="215" t="s">
        <v>43</v>
      </c>
      <c r="O137" s="88"/>
      <c r="P137" s="216">
        <f>O137*H137</f>
        <v>0</v>
      </c>
      <c r="Q137" s="216">
        <v>0</v>
      </c>
      <c r="R137" s="216">
        <f>Q137*H137</f>
        <v>0</v>
      </c>
      <c r="S137" s="216">
        <v>0</v>
      </c>
      <c r="T137" s="21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8" t="s">
        <v>161</v>
      </c>
      <c r="AT137" s="218" t="s">
        <v>147</v>
      </c>
      <c r="AU137" s="218" t="s">
        <v>88</v>
      </c>
      <c r="AY137" s="14" t="s">
        <v>144</v>
      </c>
      <c r="BE137" s="219">
        <f>IF(N137="základní",J137,0)</f>
        <v>0</v>
      </c>
      <c r="BF137" s="219">
        <f>IF(N137="snížená",J137,0)</f>
        <v>0</v>
      </c>
      <c r="BG137" s="219">
        <f>IF(N137="zákl. přenesená",J137,0)</f>
        <v>0</v>
      </c>
      <c r="BH137" s="219">
        <f>IF(N137="sníž. přenesená",J137,0)</f>
        <v>0</v>
      </c>
      <c r="BI137" s="219">
        <f>IF(N137="nulová",J137,0)</f>
        <v>0</v>
      </c>
      <c r="BJ137" s="14" t="s">
        <v>86</v>
      </c>
      <c r="BK137" s="219">
        <f>ROUND(I137*H137,2)</f>
        <v>0</v>
      </c>
      <c r="BL137" s="14" t="s">
        <v>161</v>
      </c>
      <c r="BM137" s="218" t="s">
        <v>268</v>
      </c>
    </row>
    <row r="138" s="2" customFormat="1" ht="37.8" customHeight="1">
      <c r="A138" s="35"/>
      <c r="B138" s="36"/>
      <c r="C138" s="207" t="s">
        <v>201</v>
      </c>
      <c r="D138" s="207" t="s">
        <v>147</v>
      </c>
      <c r="E138" s="208" t="s">
        <v>269</v>
      </c>
      <c r="F138" s="209" t="s">
        <v>270</v>
      </c>
      <c r="G138" s="210" t="s">
        <v>247</v>
      </c>
      <c r="H138" s="211">
        <v>91.140000000000001</v>
      </c>
      <c r="I138" s="212"/>
      <c r="J138" s="213">
        <f>ROUND(I138*H138,2)</f>
        <v>0</v>
      </c>
      <c r="K138" s="209" t="s">
        <v>195</v>
      </c>
      <c r="L138" s="41"/>
      <c r="M138" s="214" t="s">
        <v>1</v>
      </c>
      <c r="N138" s="215" t="s">
        <v>43</v>
      </c>
      <c r="O138" s="88"/>
      <c r="P138" s="216">
        <f>O138*H138</f>
        <v>0</v>
      </c>
      <c r="Q138" s="216">
        <v>0</v>
      </c>
      <c r="R138" s="216">
        <f>Q138*H138</f>
        <v>0</v>
      </c>
      <c r="S138" s="216">
        <v>0</v>
      </c>
      <c r="T138" s="21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8" t="s">
        <v>161</v>
      </c>
      <c r="AT138" s="218" t="s">
        <v>147</v>
      </c>
      <c r="AU138" s="218" t="s">
        <v>88</v>
      </c>
      <c r="AY138" s="14" t="s">
        <v>144</v>
      </c>
      <c r="BE138" s="219">
        <f>IF(N138="základní",J138,0)</f>
        <v>0</v>
      </c>
      <c r="BF138" s="219">
        <f>IF(N138="snížená",J138,0)</f>
        <v>0</v>
      </c>
      <c r="BG138" s="219">
        <f>IF(N138="zákl. přenesená",J138,0)</f>
        <v>0</v>
      </c>
      <c r="BH138" s="219">
        <f>IF(N138="sníž. přenesená",J138,0)</f>
        <v>0</v>
      </c>
      <c r="BI138" s="219">
        <f>IF(N138="nulová",J138,0)</f>
        <v>0</v>
      </c>
      <c r="BJ138" s="14" t="s">
        <v>86</v>
      </c>
      <c r="BK138" s="219">
        <f>ROUND(I138*H138,2)</f>
        <v>0</v>
      </c>
      <c r="BL138" s="14" t="s">
        <v>161</v>
      </c>
      <c r="BM138" s="218" t="s">
        <v>271</v>
      </c>
    </row>
    <row r="139" s="2" customFormat="1" ht="24.15" customHeight="1">
      <c r="A139" s="35"/>
      <c r="B139" s="36"/>
      <c r="C139" s="207" t="s">
        <v>205</v>
      </c>
      <c r="D139" s="207" t="s">
        <v>147</v>
      </c>
      <c r="E139" s="208" t="s">
        <v>272</v>
      </c>
      <c r="F139" s="209" t="s">
        <v>273</v>
      </c>
      <c r="G139" s="210" t="s">
        <v>247</v>
      </c>
      <c r="H139" s="211">
        <v>18</v>
      </c>
      <c r="I139" s="212"/>
      <c r="J139" s="213">
        <f>ROUND(I139*H139,2)</f>
        <v>0</v>
      </c>
      <c r="K139" s="209" t="s">
        <v>274</v>
      </c>
      <c r="L139" s="41"/>
      <c r="M139" s="214" t="s">
        <v>1</v>
      </c>
      <c r="N139" s="215" t="s">
        <v>43</v>
      </c>
      <c r="O139" s="88"/>
      <c r="P139" s="216">
        <f>O139*H139</f>
        <v>0</v>
      </c>
      <c r="Q139" s="216">
        <v>0</v>
      </c>
      <c r="R139" s="216">
        <f>Q139*H139</f>
        <v>0</v>
      </c>
      <c r="S139" s="216">
        <v>0</v>
      </c>
      <c r="T139" s="21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8" t="s">
        <v>161</v>
      </c>
      <c r="AT139" s="218" t="s">
        <v>147</v>
      </c>
      <c r="AU139" s="218" t="s">
        <v>88</v>
      </c>
      <c r="AY139" s="14" t="s">
        <v>144</v>
      </c>
      <c r="BE139" s="219">
        <f>IF(N139="základní",J139,0)</f>
        <v>0</v>
      </c>
      <c r="BF139" s="219">
        <f>IF(N139="snížená",J139,0)</f>
        <v>0</v>
      </c>
      <c r="BG139" s="219">
        <f>IF(N139="zákl. přenesená",J139,0)</f>
        <v>0</v>
      </c>
      <c r="BH139" s="219">
        <f>IF(N139="sníž. přenesená",J139,0)</f>
        <v>0</v>
      </c>
      <c r="BI139" s="219">
        <f>IF(N139="nulová",J139,0)</f>
        <v>0</v>
      </c>
      <c r="BJ139" s="14" t="s">
        <v>86</v>
      </c>
      <c r="BK139" s="219">
        <f>ROUND(I139*H139,2)</f>
        <v>0</v>
      </c>
      <c r="BL139" s="14" t="s">
        <v>161</v>
      </c>
      <c r="BM139" s="218" t="s">
        <v>275</v>
      </c>
    </row>
    <row r="140" s="2" customFormat="1" ht="16.5" customHeight="1">
      <c r="A140" s="35"/>
      <c r="B140" s="36"/>
      <c r="C140" s="207" t="s">
        <v>8</v>
      </c>
      <c r="D140" s="207" t="s">
        <v>147</v>
      </c>
      <c r="E140" s="208" t="s">
        <v>276</v>
      </c>
      <c r="F140" s="209" t="s">
        <v>277</v>
      </c>
      <c r="G140" s="210" t="s">
        <v>247</v>
      </c>
      <c r="H140" s="211">
        <v>18</v>
      </c>
      <c r="I140" s="212"/>
      <c r="J140" s="213">
        <f>ROUND(I140*H140,2)</f>
        <v>0</v>
      </c>
      <c r="K140" s="209" t="s">
        <v>151</v>
      </c>
      <c r="L140" s="41"/>
      <c r="M140" s="214" t="s">
        <v>1</v>
      </c>
      <c r="N140" s="215" t="s">
        <v>43</v>
      </c>
      <c r="O140" s="88"/>
      <c r="P140" s="216">
        <f>O140*H140</f>
        <v>0</v>
      </c>
      <c r="Q140" s="216">
        <v>0</v>
      </c>
      <c r="R140" s="216">
        <f>Q140*H140</f>
        <v>0</v>
      </c>
      <c r="S140" s="216">
        <v>0</v>
      </c>
      <c r="T140" s="21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8" t="s">
        <v>161</v>
      </c>
      <c r="AT140" s="218" t="s">
        <v>147</v>
      </c>
      <c r="AU140" s="218" t="s">
        <v>88</v>
      </c>
      <c r="AY140" s="14" t="s">
        <v>144</v>
      </c>
      <c r="BE140" s="219">
        <f>IF(N140="základní",J140,0)</f>
        <v>0</v>
      </c>
      <c r="BF140" s="219">
        <f>IF(N140="snížená",J140,0)</f>
        <v>0</v>
      </c>
      <c r="BG140" s="219">
        <f>IF(N140="zákl. přenesená",J140,0)</f>
        <v>0</v>
      </c>
      <c r="BH140" s="219">
        <f>IF(N140="sníž. přenesená",J140,0)</f>
        <v>0</v>
      </c>
      <c r="BI140" s="219">
        <f>IF(N140="nulová",J140,0)</f>
        <v>0</v>
      </c>
      <c r="BJ140" s="14" t="s">
        <v>86</v>
      </c>
      <c r="BK140" s="219">
        <f>ROUND(I140*H140,2)</f>
        <v>0</v>
      </c>
      <c r="BL140" s="14" t="s">
        <v>161</v>
      </c>
      <c r="BM140" s="218" t="s">
        <v>278</v>
      </c>
    </row>
    <row r="141" s="2" customFormat="1" ht="33" customHeight="1">
      <c r="A141" s="35"/>
      <c r="B141" s="36"/>
      <c r="C141" s="207" t="s">
        <v>213</v>
      </c>
      <c r="D141" s="207" t="s">
        <v>147</v>
      </c>
      <c r="E141" s="208" t="s">
        <v>279</v>
      </c>
      <c r="F141" s="209" t="s">
        <v>280</v>
      </c>
      <c r="G141" s="210" t="s">
        <v>281</v>
      </c>
      <c r="H141" s="211">
        <v>164.05199999999999</v>
      </c>
      <c r="I141" s="212"/>
      <c r="J141" s="213">
        <f>ROUND(I141*H141,2)</f>
        <v>0</v>
      </c>
      <c r="K141" s="209" t="s">
        <v>195</v>
      </c>
      <c r="L141" s="41"/>
      <c r="M141" s="214" t="s">
        <v>1</v>
      </c>
      <c r="N141" s="215" t="s">
        <v>43</v>
      </c>
      <c r="O141" s="88"/>
      <c r="P141" s="216">
        <f>O141*H141</f>
        <v>0</v>
      </c>
      <c r="Q141" s="216">
        <v>0</v>
      </c>
      <c r="R141" s="216">
        <f>Q141*H141</f>
        <v>0</v>
      </c>
      <c r="S141" s="216">
        <v>0</v>
      </c>
      <c r="T141" s="21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8" t="s">
        <v>161</v>
      </c>
      <c r="AT141" s="218" t="s">
        <v>147</v>
      </c>
      <c r="AU141" s="218" t="s">
        <v>88</v>
      </c>
      <c r="AY141" s="14" t="s">
        <v>144</v>
      </c>
      <c r="BE141" s="219">
        <f>IF(N141="základní",J141,0)</f>
        <v>0</v>
      </c>
      <c r="BF141" s="219">
        <f>IF(N141="snížená",J141,0)</f>
        <v>0</v>
      </c>
      <c r="BG141" s="219">
        <f>IF(N141="zákl. přenesená",J141,0)</f>
        <v>0</v>
      </c>
      <c r="BH141" s="219">
        <f>IF(N141="sníž. přenesená",J141,0)</f>
        <v>0</v>
      </c>
      <c r="BI141" s="219">
        <f>IF(N141="nulová",J141,0)</f>
        <v>0</v>
      </c>
      <c r="BJ141" s="14" t="s">
        <v>86</v>
      </c>
      <c r="BK141" s="219">
        <f>ROUND(I141*H141,2)</f>
        <v>0</v>
      </c>
      <c r="BL141" s="14" t="s">
        <v>161</v>
      </c>
      <c r="BM141" s="218" t="s">
        <v>282</v>
      </c>
    </row>
    <row r="142" s="2" customFormat="1" ht="24.15" customHeight="1">
      <c r="A142" s="35"/>
      <c r="B142" s="36"/>
      <c r="C142" s="207" t="s">
        <v>283</v>
      </c>
      <c r="D142" s="207" t="s">
        <v>147</v>
      </c>
      <c r="E142" s="208" t="s">
        <v>284</v>
      </c>
      <c r="F142" s="209" t="s">
        <v>285</v>
      </c>
      <c r="G142" s="210" t="s">
        <v>247</v>
      </c>
      <c r="H142" s="211">
        <v>18</v>
      </c>
      <c r="I142" s="212"/>
      <c r="J142" s="213">
        <f>ROUND(I142*H142,2)</f>
        <v>0</v>
      </c>
      <c r="K142" s="209" t="s">
        <v>151</v>
      </c>
      <c r="L142" s="41"/>
      <c r="M142" s="214" t="s">
        <v>1</v>
      </c>
      <c r="N142" s="215" t="s">
        <v>43</v>
      </c>
      <c r="O142" s="88"/>
      <c r="P142" s="216">
        <f>O142*H142</f>
        <v>0</v>
      </c>
      <c r="Q142" s="216">
        <v>0</v>
      </c>
      <c r="R142" s="216">
        <f>Q142*H142</f>
        <v>0</v>
      </c>
      <c r="S142" s="216">
        <v>0</v>
      </c>
      <c r="T142" s="21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8" t="s">
        <v>161</v>
      </c>
      <c r="AT142" s="218" t="s">
        <v>147</v>
      </c>
      <c r="AU142" s="218" t="s">
        <v>88</v>
      </c>
      <c r="AY142" s="14" t="s">
        <v>144</v>
      </c>
      <c r="BE142" s="219">
        <f>IF(N142="základní",J142,0)</f>
        <v>0</v>
      </c>
      <c r="BF142" s="219">
        <f>IF(N142="snížená",J142,0)</f>
        <v>0</v>
      </c>
      <c r="BG142" s="219">
        <f>IF(N142="zákl. přenesená",J142,0)</f>
        <v>0</v>
      </c>
      <c r="BH142" s="219">
        <f>IF(N142="sníž. přenesená",J142,0)</f>
        <v>0</v>
      </c>
      <c r="BI142" s="219">
        <f>IF(N142="nulová",J142,0)</f>
        <v>0</v>
      </c>
      <c r="BJ142" s="14" t="s">
        <v>86</v>
      </c>
      <c r="BK142" s="219">
        <f>ROUND(I142*H142,2)</f>
        <v>0</v>
      </c>
      <c r="BL142" s="14" t="s">
        <v>161</v>
      </c>
      <c r="BM142" s="218" t="s">
        <v>286</v>
      </c>
    </row>
    <row r="143" s="2" customFormat="1" ht="21.75" customHeight="1">
      <c r="A143" s="35"/>
      <c r="B143" s="36"/>
      <c r="C143" s="207" t="s">
        <v>287</v>
      </c>
      <c r="D143" s="207" t="s">
        <v>147</v>
      </c>
      <c r="E143" s="208" t="s">
        <v>288</v>
      </c>
      <c r="F143" s="209" t="s">
        <v>289</v>
      </c>
      <c r="G143" s="210" t="s">
        <v>230</v>
      </c>
      <c r="H143" s="211">
        <v>504.60000000000002</v>
      </c>
      <c r="I143" s="212"/>
      <c r="J143" s="213">
        <f>ROUND(I143*H143,2)</f>
        <v>0</v>
      </c>
      <c r="K143" s="209" t="s">
        <v>274</v>
      </c>
      <c r="L143" s="41"/>
      <c r="M143" s="214" t="s">
        <v>1</v>
      </c>
      <c r="N143" s="215" t="s">
        <v>43</v>
      </c>
      <c r="O143" s="88"/>
      <c r="P143" s="216">
        <f>O143*H143</f>
        <v>0</v>
      </c>
      <c r="Q143" s="216">
        <v>0</v>
      </c>
      <c r="R143" s="216">
        <f>Q143*H143</f>
        <v>0</v>
      </c>
      <c r="S143" s="216">
        <v>0</v>
      </c>
      <c r="T143" s="21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8" t="s">
        <v>161</v>
      </c>
      <c r="AT143" s="218" t="s">
        <v>147</v>
      </c>
      <c r="AU143" s="218" t="s">
        <v>88</v>
      </c>
      <c r="AY143" s="14" t="s">
        <v>144</v>
      </c>
      <c r="BE143" s="219">
        <f>IF(N143="základní",J143,0)</f>
        <v>0</v>
      </c>
      <c r="BF143" s="219">
        <f>IF(N143="snížená",J143,0)</f>
        <v>0</v>
      </c>
      <c r="BG143" s="219">
        <f>IF(N143="zákl. přenesená",J143,0)</f>
        <v>0</v>
      </c>
      <c r="BH143" s="219">
        <f>IF(N143="sníž. přenesená",J143,0)</f>
        <v>0</v>
      </c>
      <c r="BI143" s="219">
        <f>IF(N143="nulová",J143,0)</f>
        <v>0</v>
      </c>
      <c r="BJ143" s="14" t="s">
        <v>86</v>
      </c>
      <c r="BK143" s="219">
        <f>ROUND(I143*H143,2)</f>
        <v>0</v>
      </c>
      <c r="BL143" s="14" t="s">
        <v>161</v>
      </c>
      <c r="BM143" s="218" t="s">
        <v>290</v>
      </c>
    </row>
    <row r="144" s="2" customFormat="1" ht="37.8" customHeight="1">
      <c r="A144" s="35"/>
      <c r="B144" s="36"/>
      <c r="C144" s="207" t="s">
        <v>291</v>
      </c>
      <c r="D144" s="207" t="s">
        <v>147</v>
      </c>
      <c r="E144" s="208" t="s">
        <v>292</v>
      </c>
      <c r="F144" s="209" t="s">
        <v>293</v>
      </c>
      <c r="G144" s="210" t="s">
        <v>230</v>
      </c>
      <c r="H144" s="211">
        <v>368.80000000000001</v>
      </c>
      <c r="I144" s="212"/>
      <c r="J144" s="213">
        <f>ROUND(I144*H144,2)</f>
        <v>0</v>
      </c>
      <c r="K144" s="209" t="s">
        <v>151</v>
      </c>
      <c r="L144" s="41"/>
      <c r="M144" s="214" t="s">
        <v>1</v>
      </c>
      <c r="N144" s="215" t="s">
        <v>43</v>
      </c>
      <c r="O144" s="88"/>
      <c r="P144" s="216">
        <f>O144*H144</f>
        <v>0</v>
      </c>
      <c r="Q144" s="216">
        <v>0</v>
      </c>
      <c r="R144" s="216">
        <f>Q144*H144</f>
        <v>0</v>
      </c>
      <c r="S144" s="216">
        <v>0</v>
      </c>
      <c r="T144" s="21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8" t="s">
        <v>161</v>
      </c>
      <c r="AT144" s="218" t="s">
        <v>147</v>
      </c>
      <c r="AU144" s="218" t="s">
        <v>88</v>
      </c>
      <c r="AY144" s="14" t="s">
        <v>144</v>
      </c>
      <c r="BE144" s="219">
        <f>IF(N144="základní",J144,0)</f>
        <v>0</v>
      </c>
      <c r="BF144" s="219">
        <f>IF(N144="snížená",J144,0)</f>
        <v>0</v>
      </c>
      <c r="BG144" s="219">
        <f>IF(N144="zákl. přenesená",J144,0)</f>
        <v>0</v>
      </c>
      <c r="BH144" s="219">
        <f>IF(N144="sníž. přenesená",J144,0)</f>
        <v>0</v>
      </c>
      <c r="BI144" s="219">
        <f>IF(N144="nulová",J144,0)</f>
        <v>0</v>
      </c>
      <c r="BJ144" s="14" t="s">
        <v>86</v>
      </c>
      <c r="BK144" s="219">
        <f>ROUND(I144*H144,2)</f>
        <v>0</v>
      </c>
      <c r="BL144" s="14" t="s">
        <v>161</v>
      </c>
      <c r="BM144" s="218" t="s">
        <v>294</v>
      </c>
    </row>
    <row r="145" s="2" customFormat="1" ht="16.5" customHeight="1">
      <c r="A145" s="35"/>
      <c r="B145" s="36"/>
      <c r="C145" s="207" t="s">
        <v>295</v>
      </c>
      <c r="D145" s="207" t="s">
        <v>147</v>
      </c>
      <c r="E145" s="208" t="s">
        <v>296</v>
      </c>
      <c r="F145" s="209" t="s">
        <v>297</v>
      </c>
      <c r="G145" s="210" t="s">
        <v>230</v>
      </c>
      <c r="H145" s="211">
        <v>368.80000000000001</v>
      </c>
      <c r="I145" s="212"/>
      <c r="J145" s="213">
        <f>ROUND(I145*H145,2)</f>
        <v>0</v>
      </c>
      <c r="K145" s="209" t="s">
        <v>151</v>
      </c>
      <c r="L145" s="41"/>
      <c r="M145" s="214" t="s">
        <v>1</v>
      </c>
      <c r="N145" s="215" t="s">
        <v>43</v>
      </c>
      <c r="O145" s="88"/>
      <c r="P145" s="216">
        <f>O145*H145</f>
        <v>0</v>
      </c>
      <c r="Q145" s="216">
        <v>0</v>
      </c>
      <c r="R145" s="216">
        <f>Q145*H145</f>
        <v>0</v>
      </c>
      <c r="S145" s="216">
        <v>0</v>
      </c>
      <c r="T145" s="21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8" t="s">
        <v>161</v>
      </c>
      <c r="AT145" s="218" t="s">
        <v>147</v>
      </c>
      <c r="AU145" s="218" t="s">
        <v>88</v>
      </c>
      <c r="AY145" s="14" t="s">
        <v>144</v>
      </c>
      <c r="BE145" s="219">
        <f>IF(N145="základní",J145,0)</f>
        <v>0</v>
      </c>
      <c r="BF145" s="219">
        <f>IF(N145="snížená",J145,0)</f>
        <v>0</v>
      </c>
      <c r="BG145" s="219">
        <f>IF(N145="zákl. přenesená",J145,0)</f>
        <v>0</v>
      </c>
      <c r="BH145" s="219">
        <f>IF(N145="sníž. přenesená",J145,0)</f>
        <v>0</v>
      </c>
      <c r="BI145" s="219">
        <f>IF(N145="nulová",J145,0)</f>
        <v>0</v>
      </c>
      <c r="BJ145" s="14" t="s">
        <v>86</v>
      </c>
      <c r="BK145" s="219">
        <f>ROUND(I145*H145,2)</f>
        <v>0</v>
      </c>
      <c r="BL145" s="14" t="s">
        <v>161</v>
      </c>
      <c r="BM145" s="218" t="s">
        <v>298</v>
      </c>
    </row>
    <row r="146" s="2" customFormat="1" ht="24.15" customHeight="1">
      <c r="A146" s="35"/>
      <c r="B146" s="36"/>
      <c r="C146" s="207" t="s">
        <v>7</v>
      </c>
      <c r="D146" s="207" t="s">
        <v>147</v>
      </c>
      <c r="E146" s="208" t="s">
        <v>299</v>
      </c>
      <c r="F146" s="209" t="s">
        <v>300</v>
      </c>
      <c r="G146" s="210" t="s">
        <v>230</v>
      </c>
      <c r="H146" s="211">
        <v>368.80000000000001</v>
      </c>
      <c r="I146" s="212"/>
      <c r="J146" s="213">
        <f>ROUND(I146*H146,2)</f>
        <v>0</v>
      </c>
      <c r="K146" s="209" t="s">
        <v>252</v>
      </c>
      <c r="L146" s="41"/>
      <c r="M146" s="214" t="s">
        <v>1</v>
      </c>
      <c r="N146" s="215" t="s">
        <v>43</v>
      </c>
      <c r="O146" s="88"/>
      <c r="P146" s="216">
        <f>O146*H146</f>
        <v>0</v>
      </c>
      <c r="Q146" s="216">
        <v>0</v>
      </c>
      <c r="R146" s="216">
        <f>Q146*H146</f>
        <v>0</v>
      </c>
      <c r="S146" s="216">
        <v>0</v>
      </c>
      <c r="T146" s="21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8" t="s">
        <v>161</v>
      </c>
      <c r="AT146" s="218" t="s">
        <v>147</v>
      </c>
      <c r="AU146" s="218" t="s">
        <v>88</v>
      </c>
      <c r="AY146" s="14" t="s">
        <v>144</v>
      </c>
      <c r="BE146" s="219">
        <f>IF(N146="základní",J146,0)</f>
        <v>0</v>
      </c>
      <c r="BF146" s="219">
        <f>IF(N146="snížená",J146,0)</f>
        <v>0</v>
      </c>
      <c r="BG146" s="219">
        <f>IF(N146="zákl. přenesená",J146,0)</f>
        <v>0</v>
      </c>
      <c r="BH146" s="219">
        <f>IF(N146="sníž. přenesená",J146,0)</f>
        <v>0</v>
      </c>
      <c r="BI146" s="219">
        <f>IF(N146="nulová",J146,0)</f>
        <v>0</v>
      </c>
      <c r="BJ146" s="14" t="s">
        <v>86</v>
      </c>
      <c r="BK146" s="219">
        <f>ROUND(I146*H146,2)</f>
        <v>0</v>
      </c>
      <c r="BL146" s="14" t="s">
        <v>161</v>
      </c>
      <c r="BM146" s="218" t="s">
        <v>301</v>
      </c>
    </row>
    <row r="147" s="2" customFormat="1" ht="24.15" customHeight="1">
      <c r="A147" s="35"/>
      <c r="B147" s="36"/>
      <c r="C147" s="207" t="s">
        <v>302</v>
      </c>
      <c r="D147" s="207" t="s">
        <v>147</v>
      </c>
      <c r="E147" s="208" t="s">
        <v>303</v>
      </c>
      <c r="F147" s="209" t="s">
        <v>304</v>
      </c>
      <c r="G147" s="210" t="s">
        <v>230</v>
      </c>
      <c r="H147" s="211">
        <v>368.80000000000001</v>
      </c>
      <c r="I147" s="212"/>
      <c r="J147" s="213">
        <f>ROUND(I147*H147,2)</f>
        <v>0</v>
      </c>
      <c r="K147" s="209" t="s">
        <v>151</v>
      </c>
      <c r="L147" s="41"/>
      <c r="M147" s="214" t="s">
        <v>1</v>
      </c>
      <c r="N147" s="215" t="s">
        <v>43</v>
      </c>
      <c r="O147" s="88"/>
      <c r="P147" s="216">
        <f>O147*H147</f>
        <v>0</v>
      </c>
      <c r="Q147" s="216">
        <v>0</v>
      </c>
      <c r="R147" s="216">
        <f>Q147*H147</f>
        <v>0</v>
      </c>
      <c r="S147" s="216">
        <v>0</v>
      </c>
      <c r="T147" s="21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8" t="s">
        <v>161</v>
      </c>
      <c r="AT147" s="218" t="s">
        <v>147</v>
      </c>
      <c r="AU147" s="218" t="s">
        <v>88</v>
      </c>
      <c r="AY147" s="14" t="s">
        <v>144</v>
      </c>
      <c r="BE147" s="219">
        <f>IF(N147="základní",J147,0)</f>
        <v>0</v>
      </c>
      <c r="BF147" s="219">
        <f>IF(N147="snížená",J147,0)</f>
        <v>0</v>
      </c>
      <c r="BG147" s="219">
        <f>IF(N147="zákl. přenesená",J147,0)</f>
        <v>0</v>
      </c>
      <c r="BH147" s="219">
        <f>IF(N147="sníž. přenesená",J147,0)</f>
        <v>0</v>
      </c>
      <c r="BI147" s="219">
        <f>IF(N147="nulová",J147,0)</f>
        <v>0</v>
      </c>
      <c r="BJ147" s="14" t="s">
        <v>86</v>
      </c>
      <c r="BK147" s="219">
        <f>ROUND(I147*H147,2)</f>
        <v>0</v>
      </c>
      <c r="BL147" s="14" t="s">
        <v>161</v>
      </c>
      <c r="BM147" s="218" t="s">
        <v>305</v>
      </c>
    </row>
    <row r="148" s="2" customFormat="1" ht="16.5" customHeight="1">
      <c r="A148" s="35"/>
      <c r="B148" s="36"/>
      <c r="C148" s="233" t="s">
        <v>306</v>
      </c>
      <c r="D148" s="233" t="s">
        <v>307</v>
      </c>
      <c r="E148" s="234" t="s">
        <v>308</v>
      </c>
      <c r="F148" s="235" t="s">
        <v>309</v>
      </c>
      <c r="G148" s="236" t="s">
        <v>310</v>
      </c>
      <c r="H148" s="237">
        <v>12.908</v>
      </c>
      <c r="I148" s="238"/>
      <c r="J148" s="239">
        <f>ROUND(I148*H148,2)</f>
        <v>0</v>
      </c>
      <c r="K148" s="235" t="s">
        <v>151</v>
      </c>
      <c r="L148" s="240"/>
      <c r="M148" s="241" t="s">
        <v>1</v>
      </c>
      <c r="N148" s="242" t="s">
        <v>43</v>
      </c>
      <c r="O148" s="88"/>
      <c r="P148" s="216">
        <f>O148*H148</f>
        <v>0</v>
      </c>
      <c r="Q148" s="216">
        <v>0.001</v>
      </c>
      <c r="R148" s="216">
        <f>Q148*H148</f>
        <v>0.012907999999999999</v>
      </c>
      <c r="S148" s="216">
        <v>0</v>
      </c>
      <c r="T148" s="21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8" t="s">
        <v>179</v>
      </c>
      <c r="AT148" s="218" t="s">
        <v>307</v>
      </c>
      <c r="AU148" s="218" t="s">
        <v>88</v>
      </c>
      <c r="AY148" s="14" t="s">
        <v>144</v>
      </c>
      <c r="BE148" s="219">
        <f>IF(N148="základní",J148,0)</f>
        <v>0</v>
      </c>
      <c r="BF148" s="219">
        <f>IF(N148="snížená",J148,0)</f>
        <v>0</v>
      </c>
      <c r="BG148" s="219">
        <f>IF(N148="zákl. přenesená",J148,0)</f>
        <v>0</v>
      </c>
      <c r="BH148" s="219">
        <f>IF(N148="sníž. přenesená",J148,0)</f>
        <v>0</v>
      </c>
      <c r="BI148" s="219">
        <f>IF(N148="nulová",J148,0)</f>
        <v>0</v>
      </c>
      <c r="BJ148" s="14" t="s">
        <v>86</v>
      </c>
      <c r="BK148" s="219">
        <f>ROUND(I148*H148,2)</f>
        <v>0</v>
      </c>
      <c r="BL148" s="14" t="s">
        <v>161</v>
      </c>
      <c r="BM148" s="218" t="s">
        <v>311</v>
      </c>
    </row>
    <row r="149" s="11" customFormat="1" ht="22.8" customHeight="1">
      <c r="A149" s="11"/>
      <c r="B149" s="193"/>
      <c r="C149" s="194"/>
      <c r="D149" s="195" t="s">
        <v>77</v>
      </c>
      <c r="E149" s="231" t="s">
        <v>143</v>
      </c>
      <c r="F149" s="231" t="s">
        <v>312</v>
      </c>
      <c r="G149" s="194"/>
      <c r="H149" s="194"/>
      <c r="I149" s="197"/>
      <c r="J149" s="232">
        <f>BK149</f>
        <v>0</v>
      </c>
      <c r="K149" s="194"/>
      <c r="L149" s="199"/>
      <c r="M149" s="200"/>
      <c r="N149" s="201"/>
      <c r="O149" s="201"/>
      <c r="P149" s="202">
        <f>SUM(P150:P158)</f>
        <v>0</v>
      </c>
      <c r="Q149" s="201"/>
      <c r="R149" s="202">
        <f>SUM(R150:R158)</f>
        <v>728.72492999999986</v>
      </c>
      <c r="S149" s="201"/>
      <c r="T149" s="203">
        <f>SUM(T150:T158)</f>
        <v>0</v>
      </c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R149" s="204" t="s">
        <v>86</v>
      </c>
      <c r="AT149" s="205" t="s">
        <v>77</v>
      </c>
      <c r="AU149" s="205" t="s">
        <v>86</v>
      </c>
      <c r="AY149" s="204" t="s">
        <v>144</v>
      </c>
      <c r="BK149" s="206">
        <f>SUM(BK150:BK158)</f>
        <v>0</v>
      </c>
    </row>
    <row r="150" s="2" customFormat="1" ht="16.5" customHeight="1">
      <c r="A150" s="35"/>
      <c r="B150" s="36"/>
      <c r="C150" s="207" t="s">
        <v>313</v>
      </c>
      <c r="D150" s="207" t="s">
        <v>147</v>
      </c>
      <c r="E150" s="208" t="s">
        <v>314</v>
      </c>
      <c r="F150" s="209" t="s">
        <v>315</v>
      </c>
      <c r="G150" s="210" t="s">
        <v>230</v>
      </c>
      <c r="H150" s="211">
        <v>483</v>
      </c>
      <c r="I150" s="212"/>
      <c r="J150" s="213">
        <f>ROUND(I150*H150,2)</f>
        <v>0</v>
      </c>
      <c r="K150" s="209" t="s">
        <v>151</v>
      </c>
      <c r="L150" s="41"/>
      <c r="M150" s="214" t="s">
        <v>1</v>
      </c>
      <c r="N150" s="215" t="s">
        <v>43</v>
      </c>
      <c r="O150" s="88"/>
      <c r="P150" s="216">
        <f>O150*H150</f>
        <v>0</v>
      </c>
      <c r="Q150" s="216">
        <v>0.34499999999999997</v>
      </c>
      <c r="R150" s="216">
        <f>Q150*H150</f>
        <v>166.63499999999999</v>
      </c>
      <c r="S150" s="216">
        <v>0</v>
      </c>
      <c r="T150" s="21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8" t="s">
        <v>161</v>
      </c>
      <c r="AT150" s="218" t="s">
        <v>147</v>
      </c>
      <c r="AU150" s="218" t="s">
        <v>88</v>
      </c>
      <c r="AY150" s="14" t="s">
        <v>144</v>
      </c>
      <c r="BE150" s="219">
        <f>IF(N150="základní",J150,0)</f>
        <v>0</v>
      </c>
      <c r="BF150" s="219">
        <f>IF(N150="snížená",J150,0)</f>
        <v>0</v>
      </c>
      <c r="BG150" s="219">
        <f>IF(N150="zákl. přenesená",J150,0)</f>
        <v>0</v>
      </c>
      <c r="BH150" s="219">
        <f>IF(N150="sníž. přenesená",J150,0)</f>
        <v>0</v>
      </c>
      <c r="BI150" s="219">
        <f>IF(N150="nulová",J150,0)</f>
        <v>0</v>
      </c>
      <c r="BJ150" s="14" t="s">
        <v>86</v>
      </c>
      <c r="BK150" s="219">
        <f>ROUND(I150*H150,2)</f>
        <v>0</v>
      </c>
      <c r="BL150" s="14" t="s">
        <v>161</v>
      </c>
      <c r="BM150" s="218" t="s">
        <v>316</v>
      </c>
    </row>
    <row r="151" s="2" customFormat="1" ht="16.5" customHeight="1">
      <c r="A151" s="35"/>
      <c r="B151" s="36"/>
      <c r="C151" s="207" t="s">
        <v>317</v>
      </c>
      <c r="D151" s="207" t="s">
        <v>147</v>
      </c>
      <c r="E151" s="208" t="s">
        <v>318</v>
      </c>
      <c r="F151" s="209" t="s">
        <v>319</v>
      </c>
      <c r="G151" s="210" t="s">
        <v>230</v>
      </c>
      <c r="H151" s="211">
        <v>504.60000000000002</v>
      </c>
      <c r="I151" s="212"/>
      <c r="J151" s="213">
        <f>ROUND(I151*H151,2)</f>
        <v>0</v>
      </c>
      <c r="K151" s="209" t="s">
        <v>151</v>
      </c>
      <c r="L151" s="41"/>
      <c r="M151" s="214" t="s">
        <v>1</v>
      </c>
      <c r="N151" s="215" t="s">
        <v>43</v>
      </c>
      <c r="O151" s="88"/>
      <c r="P151" s="216">
        <f>O151*H151</f>
        <v>0</v>
      </c>
      <c r="Q151" s="216">
        <v>0.46000000000000002</v>
      </c>
      <c r="R151" s="216">
        <f>Q151*H151</f>
        <v>232.11600000000001</v>
      </c>
      <c r="S151" s="216">
        <v>0</v>
      </c>
      <c r="T151" s="21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8" t="s">
        <v>161</v>
      </c>
      <c r="AT151" s="218" t="s">
        <v>147</v>
      </c>
      <c r="AU151" s="218" t="s">
        <v>88</v>
      </c>
      <c r="AY151" s="14" t="s">
        <v>144</v>
      </c>
      <c r="BE151" s="219">
        <f>IF(N151="základní",J151,0)</f>
        <v>0</v>
      </c>
      <c r="BF151" s="219">
        <f>IF(N151="snížená",J151,0)</f>
        <v>0</v>
      </c>
      <c r="BG151" s="219">
        <f>IF(N151="zákl. přenesená",J151,0)</f>
        <v>0</v>
      </c>
      <c r="BH151" s="219">
        <f>IF(N151="sníž. přenesená",J151,0)</f>
        <v>0</v>
      </c>
      <c r="BI151" s="219">
        <f>IF(N151="nulová",J151,0)</f>
        <v>0</v>
      </c>
      <c r="BJ151" s="14" t="s">
        <v>86</v>
      </c>
      <c r="BK151" s="219">
        <f>ROUND(I151*H151,2)</f>
        <v>0</v>
      </c>
      <c r="BL151" s="14" t="s">
        <v>161</v>
      </c>
      <c r="BM151" s="218" t="s">
        <v>320</v>
      </c>
    </row>
    <row r="152" s="2" customFormat="1" ht="24.15" customHeight="1">
      <c r="A152" s="35"/>
      <c r="B152" s="36"/>
      <c r="C152" s="207" t="s">
        <v>321</v>
      </c>
      <c r="D152" s="207" t="s">
        <v>147</v>
      </c>
      <c r="E152" s="208" t="s">
        <v>322</v>
      </c>
      <c r="F152" s="209" t="s">
        <v>323</v>
      </c>
      <c r="G152" s="210" t="s">
        <v>230</v>
      </c>
      <c r="H152" s="211">
        <v>483</v>
      </c>
      <c r="I152" s="212"/>
      <c r="J152" s="213">
        <f>ROUND(I152*H152,2)</f>
        <v>0</v>
      </c>
      <c r="K152" s="209" t="s">
        <v>195</v>
      </c>
      <c r="L152" s="41"/>
      <c r="M152" s="214" t="s">
        <v>1</v>
      </c>
      <c r="N152" s="215" t="s">
        <v>43</v>
      </c>
      <c r="O152" s="88"/>
      <c r="P152" s="216">
        <f>O152*H152</f>
        <v>0</v>
      </c>
      <c r="Q152" s="216">
        <v>0.38313999999999998</v>
      </c>
      <c r="R152" s="216">
        <f>Q152*H152</f>
        <v>185.05661999999998</v>
      </c>
      <c r="S152" s="216">
        <v>0</v>
      </c>
      <c r="T152" s="21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8" t="s">
        <v>161</v>
      </c>
      <c r="AT152" s="218" t="s">
        <v>147</v>
      </c>
      <c r="AU152" s="218" t="s">
        <v>88</v>
      </c>
      <c r="AY152" s="14" t="s">
        <v>144</v>
      </c>
      <c r="BE152" s="219">
        <f>IF(N152="základní",J152,0)</f>
        <v>0</v>
      </c>
      <c r="BF152" s="219">
        <f>IF(N152="snížená",J152,0)</f>
        <v>0</v>
      </c>
      <c r="BG152" s="219">
        <f>IF(N152="zákl. přenesená",J152,0)</f>
        <v>0</v>
      </c>
      <c r="BH152" s="219">
        <f>IF(N152="sníž. přenesená",J152,0)</f>
        <v>0</v>
      </c>
      <c r="BI152" s="219">
        <f>IF(N152="nulová",J152,0)</f>
        <v>0</v>
      </c>
      <c r="BJ152" s="14" t="s">
        <v>86</v>
      </c>
      <c r="BK152" s="219">
        <f>ROUND(I152*H152,2)</f>
        <v>0</v>
      </c>
      <c r="BL152" s="14" t="s">
        <v>161</v>
      </c>
      <c r="BM152" s="218" t="s">
        <v>324</v>
      </c>
    </row>
    <row r="153" s="2" customFormat="1" ht="24.15" customHeight="1">
      <c r="A153" s="35"/>
      <c r="B153" s="36"/>
      <c r="C153" s="207" t="s">
        <v>325</v>
      </c>
      <c r="D153" s="207" t="s">
        <v>147</v>
      </c>
      <c r="E153" s="208" t="s">
        <v>326</v>
      </c>
      <c r="F153" s="209" t="s">
        <v>327</v>
      </c>
      <c r="G153" s="210" t="s">
        <v>230</v>
      </c>
      <c r="H153" s="211">
        <v>483</v>
      </c>
      <c r="I153" s="212"/>
      <c r="J153" s="213">
        <f>ROUND(I153*H153,2)</f>
        <v>0</v>
      </c>
      <c r="K153" s="209" t="s">
        <v>151</v>
      </c>
      <c r="L153" s="41"/>
      <c r="M153" s="214" t="s">
        <v>1</v>
      </c>
      <c r="N153" s="215" t="s">
        <v>43</v>
      </c>
      <c r="O153" s="88"/>
      <c r="P153" s="216">
        <f>O153*H153</f>
        <v>0</v>
      </c>
      <c r="Q153" s="216">
        <v>0.0060099999999999997</v>
      </c>
      <c r="R153" s="216">
        <f>Q153*H153</f>
        <v>2.9028299999999998</v>
      </c>
      <c r="S153" s="216">
        <v>0</v>
      </c>
      <c r="T153" s="21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8" t="s">
        <v>161</v>
      </c>
      <c r="AT153" s="218" t="s">
        <v>147</v>
      </c>
      <c r="AU153" s="218" t="s">
        <v>88</v>
      </c>
      <c r="AY153" s="14" t="s">
        <v>144</v>
      </c>
      <c r="BE153" s="219">
        <f>IF(N153="základní",J153,0)</f>
        <v>0</v>
      </c>
      <c r="BF153" s="219">
        <f>IF(N153="snížená",J153,0)</f>
        <v>0</v>
      </c>
      <c r="BG153" s="219">
        <f>IF(N153="zákl. přenesená",J153,0)</f>
        <v>0</v>
      </c>
      <c r="BH153" s="219">
        <f>IF(N153="sníž. přenesená",J153,0)</f>
        <v>0</v>
      </c>
      <c r="BI153" s="219">
        <f>IF(N153="nulová",J153,0)</f>
        <v>0</v>
      </c>
      <c r="BJ153" s="14" t="s">
        <v>86</v>
      </c>
      <c r="BK153" s="219">
        <f>ROUND(I153*H153,2)</f>
        <v>0</v>
      </c>
      <c r="BL153" s="14" t="s">
        <v>161</v>
      </c>
      <c r="BM153" s="218" t="s">
        <v>328</v>
      </c>
    </row>
    <row r="154" s="2" customFormat="1" ht="24.15" customHeight="1">
      <c r="A154" s="35"/>
      <c r="B154" s="36"/>
      <c r="C154" s="207" t="s">
        <v>329</v>
      </c>
      <c r="D154" s="207" t="s">
        <v>147</v>
      </c>
      <c r="E154" s="208" t="s">
        <v>330</v>
      </c>
      <c r="F154" s="209" t="s">
        <v>331</v>
      </c>
      <c r="G154" s="210" t="s">
        <v>230</v>
      </c>
      <c r="H154" s="211">
        <v>483</v>
      </c>
      <c r="I154" s="212"/>
      <c r="J154" s="213">
        <f>ROUND(I154*H154,2)</f>
        <v>0</v>
      </c>
      <c r="K154" s="209" t="s">
        <v>151</v>
      </c>
      <c r="L154" s="41"/>
      <c r="M154" s="214" t="s">
        <v>1</v>
      </c>
      <c r="N154" s="215" t="s">
        <v>43</v>
      </c>
      <c r="O154" s="88"/>
      <c r="P154" s="216">
        <f>O154*H154</f>
        <v>0</v>
      </c>
      <c r="Q154" s="216">
        <v>0.18151999999999999</v>
      </c>
      <c r="R154" s="216">
        <f>Q154*H154</f>
        <v>87.674160000000001</v>
      </c>
      <c r="S154" s="216">
        <v>0</v>
      </c>
      <c r="T154" s="21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8" t="s">
        <v>161</v>
      </c>
      <c r="AT154" s="218" t="s">
        <v>147</v>
      </c>
      <c r="AU154" s="218" t="s">
        <v>88</v>
      </c>
      <c r="AY154" s="14" t="s">
        <v>144</v>
      </c>
      <c r="BE154" s="219">
        <f>IF(N154="základní",J154,0)</f>
        <v>0</v>
      </c>
      <c r="BF154" s="219">
        <f>IF(N154="snížená",J154,0)</f>
        <v>0</v>
      </c>
      <c r="BG154" s="219">
        <f>IF(N154="zákl. přenesená",J154,0)</f>
        <v>0</v>
      </c>
      <c r="BH154" s="219">
        <f>IF(N154="sníž. přenesená",J154,0)</f>
        <v>0</v>
      </c>
      <c r="BI154" s="219">
        <f>IF(N154="nulová",J154,0)</f>
        <v>0</v>
      </c>
      <c r="BJ154" s="14" t="s">
        <v>86</v>
      </c>
      <c r="BK154" s="219">
        <f>ROUND(I154*H154,2)</f>
        <v>0</v>
      </c>
      <c r="BL154" s="14" t="s">
        <v>161</v>
      </c>
      <c r="BM154" s="218" t="s">
        <v>332</v>
      </c>
    </row>
    <row r="155" s="2" customFormat="1" ht="21.75" customHeight="1">
      <c r="A155" s="35"/>
      <c r="B155" s="36"/>
      <c r="C155" s="207" t="s">
        <v>333</v>
      </c>
      <c r="D155" s="207" t="s">
        <v>147</v>
      </c>
      <c r="E155" s="208" t="s">
        <v>334</v>
      </c>
      <c r="F155" s="209" t="s">
        <v>335</v>
      </c>
      <c r="G155" s="210" t="s">
        <v>230</v>
      </c>
      <c r="H155" s="211">
        <v>483</v>
      </c>
      <c r="I155" s="212"/>
      <c r="J155" s="213">
        <f>ROUND(I155*H155,2)</f>
        <v>0</v>
      </c>
      <c r="K155" s="209" t="s">
        <v>151</v>
      </c>
      <c r="L155" s="41"/>
      <c r="M155" s="214" t="s">
        <v>1</v>
      </c>
      <c r="N155" s="215" t="s">
        <v>43</v>
      </c>
      <c r="O155" s="88"/>
      <c r="P155" s="216">
        <f>O155*H155</f>
        <v>0</v>
      </c>
      <c r="Q155" s="216">
        <v>0.00051000000000000004</v>
      </c>
      <c r="R155" s="216">
        <f>Q155*H155</f>
        <v>0.24633000000000002</v>
      </c>
      <c r="S155" s="216">
        <v>0</v>
      </c>
      <c r="T155" s="21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8" t="s">
        <v>161</v>
      </c>
      <c r="AT155" s="218" t="s">
        <v>147</v>
      </c>
      <c r="AU155" s="218" t="s">
        <v>88</v>
      </c>
      <c r="AY155" s="14" t="s">
        <v>144</v>
      </c>
      <c r="BE155" s="219">
        <f>IF(N155="základní",J155,0)</f>
        <v>0</v>
      </c>
      <c r="BF155" s="219">
        <f>IF(N155="snížená",J155,0)</f>
        <v>0</v>
      </c>
      <c r="BG155" s="219">
        <f>IF(N155="zákl. přenesená",J155,0)</f>
        <v>0</v>
      </c>
      <c r="BH155" s="219">
        <f>IF(N155="sníž. přenesená",J155,0)</f>
        <v>0</v>
      </c>
      <c r="BI155" s="219">
        <f>IF(N155="nulová",J155,0)</f>
        <v>0</v>
      </c>
      <c r="BJ155" s="14" t="s">
        <v>86</v>
      </c>
      <c r="BK155" s="219">
        <f>ROUND(I155*H155,2)</f>
        <v>0</v>
      </c>
      <c r="BL155" s="14" t="s">
        <v>161</v>
      </c>
      <c r="BM155" s="218" t="s">
        <v>336</v>
      </c>
    </row>
    <row r="156" s="2" customFormat="1" ht="33" customHeight="1">
      <c r="A156" s="35"/>
      <c r="B156" s="36"/>
      <c r="C156" s="207" t="s">
        <v>337</v>
      </c>
      <c r="D156" s="207" t="s">
        <v>147</v>
      </c>
      <c r="E156" s="208" t="s">
        <v>338</v>
      </c>
      <c r="F156" s="209" t="s">
        <v>339</v>
      </c>
      <c r="G156" s="210" t="s">
        <v>230</v>
      </c>
      <c r="H156" s="211">
        <v>483</v>
      </c>
      <c r="I156" s="212"/>
      <c r="J156" s="213">
        <f>ROUND(I156*H156,2)</f>
        <v>0</v>
      </c>
      <c r="K156" s="209" t="s">
        <v>151</v>
      </c>
      <c r="L156" s="41"/>
      <c r="M156" s="214" t="s">
        <v>1</v>
      </c>
      <c r="N156" s="215" t="s">
        <v>43</v>
      </c>
      <c r="O156" s="88"/>
      <c r="P156" s="216">
        <f>O156*H156</f>
        <v>0</v>
      </c>
      <c r="Q156" s="216">
        <v>0.10373</v>
      </c>
      <c r="R156" s="216">
        <f>Q156*H156</f>
        <v>50.101590000000002</v>
      </c>
      <c r="S156" s="216">
        <v>0</v>
      </c>
      <c r="T156" s="21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8" t="s">
        <v>161</v>
      </c>
      <c r="AT156" s="218" t="s">
        <v>147</v>
      </c>
      <c r="AU156" s="218" t="s">
        <v>88</v>
      </c>
      <c r="AY156" s="14" t="s">
        <v>144</v>
      </c>
      <c r="BE156" s="219">
        <f>IF(N156="základní",J156,0)</f>
        <v>0</v>
      </c>
      <c r="BF156" s="219">
        <f>IF(N156="snížená",J156,0)</f>
        <v>0</v>
      </c>
      <c r="BG156" s="219">
        <f>IF(N156="zákl. přenesená",J156,0)</f>
        <v>0</v>
      </c>
      <c r="BH156" s="219">
        <f>IF(N156="sníž. přenesená",J156,0)</f>
        <v>0</v>
      </c>
      <c r="BI156" s="219">
        <f>IF(N156="nulová",J156,0)</f>
        <v>0</v>
      </c>
      <c r="BJ156" s="14" t="s">
        <v>86</v>
      </c>
      <c r="BK156" s="219">
        <f>ROUND(I156*H156,2)</f>
        <v>0</v>
      </c>
      <c r="BL156" s="14" t="s">
        <v>161</v>
      </c>
      <c r="BM156" s="218" t="s">
        <v>340</v>
      </c>
    </row>
    <row r="157" s="2" customFormat="1" ht="24.15" customHeight="1">
      <c r="A157" s="35"/>
      <c r="B157" s="36"/>
      <c r="C157" s="207" t="s">
        <v>341</v>
      </c>
      <c r="D157" s="207" t="s">
        <v>147</v>
      </c>
      <c r="E157" s="208" t="s">
        <v>342</v>
      </c>
      <c r="F157" s="209" t="s">
        <v>343</v>
      </c>
      <c r="G157" s="210" t="s">
        <v>230</v>
      </c>
      <c r="H157" s="211">
        <v>18</v>
      </c>
      <c r="I157" s="212"/>
      <c r="J157" s="213">
        <f>ROUND(I157*H157,2)</f>
        <v>0</v>
      </c>
      <c r="K157" s="209" t="s">
        <v>151</v>
      </c>
      <c r="L157" s="41"/>
      <c r="M157" s="214" t="s">
        <v>1</v>
      </c>
      <c r="N157" s="215" t="s">
        <v>43</v>
      </c>
      <c r="O157" s="88"/>
      <c r="P157" s="216">
        <f>O157*H157</f>
        <v>0</v>
      </c>
      <c r="Q157" s="216">
        <v>0.084250000000000005</v>
      </c>
      <c r="R157" s="216">
        <f>Q157*H157</f>
        <v>1.5165000000000002</v>
      </c>
      <c r="S157" s="216">
        <v>0</v>
      </c>
      <c r="T157" s="21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8" t="s">
        <v>161</v>
      </c>
      <c r="AT157" s="218" t="s">
        <v>147</v>
      </c>
      <c r="AU157" s="218" t="s">
        <v>88</v>
      </c>
      <c r="AY157" s="14" t="s">
        <v>144</v>
      </c>
      <c r="BE157" s="219">
        <f>IF(N157="základní",J157,0)</f>
        <v>0</v>
      </c>
      <c r="BF157" s="219">
        <f>IF(N157="snížená",J157,0)</f>
        <v>0</v>
      </c>
      <c r="BG157" s="219">
        <f>IF(N157="zákl. přenesená",J157,0)</f>
        <v>0</v>
      </c>
      <c r="BH157" s="219">
        <f>IF(N157="sníž. přenesená",J157,0)</f>
        <v>0</v>
      </c>
      <c r="BI157" s="219">
        <f>IF(N157="nulová",J157,0)</f>
        <v>0</v>
      </c>
      <c r="BJ157" s="14" t="s">
        <v>86</v>
      </c>
      <c r="BK157" s="219">
        <f>ROUND(I157*H157,2)</f>
        <v>0</v>
      </c>
      <c r="BL157" s="14" t="s">
        <v>161</v>
      </c>
      <c r="BM157" s="218" t="s">
        <v>344</v>
      </c>
    </row>
    <row r="158" s="2" customFormat="1" ht="21.75" customHeight="1">
      <c r="A158" s="35"/>
      <c r="B158" s="36"/>
      <c r="C158" s="233" t="s">
        <v>345</v>
      </c>
      <c r="D158" s="233" t="s">
        <v>307</v>
      </c>
      <c r="E158" s="234" t="s">
        <v>346</v>
      </c>
      <c r="F158" s="235" t="s">
        <v>347</v>
      </c>
      <c r="G158" s="236" t="s">
        <v>230</v>
      </c>
      <c r="H158" s="237">
        <v>18.899999999999999</v>
      </c>
      <c r="I158" s="238"/>
      <c r="J158" s="239">
        <f>ROUND(I158*H158,2)</f>
        <v>0</v>
      </c>
      <c r="K158" s="235" t="s">
        <v>151</v>
      </c>
      <c r="L158" s="240"/>
      <c r="M158" s="241" t="s">
        <v>1</v>
      </c>
      <c r="N158" s="242" t="s">
        <v>43</v>
      </c>
      <c r="O158" s="88"/>
      <c r="P158" s="216">
        <f>O158*H158</f>
        <v>0</v>
      </c>
      <c r="Q158" s="216">
        <v>0.13100000000000001</v>
      </c>
      <c r="R158" s="216">
        <f>Q158*H158</f>
        <v>2.4758999999999998</v>
      </c>
      <c r="S158" s="216">
        <v>0</v>
      </c>
      <c r="T158" s="21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8" t="s">
        <v>179</v>
      </c>
      <c r="AT158" s="218" t="s">
        <v>307</v>
      </c>
      <c r="AU158" s="218" t="s">
        <v>88</v>
      </c>
      <c r="AY158" s="14" t="s">
        <v>144</v>
      </c>
      <c r="BE158" s="219">
        <f>IF(N158="základní",J158,0)</f>
        <v>0</v>
      </c>
      <c r="BF158" s="219">
        <f>IF(N158="snížená",J158,0)</f>
        <v>0</v>
      </c>
      <c r="BG158" s="219">
        <f>IF(N158="zákl. přenesená",J158,0)</f>
        <v>0</v>
      </c>
      <c r="BH158" s="219">
        <f>IF(N158="sníž. přenesená",J158,0)</f>
        <v>0</v>
      </c>
      <c r="BI158" s="219">
        <f>IF(N158="nulová",J158,0)</f>
        <v>0</v>
      </c>
      <c r="BJ158" s="14" t="s">
        <v>86</v>
      </c>
      <c r="BK158" s="219">
        <f>ROUND(I158*H158,2)</f>
        <v>0</v>
      </c>
      <c r="BL158" s="14" t="s">
        <v>161</v>
      </c>
      <c r="BM158" s="218" t="s">
        <v>348</v>
      </c>
    </row>
    <row r="159" s="11" customFormat="1" ht="22.8" customHeight="1">
      <c r="A159" s="11"/>
      <c r="B159" s="193"/>
      <c r="C159" s="194"/>
      <c r="D159" s="195" t="s">
        <v>77</v>
      </c>
      <c r="E159" s="231" t="s">
        <v>179</v>
      </c>
      <c r="F159" s="231" t="s">
        <v>349</v>
      </c>
      <c r="G159" s="194"/>
      <c r="H159" s="194"/>
      <c r="I159" s="197"/>
      <c r="J159" s="232">
        <f>BK159</f>
        <v>0</v>
      </c>
      <c r="K159" s="194"/>
      <c r="L159" s="199"/>
      <c r="M159" s="200"/>
      <c r="N159" s="201"/>
      <c r="O159" s="201"/>
      <c r="P159" s="202">
        <f>SUM(P160:P163)</f>
        <v>0</v>
      </c>
      <c r="Q159" s="201"/>
      <c r="R159" s="202">
        <f>SUM(R160:R163)</f>
        <v>9.6037999999999997</v>
      </c>
      <c r="S159" s="201"/>
      <c r="T159" s="203">
        <f>SUM(T160:T163)</f>
        <v>0</v>
      </c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R159" s="204" t="s">
        <v>86</v>
      </c>
      <c r="AT159" s="205" t="s">
        <v>77</v>
      </c>
      <c r="AU159" s="205" t="s">
        <v>86</v>
      </c>
      <c r="AY159" s="204" t="s">
        <v>144</v>
      </c>
      <c r="BK159" s="206">
        <f>SUM(BK160:BK163)</f>
        <v>0</v>
      </c>
    </row>
    <row r="160" s="2" customFormat="1" ht="24.15" customHeight="1">
      <c r="A160" s="35"/>
      <c r="B160" s="36"/>
      <c r="C160" s="207" t="s">
        <v>350</v>
      </c>
      <c r="D160" s="207" t="s">
        <v>147</v>
      </c>
      <c r="E160" s="208" t="s">
        <v>351</v>
      </c>
      <c r="F160" s="209" t="s">
        <v>352</v>
      </c>
      <c r="G160" s="210" t="s">
        <v>177</v>
      </c>
      <c r="H160" s="211">
        <v>10</v>
      </c>
      <c r="I160" s="212"/>
      <c r="J160" s="213">
        <f>ROUND(I160*H160,2)</f>
        <v>0</v>
      </c>
      <c r="K160" s="209" t="s">
        <v>151</v>
      </c>
      <c r="L160" s="41"/>
      <c r="M160" s="214" t="s">
        <v>1</v>
      </c>
      <c r="N160" s="215" t="s">
        <v>43</v>
      </c>
      <c r="O160" s="88"/>
      <c r="P160" s="216">
        <f>O160*H160</f>
        <v>0</v>
      </c>
      <c r="Q160" s="216">
        <v>0.42080000000000001</v>
      </c>
      <c r="R160" s="216">
        <f>Q160*H160</f>
        <v>4.2080000000000002</v>
      </c>
      <c r="S160" s="216">
        <v>0</v>
      </c>
      <c r="T160" s="21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8" t="s">
        <v>161</v>
      </c>
      <c r="AT160" s="218" t="s">
        <v>147</v>
      </c>
      <c r="AU160" s="218" t="s">
        <v>88</v>
      </c>
      <c r="AY160" s="14" t="s">
        <v>144</v>
      </c>
      <c r="BE160" s="219">
        <f>IF(N160="základní",J160,0)</f>
        <v>0</v>
      </c>
      <c r="BF160" s="219">
        <f>IF(N160="snížená",J160,0)</f>
        <v>0</v>
      </c>
      <c r="BG160" s="219">
        <f>IF(N160="zákl. přenesená",J160,0)</f>
        <v>0</v>
      </c>
      <c r="BH160" s="219">
        <f>IF(N160="sníž. přenesená",J160,0)</f>
        <v>0</v>
      </c>
      <c r="BI160" s="219">
        <f>IF(N160="nulová",J160,0)</f>
        <v>0</v>
      </c>
      <c r="BJ160" s="14" t="s">
        <v>86</v>
      </c>
      <c r="BK160" s="219">
        <f>ROUND(I160*H160,2)</f>
        <v>0</v>
      </c>
      <c r="BL160" s="14" t="s">
        <v>161</v>
      </c>
      <c r="BM160" s="218" t="s">
        <v>353</v>
      </c>
    </row>
    <row r="161" s="2" customFormat="1" ht="24.15" customHeight="1">
      <c r="A161" s="35"/>
      <c r="B161" s="36"/>
      <c r="C161" s="207" t="s">
        <v>354</v>
      </c>
      <c r="D161" s="207" t="s">
        <v>147</v>
      </c>
      <c r="E161" s="208" t="s">
        <v>355</v>
      </c>
      <c r="F161" s="209" t="s">
        <v>356</v>
      </c>
      <c r="G161" s="210" t="s">
        <v>177</v>
      </c>
      <c r="H161" s="211">
        <v>4</v>
      </c>
      <c r="I161" s="212"/>
      <c r="J161" s="213">
        <f>ROUND(I161*H161,2)</f>
        <v>0</v>
      </c>
      <c r="K161" s="209" t="s">
        <v>151</v>
      </c>
      <c r="L161" s="41"/>
      <c r="M161" s="214" t="s">
        <v>1</v>
      </c>
      <c r="N161" s="215" t="s">
        <v>43</v>
      </c>
      <c r="O161" s="88"/>
      <c r="P161" s="216">
        <f>O161*H161</f>
        <v>0</v>
      </c>
      <c r="Q161" s="216">
        <v>0.32973999999999998</v>
      </c>
      <c r="R161" s="216">
        <f>Q161*H161</f>
        <v>1.3189599999999999</v>
      </c>
      <c r="S161" s="216">
        <v>0</v>
      </c>
      <c r="T161" s="21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8" t="s">
        <v>161</v>
      </c>
      <c r="AT161" s="218" t="s">
        <v>147</v>
      </c>
      <c r="AU161" s="218" t="s">
        <v>88</v>
      </c>
      <c r="AY161" s="14" t="s">
        <v>144</v>
      </c>
      <c r="BE161" s="219">
        <f>IF(N161="základní",J161,0)</f>
        <v>0</v>
      </c>
      <c r="BF161" s="219">
        <f>IF(N161="snížená",J161,0)</f>
        <v>0</v>
      </c>
      <c r="BG161" s="219">
        <f>IF(N161="zákl. přenesená",J161,0)</f>
        <v>0</v>
      </c>
      <c r="BH161" s="219">
        <f>IF(N161="sníž. přenesená",J161,0)</f>
        <v>0</v>
      </c>
      <c r="BI161" s="219">
        <f>IF(N161="nulová",J161,0)</f>
        <v>0</v>
      </c>
      <c r="BJ161" s="14" t="s">
        <v>86</v>
      </c>
      <c r="BK161" s="219">
        <f>ROUND(I161*H161,2)</f>
        <v>0</v>
      </c>
      <c r="BL161" s="14" t="s">
        <v>161</v>
      </c>
      <c r="BM161" s="218" t="s">
        <v>357</v>
      </c>
    </row>
    <row r="162" s="2" customFormat="1" ht="33" customHeight="1">
      <c r="A162" s="35"/>
      <c r="B162" s="36"/>
      <c r="C162" s="207" t="s">
        <v>358</v>
      </c>
      <c r="D162" s="207" t="s">
        <v>147</v>
      </c>
      <c r="E162" s="208" t="s">
        <v>359</v>
      </c>
      <c r="F162" s="209" t="s">
        <v>360</v>
      </c>
      <c r="G162" s="210" t="s">
        <v>177</v>
      </c>
      <c r="H162" s="211">
        <v>8</v>
      </c>
      <c r="I162" s="212"/>
      <c r="J162" s="213">
        <f>ROUND(I162*H162,2)</f>
        <v>0</v>
      </c>
      <c r="K162" s="209" t="s">
        <v>151</v>
      </c>
      <c r="L162" s="41"/>
      <c r="M162" s="214" t="s">
        <v>1</v>
      </c>
      <c r="N162" s="215" t="s">
        <v>43</v>
      </c>
      <c r="O162" s="88"/>
      <c r="P162" s="216">
        <f>O162*H162</f>
        <v>0</v>
      </c>
      <c r="Q162" s="216">
        <v>0.31108000000000002</v>
      </c>
      <c r="R162" s="216">
        <f>Q162*H162</f>
        <v>2.4886400000000002</v>
      </c>
      <c r="S162" s="216">
        <v>0</v>
      </c>
      <c r="T162" s="21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8" t="s">
        <v>161</v>
      </c>
      <c r="AT162" s="218" t="s">
        <v>147</v>
      </c>
      <c r="AU162" s="218" t="s">
        <v>88</v>
      </c>
      <c r="AY162" s="14" t="s">
        <v>144</v>
      </c>
      <c r="BE162" s="219">
        <f>IF(N162="základní",J162,0)</f>
        <v>0</v>
      </c>
      <c r="BF162" s="219">
        <f>IF(N162="snížená",J162,0)</f>
        <v>0</v>
      </c>
      <c r="BG162" s="219">
        <f>IF(N162="zákl. přenesená",J162,0)</f>
        <v>0</v>
      </c>
      <c r="BH162" s="219">
        <f>IF(N162="sníž. přenesená",J162,0)</f>
        <v>0</v>
      </c>
      <c r="BI162" s="219">
        <f>IF(N162="nulová",J162,0)</f>
        <v>0</v>
      </c>
      <c r="BJ162" s="14" t="s">
        <v>86</v>
      </c>
      <c r="BK162" s="219">
        <f>ROUND(I162*H162,2)</f>
        <v>0</v>
      </c>
      <c r="BL162" s="14" t="s">
        <v>161</v>
      </c>
      <c r="BM162" s="218" t="s">
        <v>361</v>
      </c>
    </row>
    <row r="163" s="2" customFormat="1" ht="33" customHeight="1">
      <c r="A163" s="35"/>
      <c r="B163" s="36"/>
      <c r="C163" s="207" t="s">
        <v>362</v>
      </c>
      <c r="D163" s="207" t="s">
        <v>147</v>
      </c>
      <c r="E163" s="208" t="s">
        <v>363</v>
      </c>
      <c r="F163" s="209" t="s">
        <v>364</v>
      </c>
      <c r="G163" s="210" t="s">
        <v>177</v>
      </c>
      <c r="H163" s="211">
        <v>6</v>
      </c>
      <c r="I163" s="212"/>
      <c r="J163" s="213">
        <f>ROUND(I163*H163,2)</f>
        <v>0</v>
      </c>
      <c r="K163" s="209" t="s">
        <v>151</v>
      </c>
      <c r="L163" s="41"/>
      <c r="M163" s="214" t="s">
        <v>1</v>
      </c>
      <c r="N163" s="215" t="s">
        <v>43</v>
      </c>
      <c r="O163" s="88"/>
      <c r="P163" s="216">
        <f>O163*H163</f>
        <v>0</v>
      </c>
      <c r="Q163" s="216">
        <v>0.26469999999999999</v>
      </c>
      <c r="R163" s="216">
        <f>Q163*H163</f>
        <v>1.5882000000000001</v>
      </c>
      <c r="S163" s="216">
        <v>0</v>
      </c>
      <c r="T163" s="21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8" t="s">
        <v>161</v>
      </c>
      <c r="AT163" s="218" t="s">
        <v>147</v>
      </c>
      <c r="AU163" s="218" t="s">
        <v>88</v>
      </c>
      <c r="AY163" s="14" t="s">
        <v>144</v>
      </c>
      <c r="BE163" s="219">
        <f>IF(N163="základní",J163,0)</f>
        <v>0</v>
      </c>
      <c r="BF163" s="219">
        <f>IF(N163="snížená",J163,0)</f>
        <v>0</v>
      </c>
      <c r="BG163" s="219">
        <f>IF(N163="zákl. přenesená",J163,0)</f>
        <v>0</v>
      </c>
      <c r="BH163" s="219">
        <f>IF(N163="sníž. přenesená",J163,0)</f>
        <v>0</v>
      </c>
      <c r="BI163" s="219">
        <f>IF(N163="nulová",J163,0)</f>
        <v>0</v>
      </c>
      <c r="BJ163" s="14" t="s">
        <v>86</v>
      </c>
      <c r="BK163" s="219">
        <f>ROUND(I163*H163,2)</f>
        <v>0</v>
      </c>
      <c r="BL163" s="14" t="s">
        <v>161</v>
      </c>
      <c r="BM163" s="218" t="s">
        <v>365</v>
      </c>
    </row>
    <row r="164" s="11" customFormat="1" ht="22.8" customHeight="1">
      <c r="A164" s="11"/>
      <c r="B164" s="193"/>
      <c r="C164" s="194"/>
      <c r="D164" s="195" t="s">
        <v>77</v>
      </c>
      <c r="E164" s="231" t="s">
        <v>183</v>
      </c>
      <c r="F164" s="231" t="s">
        <v>366</v>
      </c>
      <c r="G164" s="194"/>
      <c r="H164" s="194"/>
      <c r="I164" s="197"/>
      <c r="J164" s="232">
        <f>BK164</f>
        <v>0</v>
      </c>
      <c r="K164" s="194"/>
      <c r="L164" s="199"/>
      <c r="M164" s="200"/>
      <c r="N164" s="201"/>
      <c r="O164" s="201"/>
      <c r="P164" s="202">
        <f>SUM(P165:P172)</f>
        <v>0</v>
      </c>
      <c r="Q164" s="201"/>
      <c r="R164" s="202">
        <f>SUM(R165:R172)</f>
        <v>62.174577314999993</v>
      </c>
      <c r="S164" s="201"/>
      <c r="T164" s="203">
        <f>SUM(T165:T172)</f>
        <v>50</v>
      </c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R164" s="204" t="s">
        <v>86</v>
      </c>
      <c r="AT164" s="205" t="s">
        <v>77</v>
      </c>
      <c r="AU164" s="205" t="s">
        <v>86</v>
      </c>
      <c r="AY164" s="204" t="s">
        <v>144</v>
      </c>
      <c r="BK164" s="206">
        <f>SUM(BK165:BK172)</f>
        <v>0</v>
      </c>
    </row>
    <row r="165" s="2" customFormat="1" ht="24.15" customHeight="1">
      <c r="A165" s="35"/>
      <c r="B165" s="36"/>
      <c r="C165" s="207" t="s">
        <v>367</v>
      </c>
      <c r="D165" s="207" t="s">
        <v>147</v>
      </c>
      <c r="E165" s="208" t="s">
        <v>368</v>
      </c>
      <c r="F165" s="209" t="s">
        <v>369</v>
      </c>
      <c r="G165" s="210" t="s">
        <v>370</v>
      </c>
      <c r="H165" s="211">
        <v>20</v>
      </c>
      <c r="I165" s="212"/>
      <c r="J165" s="213">
        <f>ROUND(I165*H165,2)</f>
        <v>0</v>
      </c>
      <c r="K165" s="209" t="s">
        <v>151</v>
      </c>
      <c r="L165" s="41"/>
      <c r="M165" s="214" t="s">
        <v>1</v>
      </c>
      <c r="N165" s="215" t="s">
        <v>43</v>
      </c>
      <c r="O165" s="88"/>
      <c r="P165" s="216">
        <f>O165*H165</f>
        <v>0</v>
      </c>
      <c r="Q165" s="216">
        <v>0</v>
      </c>
      <c r="R165" s="216">
        <f>Q165*H165</f>
        <v>0</v>
      </c>
      <c r="S165" s="216">
        <v>0</v>
      </c>
      <c r="T165" s="21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8" t="s">
        <v>371</v>
      </c>
      <c r="AT165" s="218" t="s">
        <v>147</v>
      </c>
      <c r="AU165" s="218" t="s">
        <v>88</v>
      </c>
      <c r="AY165" s="14" t="s">
        <v>144</v>
      </c>
      <c r="BE165" s="219">
        <f>IF(N165="základní",J165,0)</f>
        <v>0</v>
      </c>
      <c r="BF165" s="219">
        <f>IF(N165="snížená",J165,0)</f>
        <v>0</v>
      </c>
      <c r="BG165" s="219">
        <f>IF(N165="zákl. přenesená",J165,0)</f>
        <v>0</v>
      </c>
      <c r="BH165" s="219">
        <f>IF(N165="sníž. přenesená",J165,0)</f>
        <v>0</v>
      </c>
      <c r="BI165" s="219">
        <f>IF(N165="nulová",J165,0)</f>
        <v>0</v>
      </c>
      <c r="BJ165" s="14" t="s">
        <v>86</v>
      </c>
      <c r="BK165" s="219">
        <f>ROUND(I165*H165,2)</f>
        <v>0</v>
      </c>
      <c r="BL165" s="14" t="s">
        <v>371</v>
      </c>
      <c r="BM165" s="218" t="s">
        <v>372</v>
      </c>
    </row>
    <row r="166" s="2" customFormat="1" ht="33" customHeight="1">
      <c r="A166" s="35"/>
      <c r="B166" s="36"/>
      <c r="C166" s="207" t="s">
        <v>373</v>
      </c>
      <c r="D166" s="207" t="s">
        <v>147</v>
      </c>
      <c r="E166" s="208" t="s">
        <v>374</v>
      </c>
      <c r="F166" s="209" t="s">
        <v>375</v>
      </c>
      <c r="G166" s="210" t="s">
        <v>234</v>
      </c>
      <c r="H166" s="211">
        <v>287</v>
      </c>
      <c r="I166" s="212"/>
      <c r="J166" s="213">
        <f>ROUND(I166*H166,2)</f>
        <v>0</v>
      </c>
      <c r="K166" s="209" t="s">
        <v>151</v>
      </c>
      <c r="L166" s="41"/>
      <c r="M166" s="214" t="s">
        <v>1</v>
      </c>
      <c r="N166" s="215" t="s">
        <v>43</v>
      </c>
      <c r="O166" s="88"/>
      <c r="P166" s="216">
        <f>O166*H166</f>
        <v>0</v>
      </c>
      <c r="Q166" s="216">
        <v>0.15539952000000001</v>
      </c>
      <c r="R166" s="216">
        <f>Q166*H166</f>
        <v>44.599662240000001</v>
      </c>
      <c r="S166" s="216">
        <v>0</v>
      </c>
      <c r="T166" s="21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8" t="s">
        <v>161</v>
      </c>
      <c r="AT166" s="218" t="s">
        <v>147</v>
      </c>
      <c r="AU166" s="218" t="s">
        <v>88</v>
      </c>
      <c r="AY166" s="14" t="s">
        <v>144</v>
      </c>
      <c r="BE166" s="219">
        <f>IF(N166="základní",J166,0)</f>
        <v>0</v>
      </c>
      <c r="BF166" s="219">
        <f>IF(N166="snížená",J166,0)</f>
        <v>0</v>
      </c>
      <c r="BG166" s="219">
        <f>IF(N166="zákl. přenesená",J166,0)</f>
        <v>0</v>
      </c>
      <c r="BH166" s="219">
        <f>IF(N166="sníž. přenesená",J166,0)</f>
        <v>0</v>
      </c>
      <c r="BI166" s="219">
        <f>IF(N166="nulová",J166,0)</f>
        <v>0</v>
      </c>
      <c r="BJ166" s="14" t="s">
        <v>86</v>
      </c>
      <c r="BK166" s="219">
        <f>ROUND(I166*H166,2)</f>
        <v>0</v>
      </c>
      <c r="BL166" s="14" t="s">
        <v>161</v>
      </c>
      <c r="BM166" s="218" t="s">
        <v>376</v>
      </c>
    </row>
    <row r="167" s="2" customFormat="1" ht="24.15" customHeight="1">
      <c r="A167" s="35"/>
      <c r="B167" s="36"/>
      <c r="C167" s="233" t="s">
        <v>377</v>
      </c>
      <c r="D167" s="233" t="s">
        <v>307</v>
      </c>
      <c r="E167" s="234" t="s">
        <v>378</v>
      </c>
      <c r="F167" s="235" t="s">
        <v>379</v>
      </c>
      <c r="G167" s="236" t="s">
        <v>177</v>
      </c>
      <c r="H167" s="237">
        <v>301.35000000000002</v>
      </c>
      <c r="I167" s="238"/>
      <c r="J167" s="239">
        <f>ROUND(I167*H167,2)</f>
        <v>0</v>
      </c>
      <c r="K167" s="235" t="s">
        <v>274</v>
      </c>
      <c r="L167" s="240"/>
      <c r="M167" s="241" t="s">
        <v>1</v>
      </c>
      <c r="N167" s="242" t="s">
        <v>43</v>
      </c>
      <c r="O167" s="88"/>
      <c r="P167" s="216">
        <f>O167*H167</f>
        <v>0</v>
      </c>
      <c r="Q167" s="216">
        <v>0.045999999999999999</v>
      </c>
      <c r="R167" s="216">
        <f>Q167*H167</f>
        <v>13.862100000000002</v>
      </c>
      <c r="S167" s="216">
        <v>0</v>
      </c>
      <c r="T167" s="21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8" t="s">
        <v>179</v>
      </c>
      <c r="AT167" s="218" t="s">
        <v>307</v>
      </c>
      <c r="AU167" s="218" t="s">
        <v>88</v>
      </c>
      <c r="AY167" s="14" t="s">
        <v>144</v>
      </c>
      <c r="BE167" s="219">
        <f>IF(N167="základní",J167,0)</f>
        <v>0</v>
      </c>
      <c r="BF167" s="219">
        <f>IF(N167="snížená",J167,0)</f>
        <v>0</v>
      </c>
      <c r="BG167" s="219">
        <f>IF(N167="zákl. přenesená",J167,0)</f>
        <v>0</v>
      </c>
      <c r="BH167" s="219">
        <f>IF(N167="sníž. přenesená",J167,0)</f>
        <v>0</v>
      </c>
      <c r="BI167" s="219">
        <f>IF(N167="nulová",J167,0)</f>
        <v>0</v>
      </c>
      <c r="BJ167" s="14" t="s">
        <v>86</v>
      </c>
      <c r="BK167" s="219">
        <f>ROUND(I167*H167,2)</f>
        <v>0</v>
      </c>
      <c r="BL167" s="14" t="s">
        <v>161</v>
      </c>
      <c r="BM167" s="218" t="s">
        <v>380</v>
      </c>
    </row>
    <row r="168" s="2" customFormat="1" ht="33" customHeight="1">
      <c r="A168" s="35"/>
      <c r="B168" s="36"/>
      <c r="C168" s="207" t="s">
        <v>381</v>
      </c>
      <c r="D168" s="207" t="s">
        <v>147</v>
      </c>
      <c r="E168" s="208" t="s">
        <v>382</v>
      </c>
      <c r="F168" s="209" t="s">
        <v>383</v>
      </c>
      <c r="G168" s="210" t="s">
        <v>234</v>
      </c>
      <c r="H168" s="211">
        <v>24</v>
      </c>
      <c r="I168" s="212"/>
      <c r="J168" s="213">
        <f>ROUND(I168*H168,2)</f>
        <v>0</v>
      </c>
      <c r="K168" s="209" t="s">
        <v>151</v>
      </c>
      <c r="L168" s="41"/>
      <c r="M168" s="214" t="s">
        <v>1</v>
      </c>
      <c r="N168" s="215" t="s">
        <v>43</v>
      </c>
      <c r="O168" s="88"/>
      <c r="P168" s="216">
        <f>O168*H168</f>
        <v>0</v>
      </c>
      <c r="Q168" s="216">
        <v>0.12949959999999999</v>
      </c>
      <c r="R168" s="216">
        <f>Q168*H168</f>
        <v>3.1079903999999998</v>
      </c>
      <c r="S168" s="216">
        <v>0</v>
      </c>
      <c r="T168" s="21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8" t="s">
        <v>161</v>
      </c>
      <c r="AT168" s="218" t="s">
        <v>147</v>
      </c>
      <c r="AU168" s="218" t="s">
        <v>88</v>
      </c>
      <c r="AY168" s="14" t="s">
        <v>144</v>
      </c>
      <c r="BE168" s="219">
        <f>IF(N168="základní",J168,0)</f>
        <v>0</v>
      </c>
      <c r="BF168" s="219">
        <f>IF(N168="snížená",J168,0)</f>
        <v>0</v>
      </c>
      <c r="BG168" s="219">
        <f>IF(N168="zákl. přenesená",J168,0)</f>
        <v>0</v>
      </c>
      <c r="BH168" s="219">
        <f>IF(N168="sníž. přenesená",J168,0)</f>
        <v>0</v>
      </c>
      <c r="BI168" s="219">
        <f>IF(N168="nulová",J168,0)</f>
        <v>0</v>
      </c>
      <c r="BJ168" s="14" t="s">
        <v>86</v>
      </c>
      <c r="BK168" s="219">
        <f>ROUND(I168*H168,2)</f>
        <v>0</v>
      </c>
      <c r="BL168" s="14" t="s">
        <v>161</v>
      </c>
      <c r="BM168" s="218" t="s">
        <v>384</v>
      </c>
    </row>
    <row r="169" s="2" customFormat="1" ht="24.15" customHeight="1">
      <c r="A169" s="35"/>
      <c r="B169" s="36"/>
      <c r="C169" s="233" t="s">
        <v>385</v>
      </c>
      <c r="D169" s="233" t="s">
        <v>307</v>
      </c>
      <c r="E169" s="234" t="s">
        <v>386</v>
      </c>
      <c r="F169" s="235" t="s">
        <v>387</v>
      </c>
      <c r="G169" s="236" t="s">
        <v>177</v>
      </c>
      <c r="H169" s="237">
        <v>25.199999999999999</v>
      </c>
      <c r="I169" s="238"/>
      <c r="J169" s="239">
        <f>ROUND(I169*H169,2)</f>
        <v>0</v>
      </c>
      <c r="K169" s="235" t="s">
        <v>274</v>
      </c>
      <c r="L169" s="240"/>
      <c r="M169" s="241" t="s">
        <v>1</v>
      </c>
      <c r="N169" s="242" t="s">
        <v>43</v>
      </c>
      <c r="O169" s="88"/>
      <c r="P169" s="216">
        <f>O169*H169</f>
        <v>0</v>
      </c>
      <c r="Q169" s="216">
        <v>0.024</v>
      </c>
      <c r="R169" s="216">
        <f>Q169*H169</f>
        <v>0.6048</v>
      </c>
      <c r="S169" s="216">
        <v>0</v>
      </c>
      <c r="T169" s="21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8" t="s">
        <v>179</v>
      </c>
      <c r="AT169" s="218" t="s">
        <v>307</v>
      </c>
      <c r="AU169" s="218" t="s">
        <v>88</v>
      </c>
      <c r="AY169" s="14" t="s">
        <v>144</v>
      </c>
      <c r="BE169" s="219">
        <f>IF(N169="základní",J169,0)</f>
        <v>0</v>
      </c>
      <c r="BF169" s="219">
        <f>IF(N169="snížená",J169,0)</f>
        <v>0</v>
      </c>
      <c r="BG169" s="219">
        <f>IF(N169="zákl. přenesená",J169,0)</f>
        <v>0</v>
      </c>
      <c r="BH169" s="219">
        <f>IF(N169="sníž. přenesená",J169,0)</f>
        <v>0</v>
      </c>
      <c r="BI169" s="219">
        <f>IF(N169="nulová",J169,0)</f>
        <v>0</v>
      </c>
      <c r="BJ169" s="14" t="s">
        <v>86</v>
      </c>
      <c r="BK169" s="219">
        <f>ROUND(I169*H169,2)</f>
        <v>0</v>
      </c>
      <c r="BL169" s="14" t="s">
        <v>161</v>
      </c>
      <c r="BM169" s="218" t="s">
        <v>388</v>
      </c>
    </row>
    <row r="170" s="2" customFormat="1" ht="24.15" customHeight="1">
      <c r="A170" s="35"/>
      <c r="B170" s="36"/>
      <c r="C170" s="207" t="s">
        <v>389</v>
      </c>
      <c r="D170" s="207" t="s">
        <v>147</v>
      </c>
      <c r="E170" s="208" t="s">
        <v>390</v>
      </c>
      <c r="F170" s="209" t="s">
        <v>391</v>
      </c>
      <c r="G170" s="210" t="s">
        <v>234</v>
      </c>
      <c r="H170" s="211">
        <v>15</v>
      </c>
      <c r="I170" s="212"/>
      <c r="J170" s="213">
        <f>ROUND(I170*H170,2)</f>
        <v>0</v>
      </c>
      <c r="K170" s="209" t="s">
        <v>151</v>
      </c>
      <c r="L170" s="41"/>
      <c r="M170" s="214" t="s">
        <v>1</v>
      </c>
      <c r="N170" s="215" t="s">
        <v>43</v>
      </c>
      <c r="O170" s="88"/>
      <c r="P170" s="216">
        <f>O170*H170</f>
        <v>0</v>
      </c>
      <c r="Q170" s="216">
        <v>1.6449999999999999E-06</v>
      </c>
      <c r="R170" s="216">
        <f>Q170*H170</f>
        <v>2.4675E-05</v>
      </c>
      <c r="S170" s="216">
        <v>0</v>
      </c>
      <c r="T170" s="21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8" t="s">
        <v>161</v>
      </c>
      <c r="AT170" s="218" t="s">
        <v>147</v>
      </c>
      <c r="AU170" s="218" t="s">
        <v>88</v>
      </c>
      <c r="AY170" s="14" t="s">
        <v>144</v>
      </c>
      <c r="BE170" s="219">
        <f>IF(N170="základní",J170,0)</f>
        <v>0</v>
      </c>
      <c r="BF170" s="219">
        <f>IF(N170="snížená",J170,0)</f>
        <v>0</v>
      </c>
      <c r="BG170" s="219">
        <f>IF(N170="zákl. přenesená",J170,0)</f>
        <v>0</v>
      </c>
      <c r="BH170" s="219">
        <f>IF(N170="sníž. přenesená",J170,0)</f>
        <v>0</v>
      </c>
      <c r="BI170" s="219">
        <f>IF(N170="nulová",J170,0)</f>
        <v>0</v>
      </c>
      <c r="BJ170" s="14" t="s">
        <v>86</v>
      </c>
      <c r="BK170" s="219">
        <f>ROUND(I170*H170,2)</f>
        <v>0</v>
      </c>
      <c r="BL170" s="14" t="s">
        <v>161</v>
      </c>
      <c r="BM170" s="218" t="s">
        <v>392</v>
      </c>
    </row>
    <row r="171" s="2" customFormat="1" ht="16.5" customHeight="1">
      <c r="A171" s="35"/>
      <c r="B171" s="36"/>
      <c r="C171" s="207" t="s">
        <v>393</v>
      </c>
      <c r="D171" s="207" t="s">
        <v>147</v>
      </c>
      <c r="E171" s="208" t="s">
        <v>394</v>
      </c>
      <c r="F171" s="209" t="s">
        <v>395</v>
      </c>
      <c r="G171" s="210" t="s">
        <v>230</v>
      </c>
      <c r="H171" s="211">
        <v>1000</v>
      </c>
      <c r="I171" s="212"/>
      <c r="J171" s="213">
        <f>ROUND(I171*H171,2)</f>
        <v>0</v>
      </c>
      <c r="K171" s="209" t="s">
        <v>151</v>
      </c>
      <c r="L171" s="41"/>
      <c r="M171" s="214" t="s">
        <v>1</v>
      </c>
      <c r="N171" s="215" t="s">
        <v>43</v>
      </c>
      <c r="O171" s="88"/>
      <c r="P171" s="216">
        <f>O171*H171</f>
        <v>0</v>
      </c>
      <c r="Q171" s="216">
        <v>0</v>
      </c>
      <c r="R171" s="216">
        <f>Q171*H171</f>
        <v>0</v>
      </c>
      <c r="S171" s="216">
        <v>0.01</v>
      </c>
      <c r="T171" s="217">
        <f>S171*H171</f>
        <v>10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8" t="s">
        <v>161</v>
      </c>
      <c r="AT171" s="218" t="s">
        <v>147</v>
      </c>
      <c r="AU171" s="218" t="s">
        <v>88</v>
      </c>
      <c r="AY171" s="14" t="s">
        <v>144</v>
      </c>
      <c r="BE171" s="219">
        <f>IF(N171="základní",J171,0)</f>
        <v>0</v>
      </c>
      <c r="BF171" s="219">
        <f>IF(N171="snížená",J171,0)</f>
        <v>0</v>
      </c>
      <c r="BG171" s="219">
        <f>IF(N171="zákl. přenesená",J171,0)</f>
        <v>0</v>
      </c>
      <c r="BH171" s="219">
        <f>IF(N171="sníž. přenesená",J171,0)</f>
        <v>0</v>
      </c>
      <c r="BI171" s="219">
        <f>IF(N171="nulová",J171,0)</f>
        <v>0</v>
      </c>
      <c r="BJ171" s="14" t="s">
        <v>86</v>
      </c>
      <c r="BK171" s="219">
        <f>ROUND(I171*H171,2)</f>
        <v>0</v>
      </c>
      <c r="BL171" s="14" t="s">
        <v>161</v>
      </c>
      <c r="BM171" s="218" t="s">
        <v>396</v>
      </c>
    </row>
    <row r="172" s="2" customFormat="1" ht="24.15" customHeight="1">
      <c r="A172" s="35"/>
      <c r="B172" s="36"/>
      <c r="C172" s="207" t="s">
        <v>397</v>
      </c>
      <c r="D172" s="207" t="s">
        <v>147</v>
      </c>
      <c r="E172" s="208" t="s">
        <v>398</v>
      </c>
      <c r="F172" s="209" t="s">
        <v>399</v>
      </c>
      <c r="G172" s="210" t="s">
        <v>230</v>
      </c>
      <c r="H172" s="211">
        <v>2000</v>
      </c>
      <c r="I172" s="212"/>
      <c r="J172" s="213">
        <f>ROUND(I172*H172,2)</f>
        <v>0</v>
      </c>
      <c r="K172" s="209" t="s">
        <v>151</v>
      </c>
      <c r="L172" s="41"/>
      <c r="M172" s="214" t="s">
        <v>1</v>
      </c>
      <c r="N172" s="215" t="s">
        <v>43</v>
      </c>
      <c r="O172" s="88"/>
      <c r="P172" s="216">
        <f>O172*H172</f>
        <v>0</v>
      </c>
      <c r="Q172" s="216">
        <v>0</v>
      </c>
      <c r="R172" s="216">
        <f>Q172*H172</f>
        <v>0</v>
      </c>
      <c r="S172" s="216">
        <v>0.02</v>
      </c>
      <c r="T172" s="217">
        <f>S172*H172</f>
        <v>40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8" t="s">
        <v>161</v>
      </c>
      <c r="AT172" s="218" t="s">
        <v>147</v>
      </c>
      <c r="AU172" s="218" t="s">
        <v>88</v>
      </c>
      <c r="AY172" s="14" t="s">
        <v>144</v>
      </c>
      <c r="BE172" s="219">
        <f>IF(N172="základní",J172,0)</f>
        <v>0</v>
      </c>
      <c r="BF172" s="219">
        <f>IF(N172="snížená",J172,0)</f>
        <v>0</v>
      </c>
      <c r="BG172" s="219">
        <f>IF(N172="zákl. přenesená",J172,0)</f>
        <v>0</v>
      </c>
      <c r="BH172" s="219">
        <f>IF(N172="sníž. přenesená",J172,0)</f>
        <v>0</v>
      </c>
      <c r="BI172" s="219">
        <f>IF(N172="nulová",J172,0)</f>
        <v>0</v>
      </c>
      <c r="BJ172" s="14" t="s">
        <v>86</v>
      </c>
      <c r="BK172" s="219">
        <f>ROUND(I172*H172,2)</f>
        <v>0</v>
      </c>
      <c r="BL172" s="14" t="s">
        <v>161</v>
      </c>
      <c r="BM172" s="218" t="s">
        <v>400</v>
      </c>
    </row>
    <row r="173" s="11" customFormat="1" ht="22.8" customHeight="1">
      <c r="A173" s="11"/>
      <c r="B173" s="193"/>
      <c r="C173" s="194"/>
      <c r="D173" s="195" t="s">
        <v>77</v>
      </c>
      <c r="E173" s="231" t="s">
        <v>401</v>
      </c>
      <c r="F173" s="231" t="s">
        <v>402</v>
      </c>
      <c r="G173" s="194"/>
      <c r="H173" s="194"/>
      <c r="I173" s="197"/>
      <c r="J173" s="232">
        <f>BK173</f>
        <v>0</v>
      </c>
      <c r="K173" s="194"/>
      <c r="L173" s="199"/>
      <c r="M173" s="200"/>
      <c r="N173" s="201"/>
      <c r="O173" s="201"/>
      <c r="P173" s="202">
        <f>SUM(P174:P178)</f>
        <v>0</v>
      </c>
      <c r="Q173" s="201"/>
      <c r="R173" s="202">
        <f>SUM(R174:R178)</f>
        <v>0</v>
      </c>
      <c r="S173" s="201"/>
      <c r="T173" s="203">
        <f>SUM(T174:T178)</f>
        <v>0</v>
      </c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R173" s="204" t="s">
        <v>86</v>
      </c>
      <c r="AT173" s="205" t="s">
        <v>77</v>
      </c>
      <c r="AU173" s="205" t="s">
        <v>86</v>
      </c>
      <c r="AY173" s="204" t="s">
        <v>144</v>
      </c>
      <c r="BK173" s="206">
        <f>SUM(BK174:BK178)</f>
        <v>0</v>
      </c>
    </row>
    <row r="174" s="2" customFormat="1" ht="33" customHeight="1">
      <c r="A174" s="35"/>
      <c r="B174" s="36"/>
      <c r="C174" s="207" t="s">
        <v>403</v>
      </c>
      <c r="D174" s="207" t="s">
        <v>147</v>
      </c>
      <c r="E174" s="208" t="s">
        <v>404</v>
      </c>
      <c r="F174" s="209" t="s">
        <v>405</v>
      </c>
      <c r="G174" s="210" t="s">
        <v>281</v>
      </c>
      <c r="H174" s="211">
        <v>639.09299999999996</v>
      </c>
      <c r="I174" s="212"/>
      <c r="J174" s="213">
        <f>ROUND(I174*H174,2)</f>
        <v>0</v>
      </c>
      <c r="K174" s="209" t="s">
        <v>151</v>
      </c>
      <c r="L174" s="41"/>
      <c r="M174" s="214" t="s">
        <v>1</v>
      </c>
      <c r="N174" s="215" t="s">
        <v>43</v>
      </c>
      <c r="O174" s="88"/>
      <c r="P174" s="216">
        <f>O174*H174</f>
        <v>0</v>
      </c>
      <c r="Q174" s="216">
        <v>0</v>
      </c>
      <c r="R174" s="216">
        <f>Q174*H174</f>
        <v>0</v>
      </c>
      <c r="S174" s="216">
        <v>0</v>
      </c>
      <c r="T174" s="21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8" t="s">
        <v>161</v>
      </c>
      <c r="AT174" s="218" t="s">
        <v>147</v>
      </c>
      <c r="AU174" s="218" t="s">
        <v>88</v>
      </c>
      <c r="AY174" s="14" t="s">
        <v>144</v>
      </c>
      <c r="BE174" s="219">
        <f>IF(N174="základní",J174,0)</f>
        <v>0</v>
      </c>
      <c r="BF174" s="219">
        <f>IF(N174="snížená",J174,0)</f>
        <v>0</v>
      </c>
      <c r="BG174" s="219">
        <f>IF(N174="zákl. přenesená",J174,0)</f>
        <v>0</v>
      </c>
      <c r="BH174" s="219">
        <f>IF(N174="sníž. přenesená",J174,0)</f>
        <v>0</v>
      </c>
      <c r="BI174" s="219">
        <f>IF(N174="nulová",J174,0)</f>
        <v>0</v>
      </c>
      <c r="BJ174" s="14" t="s">
        <v>86</v>
      </c>
      <c r="BK174" s="219">
        <f>ROUND(I174*H174,2)</f>
        <v>0</v>
      </c>
      <c r="BL174" s="14" t="s">
        <v>161</v>
      </c>
      <c r="BM174" s="218" t="s">
        <v>406</v>
      </c>
    </row>
    <row r="175" s="2" customFormat="1" ht="21.75" customHeight="1">
      <c r="A175" s="35"/>
      <c r="B175" s="36"/>
      <c r="C175" s="207" t="s">
        <v>407</v>
      </c>
      <c r="D175" s="207" t="s">
        <v>147</v>
      </c>
      <c r="E175" s="208" t="s">
        <v>408</v>
      </c>
      <c r="F175" s="209" t="s">
        <v>409</v>
      </c>
      <c r="G175" s="210" t="s">
        <v>281</v>
      </c>
      <c r="H175" s="211">
        <v>5846.8770000000004</v>
      </c>
      <c r="I175" s="212"/>
      <c r="J175" s="213">
        <f>ROUND(I175*H175,2)</f>
        <v>0</v>
      </c>
      <c r="K175" s="209" t="s">
        <v>151</v>
      </c>
      <c r="L175" s="41"/>
      <c r="M175" s="214" t="s">
        <v>1</v>
      </c>
      <c r="N175" s="215" t="s">
        <v>43</v>
      </c>
      <c r="O175" s="88"/>
      <c r="P175" s="216">
        <f>O175*H175</f>
        <v>0</v>
      </c>
      <c r="Q175" s="216">
        <v>0</v>
      </c>
      <c r="R175" s="216">
        <f>Q175*H175</f>
        <v>0</v>
      </c>
      <c r="S175" s="216">
        <v>0</v>
      </c>
      <c r="T175" s="21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8" t="s">
        <v>161</v>
      </c>
      <c r="AT175" s="218" t="s">
        <v>147</v>
      </c>
      <c r="AU175" s="218" t="s">
        <v>88</v>
      </c>
      <c r="AY175" s="14" t="s">
        <v>144</v>
      </c>
      <c r="BE175" s="219">
        <f>IF(N175="základní",J175,0)</f>
        <v>0</v>
      </c>
      <c r="BF175" s="219">
        <f>IF(N175="snížená",J175,0)</f>
        <v>0</v>
      </c>
      <c r="BG175" s="219">
        <f>IF(N175="zákl. přenesená",J175,0)</f>
        <v>0</v>
      </c>
      <c r="BH175" s="219">
        <f>IF(N175="sníž. přenesená",J175,0)</f>
        <v>0</v>
      </c>
      <c r="BI175" s="219">
        <f>IF(N175="nulová",J175,0)</f>
        <v>0</v>
      </c>
      <c r="BJ175" s="14" t="s">
        <v>86</v>
      </c>
      <c r="BK175" s="219">
        <f>ROUND(I175*H175,2)</f>
        <v>0</v>
      </c>
      <c r="BL175" s="14" t="s">
        <v>161</v>
      </c>
      <c r="BM175" s="218" t="s">
        <v>410</v>
      </c>
    </row>
    <row r="176" s="2" customFormat="1" ht="16.5" customHeight="1">
      <c r="A176" s="35"/>
      <c r="B176" s="36"/>
      <c r="C176" s="207" t="s">
        <v>411</v>
      </c>
      <c r="D176" s="207" t="s">
        <v>147</v>
      </c>
      <c r="E176" s="208" t="s">
        <v>412</v>
      </c>
      <c r="F176" s="209" t="s">
        <v>413</v>
      </c>
      <c r="G176" s="210" t="s">
        <v>281</v>
      </c>
      <c r="H176" s="211">
        <v>639.09299999999996</v>
      </c>
      <c r="I176" s="212"/>
      <c r="J176" s="213">
        <f>ROUND(I176*H176,2)</f>
        <v>0</v>
      </c>
      <c r="K176" s="209" t="s">
        <v>151</v>
      </c>
      <c r="L176" s="41"/>
      <c r="M176" s="214" t="s">
        <v>1</v>
      </c>
      <c r="N176" s="215" t="s">
        <v>43</v>
      </c>
      <c r="O176" s="88"/>
      <c r="P176" s="216">
        <f>O176*H176</f>
        <v>0</v>
      </c>
      <c r="Q176" s="216">
        <v>0</v>
      </c>
      <c r="R176" s="216">
        <f>Q176*H176</f>
        <v>0</v>
      </c>
      <c r="S176" s="216">
        <v>0</v>
      </c>
      <c r="T176" s="21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8" t="s">
        <v>161</v>
      </c>
      <c r="AT176" s="218" t="s">
        <v>147</v>
      </c>
      <c r="AU176" s="218" t="s">
        <v>88</v>
      </c>
      <c r="AY176" s="14" t="s">
        <v>144</v>
      </c>
      <c r="BE176" s="219">
        <f>IF(N176="základní",J176,0)</f>
        <v>0</v>
      </c>
      <c r="BF176" s="219">
        <f>IF(N176="snížená",J176,0)</f>
        <v>0</v>
      </c>
      <c r="BG176" s="219">
        <f>IF(N176="zákl. přenesená",J176,0)</f>
        <v>0</v>
      </c>
      <c r="BH176" s="219">
        <f>IF(N176="sníž. přenesená",J176,0)</f>
        <v>0</v>
      </c>
      <c r="BI176" s="219">
        <f>IF(N176="nulová",J176,0)</f>
        <v>0</v>
      </c>
      <c r="BJ176" s="14" t="s">
        <v>86</v>
      </c>
      <c r="BK176" s="219">
        <f>ROUND(I176*H176,2)</f>
        <v>0</v>
      </c>
      <c r="BL176" s="14" t="s">
        <v>161</v>
      </c>
      <c r="BM176" s="218" t="s">
        <v>414</v>
      </c>
    </row>
    <row r="177" s="2" customFormat="1" ht="33" customHeight="1">
      <c r="A177" s="35"/>
      <c r="B177" s="36"/>
      <c r="C177" s="207" t="s">
        <v>415</v>
      </c>
      <c r="D177" s="207" t="s">
        <v>147</v>
      </c>
      <c r="E177" s="208" t="s">
        <v>416</v>
      </c>
      <c r="F177" s="209" t="s">
        <v>417</v>
      </c>
      <c r="G177" s="210" t="s">
        <v>281</v>
      </c>
      <c r="H177" s="211">
        <v>634.34100000000001</v>
      </c>
      <c r="I177" s="212"/>
      <c r="J177" s="213">
        <f>ROUND(I177*H177,2)</f>
        <v>0</v>
      </c>
      <c r="K177" s="209" t="s">
        <v>252</v>
      </c>
      <c r="L177" s="41"/>
      <c r="M177" s="214" t="s">
        <v>1</v>
      </c>
      <c r="N177" s="215" t="s">
        <v>43</v>
      </c>
      <c r="O177" s="88"/>
      <c r="P177" s="216">
        <f>O177*H177</f>
        <v>0</v>
      </c>
      <c r="Q177" s="216">
        <v>0</v>
      </c>
      <c r="R177" s="216">
        <f>Q177*H177</f>
        <v>0</v>
      </c>
      <c r="S177" s="216">
        <v>0</v>
      </c>
      <c r="T177" s="21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8" t="s">
        <v>161</v>
      </c>
      <c r="AT177" s="218" t="s">
        <v>147</v>
      </c>
      <c r="AU177" s="218" t="s">
        <v>88</v>
      </c>
      <c r="AY177" s="14" t="s">
        <v>144</v>
      </c>
      <c r="BE177" s="219">
        <f>IF(N177="základní",J177,0)</f>
        <v>0</v>
      </c>
      <c r="BF177" s="219">
        <f>IF(N177="snížená",J177,0)</f>
        <v>0</v>
      </c>
      <c r="BG177" s="219">
        <f>IF(N177="zákl. přenesená",J177,0)</f>
        <v>0</v>
      </c>
      <c r="BH177" s="219">
        <f>IF(N177="sníž. přenesená",J177,0)</f>
        <v>0</v>
      </c>
      <c r="BI177" s="219">
        <f>IF(N177="nulová",J177,0)</f>
        <v>0</v>
      </c>
      <c r="BJ177" s="14" t="s">
        <v>86</v>
      </c>
      <c r="BK177" s="219">
        <f>ROUND(I177*H177,2)</f>
        <v>0</v>
      </c>
      <c r="BL177" s="14" t="s">
        <v>161</v>
      </c>
      <c r="BM177" s="218" t="s">
        <v>418</v>
      </c>
    </row>
    <row r="178" s="2" customFormat="1" ht="33" customHeight="1">
      <c r="A178" s="35"/>
      <c r="B178" s="36"/>
      <c r="C178" s="207" t="s">
        <v>419</v>
      </c>
      <c r="D178" s="207" t="s">
        <v>147</v>
      </c>
      <c r="E178" s="208" t="s">
        <v>420</v>
      </c>
      <c r="F178" s="209" t="s">
        <v>421</v>
      </c>
      <c r="G178" s="210" t="s">
        <v>281</v>
      </c>
      <c r="H178" s="211">
        <v>4.7519999999999998</v>
      </c>
      <c r="I178" s="212"/>
      <c r="J178" s="213">
        <f>ROUND(I178*H178,2)</f>
        <v>0</v>
      </c>
      <c r="K178" s="209" t="s">
        <v>252</v>
      </c>
      <c r="L178" s="41"/>
      <c r="M178" s="214" t="s">
        <v>1</v>
      </c>
      <c r="N178" s="215" t="s">
        <v>43</v>
      </c>
      <c r="O178" s="88"/>
      <c r="P178" s="216">
        <f>O178*H178</f>
        <v>0</v>
      </c>
      <c r="Q178" s="216">
        <v>0</v>
      </c>
      <c r="R178" s="216">
        <f>Q178*H178</f>
        <v>0</v>
      </c>
      <c r="S178" s="216">
        <v>0</v>
      </c>
      <c r="T178" s="21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8" t="s">
        <v>161</v>
      </c>
      <c r="AT178" s="218" t="s">
        <v>147</v>
      </c>
      <c r="AU178" s="218" t="s">
        <v>88</v>
      </c>
      <c r="AY178" s="14" t="s">
        <v>144</v>
      </c>
      <c r="BE178" s="219">
        <f>IF(N178="základní",J178,0)</f>
        <v>0</v>
      </c>
      <c r="BF178" s="219">
        <f>IF(N178="snížená",J178,0)</f>
        <v>0</v>
      </c>
      <c r="BG178" s="219">
        <f>IF(N178="zákl. přenesená",J178,0)</f>
        <v>0</v>
      </c>
      <c r="BH178" s="219">
        <f>IF(N178="sníž. přenesená",J178,0)</f>
        <v>0</v>
      </c>
      <c r="BI178" s="219">
        <f>IF(N178="nulová",J178,0)</f>
        <v>0</v>
      </c>
      <c r="BJ178" s="14" t="s">
        <v>86</v>
      </c>
      <c r="BK178" s="219">
        <f>ROUND(I178*H178,2)</f>
        <v>0</v>
      </c>
      <c r="BL178" s="14" t="s">
        <v>161</v>
      </c>
      <c r="BM178" s="218" t="s">
        <v>422</v>
      </c>
    </row>
    <row r="179" s="11" customFormat="1" ht="22.8" customHeight="1">
      <c r="A179" s="11"/>
      <c r="B179" s="193"/>
      <c r="C179" s="194"/>
      <c r="D179" s="195" t="s">
        <v>77</v>
      </c>
      <c r="E179" s="231" t="s">
        <v>423</v>
      </c>
      <c r="F179" s="231" t="s">
        <v>424</v>
      </c>
      <c r="G179" s="194"/>
      <c r="H179" s="194"/>
      <c r="I179" s="197"/>
      <c r="J179" s="232">
        <f>BK179</f>
        <v>0</v>
      </c>
      <c r="K179" s="194"/>
      <c r="L179" s="199"/>
      <c r="M179" s="200"/>
      <c r="N179" s="201"/>
      <c r="O179" s="201"/>
      <c r="P179" s="202">
        <f>P180</f>
        <v>0</v>
      </c>
      <c r="Q179" s="201"/>
      <c r="R179" s="202">
        <f>R180</f>
        <v>0</v>
      </c>
      <c r="S179" s="201"/>
      <c r="T179" s="203">
        <f>T180</f>
        <v>0</v>
      </c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R179" s="204" t="s">
        <v>86</v>
      </c>
      <c r="AT179" s="205" t="s">
        <v>77</v>
      </c>
      <c r="AU179" s="205" t="s">
        <v>86</v>
      </c>
      <c r="AY179" s="204" t="s">
        <v>144</v>
      </c>
      <c r="BK179" s="206">
        <f>BK180</f>
        <v>0</v>
      </c>
    </row>
    <row r="180" s="2" customFormat="1" ht="33" customHeight="1">
      <c r="A180" s="35"/>
      <c r="B180" s="36"/>
      <c r="C180" s="207" t="s">
        <v>425</v>
      </c>
      <c r="D180" s="207" t="s">
        <v>147</v>
      </c>
      <c r="E180" s="208" t="s">
        <v>426</v>
      </c>
      <c r="F180" s="209" t="s">
        <v>427</v>
      </c>
      <c r="G180" s="210" t="s">
        <v>281</v>
      </c>
      <c r="H180" s="211">
        <v>800.51599999999996</v>
      </c>
      <c r="I180" s="212"/>
      <c r="J180" s="213">
        <f>ROUND(I180*H180,2)</f>
        <v>0</v>
      </c>
      <c r="K180" s="209" t="s">
        <v>151</v>
      </c>
      <c r="L180" s="41"/>
      <c r="M180" s="220" t="s">
        <v>1</v>
      </c>
      <c r="N180" s="221" t="s">
        <v>43</v>
      </c>
      <c r="O180" s="222"/>
      <c r="P180" s="223">
        <f>O180*H180</f>
        <v>0</v>
      </c>
      <c r="Q180" s="223">
        <v>0</v>
      </c>
      <c r="R180" s="223">
        <f>Q180*H180</f>
        <v>0</v>
      </c>
      <c r="S180" s="223">
        <v>0</v>
      </c>
      <c r="T180" s="224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8" t="s">
        <v>161</v>
      </c>
      <c r="AT180" s="218" t="s">
        <v>147</v>
      </c>
      <c r="AU180" s="218" t="s">
        <v>88</v>
      </c>
      <c r="AY180" s="14" t="s">
        <v>144</v>
      </c>
      <c r="BE180" s="219">
        <f>IF(N180="základní",J180,0)</f>
        <v>0</v>
      </c>
      <c r="BF180" s="219">
        <f>IF(N180="snížená",J180,0)</f>
        <v>0</v>
      </c>
      <c r="BG180" s="219">
        <f>IF(N180="zákl. přenesená",J180,0)</f>
        <v>0</v>
      </c>
      <c r="BH180" s="219">
        <f>IF(N180="sníž. přenesená",J180,0)</f>
        <v>0</v>
      </c>
      <c r="BI180" s="219">
        <f>IF(N180="nulová",J180,0)</f>
        <v>0</v>
      </c>
      <c r="BJ180" s="14" t="s">
        <v>86</v>
      </c>
      <c r="BK180" s="219">
        <f>ROUND(I180*H180,2)</f>
        <v>0</v>
      </c>
      <c r="BL180" s="14" t="s">
        <v>161</v>
      </c>
      <c r="BM180" s="218" t="s">
        <v>428</v>
      </c>
    </row>
    <row r="181" s="2" customFormat="1" ht="6.96" customHeight="1">
      <c r="A181" s="35"/>
      <c r="B181" s="63"/>
      <c r="C181" s="64"/>
      <c r="D181" s="64"/>
      <c r="E181" s="64"/>
      <c r="F181" s="64"/>
      <c r="G181" s="64"/>
      <c r="H181" s="64"/>
      <c r="I181" s="64"/>
      <c r="J181" s="64"/>
      <c r="K181" s="64"/>
      <c r="L181" s="41"/>
      <c r="M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</row>
  </sheetData>
  <sheetProtection sheet="1" autoFilter="0" formatColumns="0" formatRows="0" objects="1" scenarios="1" spinCount="100000" saltValue="3ijIC6AopIQuDJpJNLShg87YUrhUFpULl+st3tWJwvLh5fie+vRWWMnlRGZkvuyOk+cJ6Knd/PJgZ0l+hohXEQ==" hashValue="NtJ3/vKSM9CzDXm+sx5kXkyxsvwijVKmKUHxZ7tQBu1pu7WIM5a3Ud26m7dO97OEktkkSUHpw3uD+ZtPg/ir8A==" algorithmName="SHA-512" password="CC35"/>
  <autoFilter ref="C122:K180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94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88</v>
      </c>
    </row>
    <row r="4" s="1" customFormat="1" ht="24.96" customHeight="1">
      <c r="B4" s="17"/>
      <c r="D4" s="135" t="s">
        <v>119</v>
      </c>
      <c r="L4" s="17"/>
      <c r="M4" s="13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16</v>
      </c>
      <c r="L6" s="17"/>
    </row>
    <row r="7" s="1" customFormat="1" ht="26.25" customHeight="1">
      <c r="B7" s="17"/>
      <c r="E7" s="138" t="str">
        <f>'Rekapitulace stavby'!K6</f>
        <v>Obnova a propojení vodovodních řadů v ulici Palackého v Českém Brodě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120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429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18</v>
      </c>
      <c r="E11" s="35"/>
      <c r="F11" s="140" t="s">
        <v>1</v>
      </c>
      <c r="G11" s="35"/>
      <c r="H11" s="35"/>
      <c r="I11" s="137" t="s">
        <v>19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20</v>
      </c>
      <c r="E12" s="35"/>
      <c r="F12" s="140" t="s">
        <v>21</v>
      </c>
      <c r="G12" s="35"/>
      <c r="H12" s="35"/>
      <c r="I12" s="137" t="s">
        <v>22</v>
      </c>
      <c r="J12" s="141" t="str">
        <f>'Rekapitulace stavby'!AN8</f>
        <v>20. 7. 2022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24</v>
      </c>
      <c r="E14" s="35"/>
      <c r="F14" s="35"/>
      <c r="G14" s="35"/>
      <c r="H14" s="35"/>
      <c r="I14" s="137" t="s">
        <v>25</v>
      </c>
      <c r="J14" s="140" t="s">
        <v>26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">
        <v>27</v>
      </c>
      <c r="F15" s="35"/>
      <c r="G15" s="35"/>
      <c r="H15" s="35"/>
      <c r="I15" s="137" t="s">
        <v>28</v>
      </c>
      <c r="J15" s="140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29</v>
      </c>
      <c r="E17" s="35"/>
      <c r="F17" s="35"/>
      <c r="G17" s="35"/>
      <c r="H17" s="35"/>
      <c r="I17" s="137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28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31</v>
      </c>
      <c r="E20" s="35"/>
      <c r="F20" s="35"/>
      <c r="G20" s="35"/>
      <c r="H20" s="35"/>
      <c r="I20" s="137" t="s">
        <v>25</v>
      </c>
      <c r="J20" s="140" t="s">
        <v>32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">
        <v>33</v>
      </c>
      <c r="F21" s="35"/>
      <c r="G21" s="35"/>
      <c r="H21" s="35"/>
      <c r="I21" s="137" t="s">
        <v>28</v>
      </c>
      <c r="J21" s="140" t="s">
        <v>1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35</v>
      </c>
      <c r="E23" s="35"/>
      <c r="F23" s="35"/>
      <c r="G23" s="35"/>
      <c r="H23" s="35"/>
      <c r="I23" s="137" t="s">
        <v>25</v>
      </c>
      <c r="J23" s="140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tr">
        <f>IF('Rekapitulace stavby'!E20="","",'Rekapitulace stavby'!E20)</f>
        <v xml:space="preserve"> </v>
      </c>
      <c r="F24" s="35"/>
      <c r="G24" s="35"/>
      <c r="H24" s="35"/>
      <c r="I24" s="137" t="s">
        <v>28</v>
      </c>
      <c r="J24" s="140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37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38</v>
      </c>
      <c r="E30" s="35"/>
      <c r="F30" s="35"/>
      <c r="G30" s="35"/>
      <c r="H30" s="35"/>
      <c r="I30" s="35"/>
      <c r="J30" s="148">
        <f>ROUND(J122,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40</v>
      </c>
      <c r="G32" s="35"/>
      <c r="H32" s="35"/>
      <c r="I32" s="149" t="s">
        <v>39</v>
      </c>
      <c r="J32" s="149" t="s">
        <v>41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42</v>
      </c>
      <c r="E33" s="137" t="s">
        <v>43</v>
      </c>
      <c r="F33" s="151">
        <f>ROUND((SUM(BE122:BE201)),  2)</f>
        <v>0</v>
      </c>
      <c r="G33" s="35"/>
      <c r="H33" s="35"/>
      <c r="I33" s="152">
        <v>0.20999999999999999</v>
      </c>
      <c r="J33" s="151">
        <f>ROUND(((SUM(BE122:BE201))*I33),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44</v>
      </c>
      <c r="F34" s="151">
        <f>ROUND((SUM(BF122:BF201)),  2)</f>
        <v>0</v>
      </c>
      <c r="G34" s="35"/>
      <c r="H34" s="35"/>
      <c r="I34" s="152">
        <v>0.14999999999999999</v>
      </c>
      <c r="J34" s="151">
        <f>ROUND(((SUM(BF122:BF201))*I34),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45</v>
      </c>
      <c r="F35" s="151">
        <f>ROUND((SUM(BG122:BG201)),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46</v>
      </c>
      <c r="F36" s="151">
        <f>ROUND((SUM(BH122:BH201)),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47</v>
      </c>
      <c r="F37" s="151">
        <f>ROUND((SUM(BI122:BI201)),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48</v>
      </c>
      <c r="E39" s="155"/>
      <c r="F39" s="155"/>
      <c r="G39" s="156" t="s">
        <v>49</v>
      </c>
      <c r="H39" s="157" t="s">
        <v>50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51</v>
      </c>
      <c r="E50" s="161"/>
      <c r="F50" s="161"/>
      <c r="G50" s="160" t="s">
        <v>52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53</v>
      </c>
      <c r="E61" s="163"/>
      <c r="F61" s="164" t="s">
        <v>54</v>
      </c>
      <c r="G61" s="162" t="s">
        <v>53</v>
      </c>
      <c r="H61" s="163"/>
      <c r="I61" s="163"/>
      <c r="J61" s="165" t="s">
        <v>54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55</v>
      </c>
      <c r="E65" s="166"/>
      <c r="F65" s="166"/>
      <c r="G65" s="160" t="s">
        <v>56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53</v>
      </c>
      <c r="E76" s="163"/>
      <c r="F76" s="164" t="s">
        <v>54</v>
      </c>
      <c r="G76" s="162" t="s">
        <v>53</v>
      </c>
      <c r="H76" s="163"/>
      <c r="I76" s="163"/>
      <c r="J76" s="165" t="s">
        <v>54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122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71" t="str">
        <f>E7</f>
        <v>Obnova a propojení vodovodních řadů v ulici Palackého v Českém Brodě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120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SO301 - Vodovodní řad V1 - část 1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>Český Brod</v>
      </c>
      <c r="G89" s="37"/>
      <c r="H89" s="37"/>
      <c r="I89" s="29" t="s">
        <v>22</v>
      </c>
      <c r="J89" s="76" t="str">
        <f>IF(J12="","",J12)</f>
        <v>20. 7. 2022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24</v>
      </c>
      <c r="D91" s="37"/>
      <c r="E91" s="37"/>
      <c r="F91" s="24" t="str">
        <f>E15</f>
        <v>Město Český Brod, náměstí Husovo 70, 28201 Český B</v>
      </c>
      <c r="G91" s="37"/>
      <c r="H91" s="37"/>
      <c r="I91" s="29" t="s">
        <v>31</v>
      </c>
      <c r="J91" s="33" t="str">
        <f>E21</f>
        <v>LNConsult s.r.o., U hřiště 250, 25083 Škvorec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29</v>
      </c>
      <c r="D92" s="37"/>
      <c r="E92" s="37"/>
      <c r="F92" s="24" t="str">
        <f>IF(E18="","",E18)</f>
        <v>Vyplň údaj</v>
      </c>
      <c r="G92" s="37"/>
      <c r="H92" s="37"/>
      <c r="I92" s="29" t="s">
        <v>35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2" t="s">
        <v>123</v>
      </c>
      <c r="D94" s="173"/>
      <c r="E94" s="173"/>
      <c r="F94" s="173"/>
      <c r="G94" s="173"/>
      <c r="H94" s="173"/>
      <c r="I94" s="173"/>
      <c r="J94" s="174" t="s">
        <v>124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5" t="s">
        <v>125</v>
      </c>
      <c r="D96" s="37"/>
      <c r="E96" s="37"/>
      <c r="F96" s="37"/>
      <c r="G96" s="37"/>
      <c r="H96" s="37"/>
      <c r="I96" s="37"/>
      <c r="J96" s="107">
        <f>J122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126</v>
      </c>
    </row>
    <row r="97" s="9" customFormat="1" ht="24.96" customHeight="1">
      <c r="A97" s="9"/>
      <c r="B97" s="176"/>
      <c r="C97" s="177"/>
      <c r="D97" s="178" t="s">
        <v>218</v>
      </c>
      <c r="E97" s="179"/>
      <c r="F97" s="179"/>
      <c r="G97" s="179"/>
      <c r="H97" s="179"/>
      <c r="I97" s="179"/>
      <c r="J97" s="180">
        <f>J123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2" customFormat="1" ht="19.92" customHeight="1">
      <c r="A98" s="12"/>
      <c r="B98" s="225"/>
      <c r="C98" s="226"/>
      <c r="D98" s="227" t="s">
        <v>219</v>
      </c>
      <c r="E98" s="228"/>
      <c r="F98" s="228"/>
      <c r="G98" s="228"/>
      <c r="H98" s="228"/>
      <c r="I98" s="228"/>
      <c r="J98" s="229">
        <f>J124</f>
        <v>0</v>
      </c>
      <c r="K98" s="226"/>
      <c r="L98" s="230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="12" customFormat="1" ht="19.92" customHeight="1">
      <c r="A99" s="12"/>
      <c r="B99" s="225"/>
      <c r="C99" s="226"/>
      <c r="D99" s="227" t="s">
        <v>430</v>
      </c>
      <c r="E99" s="228"/>
      <c r="F99" s="228"/>
      <c r="G99" s="228"/>
      <c r="H99" s="228"/>
      <c r="I99" s="228"/>
      <c r="J99" s="229">
        <f>J150</f>
        <v>0</v>
      </c>
      <c r="K99" s="226"/>
      <c r="L99" s="230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="12" customFormat="1" ht="19.92" customHeight="1">
      <c r="A100" s="12"/>
      <c r="B100" s="225"/>
      <c r="C100" s="226"/>
      <c r="D100" s="227" t="s">
        <v>221</v>
      </c>
      <c r="E100" s="228"/>
      <c r="F100" s="228"/>
      <c r="G100" s="228"/>
      <c r="H100" s="228"/>
      <c r="I100" s="228"/>
      <c r="J100" s="229">
        <f>J152</f>
        <v>0</v>
      </c>
      <c r="K100" s="226"/>
      <c r="L100" s="230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="12" customFormat="1" ht="19.92" customHeight="1">
      <c r="A101" s="12"/>
      <c r="B101" s="225"/>
      <c r="C101" s="226"/>
      <c r="D101" s="227" t="s">
        <v>222</v>
      </c>
      <c r="E101" s="228"/>
      <c r="F101" s="228"/>
      <c r="G101" s="228"/>
      <c r="H101" s="228"/>
      <c r="I101" s="228"/>
      <c r="J101" s="229">
        <f>J191</f>
        <v>0</v>
      </c>
      <c r="K101" s="226"/>
      <c r="L101" s="230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="12" customFormat="1" ht="19.92" customHeight="1">
      <c r="A102" s="12"/>
      <c r="B102" s="225"/>
      <c r="C102" s="226"/>
      <c r="D102" s="227" t="s">
        <v>224</v>
      </c>
      <c r="E102" s="228"/>
      <c r="F102" s="228"/>
      <c r="G102" s="228"/>
      <c r="H102" s="228"/>
      <c r="I102" s="228"/>
      <c r="J102" s="229">
        <f>J200</f>
        <v>0</v>
      </c>
      <c r="K102" s="226"/>
      <c r="L102" s="230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3"/>
      <c r="C104" s="64"/>
      <c r="D104" s="64"/>
      <c r="E104" s="64"/>
      <c r="F104" s="64"/>
      <c r="G104" s="64"/>
      <c r="H104" s="64"/>
      <c r="I104" s="64"/>
      <c r="J104" s="64"/>
      <c r="K104" s="64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65"/>
      <c r="C108" s="66"/>
      <c r="D108" s="66"/>
      <c r="E108" s="66"/>
      <c r="F108" s="66"/>
      <c r="G108" s="66"/>
      <c r="H108" s="66"/>
      <c r="I108" s="66"/>
      <c r="J108" s="66"/>
      <c r="K108" s="66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129</v>
      </c>
      <c r="D109" s="37"/>
      <c r="E109" s="37"/>
      <c r="F109" s="37"/>
      <c r="G109" s="37"/>
      <c r="H109" s="37"/>
      <c r="I109" s="37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16</v>
      </c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26.25" customHeight="1">
      <c r="A112" s="35"/>
      <c r="B112" s="36"/>
      <c r="C112" s="37"/>
      <c r="D112" s="37"/>
      <c r="E112" s="171" t="str">
        <f>E7</f>
        <v>Obnova a propojení vodovodních řadů v ulici Palackého v Českém Brodě</v>
      </c>
      <c r="F112" s="29"/>
      <c r="G112" s="29"/>
      <c r="H112" s="29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120</v>
      </c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73" t="str">
        <f>E9</f>
        <v>SO301 - Vodovodní řad V1 - část 1</v>
      </c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20</v>
      </c>
      <c r="D116" s="37"/>
      <c r="E116" s="37"/>
      <c r="F116" s="24" t="str">
        <f>F12</f>
        <v>Český Brod</v>
      </c>
      <c r="G116" s="37"/>
      <c r="H116" s="37"/>
      <c r="I116" s="29" t="s">
        <v>22</v>
      </c>
      <c r="J116" s="76" t="str">
        <f>IF(J12="","",J12)</f>
        <v>20. 7. 2022</v>
      </c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40.05" customHeight="1">
      <c r="A118" s="35"/>
      <c r="B118" s="36"/>
      <c r="C118" s="29" t="s">
        <v>24</v>
      </c>
      <c r="D118" s="37"/>
      <c r="E118" s="37"/>
      <c r="F118" s="24" t="str">
        <f>E15</f>
        <v>Město Český Brod, náměstí Husovo 70, 28201 Český B</v>
      </c>
      <c r="G118" s="37"/>
      <c r="H118" s="37"/>
      <c r="I118" s="29" t="s">
        <v>31</v>
      </c>
      <c r="J118" s="33" t="str">
        <f>E21</f>
        <v>LNConsult s.r.o., U hřiště 250, 25083 Škvorec</v>
      </c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29</v>
      </c>
      <c r="D119" s="37"/>
      <c r="E119" s="37"/>
      <c r="F119" s="24" t="str">
        <f>IF(E18="","",E18)</f>
        <v>Vyplň údaj</v>
      </c>
      <c r="G119" s="37"/>
      <c r="H119" s="37"/>
      <c r="I119" s="29" t="s">
        <v>35</v>
      </c>
      <c r="J119" s="33" t="str">
        <f>E24</f>
        <v xml:space="preserve"> 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0.32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10" customFormat="1" ht="29.28" customHeight="1">
      <c r="A121" s="182"/>
      <c r="B121" s="183"/>
      <c r="C121" s="184" t="s">
        <v>130</v>
      </c>
      <c r="D121" s="185" t="s">
        <v>63</v>
      </c>
      <c r="E121" s="185" t="s">
        <v>59</v>
      </c>
      <c r="F121" s="185" t="s">
        <v>60</v>
      </c>
      <c r="G121" s="185" t="s">
        <v>131</v>
      </c>
      <c r="H121" s="185" t="s">
        <v>132</v>
      </c>
      <c r="I121" s="185" t="s">
        <v>133</v>
      </c>
      <c r="J121" s="185" t="s">
        <v>124</v>
      </c>
      <c r="K121" s="186" t="s">
        <v>134</v>
      </c>
      <c r="L121" s="187"/>
      <c r="M121" s="97" t="s">
        <v>1</v>
      </c>
      <c r="N121" s="98" t="s">
        <v>42</v>
      </c>
      <c r="O121" s="98" t="s">
        <v>135</v>
      </c>
      <c r="P121" s="98" t="s">
        <v>136</v>
      </c>
      <c r="Q121" s="98" t="s">
        <v>137</v>
      </c>
      <c r="R121" s="98" t="s">
        <v>138</v>
      </c>
      <c r="S121" s="98" t="s">
        <v>139</v>
      </c>
      <c r="T121" s="99" t="s">
        <v>140</v>
      </c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</row>
    <row r="122" s="2" customFormat="1" ht="22.8" customHeight="1">
      <c r="A122" s="35"/>
      <c r="B122" s="36"/>
      <c r="C122" s="104" t="s">
        <v>141</v>
      </c>
      <c r="D122" s="37"/>
      <c r="E122" s="37"/>
      <c r="F122" s="37"/>
      <c r="G122" s="37"/>
      <c r="H122" s="37"/>
      <c r="I122" s="37"/>
      <c r="J122" s="188">
        <f>BK122</f>
        <v>0</v>
      </c>
      <c r="K122" s="37"/>
      <c r="L122" s="41"/>
      <c r="M122" s="100"/>
      <c r="N122" s="189"/>
      <c r="O122" s="101"/>
      <c r="P122" s="190">
        <f>P123</f>
        <v>0</v>
      </c>
      <c r="Q122" s="101"/>
      <c r="R122" s="190">
        <f>R123</f>
        <v>230.14931719989997</v>
      </c>
      <c r="S122" s="101"/>
      <c r="T122" s="191">
        <f>T123</f>
        <v>1.3270076000000002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4" t="s">
        <v>77</v>
      </c>
      <c r="AU122" s="14" t="s">
        <v>126</v>
      </c>
      <c r="BK122" s="192">
        <f>BK123</f>
        <v>0</v>
      </c>
    </row>
    <row r="123" s="11" customFormat="1" ht="25.92" customHeight="1">
      <c r="A123" s="11"/>
      <c r="B123" s="193"/>
      <c r="C123" s="194"/>
      <c r="D123" s="195" t="s">
        <v>77</v>
      </c>
      <c r="E123" s="196" t="s">
        <v>225</v>
      </c>
      <c r="F123" s="196" t="s">
        <v>226</v>
      </c>
      <c r="G123" s="194"/>
      <c r="H123" s="194"/>
      <c r="I123" s="197"/>
      <c r="J123" s="198">
        <f>BK123</f>
        <v>0</v>
      </c>
      <c r="K123" s="194"/>
      <c r="L123" s="199"/>
      <c r="M123" s="200"/>
      <c r="N123" s="201"/>
      <c r="O123" s="201"/>
      <c r="P123" s="202">
        <f>P124+P150+P152+P191+P200</f>
        <v>0</v>
      </c>
      <c r="Q123" s="201"/>
      <c r="R123" s="202">
        <f>R124+R150+R152+R191+R200</f>
        <v>230.14931719989997</v>
      </c>
      <c r="S123" s="201"/>
      <c r="T123" s="203">
        <f>T124+T150+T152+T191+T200</f>
        <v>1.3270076000000002</v>
      </c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R123" s="204" t="s">
        <v>86</v>
      </c>
      <c r="AT123" s="205" t="s">
        <v>77</v>
      </c>
      <c r="AU123" s="205" t="s">
        <v>78</v>
      </c>
      <c r="AY123" s="204" t="s">
        <v>144</v>
      </c>
      <c r="BK123" s="206">
        <f>BK124+BK150+BK152+BK191+BK200</f>
        <v>0</v>
      </c>
    </row>
    <row r="124" s="11" customFormat="1" ht="22.8" customHeight="1">
      <c r="A124" s="11"/>
      <c r="B124" s="193"/>
      <c r="C124" s="194"/>
      <c r="D124" s="195" t="s">
        <v>77</v>
      </c>
      <c r="E124" s="231" t="s">
        <v>86</v>
      </c>
      <c r="F124" s="231" t="s">
        <v>227</v>
      </c>
      <c r="G124" s="194"/>
      <c r="H124" s="194"/>
      <c r="I124" s="197"/>
      <c r="J124" s="232">
        <f>BK124</f>
        <v>0</v>
      </c>
      <c r="K124" s="194"/>
      <c r="L124" s="199"/>
      <c r="M124" s="200"/>
      <c r="N124" s="201"/>
      <c r="O124" s="201"/>
      <c r="P124" s="202">
        <f>SUM(P125:P149)</f>
        <v>0</v>
      </c>
      <c r="Q124" s="201"/>
      <c r="R124" s="202">
        <f>SUM(R125:R149)</f>
        <v>216.01256164399999</v>
      </c>
      <c r="S124" s="201"/>
      <c r="T124" s="203">
        <f>SUM(T125:T149)</f>
        <v>0</v>
      </c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R124" s="204" t="s">
        <v>86</v>
      </c>
      <c r="AT124" s="205" t="s">
        <v>77</v>
      </c>
      <c r="AU124" s="205" t="s">
        <v>86</v>
      </c>
      <c r="AY124" s="204" t="s">
        <v>144</v>
      </c>
      <c r="BK124" s="206">
        <f>SUM(BK125:BK149)</f>
        <v>0</v>
      </c>
    </row>
    <row r="125" s="2" customFormat="1" ht="33" customHeight="1">
      <c r="A125" s="35"/>
      <c r="B125" s="36"/>
      <c r="C125" s="207" t="s">
        <v>86</v>
      </c>
      <c r="D125" s="207" t="s">
        <v>147</v>
      </c>
      <c r="E125" s="208" t="s">
        <v>431</v>
      </c>
      <c r="F125" s="209" t="s">
        <v>432</v>
      </c>
      <c r="G125" s="210" t="s">
        <v>230</v>
      </c>
      <c r="H125" s="211">
        <v>5</v>
      </c>
      <c r="I125" s="212"/>
      <c r="J125" s="213">
        <f>ROUND(I125*H125,2)</f>
        <v>0</v>
      </c>
      <c r="K125" s="209" t="s">
        <v>248</v>
      </c>
      <c r="L125" s="41"/>
      <c r="M125" s="214" t="s">
        <v>1</v>
      </c>
      <c r="N125" s="215" t="s">
        <v>43</v>
      </c>
      <c r="O125" s="88"/>
      <c r="P125" s="216">
        <f>O125*H125</f>
        <v>0</v>
      </c>
      <c r="Q125" s="216">
        <v>0</v>
      </c>
      <c r="R125" s="216">
        <f>Q125*H125</f>
        <v>0</v>
      </c>
      <c r="S125" s="216">
        <v>0</v>
      </c>
      <c r="T125" s="21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18" t="s">
        <v>161</v>
      </c>
      <c r="AT125" s="218" t="s">
        <v>147</v>
      </c>
      <c r="AU125" s="218" t="s">
        <v>88</v>
      </c>
      <c r="AY125" s="14" t="s">
        <v>144</v>
      </c>
      <c r="BE125" s="219">
        <f>IF(N125="základní",J125,0)</f>
        <v>0</v>
      </c>
      <c r="BF125" s="219">
        <f>IF(N125="snížená",J125,0)</f>
        <v>0</v>
      </c>
      <c r="BG125" s="219">
        <f>IF(N125="zákl. přenesená",J125,0)</f>
        <v>0</v>
      </c>
      <c r="BH125" s="219">
        <f>IF(N125="sníž. přenesená",J125,0)</f>
        <v>0</v>
      </c>
      <c r="BI125" s="219">
        <f>IF(N125="nulová",J125,0)</f>
        <v>0</v>
      </c>
      <c r="BJ125" s="14" t="s">
        <v>86</v>
      </c>
      <c r="BK125" s="219">
        <f>ROUND(I125*H125,2)</f>
        <v>0</v>
      </c>
      <c r="BL125" s="14" t="s">
        <v>161</v>
      </c>
      <c r="BM125" s="218" t="s">
        <v>433</v>
      </c>
    </row>
    <row r="126" s="2" customFormat="1" ht="24.15" customHeight="1">
      <c r="A126" s="35"/>
      <c r="B126" s="36"/>
      <c r="C126" s="207" t="s">
        <v>88</v>
      </c>
      <c r="D126" s="207" t="s">
        <v>147</v>
      </c>
      <c r="E126" s="208" t="s">
        <v>434</v>
      </c>
      <c r="F126" s="209" t="s">
        <v>435</v>
      </c>
      <c r="G126" s="210" t="s">
        <v>230</v>
      </c>
      <c r="H126" s="211">
        <v>5</v>
      </c>
      <c r="I126" s="212"/>
      <c r="J126" s="213">
        <f>ROUND(I126*H126,2)</f>
        <v>0</v>
      </c>
      <c r="K126" s="209" t="s">
        <v>151</v>
      </c>
      <c r="L126" s="41"/>
      <c r="M126" s="214" t="s">
        <v>1</v>
      </c>
      <c r="N126" s="215" t="s">
        <v>43</v>
      </c>
      <c r="O126" s="88"/>
      <c r="P126" s="216">
        <f>O126*H126</f>
        <v>0</v>
      </c>
      <c r="Q126" s="216">
        <v>0</v>
      </c>
      <c r="R126" s="216">
        <f>Q126*H126</f>
        <v>0</v>
      </c>
      <c r="S126" s="216">
        <v>0</v>
      </c>
      <c r="T126" s="21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8" t="s">
        <v>161</v>
      </c>
      <c r="AT126" s="218" t="s">
        <v>147</v>
      </c>
      <c r="AU126" s="218" t="s">
        <v>88</v>
      </c>
      <c r="AY126" s="14" t="s">
        <v>144</v>
      </c>
      <c r="BE126" s="219">
        <f>IF(N126="základní",J126,0)</f>
        <v>0</v>
      </c>
      <c r="BF126" s="219">
        <f>IF(N126="snížená",J126,0)</f>
        <v>0</v>
      </c>
      <c r="BG126" s="219">
        <f>IF(N126="zákl. přenesená",J126,0)</f>
        <v>0</v>
      </c>
      <c r="BH126" s="219">
        <f>IF(N126="sníž. přenesená",J126,0)</f>
        <v>0</v>
      </c>
      <c r="BI126" s="219">
        <f>IF(N126="nulová",J126,0)</f>
        <v>0</v>
      </c>
      <c r="BJ126" s="14" t="s">
        <v>86</v>
      </c>
      <c r="BK126" s="219">
        <f>ROUND(I126*H126,2)</f>
        <v>0</v>
      </c>
      <c r="BL126" s="14" t="s">
        <v>161</v>
      </c>
      <c r="BM126" s="218" t="s">
        <v>436</v>
      </c>
    </row>
    <row r="127" s="2" customFormat="1" ht="21.75" customHeight="1">
      <c r="A127" s="35"/>
      <c r="B127" s="36"/>
      <c r="C127" s="207" t="s">
        <v>157</v>
      </c>
      <c r="D127" s="207" t="s">
        <v>147</v>
      </c>
      <c r="E127" s="208" t="s">
        <v>437</v>
      </c>
      <c r="F127" s="209" t="s">
        <v>438</v>
      </c>
      <c r="G127" s="210" t="s">
        <v>230</v>
      </c>
      <c r="H127" s="211">
        <v>5</v>
      </c>
      <c r="I127" s="212"/>
      <c r="J127" s="213">
        <f>ROUND(I127*H127,2)</f>
        <v>0</v>
      </c>
      <c r="K127" s="209" t="s">
        <v>248</v>
      </c>
      <c r="L127" s="41"/>
      <c r="M127" s="214" t="s">
        <v>1</v>
      </c>
      <c r="N127" s="215" t="s">
        <v>43</v>
      </c>
      <c r="O127" s="88"/>
      <c r="P127" s="216">
        <f>O127*H127</f>
        <v>0</v>
      </c>
      <c r="Q127" s="216">
        <v>0.00018000000000000001</v>
      </c>
      <c r="R127" s="216">
        <f>Q127*H127</f>
        <v>0.00090000000000000008</v>
      </c>
      <c r="S127" s="216">
        <v>0</v>
      </c>
      <c r="T127" s="21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8" t="s">
        <v>161</v>
      </c>
      <c r="AT127" s="218" t="s">
        <v>147</v>
      </c>
      <c r="AU127" s="218" t="s">
        <v>88</v>
      </c>
      <c r="AY127" s="14" t="s">
        <v>144</v>
      </c>
      <c r="BE127" s="219">
        <f>IF(N127="základní",J127,0)</f>
        <v>0</v>
      </c>
      <c r="BF127" s="219">
        <f>IF(N127="snížená",J127,0)</f>
        <v>0</v>
      </c>
      <c r="BG127" s="219">
        <f>IF(N127="zákl. přenesená",J127,0)</f>
        <v>0</v>
      </c>
      <c r="BH127" s="219">
        <f>IF(N127="sníž. přenesená",J127,0)</f>
        <v>0</v>
      </c>
      <c r="BI127" s="219">
        <f>IF(N127="nulová",J127,0)</f>
        <v>0</v>
      </c>
      <c r="BJ127" s="14" t="s">
        <v>86</v>
      </c>
      <c r="BK127" s="219">
        <f>ROUND(I127*H127,2)</f>
        <v>0</v>
      </c>
      <c r="BL127" s="14" t="s">
        <v>161</v>
      </c>
      <c r="BM127" s="218" t="s">
        <v>439</v>
      </c>
    </row>
    <row r="128" s="2" customFormat="1" ht="21.75" customHeight="1">
      <c r="A128" s="35"/>
      <c r="B128" s="36"/>
      <c r="C128" s="207" t="s">
        <v>161</v>
      </c>
      <c r="D128" s="207" t="s">
        <v>147</v>
      </c>
      <c r="E128" s="208" t="s">
        <v>245</v>
      </c>
      <c r="F128" s="209" t="s">
        <v>246</v>
      </c>
      <c r="G128" s="210" t="s">
        <v>247</v>
      </c>
      <c r="H128" s="211">
        <v>1</v>
      </c>
      <c r="I128" s="212"/>
      <c r="J128" s="213">
        <f>ROUND(I128*H128,2)</f>
        <v>0</v>
      </c>
      <c r="K128" s="209" t="s">
        <v>248</v>
      </c>
      <c r="L128" s="41"/>
      <c r="M128" s="214" t="s">
        <v>1</v>
      </c>
      <c r="N128" s="215" t="s">
        <v>43</v>
      </c>
      <c r="O128" s="88"/>
      <c r="P128" s="216">
        <f>O128*H128</f>
        <v>0</v>
      </c>
      <c r="Q128" s="216">
        <v>0</v>
      </c>
      <c r="R128" s="216">
        <f>Q128*H128</f>
        <v>0</v>
      </c>
      <c r="S128" s="216">
        <v>0</v>
      </c>
      <c r="T128" s="21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8" t="s">
        <v>161</v>
      </c>
      <c r="AT128" s="218" t="s">
        <v>147</v>
      </c>
      <c r="AU128" s="218" t="s">
        <v>88</v>
      </c>
      <c r="AY128" s="14" t="s">
        <v>144</v>
      </c>
      <c r="BE128" s="219">
        <f>IF(N128="základní",J128,0)</f>
        <v>0</v>
      </c>
      <c r="BF128" s="219">
        <f>IF(N128="snížená",J128,0)</f>
        <v>0</v>
      </c>
      <c r="BG128" s="219">
        <f>IF(N128="zákl. přenesená",J128,0)</f>
        <v>0</v>
      </c>
      <c r="BH128" s="219">
        <f>IF(N128="sníž. přenesená",J128,0)</f>
        <v>0</v>
      </c>
      <c r="BI128" s="219">
        <f>IF(N128="nulová",J128,0)</f>
        <v>0</v>
      </c>
      <c r="BJ128" s="14" t="s">
        <v>86</v>
      </c>
      <c r="BK128" s="219">
        <f>ROUND(I128*H128,2)</f>
        <v>0</v>
      </c>
      <c r="BL128" s="14" t="s">
        <v>161</v>
      </c>
      <c r="BM128" s="218" t="s">
        <v>440</v>
      </c>
    </row>
    <row r="129" s="2" customFormat="1" ht="24.15" customHeight="1">
      <c r="A129" s="35"/>
      <c r="B129" s="36"/>
      <c r="C129" s="207" t="s">
        <v>143</v>
      </c>
      <c r="D129" s="207" t="s">
        <v>147</v>
      </c>
      <c r="E129" s="208" t="s">
        <v>441</v>
      </c>
      <c r="F129" s="209" t="s">
        <v>442</v>
      </c>
      <c r="G129" s="210" t="s">
        <v>247</v>
      </c>
      <c r="H129" s="211">
        <v>50.130000000000003</v>
      </c>
      <c r="I129" s="212"/>
      <c r="J129" s="213">
        <f>ROUND(I129*H129,2)</f>
        <v>0</v>
      </c>
      <c r="K129" s="209" t="s">
        <v>274</v>
      </c>
      <c r="L129" s="41"/>
      <c r="M129" s="214" t="s">
        <v>1</v>
      </c>
      <c r="N129" s="215" t="s">
        <v>43</v>
      </c>
      <c r="O129" s="88"/>
      <c r="P129" s="216">
        <f>O129*H129</f>
        <v>0</v>
      </c>
      <c r="Q129" s="216">
        <v>0</v>
      </c>
      <c r="R129" s="216">
        <f>Q129*H129</f>
        <v>0</v>
      </c>
      <c r="S129" s="216">
        <v>0</v>
      </c>
      <c r="T129" s="21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8" t="s">
        <v>161</v>
      </c>
      <c r="AT129" s="218" t="s">
        <v>147</v>
      </c>
      <c r="AU129" s="218" t="s">
        <v>88</v>
      </c>
      <c r="AY129" s="14" t="s">
        <v>144</v>
      </c>
      <c r="BE129" s="219">
        <f>IF(N129="základní",J129,0)</f>
        <v>0</v>
      </c>
      <c r="BF129" s="219">
        <f>IF(N129="snížená",J129,0)</f>
        <v>0</v>
      </c>
      <c r="BG129" s="219">
        <f>IF(N129="zákl. přenesená",J129,0)</f>
        <v>0</v>
      </c>
      <c r="BH129" s="219">
        <f>IF(N129="sníž. přenesená",J129,0)</f>
        <v>0</v>
      </c>
      <c r="BI129" s="219">
        <f>IF(N129="nulová",J129,0)</f>
        <v>0</v>
      </c>
      <c r="BJ129" s="14" t="s">
        <v>86</v>
      </c>
      <c r="BK129" s="219">
        <f>ROUND(I129*H129,2)</f>
        <v>0</v>
      </c>
      <c r="BL129" s="14" t="s">
        <v>161</v>
      </c>
      <c r="BM129" s="218" t="s">
        <v>443</v>
      </c>
    </row>
    <row r="130" s="2" customFormat="1" ht="24.15" customHeight="1">
      <c r="A130" s="35"/>
      <c r="B130" s="36"/>
      <c r="C130" s="207" t="s">
        <v>169</v>
      </c>
      <c r="D130" s="207" t="s">
        <v>147</v>
      </c>
      <c r="E130" s="208" t="s">
        <v>444</v>
      </c>
      <c r="F130" s="209" t="s">
        <v>445</v>
      </c>
      <c r="G130" s="210" t="s">
        <v>247</v>
      </c>
      <c r="H130" s="211">
        <v>25.065000000000001</v>
      </c>
      <c r="I130" s="212"/>
      <c r="J130" s="213">
        <f>ROUND(I130*H130,2)</f>
        <v>0</v>
      </c>
      <c r="K130" s="209" t="s">
        <v>248</v>
      </c>
      <c r="L130" s="41"/>
      <c r="M130" s="214" t="s">
        <v>1</v>
      </c>
      <c r="N130" s="215" t="s">
        <v>43</v>
      </c>
      <c r="O130" s="88"/>
      <c r="P130" s="216">
        <f>O130*H130</f>
        <v>0</v>
      </c>
      <c r="Q130" s="216">
        <v>0</v>
      </c>
      <c r="R130" s="216">
        <f>Q130*H130</f>
        <v>0</v>
      </c>
      <c r="S130" s="216">
        <v>0</v>
      </c>
      <c r="T130" s="21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8" t="s">
        <v>161</v>
      </c>
      <c r="AT130" s="218" t="s">
        <v>147</v>
      </c>
      <c r="AU130" s="218" t="s">
        <v>88</v>
      </c>
      <c r="AY130" s="14" t="s">
        <v>144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14" t="s">
        <v>86</v>
      </c>
      <c r="BK130" s="219">
        <f>ROUND(I130*H130,2)</f>
        <v>0</v>
      </c>
      <c r="BL130" s="14" t="s">
        <v>161</v>
      </c>
      <c r="BM130" s="218" t="s">
        <v>446</v>
      </c>
    </row>
    <row r="131" s="2" customFormat="1" ht="24.15" customHeight="1">
      <c r="A131" s="35"/>
      <c r="B131" s="36"/>
      <c r="C131" s="207" t="s">
        <v>174</v>
      </c>
      <c r="D131" s="207" t="s">
        <v>147</v>
      </c>
      <c r="E131" s="208" t="s">
        <v>447</v>
      </c>
      <c r="F131" s="209" t="s">
        <v>448</v>
      </c>
      <c r="G131" s="210" t="s">
        <v>247</v>
      </c>
      <c r="H131" s="211">
        <v>50.130000000000003</v>
      </c>
      <c r="I131" s="212"/>
      <c r="J131" s="213">
        <f>ROUND(I131*H131,2)</f>
        <v>0</v>
      </c>
      <c r="K131" s="209" t="s">
        <v>274</v>
      </c>
      <c r="L131" s="41"/>
      <c r="M131" s="214" t="s">
        <v>1</v>
      </c>
      <c r="N131" s="215" t="s">
        <v>43</v>
      </c>
      <c r="O131" s="88"/>
      <c r="P131" s="216">
        <f>O131*H131</f>
        <v>0</v>
      </c>
      <c r="Q131" s="216">
        <v>0</v>
      </c>
      <c r="R131" s="216">
        <f>Q131*H131</f>
        <v>0</v>
      </c>
      <c r="S131" s="216">
        <v>0</v>
      </c>
      <c r="T131" s="21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8" t="s">
        <v>161</v>
      </c>
      <c r="AT131" s="218" t="s">
        <v>147</v>
      </c>
      <c r="AU131" s="218" t="s">
        <v>88</v>
      </c>
      <c r="AY131" s="14" t="s">
        <v>144</v>
      </c>
      <c r="BE131" s="219">
        <f>IF(N131="základní",J131,0)</f>
        <v>0</v>
      </c>
      <c r="BF131" s="219">
        <f>IF(N131="snížená",J131,0)</f>
        <v>0</v>
      </c>
      <c r="BG131" s="219">
        <f>IF(N131="zákl. přenesená",J131,0)</f>
        <v>0</v>
      </c>
      <c r="BH131" s="219">
        <f>IF(N131="sníž. přenesená",J131,0)</f>
        <v>0</v>
      </c>
      <c r="BI131" s="219">
        <f>IF(N131="nulová",J131,0)</f>
        <v>0</v>
      </c>
      <c r="BJ131" s="14" t="s">
        <v>86</v>
      </c>
      <c r="BK131" s="219">
        <f>ROUND(I131*H131,2)</f>
        <v>0</v>
      </c>
      <c r="BL131" s="14" t="s">
        <v>161</v>
      </c>
      <c r="BM131" s="218" t="s">
        <v>449</v>
      </c>
    </row>
    <row r="132" s="2" customFormat="1" ht="24.15" customHeight="1">
      <c r="A132" s="35"/>
      <c r="B132" s="36"/>
      <c r="C132" s="207" t="s">
        <v>179</v>
      </c>
      <c r="D132" s="207" t="s">
        <v>147</v>
      </c>
      <c r="E132" s="208" t="s">
        <v>450</v>
      </c>
      <c r="F132" s="209" t="s">
        <v>451</v>
      </c>
      <c r="G132" s="210" t="s">
        <v>247</v>
      </c>
      <c r="H132" s="211">
        <v>25.065000000000001</v>
      </c>
      <c r="I132" s="212"/>
      <c r="J132" s="213">
        <f>ROUND(I132*H132,2)</f>
        <v>0</v>
      </c>
      <c r="K132" s="209" t="s">
        <v>248</v>
      </c>
      <c r="L132" s="41"/>
      <c r="M132" s="214" t="s">
        <v>1</v>
      </c>
      <c r="N132" s="215" t="s">
        <v>43</v>
      </c>
      <c r="O132" s="88"/>
      <c r="P132" s="216">
        <f>O132*H132</f>
        <v>0</v>
      </c>
      <c r="Q132" s="216">
        <v>0</v>
      </c>
      <c r="R132" s="216">
        <f>Q132*H132</f>
        <v>0</v>
      </c>
      <c r="S132" s="216">
        <v>0</v>
      </c>
      <c r="T132" s="21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8" t="s">
        <v>161</v>
      </c>
      <c r="AT132" s="218" t="s">
        <v>147</v>
      </c>
      <c r="AU132" s="218" t="s">
        <v>88</v>
      </c>
      <c r="AY132" s="14" t="s">
        <v>144</v>
      </c>
      <c r="BE132" s="219">
        <f>IF(N132="základní",J132,0)</f>
        <v>0</v>
      </c>
      <c r="BF132" s="219">
        <f>IF(N132="snížená",J132,0)</f>
        <v>0</v>
      </c>
      <c r="BG132" s="219">
        <f>IF(N132="zákl. přenesená",J132,0)</f>
        <v>0</v>
      </c>
      <c r="BH132" s="219">
        <f>IF(N132="sníž. přenesená",J132,0)</f>
        <v>0</v>
      </c>
      <c r="BI132" s="219">
        <f>IF(N132="nulová",J132,0)</f>
        <v>0</v>
      </c>
      <c r="BJ132" s="14" t="s">
        <v>86</v>
      </c>
      <c r="BK132" s="219">
        <f>ROUND(I132*H132,2)</f>
        <v>0</v>
      </c>
      <c r="BL132" s="14" t="s">
        <v>161</v>
      </c>
      <c r="BM132" s="218" t="s">
        <v>452</v>
      </c>
    </row>
    <row r="133" s="2" customFormat="1" ht="33" customHeight="1">
      <c r="A133" s="35"/>
      <c r="B133" s="36"/>
      <c r="C133" s="207" t="s">
        <v>183</v>
      </c>
      <c r="D133" s="207" t="s">
        <v>147</v>
      </c>
      <c r="E133" s="208" t="s">
        <v>453</v>
      </c>
      <c r="F133" s="209" t="s">
        <v>454</v>
      </c>
      <c r="G133" s="210" t="s">
        <v>247</v>
      </c>
      <c r="H133" s="211">
        <v>3.8250000000000002</v>
      </c>
      <c r="I133" s="212"/>
      <c r="J133" s="213">
        <f>ROUND(I133*H133,2)</f>
        <v>0</v>
      </c>
      <c r="K133" s="209" t="s">
        <v>274</v>
      </c>
      <c r="L133" s="41"/>
      <c r="M133" s="214" t="s">
        <v>1</v>
      </c>
      <c r="N133" s="215" t="s">
        <v>43</v>
      </c>
      <c r="O133" s="88"/>
      <c r="P133" s="216">
        <f>O133*H133</f>
        <v>0</v>
      </c>
      <c r="Q133" s="216">
        <v>0</v>
      </c>
      <c r="R133" s="216">
        <f>Q133*H133</f>
        <v>0</v>
      </c>
      <c r="S133" s="216">
        <v>0</v>
      </c>
      <c r="T133" s="21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8" t="s">
        <v>161</v>
      </c>
      <c r="AT133" s="218" t="s">
        <v>147</v>
      </c>
      <c r="AU133" s="218" t="s">
        <v>88</v>
      </c>
      <c r="AY133" s="14" t="s">
        <v>144</v>
      </c>
      <c r="BE133" s="219">
        <f>IF(N133="základní",J133,0)</f>
        <v>0</v>
      </c>
      <c r="BF133" s="219">
        <f>IF(N133="snížená",J133,0)</f>
        <v>0</v>
      </c>
      <c r="BG133" s="219">
        <f>IF(N133="zákl. přenesená",J133,0)</f>
        <v>0</v>
      </c>
      <c r="BH133" s="219">
        <f>IF(N133="sníž. přenesená",J133,0)</f>
        <v>0</v>
      </c>
      <c r="BI133" s="219">
        <f>IF(N133="nulová",J133,0)</f>
        <v>0</v>
      </c>
      <c r="BJ133" s="14" t="s">
        <v>86</v>
      </c>
      <c r="BK133" s="219">
        <f>ROUND(I133*H133,2)</f>
        <v>0</v>
      </c>
      <c r="BL133" s="14" t="s">
        <v>161</v>
      </c>
      <c r="BM133" s="218" t="s">
        <v>455</v>
      </c>
    </row>
    <row r="134" s="2" customFormat="1" ht="33" customHeight="1">
      <c r="A134" s="35"/>
      <c r="B134" s="36"/>
      <c r="C134" s="207" t="s">
        <v>187</v>
      </c>
      <c r="D134" s="207" t="s">
        <v>147</v>
      </c>
      <c r="E134" s="208" t="s">
        <v>456</v>
      </c>
      <c r="F134" s="209" t="s">
        <v>457</v>
      </c>
      <c r="G134" s="210" t="s">
        <v>247</v>
      </c>
      <c r="H134" s="211">
        <v>3.8250000000000002</v>
      </c>
      <c r="I134" s="212"/>
      <c r="J134" s="213">
        <f>ROUND(I134*H134,2)</f>
        <v>0</v>
      </c>
      <c r="K134" s="209" t="s">
        <v>274</v>
      </c>
      <c r="L134" s="41"/>
      <c r="M134" s="214" t="s">
        <v>1</v>
      </c>
      <c r="N134" s="215" t="s">
        <v>43</v>
      </c>
      <c r="O134" s="88"/>
      <c r="P134" s="216">
        <f>O134*H134</f>
        <v>0</v>
      </c>
      <c r="Q134" s="216">
        <v>0</v>
      </c>
      <c r="R134" s="216">
        <f>Q134*H134</f>
        <v>0</v>
      </c>
      <c r="S134" s="216">
        <v>0</v>
      </c>
      <c r="T134" s="21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8" t="s">
        <v>161</v>
      </c>
      <c r="AT134" s="218" t="s">
        <v>147</v>
      </c>
      <c r="AU134" s="218" t="s">
        <v>88</v>
      </c>
      <c r="AY134" s="14" t="s">
        <v>144</v>
      </c>
      <c r="BE134" s="219">
        <f>IF(N134="základní",J134,0)</f>
        <v>0</v>
      </c>
      <c r="BF134" s="219">
        <f>IF(N134="snížená",J134,0)</f>
        <v>0</v>
      </c>
      <c r="BG134" s="219">
        <f>IF(N134="zákl. přenesená",J134,0)</f>
        <v>0</v>
      </c>
      <c r="BH134" s="219">
        <f>IF(N134="sníž. přenesená",J134,0)</f>
        <v>0</v>
      </c>
      <c r="BI134" s="219">
        <f>IF(N134="nulová",J134,0)</f>
        <v>0</v>
      </c>
      <c r="BJ134" s="14" t="s">
        <v>86</v>
      </c>
      <c r="BK134" s="219">
        <f>ROUND(I134*H134,2)</f>
        <v>0</v>
      </c>
      <c r="BL134" s="14" t="s">
        <v>161</v>
      </c>
      <c r="BM134" s="218" t="s">
        <v>458</v>
      </c>
    </row>
    <row r="135" s="2" customFormat="1" ht="21.75" customHeight="1">
      <c r="A135" s="35"/>
      <c r="B135" s="36"/>
      <c r="C135" s="207" t="s">
        <v>191</v>
      </c>
      <c r="D135" s="207" t="s">
        <v>147</v>
      </c>
      <c r="E135" s="208" t="s">
        <v>459</v>
      </c>
      <c r="F135" s="209" t="s">
        <v>460</v>
      </c>
      <c r="G135" s="210" t="s">
        <v>230</v>
      </c>
      <c r="H135" s="211">
        <v>224.40000000000001</v>
      </c>
      <c r="I135" s="212"/>
      <c r="J135" s="213">
        <f>ROUND(I135*H135,2)</f>
        <v>0</v>
      </c>
      <c r="K135" s="209" t="s">
        <v>151</v>
      </c>
      <c r="L135" s="41"/>
      <c r="M135" s="214" t="s">
        <v>1</v>
      </c>
      <c r="N135" s="215" t="s">
        <v>43</v>
      </c>
      <c r="O135" s="88"/>
      <c r="P135" s="216">
        <f>O135*H135</f>
        <v>0</v>
      </c>
      <c r="Q135" s="216">
        <v>0.00083850999999999999</v>
      </c>
      <c r="R135" s="216">
        <f>Q135*H135</f>
        <v>0.18816164400000002</v>
      </c>
      <c r="S135" s="216">
        <v>0</v>
      </c>
      <c r="T135" s="21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8" t="s">
        <v>161</v>
      </c>
      <c r="AT135" s="218" t="s">
        <v>147</v>
      </c>
      <c r="AU135" s="218" t="s">
        <v>88</v>
      </c>
      <c r="AY135" s="14" t="s">
        <v>144</v>
      </c>
      <c r="BE135" s="219">
        <f>IF(N135="základní",J135,0)</f>
        <v>0</v>
      </c>
      <c r="BF135" s="219">
        <f>IF(N135="snížená",J135,0)</f>
        <v>0</v>
      </c>
      <c r="BG135" s="219">
        <f>IF(N135="zákl. přenesená",J135,0)</f>
        <v>0</v>
      </c>
      <c r="BH135" s="219">
        <f>IF(N135="sníž. přenesená",J135,0)</f>
        <v>0</v>
      </c>
      <c r="BI135" s="219">
        <f>IF(N135="nulová",J135,0)</f>
        <v>0</v>
      </c>
      <c r="BJ135" s="14" t="s">
        <v>86</v>
      </c>
      <c r="BK135" s="219">
        <f>ROUND(I135*H135,2)</f>
        <v>0</v>
      </c>
      <c r="BL135" s="14" t="s">
        <v>161</v>
      </c>
      <c r="BM135" s="218" t="s">
        <v>461</v>
      </c>
    </row>
    <row r="136" s="2" customFormat="1" ht="24.15" customHeight="1">
      <c r="A136" s="35"/>
      <c r="B136" s="36"/>
      <c r="C136" s="207" t="s">
        <v>197</v>
      </c>
      <c r="D136" s="207" t="s">
        <v>147</v>
      </c>
      <c r="E136" s="208" t="s">
        <v>462</v>
      </c>
      <c r="F136" s="209" t="s">
        <v>463</v>
      </c>
      <c r="G136" s="210" t="s">
        <v>230</v>
      </c>
      <c r="H136" s="211">
        <v>224.40000000000001</v>
      </c>
      <c r="I136" s="212"/>
      <c r="J136" s="213">
        <f>ROUND(I136*H136,2)</f>
        <v>0</v>
      </c>
      <c r="K136" s="209" t="s">
        <v>151</v>
      </c>
      <c r="L136" s="41"/>
      <c r="M136" s="214" t="s">
        <v>1</v>
      </c>
      <c r="N136" s="215" t="s">
        <v>43</v>
      </c>
      <c r="O136" s="88"/>
      <c r="P136" s="216">
        <f>O136*H136</f>
        <v>0</v>
      </c>
      <c r="Q136" s="216">
        <v>0</v>
      </c>
      <c r="R136" s="216">
        <f>Q136*H136</f>
        <v>0</v>
      </c>
      <c r="S136" s="216">
        <v>0</v>
      </c>
      <c r="T136" s="21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8" t="s">
        <v>161</v>
      </c>
      <c r="AT136" s="218" t="s">
        <v>147</v>
      </c>
      <c r="AU136" s="218" t="s">
        <v>88</v>
      </c>
      <c r="AY136" s="14" t="s">
        <v>144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14" t="s">
        <v>86</v>
      </c>
      <c r="BK136" s="219">
        <f>ROUND(I136*H136,2)</f>
        <v>0</v>
      </c>
      <c r="BL136" s="14" t="s">
        <v>161</v>
      </c>
      <c r="BM136" s="218" t="s">
        <v>464</v>
      </c>
    </row>
    <row r="137" s="2" customFormat="1" ht="24.15" customHeight="1">
      <c r="A137" s="35"/>
      <c r="B137" s="36"/>
      <c r="C137" s="207" t="s">
        <v>201</v>
      </c>
      <c r="D137" s="207" t="s">
        <v>147</v>
      </c>
      <c r="E137" s="208" t="s">
        <v>260</v>
      </c>
      <c r="F137" s="209" t="s">
        <v>261</v>
      </c>
      <c r="G137" s="210" t="s">
        <v>247</v>
      </c>
      <c r="H137" s="211">
        <v>107.911</v>
      </c>
      <c r="I137" s="212"/>
      <c r="J137" s="213">
        <f>ROUND(I137*H137,2)</f>
        <v>0</v>
      </c>
      <c r="K137" s="209" t="s">
        <v>248</v>
      </c>
      <c r="L137" s="41"/>
      <c r="M137" s="214" t="s">
        <v>1</v>
      </c>
      <c r="N137" s="215" t="s">
        <v>43</v>
      </c>
      <c r="O137" s="88"/>
      <c r="P137" s="216">
        <f>O137*H137</f>
        <v>0</v>
      </c>
      <c r="Q137" s="216">
        <v>0</v>
      </c>
      <c r="R137" s="216">
        <f>Q137*H137</f>
        <v>0</v>
      </c>
      <c r="S137" s="216">
        <v>0</v>
      </c>
      <c r="T137" s="21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8" t="s">
        <v>161</v>
      </c>
      <c r="AT137" s="218" t="s">
        <v>147</v>
      </c>
      <c r="AU137" s="218" t="s">
        <v>88</v>
      </c>
      <c r="AY137" s="14" t="s">
        <v>144</v>
      </c>
      <c r="BE137" s="219">
        <f>IF(N137="základní",J137,0)</f>
        <v>0</v>
      </c>
      <c r="BF137" s="219">
        <f>IF(N137="snížená",J137,0)</f>
        <v>0</v>
      </c>
      <c r="BG137" s="219">
        <f>IF(N137="zákl. přenesená",J137,0)</f>
        <v>0</v>
      </c>
      <c r="BH137" s="219">
        <f>IF(N137="sníž. přenesená",J137,0)</f>
        <v>0</v>
      </c>
      <c r="BI137" s="219">
        <f>IF(N137="nulová",J137,0)</f>
        <v>0</v>
      </c>
      <c r="BJ137" s="14" t="s">
        <v>86</v>
      </c>
      <c r="BK137" s="219">
        <f>ROUND(I137*H137,2)</f>
        <v>0</v>
      </c>
      <c r="BL137" s="14" t="s">
        <v>161</v>
      </c>
      <c r="BM137" s="218" t="s">
        <v>465</v>
      </c>
    </row>
    <row r="138" s="2" customFormat="1" ht="24.15" customHeight="1">
      <c r="A138" s="35"/>
      <c r="B138" s="36"/>
      <c r="C138" s="207" t="s">
        <v>205</v>
      </c>
      <c r="D138" s="207" t="s">
        <v>147</v>
      </c>
      <c r="E138" s="208" t="s">
        <v>466</v>
      </c>
      <c r="F138" s="209" t="s">
        <v>467</v>
      </c>
      <c r="G138" s="210" t="s">
        <v>247</v>
      </c>
      <c r="H138" s="211">
        <v>107.911</v>
      </c>
      <c r="I138" s="212"/>
      <c r="J138" s="213">
        <f>ROUND(I138*H138,2)</f>
        <v>0</v>
      </c>
      <c r="K138" s="209" t="s">
        <v>248</v>
      </c>
      <c r="L138" s="41"/>
      <c r="M138" s="214" t="s">
        <v>1</v>
      </c>
      <c r="N138" s="215" t="s">
        <v>43</v>
      </c>
      <c r="O138" s="88"/>
      <c r="P138" s="216">
        <f>O138*H138</f>
        <v>0</v>
      </c>
      <c r="Q138" s="216">
        <v>0</v>
      </c>
      <c r="R138" s="216">
        <f>Q138*H138</f>
        <v>0</v>
      </c>
      <c r="S138" s="216">
        <v>0</v>
      </c>
      <c r="T138" s="21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8" t="s">
        <v>161</v>
      </c>
      <c r="AT138" s="218" t="s">
        <v>147</v>
      </c>
      <c r="AU138" s="218" t="s">
        <v>88</v>
      </c>
      <c r="AY138" s="14" t="s">
        <v>144</v>
      </c>
      <c r="BE138" s="219">
        <f>IF(N138="základní",J138,0)</f>
        <v>0</v>
      </c>
      <c r="BF138" s="219">
        <f>IF(N138="snížená",J138,0)</f>
        <v>0</v>
      </c>
      <c r="BG138" s="219">
        <f>IF(N138="zákl. přenesená",J138,0)</f>
        <v>0</v>
      </c>
      <c r="BH138" s="219">
        <f>IF(N138="sníž. přenesená",J138,0)</f>
        <v>0</v>
      </c>
      <c r="BI138" s="219">
        <f>IF(N138="nulová",J138,0)</f>
        <v>0</v>
      </c>
      <c r="BJ138" s="14" t="s">
        <v>86</v>
      </c>
      <c r="BK138" s="219">
        <f>ROUND(I138*H138,2)</f>
        <v>0</v>
      </c>
      <c r="BL138" s="14" t="s">
        <v>161</v>
      </c>
      <c r="BM138" s="218" t="s">
        <v>468</v>
      </c>
    </row>
    <row r="139" s="2" customFormat="1" ht="16.5" customHeight="1">
      <c r="A139" s="35"/>
      <c r="B139" s="36"/>
      <c r="C139" s="207" t="s">
        <v>8</v>
      </c>
      <c r="D139" s="207" t="s">
        <v>147</v>
      </c>
      <c r="E139" s="208" t="s">
        <v>276</v>
      </c>
      <c r="F139" s="209" t="s">
        <v>277</v>
      </c>
      <c r="G139" s="210" t="s">
        <v>247</v>
      </c>
      <c r="H139" s="211">
        <v>107.911</v>
      </c>
      <c r="I139" s="212"/>
      <c r="J139" s="213">
        <f>ROUND(I139*H139,2)</f>
        <v>0</v>
      </c>
      <c r="K139" s="209" t="s">
        <v>151</v>
      </c>
      <c r="L139" s="41"/>
      <c r="M139" s="214" t="s">
        <v>1</v>
      </c>
      <c r="N139" s="215" t="s">
        <v>43</v>
      </c>
      <c r="O139" s="88"/>
      <c r="P139" s="216">
        <f>O139*H139</f>
        <v>0</v>
      </c>
      <c r="Q139" s="216">
        <v>0</v>
      </c>
      <c r="R139" s="216">
        <f>Q139*H139</f>
        <v>0</v>
      </c>
      <c r="S139" s="216">
        <v>0</v>
      </c>
      <c r="T139" s="21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8" t="s">
        <v>161</v>
      </c>
      <c r="AT139" s="218" t="s">
        <v>147</v>
      </c>
      <c r="AU139" s="218" t="s">
        <v>88</v>
      </c>
      <c r="AY139" s="14" t="s">
        <v>144</v>
      </c>
      <c r="BE139" s="219">
        <f>IF(N139="základní",J139,0)</f>
        <v>0</v>
      </c>
      <c r="BF139" s="219">
        <f>IF(N139="snížená",J139,0)</f>
        <v>0</v>
      </c>
      <c r="BG139" s="219">
        <f>IF(N139="zákl. přenesená",J139,0)</f>
        <v>0</v>
      </c>
      <c r="BH139" s="219">
        <f>IF(N139="sníž. přenesená",J139,0)</f>
        <v>0</v>
      </c>
      <c r="BI139" s="219">
        <f>IF(N139="nulová",J139,0)</f>
        <v>0</v>
      </c>
      <c r="BJ139" s="14" t="s">
        <v>86</v>
      </c>
      <c r="BK139" s="219">
        <f>ROUND(I139*H139,2)</f>
        <v>0</v>
      </c>
      <c r="BL139" s="14" t="s">
        <v>161</v>
      </c>
      <c r="BM139" s="218" t="s">
        <v>469</v>
      </c>
    </row>
    <row r="140" s="2" customFormat="1" ht="24.15" customHeight="1">
      <c r="A140" s="35"/>
      <c r="B140" s="36"/>
      <c r="C140" s="207" t="s">
        <v>213</v>
      </c>
      <c r="D140" s="207" t="s">
        <v>147</v>
      </c>
      <c r="E140" s="208" t="s">
        <v>470</v>
      </c>
      <c r="F140" s="209" t="s">
        <v>471</v>
      </c>
      <c r="G140" s="210" t="s">
        <v>281</v>
      </c>
      <c r="H140" s="211">
        <v>194.24000000000001</v>
      </c>
      <c r="I140" s="212"/>
      <c r="J140" s="213">
        <f>ROUND(I140*H140,2)</f>
        <v>0</v>
      </c>
      <c r="K140" s="209" t="s">
        <v>248</v>
      </c>
      <c r="L140" s="41"/>
      <c r="M140" s="214" t="s">
        <v>1</v>
      </c>
      <c r="N140" s="215" t="s">
        <v>43</v>
      </c>
      <c r="O140" s="88"/>
      <c r="P140" s="216">
        <f>O140*H140</f>
        <v>0</v>
      </c>
      <c r="Q140" s="216">
        <v>0</v>
      </c>
      <c r="R140" s="216">
        <f>Q140*H140</f>
        <v>0</v>
      </c>
      <c r="S140" s="216">
        <v>0</v>
      </c>
      <c r="T140" s="21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8" t="s">
        <v>161</v>
      </c>
      <c r="AT140" s="218" t="s">
        <v>147</v>
      </c>
      <c r="AU140" s="218" t="s">
        <v>88</v>
      </c>
      <c r="AY140" s="14" t="s">
        <v>144</v>
      </c>
      <c r="BE140" s="219">
        <f>IF(N140="základní",J140,0)</f>
        <v>0</v>
      </c>
      <c r="BF140" s="219">
        <f>IF(N140="snížená",J140,0)</f>
        <v>0</v>
      </c>
      <c r="BG140" s="219">
        <f>IF(N140="zákl. přenesená",J140,0)</f>
        <v>0</v>
      </c>
      <c r="BH140" s="219">
        <f>IF(N140="sníž. přenesená",J140,0)</f>
        <v>0</v>
      </c>
      <c r="BI140" s="219">
        <f>IF(N140="nulová",J140,0)</f>
        <v>0</v>
      </c>
      <c r="BJ140" s="14" t="s">
        <v>86</v>
      </c>
      <c r="BK140" s="219">
        <f>ROUND(I140*H140,2)</f>
        <v>0</v>
      </c>
      <c r="BL140" s="14" t="s">
        <v>161</v>
      </c>
      <c r="BM140" s="218" t="s">
        <v>472</v>
      </c>
    </row>
    <row r="141" s="2" customFormat="1" ht="24.15" customHeight="1">
      <c r="A141" s="35"/>
      <c r="B141" s="36"/>
      <c r="C141" s="207" t="s">
        <v>283</v>
      </c>
      <c r="D141" s="207" t="s">
        <v>147</v>
      </c>
      <c r="E141" s="208" t="s">
        <v>473</v>
      </c>
      <c r="F141" s="209" t="s">
        <v>474</v>
      </c>
      <c r="G141" s="210" t="s">
        <v>247</v>
      </c>
      <c r="H141" s="211">
        <v>23.077000000000002</v>
      </c>
      <c r="I141" s="212"/>
      <c r="J141" s="213">
        <f>ROUND(I141*H141,2)</f>
        <v>0</v>
      </c>
      <c r="K141" s="209" t="s">
        <v>151</v>
      </c>
      <c r="L141" s="41"/>
      <c r="M141" s="214" t="s">
        <v>1</v>
      </c>
      <c r="N141" s="215" t="s">
        <v>43</v>
      </c>
      <c r="O141" s="88"/>
      <c r="P141" s="216">
        <f>O141*H141</f>
        <v>0</v>
      </c>
      <c r="Q141" s="216">
        <v>0</v>
      </c>
      <c r="R141" s="216">
        <f>Q141*H141</f>
        <v>0</v>
      </c>
      <c r="S141" s="216">
        <v>0</v>
      </c>
      <c r="T141" s="21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8" t="s">
        <v>161</v>
      </c>
      <c r="AT141" s="218" t="s">
        <v>147</v>
      </c>
      <c r="AU141" s="218" t="s">
        <v>88</v>
      </c>
      <c r="AY141" s="14" t="s">
        <v>144</v>
      </c>
      <c r="BE141" s="219">
        <f>IF(N141="základní",J141,0)</f>
        <v>0</v>
      </c>
      <c r="BF141" s="219">
        <f>IF(N141="snížená",J141,0)</f>
        <v>0</v>
      </c>
      <c r="BG141" s="219">
        <f>IF(N141="zákl. přenesená",J141,0)</f>
        <v>0</v>
      </c>
      <c r="BH141" s="219">
        <f>IF(N141="sníž. přenesená",J141,0)</f>
        <v>0</v>
      </c>
      <c r="BI141" s="219">
        <f>IF(N141="nulová",J141,0)</f>
        <v>0</v>
      </c>
      <c r="BJ141" s="14" t="s">
        <v>86</v>
      </c>
      <c r="BK141" s="219">
        <f>ROUND(I141*H141,2)</f>
        <v>0</v>
      </c>
      <c r="BL141" s="14" t="s">
        <v>161</v>
      </c>
      <c r="BM141" s="218" t="s">
        <v>475</v>
      </c>
    </row>
    <row r="142" s="2" customFormat="1" ht="24.15" customHeight="1">
      <c r="A142" s="35"/>
      <c r="B142" s="36"/>
      <c r="C142" s="207" t="s">
        <v>287</v>
      </c>
      <c r="D142" s="207" t="s">
        <v>147</v>
      </c>
      <c r="E142" s="208" t="s">
        <v>476</v>
      </c>
      <c r="F142" s="209" t="s">
        <v>477</v>
      </c>
      <c r="G142" s="210" t="s">
        <v>247</v>
      </c>
      <c r="H142" s="211">
        <v>5.7690000000000001</v>
      </c>
      <c r="I142" s="212"/>
      <c r="J142" s="213">
        <f>ROUND(I142*H142,2)</f>
        <v>0</v>
      </c>
      <c r="K142" s="209" t="s">
        <v>151</v>
      </c>
      <c r="L142" s="41"/>
      <c r="M142" s="214" t="s">
        <v>1</v>
      </c>
      <c r="N142" s="215" t="s">
        <v>43</v>
      </c>
      <c r="O142" s="88"/>
      <c r="P142" s="216">
        <f>O142*H142</f>
        <v>0</v>
      </c>
      <c r="Q142" s="216">
        <v>0</v>
      </c>
      <c r="R142" s="216">
        <f>Q142*H142</f>
        <v>0</v>
      </c>
      <c r="S142" s="216">
        <v>0</v>
      </c>
      <c r="T142" s="21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8" t="s">
        <v>161</v>
      </c>
      <c r="AT142" s="218" t="s">
        <v>147</v>
      </c>
      <c r="AU142" s="218" t="s">
        <v>88</v>
      </c>
      <c r="AY142" s="14" t="s">
        <v>144</v>
      </c>
      <c r="BE142" s="219">
        <f>IF(N142="základní",J142,0)</f>
        <v>0</v>
      </c>
      <c r="BF142" s="219">
        <f>IF(N142="snížená",J142,0)</f>
        <v>0</v>
      </c>
      <c r="BG142" s="219">
        <f>IF(N142="zákl. přenesená",J142,0)</f>
        <v>0</v>
      </c>
      <c r="BH142" s="219">
        <f>IF(N142="sníž. přenesená",J142,0)</f>
        <v>0</v>
      </c>
      <c r="BI142" s="219">
        <f>IF(N142="nulová",J142,0)</f>
        <v>0</v>
      </c>
      <c r="BJ142" s="14" t="s">
        <v>86</v>
      </c>
      <c r="BK142" s="219">
        <f>ROUND(I142*H142,2)</f>
        <v>0</v>
      </c>
      <c r="BL142" s="14" t="s">
        <v>161</v>
      </c>
      <c r="BM142" s="218" t="s">
        <v>478</v>
      </c>
    </row>
    <row r="143" s="2" customFormat="1" ht="16.5" customHeight="1">
      <c r="A143" s="35"/>
      <c r="B143" s="36"/>
      <c r="C143" s="233" t="s">
        <v>291</v>
      </c>
      <c r="D143" s="233" t="s">
        <v>307</v>
      </c>
      <c r="E143" s="234" t="s">
        <v>479</v>
      </c>
      <c r="F143" s="235" t="s">
        <v>480</v>
      </c>
      <c r="G143" s="236" t="s">
        <v>281</v>
      </c>
      <c r="H143" s="237">
        <v>46.154000000000003</v>
      </c>
      <c r="I143" s="238"/>
      <c r="J143" s="239">
        <f>ROUND(I143*H143,2)</f>
        <v>0</v>
      </c>
      <c r="K143" s="235" t="s">
        <v>248</v>
      </c>
      <c r="L143" s="240"/>
      <c r="M143" s="241" t="s">
        <v>1</v>
      </c>
      <c r="N143" s="242" t="s">
        <v>43</v>
      </c>
      <c r="O143" s="88"/>
      <c r="P143" s="216">
        <f>O143*H143</f>
        <v>0</v>
      </c>
      <c r="Q143" s="216">
        <v>1</v>
      </c>
      <c r="R143" s="216">
        <f>Q143*H143</f>
        <v>46.154000000000003</v>
      </c>
      <c r="S143" s="216">
        <v>0</v>
      </c>
      <c r="T143" s="21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8" t="s">
        <v>179</v>
      </c>
      <c r="AT143" s="218" t="s">
        <v>307</v>
      </c>
      <c r="AU143" s="218" t="s">
        <v>88</v>
      </c>
      <c r="AY143" s="14" t="s">
        <v>144</v>
      </c>
      <c r="BE143" s="219">
        <f>IF(N143="základní",J143,0)</f>
        <v>0</v>
      </c>
      <c r="BF143" s="219">
        <f>IF(N143="snížená",J143,0)</f>
        <v>0</v>
      </c>
      <c r="BG143" s="219">
        <f>IF(N143="zákl. přenesená",J143,0)</f>
        <v>0</v>
      </c>
      <c r="BH143" s="219">
        <f>IF(N143="sníž. přenesená",J143,0)</f>
        <v>0</v>
      </c>
      <c r="BI143" s="219">
        <f>IF(N143="nulová",J143,0)</f>
        <v>0</v>
      </c>
      <c r="BJ143" s="14" t="s">
        <v>86</v>
      </c>
      <c r="BK143" s="219">
        <f>ROUND(I143*H143,2)</f>
        <v>0</v>
      </c>
      <c r="BL143" s="14" t="s">
        <v>161</v>
      </c>
      <c r="BM143" s="218" t="s">
        <v>481</v>
      </c>
    </row>
    <row r="144" s="2" customFormat="1" ht="24.15" customHeight="1">
      <c r="A144" s="35"/>
      <c r="B144" s="36"/>
      <c r="C144" s="207" t="s">
        <v>295</v>
      </c>
      <c r="D144" s="207" t="s">
        <v>147</v>
      </c>
      <c r="E144" s="208" t="s">
        <v>284</v>
      </c>
      <c r="F144" s="209" t="s">
        <v>285</v>
      </c>
      <c r="G144" s="210" t="s">
        <v>247</v>
      </c>
      <c r="H144" s="211">
        <v>84.834000000000003</v>
      </c>
      <c r="I144" s="212"/>
      <c r="J144" s="213">
        <f>ROUND(I144*H144,2)</f>
        <v>0</v>
      </c>
      <c r="K144" s="209" t="s">
        <v>151</v>
      </c>
      <c r="L144" s="41"/>
      <c r="M144" s="214" t="s">
        <v>1</v>
      </c>
      <c r="N144" s="215" t="s">
        <v>43</v>
      </c>
      <c r="O144" s="88"/>
      <c r="P144" s="216">
        <f>O144*H144</f>
        <v>0</v>
      </c>
      <c r="Q144" s="216">
        <v>0</v>
      </c>
      <c r="R144" s="216">
        <f>Q144*H144</f>
        <v>0</v>
      </c>
      <c r="S144" s="216">
        <v>0</v>
      </c>
      <c r="T144" s="21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8" t="s">
        <v>161</v>
      </c>
      <c r="AT144" s="218" t="s">
        <v>147</v>
      </c>
      <c r="AU144" s="218" t="s">
        <v>88</v>
      </c>
      <c r="AY144" s="14" t="s">
        <v>144</v>
      </c>
      <c r="BE144" s="219">
        <f>IF(N144="základní",J144,0)</f>
        <v>0</v>
      </c>
      <c r="BF144" s="219">
        <f>IF(N144="snížená",J144,0)</f>
        <v>0</v>
      </c>
      <c r="BG144" s="219">
        <f>IF(N144="zákl. přenesená",J144,0)</f>
        <v>0</v>
      </c>
      <c r="BH144" s="219">
        <f>IF(N144="sníž. přenesená",J144,0)</f>
        <v>0</v>
      </c>
      <c r="BI144" s="219">
        <f>IF(N144="nulová",J144,0)</f>
        <v>0</v>
      </c>
      <c r="BJ144" s="14" t="s">
        <v>86</v>
      </c>
      <c r="BK144" s="219">
        <f>ROUND(I144*H144,2)</f>
        <v>0</v>
      </c>
      <c r="BL144" s="14" t="s">
        <v>161</v>
      </c>
      <c r="BM144" s="218" t="s">
        <v>482</v>
      </c>
    </row>
    <row r="145" s="2" customFormat="1" ht="16.5" customHeight="1">
      <c r="A145" s="35"/>
      <c r="B145" s="36"/>
      <c r="C145" s="233" t="s">
        <v>7</v>
      </c>
      <c r="D145" s="233" t="s">
        <v>307</v>
      </c>
      <c r="E145" s="234" t="s">
        <v>483</v>
      </c>
      <c r="F145" s="235" t="s">
        <v>484</v>
      </c>
      <c r="G145" s="236" t="s">
        <v>281</v>
      </c>
      <c r="H145" s="237">
        <v>169.66800000000001</v>
      </c>
      <c r="I145" s="238"/>
      <c r="J145" s="239">
        <f>ROUND(I145*H145,2)</f>
        <v>0</v>
      </c>
      <c r="K145" s="235" t="s">
        <v>274</v>
      </c>
      <c r="L145" s="240"/>
      <c r="M145" s="241" t="s">
        <v>1</v>
      </c>
      <c r="N145" s="242" t="s">
        <v>43</v>
      </c>
      <c r="O145" s="88"/>
      <c r="P145" s="216">
        <f>O145*H145</f>
        <v>0</v>
      </c>
      <c r="Q145" s="216">
        <v>1</v>
      </c>
      <c r="R145" s="216">
        <f>Q145*H145</f>
        <v>169.66800000000001</v>
      </c>
      <c r="S145" s="216">
        <v>0</v>
      </c>
      <c r="T145" s="21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8" t="s">
        <v>179</v>
      </c>
      <c r="AT145" s="218" t="s">
        <v>307</v>
      </c>
      <c r="AU145" s="218" t="s">
        <v>88</v>
      </c>
      <c r="AY145" s="14" t="s">
        <v>144</v>
      </c>
      <c r="BE145" s="219">
        <f>IF(N145="základní",J145,0)</f>
        <v>0</v>
      </c>
      <c r="BF145" s="219">
        <f>IF(N145="snížená",J145,0)</f>
        <v>0</v>
      </c>
      <c r="BG145" s="219">
        <f>IF(N145="zákl. přenesená",J145,0)</f>
        <v>0</v>
      </c>
      <c r="BH145" s="219">
        <f>IF(N145="sníž. přenesená",J145,0)</f>
        <v>0</v>
      </c>
      <c r="BI145" s="219">
        <f>IF(N145="nulová",J145,0)</f>
        <v>0</v>
      </c>
      <c r="BJ145" s="14" t="s">
        <v>86</v>
      </c>
      <c r="BK145" s="219">
        <f>ROUND(I145*H145,2)</f>
        <v>0</v>
      </c>
      <c r="BL145" s="14" t="s">
        <v>161</v>
      </c>
      <c r="BM145" s="218" t="s">
        <v>485</v>
      </c>
    </row>
    <row r="146" s="2" customFormat="1" ht="37.8" customHeight="1">
      <c r="A146" s="35"/>
      <c r="B146" s="36"/>
      <c r="C146" s="207" t="s">
        <v>302</v>
      </c>
      <c r="D146" s="207" t="s">
        <v>147</v>
      </c>
      <c r="E146" s="208" t="s">
        <v>292</v>
      </c>
      <c r="F146" s="209" t="s">
        <v>293</v>
      </c>
      <c r="G146" s="210" t="s">
        <v>230</v>
      </c>
      <c r="H146" s="211">
        <v>40</v>
      </c>
      <c r="I146" s="212"/>
      <c r="J146" s="213">
        <f>ROUND(I146*H146,2)</f>
        <v>0</v>
      </c>
      <c r="K146" s="209" t="s">
        <v>151</v>
      </c>
      <c r="L146" s="41"/>
      <c r="M146" s="214" t="s">
        <v>1</v>
      </c>
      <c r="N146" s="215" t="s">
        <v>43</v>
      </c>
      <c r="O146" s="88"/>
      <c r="P146" s="216">
        <f>O146*H146</f>
        <v>0</v>
      </c>
      <c r="Q146" s="216">
        <v>0</v>
      </c>
      <c r="R146" s="216">
        <f>Q146*H146</f>
        <v>0</v>
      </c>
      <c r="S146" s="216">
        <v>0</v>
      </c>
      <c r="T146" s="21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8" t="s">
        <v>161</v>
      </c>
      <c r="AT146" s="218" t="s">
        <v>147</v>
      </c>
      <c r="AU146" s="218" t="s">
        <v>88</v>
      </c>
      <c r="AY146" s="14" t="s">
        <v>144</v>
      </c>
      <c r="BE146" s="219">
        <f>IF(N146="základní",J146,0)</f>
        <v>0</v>
      </c>
      <c r="BF146" s="219">
        <f>IF(N146="snížená",J146,0)</f>
        <v>0</v>
      </c>
      <c r="BG146" s="219">
        <f>IF(N146="zákl. přenesená",J146,0)</f>
        <v>0</v>
      </c>
      <c r="BH146" s="219">
        <f>IF(N146="sníž. přenesená",J146,0)</f>
        <v>0</v>
      </c>
      <c r="BI146" s="219">
        <f>IF(N146="nulová",J146,0)</f>
        <v>0</v>
      </c>
      <c r="BJ146" s="14" t="s">
        <v>86</v>
      </c>
      <c r="BK146" s="219">
        <f>ROUND(I146*H146,2)</f>
        <v>0</v>
      </c>
      <c r="BL146" s="14" t="s">
        <v>161</v>
      </c>
      <c r="BM146" s="218" t="s">
        <v>486</v>
      </c>
    </row>
    <row r="147" s="2" customFormat="1" ht="24.15" customHeight="1">
      <c r="A147" s="35"/>
      <c r="B147" s="36"/>
      <c r="C147" s="207" t="s">
        <v>306</v>
      </c>
      <c r="D147" s="207" t="s">
        <v>147</v>
      </c>
      <c r="E147" s="208" t="s">
        <v>487</v>
      </c>
      <c r="F147" s="209" t="s">
        <v>488</v>
      </c>
      <c r="G147" s="210" t="s">
        <v>230</v>
      </c>
      <c r="H147" s="211">
        <v>40</v>
      </c>
      <c r="I147" s="212"/>
      <c r="J147" s="213">
        <f>ROUND(I147*H147,2)</f>
        <v>0</v>
      </c>
      <c r="K147" s="209" t="s">
        <v>274</v>
      </c>
      <c r="L147" s="41"/>
      <c r="M147" s="214" t="s">
        <v>1</v>
      </c>
      <c r="N147" s="215" t="s">
        <v>43</v>
      </c>
      <c r="O147" s="88"/>
      <c r="P147" s="216">
        <f>O147*H147</f>
        <v>0</v>
      </c>
      <c r="Q147" s="216">
        <v>0</v>
      </c>
      <c r="R147" s="216">
        <f>Q147*H147</f>
        <v>0</v>
      </c>
      <c r="S147" s="216">
        <v>0</v>
      </c>
      <c r="T147" s="21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8" t="s">
        <v>161</v>
      </c>
      <c r="AT147" s="218" t="s">
        <v>147</v>
      </c>
      <c r="AU147" s="218" t="s">
        <v>88</v>
      </c>
      <c r="AY147" s="14" t="s">
        <v>144</v>
      </c>
      <c r="BE147" s="219">
        <f>IF(N147="základní",J147,0)</f>
        <v>0</v>
      </c>
      <c r="BF147" s="219">
        <f>IF(N147="snížená",J147,0)</f>
        <v>0</v>
      </c>
      <c r="BG147" s="219">
        <f>IF(N147="zákl. přenesená",J147,0)</f>
        <v>0</v>
      </c>
      <c r="BH147" s="219">
        <f>IF(N147="sníž. přenesená",J147,0)</f>
        <v>0</v>
      </c>
      <c r="BI147" s="219">
        <f>IF(N147="nulová",J147,0)</f>
        <v>0</v>
      </c>
      <c r="BJ147" s="14" t="s">
        <v>86</v>
      </c>
      <c r="BK147" s="219">
        <f>ROUND(I147*H147,2)</f>
        <v>0</v>
      </c>
      <c r="BL147" s="14" t="s">
        <v>161</v>
      </c>
      <c r="BM147" s="218" t="s">
        <v>489</v>
      </c>
    </row>
    <row r="148" s="2" customFormat="1" ht="24.15" customHeight="1">
      <c r="A148" s="35"/>
      <c r="B148" s="36"/>
      <c r="C148" s="207" t="s">
        <v>313</v>
      </c>
      <c r="D148" s="207" t="s">
        <v>147</v>
      </c>
      <c r="E148" s="208" t="s">
        <v>490</v>
      </c>
      <c r="F148" s="209" t="s">
        <v>491</v>
      </c>
      <c r="G148" s="210" t="s">
        <v>230</v>
      </c>
      <c r="H148" s="211">
        <v>40</v>
      </c>
      <c r="I148" s="212"/>
      <c r="J148" s="213">
        <f>ROUND(I148*H148,2)</f>
        <v>0</v>
      </c>
      <c r="K148" s="209" t="s">
        <v>151</v>
      </c>
      <c r="L148" s="41"/>
      <c r="M148" s="214" t="s">
        <v>1</v>
      </c>
      <c r="N148" s="215" t="s">
        <v>43</v>
      </c>
      <c r="O148" s="88"/>
      <c r="P148" s="216">
        <f>O148*H148</f>
        <v>0</v>
      </c>
      <c r="Q148" s="216">
        <v>0</v>
      </c>
      <c r="R148" s="216">
        <f>Q148*H148</f>
        <v>0</v>
      </c>
      <c r="S148" s="216">
        <v>0</v>
      </c>
      <c r="T148" s="21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8" t="s">
        <v>161</v>
      </c>
      <c r="AT148" s="218" t="s">
        <v>147</v>
      </c>
      <c r="AU148" s="218" t="s">
        <v>88</v>
      </c>
      <c r="AY148" s="14" t="s">
        <v>144</v>
      </c>
      <c r="BE148" s="219">
        <f>IF(N148="základní",J148,0)</f>
        <v>0</v>
      </c>
      <c r="BF148" s="219">
        <f>IF(N148="snížená",J148,0)</f>
        <v>0</v>
      </c>
      <c r="BG148" s="219">
        <f>IF(N148="zákl. přenesená",J148,0)</f>
        <v>0</v>
      </c>
      <c r="BH148" s="219">
        <f>IF(N148="sníž. přenesená",J148,0)</f>
        <v>0</v>
      </c>
      <c r="BI148" s="219">
        <f>IF(N148="nulová",J148,0)</f>
        <v>0</v>
      </c>
      <c r="BJ148" s="14" t="s">
        <v>86</v>
      </c>
      <c r="BK148" s="219">
        <f>ROUND(I148*H148,2)</f>
        <v>0</v>
      </c>
      <c r="BL148" s="14" t="s">
        <v>161</v>
      </c>
      <c r="BM148" s="218" t="s">
        <v>492</v>
      </c>
    </row>
    <row r="149" s="2" customFormat="1" ht="16.5" customHeight="1">
      <c r="A149" s="35"/>
      <c r="B149" s="36"/>
      <c r="C149" s="233" t="s">
        <v>317</v>
      </c>
      <c r="D149" s="233" t="s">
        <v>307</v>
      </c>
      <c r="E149" s="234" t="s">
        <v>493</v>
      </c>
      <c r="F149" s="235" t="s">
        <v>494</v>
      </c>
      <c r="G149" s="236" t="s">
        <v>310</v>
      </c>
      <c r="H149" s="237">
        <v>1.5</v>
      </c>
      <c r="I149" s="238"/>
      <c r="J149" s="239">
        <f>ROUND(I149*H149,2)</f>
        <v>0</v>
      </c>
      <c r="K149" s="235" t="s">
        <v>248</v>
      </c>
      <c r="L149" s="240"/>
      <c r="M149" s="241" t="s">
        <v>1</v>
      </c>
      <c r="N149" s="242" t="s">
        <v>43</v>
      </c>
      <c r="O149" s="88"/>
      <c r="P149" s="216">
        <f>O149*H149</f>
        <v>0</v>
      </c>
      <c r="Q149" s="216">
        <v>0.001</v>
      </c>
      <c r="R149" s="216">
        <f>Q149*H149</f>
        <v>0.0015</v>
      </c>
      <c r="S149" s="216">
        <v>0</v>
      </c>
      <c r="T149" s="21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8" t="s">
        <v>179</v>
      </c>
      <c r="AT149" s="218" t="s">
        <v>307</v>
      </c>
      <c r="AU149" s="218" t="s">
        <v>88</v>
      </c>
      <c r="AY149" s="14" t="s">
        <v>144</v>
      </c>
      <c r="BE149" s="219">
        <f>IF(N149="základní",J149,0)</f>
        <v>0</v>
      </c>
      <c r="BF149" s="219">
        <f>IF(N149="snížená",J149,0)</f>
        <v>0</v>
      </c>
      <c r="BG149" s="219">
        <f>IF(N149="zákl. přenesená",J149,0)</f>
        <v>0</v>
      </c>
      <c r="BH149" s="219">
        <f>IF(N149="sníž. přenesená",J149,0)</f>
        <v>0</v>
      </c>
      <c r="BI149" s="219">
        <f>IF(N149="nulová",J149,0)</f>
        <v>0</v>
      </c>
      <c r="BJ149" s="14" t="s">
        <v>86</v>
      </c>
      <c r="BK149" s="219">
        <f>ROUND(I149*H149,2)</f>
        <v>0</v>
      </c>
      <c r="BL149" s="14" t="s">
        <v>161</v>
      </c>
      <c r="BM149" s="218" t="s">
        <v>495</v>
      </c>
    </row>
    <row r="150" s="11" customFormat="1" ht="22.8" customHeight="1">
      <c r="A150" s="11"/>
      <c r="B150" s="193"/>
      <c r="C150" s="194"/>
      <c r="D150" s="195" t="s">
        <v>77</v>
      </c>
      <c r="E150" s="231" t="s">
        <v>161</v>
      </c>
      <c r="F150" s="231" t="s">
        <v>496</v>
      </c>
      <c r="G150" s="194"/>
      <c r="H150" s="194"/>
      <c r="I150" s="197"/>
      <c r="J150" s="232">
        <f>BK150</f>
        <v>0</v>
      </c>
      <c r="K150" s="194"/>
      <c r="L150" s="199"/>
      <c r="M150" s="200"/>
      <c r="N150" s="201"/>
      <c r="O150" s="201"/>
      <c r="P150" s="202">
        <f>P151</f>
        <v>0</v>
      </c>
      <c r="Q150" s="201"/>
      <c r="R150" s="202">
        <f>R151</f>
        <v>11.15176146</v>
      </c>
      <c r="S150" s="201"/>
      <c r="T150" s="203">
        <f>T151</f>
        <v>0</v>
      </c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R150" s="204" t="s">
        <v>86</v>
      </c>
      <c r="AT150" s="205" t="s">
        <v>77</v>
      </c>
      <c r="AU150" s="205" t="s">
        <v>86</v>
      </c>
      <c r="AY150" s="204" t="s">
        <v>144</v>
      </c>
      <c r="BK150" s="206">
        <f>BK151</f>
        <v>0</v>
      </c>
    </row>
    <row r="151" s="2" customFormat="1" ht="24.15" customHeight="1">
      <c r="A151" s="35"/>
      <c r="B151" s="36"/>
      <c r="C151" s="207" t="s">
        <v>321</v>
      </c>
      <c r="D151" s="207" t="s">
        <v>147</v>
      </c>
      <c r="E151" s="208" t="s">
        <v>497</v>
      </c>
      <c r="F151" s="209" t="s">
        <v>498</v>
      </c>
      <c r="G151" s="210" t="s">
        <v>247</v>
      </c>
      <c r="H151" s="211">
        <v>5.8979999999999997</v>
      </c>
      <c r="I151" s="212"/>
      <c r="J151" s="213">
        <f>ROUND(I151*H151,2)</f>
        <v>0</v>
      </c>
      <c r="K151" s="209" t="s">
        <v>151</v>
      </c>
      <c r="L151" s="41"/>
      <c r="M151" s="214" t="s">
        <v>1</v>
      </c>
      <c r="N151" s="215" t="s">
        <v>43</v>
      </c>
      <c r="O151" s="88"/>
      <c r="P151" s="216">
        <f>O151*H151</f>
        <v>0</v>
      </c>
      <c r="Q151" s="216">
        <v>1.8907700000000001</v>
      </c>
      <c r="R151" s="216">
        <f>Q151*H151</f>
        <v>11.15176146</v>
      </c>
      <c r="S151" s="216">
        <v>0</v>
      </c>
      <c r="T151" s="21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8" t="s">
        <v>161</v>
      </c>
      <c r="AT151" s="218" t="s">
        <v>147</v>
      </c>
      <c r="AU151" s="218" t="s">
        <v>88</v>
      </c>
      <c r="AY151" s="14" t="s">
        <v>144</v>
      </c>
      <c r="BE151" s="219">
        <f>IF(N151="základní",J151,0)</f>
        <v>0</v>
      </c>
      <c r="BF151" s="219">
        <f>IF(N151="snížená",J151,0)</f>
        <v>0</v>
      </c>
      <c r="BG151" s="219">
        <f>IF(N151="zákl. přenesená",J151,0)</f>
        <v>0</v>
      </c>
      <c r="BH151" s="219">
        <f>IF(N151="sníž. přenesená",J151,0)</f>
        <v>0</v>
      </c>
      <c r="BI151" s="219">
        <f>IF(N151="nulová",J151,0)</f>
        <v>0</v>
      </c>
      <c r="BJ151" s="14" t="s">
        <v>86</v>
      </c>
      <c r="BK151" s="219">
        <f>ROUND(I151*H151,2)</f>
        <v>0</v>
      </c>
      <c r="BL151" s="14" t="s">
        <v>161</v>
      </c>
      <c r="BM151" s="218" t="s">
        <v>499</v>
      </c>
    </row>
    <row r="152" s="11" customFormat="1" ht="22.8" customHeight="1">
      <c r="A152" s="11"/>
      <c r="B152" s="193"/>
      <c r="C152" s="194"/>
      <c r="D152" s="195" t="s">
        <v>77</v>
      </c>
      <c r="E152" s="231" t="s">
        <v>179</v>
      </c>
      <c r="F152" s="231" t="s">
        <v>349</v>
      </c>
      <c r="G152" s="194"/>
      <c r="H152" s="194"/>
      <c r="I152" s="197"/>
      <c r="J152" s="232">
        <f>BK152</f>
        <v>0</v>
      </c>
      <c r="K152" s="194"/>
      <c r="L152" s="199"/>
      <c r="M152" s="200"/>
      <c r="N152" s="201"/>
      <c r="O152" s="201"/>
      <c r="P152" s="202">
        <f>SUM(P153:P190)</f>
        <v>0</v>
      </c>
      <c r="Q152" s="201"/>
      <c r="R152" s="202">
        <f>SUM(R153:R190)</f>
        <v>2.4531555959000002</v>
      </c>
      <c r="S152" s="201"/>
      <c r="T152" s="203">
        <f>SUM(T153:T190)</f>
        <v>1.3270076000000002</v>
      </c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R152" s="204" t="s">
        <v>86</v>
      </c>
      <c r="AT152" s="205" t="s">
        <v>77</v>
      </c>
      <c r="AU152" s="205" t="s">
        <v>86</v>
      </c>
      <c r="AY152" s="204" t="s">
        <v>144</v>
      </c>
      <c r="BK152" s="206">
        <f>SUM(BK153:BK190)</f>
        <v>0</v>
      </c>
    </row>
    <row r="153" s="2" customFormat="1" ht="16.5" customHeight="1">
      <c r="A153" s="35"/>
      <c r="B153" s="36"/>
      <c r="C153" s="207" t="s">
        <v>325</v>
      </c>
      <c r="D153" s="207" t="s">
        <v>147</v>
      </c>
      <c r="E153" s="208" t="s">
        <v>500</v>
      </c>
      <c r="F153" s="209" t="s">
        <v>501</v>
      </c>
      <c r="G153" s="210" t="s">
        <v>234</v>
      </c>
      <c r="H153" s="211">
        <v>65.530000000000001</v>
      </c>
      <c r="I153" s="212"/>
      <c r="J153" s="213">
        <f>ROUND(I153*H153,2)</f>
        <v>0</v>
      </c>
      <c r="K153" s="209" t="s">
        <v>151</v>
      </c>
      <c r="L153" s="41"/>
      <c r="M153" s="214" t="s">
        <v>1</v>
      </c>
      <c r="N153" s="215" t="s">
        <v>43</v>
      </c>
      <c r="O153" s="88"/>
      <c r="P153" s="216">
        <f>O153*H153</f>
        <v>0</v>
      </c>
      <c r="Q153" s="216">
        <v>0</v>
      </c>
      <c r="R153" s="216">
        <f>Q153*H153</f>
        <v>0</v>
      </c>
      <c r="S153" s="216">
        <v>0.014919999999999999</v>
      </c>
      <c r="T153" s="217">
        <f>S153*H153</f>
        <v>0.97770760000000001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8" t="s">
        <v>213</v>
      </c>
      <c r="AT153" s="218" t="s">
        <v>147</v>
      </c>
      <c r="AU153" s="218" t="s">
        <v>88</v>
      </c>
      <c r="AY153" s="14" t="s">
        <v>144</v>
      </c>
      <c r="BE153" s="219">
        <f>IF(N153="základní",J153,0)</f>
        <v>0</v>
      </c>
      <c r="BF153" s="219">
        <f>IF(N153="snížená",J153,0)</f>
        <v>0</v>
      </c>
      <c r="BG153" s="219">
        <f>IF(N153="zákl. přenesená",J153,0)</f>
        <v>0</v>
      </c>
      <c r="BH153" s="219">
        <f>IF(N153="sníž. přenesená",J153,0)</f>
        <v>0</v>
      </c>
      <c r="BI153" s="219">
        <f>IF(N153="nulová",J153,0)</f>
        <v>0</v>
      </c>
      <c r="BJ153" s="14" t="s">
        <v>86</v>
      </c>
      <c r="BK153" s="219">
        <f>ROUND(I153*H153,2)</f>
        <v>0</v>
      </c>
      <c r="BL153" s="14" t="s">
        <v>213</v>
      </c>
      <c r="BM153" s="218" t="s">
        <v>502</v>
      </c>
    </row>
    <row r="154" s="2" customFormat="1" ht="24.15" customHeight="1">
      <c r="A154" s="35"/>
      <c r="B154" s="36"/>
      <c r="C154" s="207" t="s">
        <v>329</v>
      </c>
      <c r="D154" s="207" t="s">
        <v>147</v>
      </c>
      <c r="E154" s="208" t="s">
        <v>503</v>
      </c>
      <c r="F154" s="209" t="s">
        <v>504</v>
      </c>
      <c r="G154" s="210" t="s">
        <v>177</v>
      </c>
      <c r="H154" s="211">
        <v>2</v>
      </c>
      <c r="I154" s="212"/>
      <c r="J154" s="213">
        <f>ROUND(I154*H154,2)</f>
        <v>0</v>
      </c>
      <c r="K154" s="209" t="s">
        <v>151</v>
      </c>
      <c r="L154" s="41"/>
      <c r="M154" s="214" t="s">
        <v>1</v>
      </c>
      <c r="N154" s="215" t="s">
        <v>43</v>
      </c>
      <c r="O154" s="88"/>
      <c r="P154" s="216">
        <f>O154*H154</f>
        <v>0</v>
      </c>
      <c r="Q154" s="216">
        <v>1.6739999999999999E-05</v>
      </c>
      <c r="R154" s="216">
        <f>Q154*H154</f>
        <v>3.3479999999999998E-05</v>
      </c>
      <c r="S154" s="216">
        <v>0.039</v>
      </c>
      <c r="T154" s="217">
        <f>S154*H154</f>
        <v>0.078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8" t="s">
        <v>161</v>
      </c>
      <c r="AT154" s="218" t="s">
        <v>147</v>
      </c>
      <c r="AU154" s="218" t="s">
        <v>88</v>
      </c>
      <c r="AY154" s="14" t="s">
        <v>144</v>
      </c>
      <c r="BE154" s="219">
        <f>IF(N154="základní",J154,0)</f>
        <v>0</v>
      </c>
      <c r="BF154" s="219">
        <f>IF(N154="snížená",J154,0)</f>
        <v>0</v>
      </c>
      <c r="BG154" s="219">
        <f>IF(N154="zákl. přenesená",J154,0)</f>
        <v>0</v>
      </c>
      <c r="BH154" s="219">
        <f>IF(N154="sníž. přenesená",J154,0)</f>
        <v>0</v>
      </c>
      <c r="BI154" s="219">
        <f>IF(N154="nulová",J154,0)</f>
        <v>0</v>
      </c>
      <c r="BJ154" s="14" t="s">
        <v>86</v>
      </c>
      <c r="BK154" s="219">
        <f>ROUND(I154*H154,2)</f>
        <v>0</v>
      </c>
      <c r="BL154" s="14" t="s">
        <v>161</v>
      </c>
      <c r="BM154" s="218" t="s">
        <v>505</v>
      </c>
    </row>
    <row r="155" s="2" customFormat="1" ht="24.15" customHeight="1">
      <c r="A155" s="35"/>
      <c r="B155" s="36"/>
      <c r="C155" s="207" t="s">
        <v>333</v>
      </c>
      <c r="D155" s="207" t="s">
        <v>147</v>
      </c>
      <c r="E155" s="208" t="s">
        <v>506</v>
      </c>
      <c r="F155" s="209" t="s">
        <v>507</v>
      </c>
      <c r="G155" s="210" t="s">
        <v>177</v>
      </c>
      <c r="H155" s="211">
        <v>1</v>
      </c>
      <c r="I155" s="212"/>
      <c r="J155" s="213">
        <f>ROUND(I155*H155,2)</f>
        <v>0</v>
      </c>
      <c r="K155" s="209" t="s">
        <v>151</v>
      </c>
      <c r="L155" s="41"/>
      <c r="M155" s="214" t="s">
        <v>1</v>
      </c>
      <c r="N155" s="215" t="s">
        <v>43</v>
      </c>
      <c r="O155" s="88"/>
      <c r="P155" s="216">
        <f>O155*H155</f>
        <v>0</v>
      </c>
      <c r="Q155" s="216">
        <v>1.6739999999999999E-05</v>
      </c>
      <c r="R155" s="216">
        <f>Q155*H155</f>
        <v>1.6739999999999999E-05</v>
      </c>
      <c r="S155" s="216">
        <v>0.053999999999999999</v>
      </c>
      <c r="T155" s="217">
        <f>S155*H155</f>
        <v>0.053999999999999999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8" t="s">
        <v>213</v>
      </c>
      <c r="AT155" s="218" t="s">
        <v>147</v>
      </c>
      <c r="AU155" s="218" t="s">
        <v>88</v>
      </c>
      <c r="AY155" s="14" t="s">
        <v>144</v>
      </c>
      <c r="BE155" s="219">
        <f>IF(N155="základní",J155,0)</f>
        <v>0</v>
      </c>
      <c r="BF155" s="219">
        <f>IF(N155="snížená",J155,0)</f>
        <v>0</v>
      </c>
      <c r="BG155" s="219">
        <f>IF(N155="zákl. přenesená",J155,0)</f>
        <v>0</v>
      </c>
      <c r="BH155" s="219">
        <f>IF(N155="sníž. přenesená",J155,0)</f>
        <v>0</v>
      </c>
      <c r="BI155" s="219">
        <f>IF(N155="nulová",J155,0)</f>
        <v>0</v>
      </c>
      <c r="BJ155" s="14" t="s">
        <v>86</v>
      </c>
      <c r="BK155" s="219">
        <f>ROUND(I155*H155,2)</f>
        <v>0</v>
      </c>
      <c r="BL155" s="14" t="s">
        <v>213</v>
      </c>
      <c r="BM155" s="218" t="s">
        <v>508</v>
      </c>
    </row>
    <row r="156" s="2" customFormat="1" ht="24.15" customHeight="1">
      <c r="A156" s="35"/>
      <c r="B156" s="36"/>
      <c r="C156" s="207" t="s">
        <v>337</v>
      </c>
      <c r="D156" s="207" t="s">
        <v>147</v>
      </c>
      <c r="E156" s="208" t="s">
        <v>509</v>
      </c>
      <c r="F156" s="209" t="s">
        <v>510</v>
      </c>
      <c r="G156" s="210" t="s">
        <v>234</v>
      </c>
      <c r="H156" s="211">
        <v>65.530000000000001</v>
      </c>
      <c r="I156" s="212"/>
      <c r="J156" s="213">
        <f>ROUND(I156*H156,2)</f>
        <v>0</v>
      </c>
      <c r="K156" s="209" t="s">
        <v>151</v>
      </c>
      <c r="L156" s="41"/>
      <c r="M156" s="214" t="s">
        <v>1</v>
      </c>
      <c r="N156" s="215" t="s">
        <v>43</v>
      </c>
      <c r="O156" s="88"/>
      <c r="P156" s="216">
        <f>O156*H156</f>
        <v>0</v>
      </c>
      <c r="Q156" s="216">
        <v>4.7999999999999996E-07</v>
      </c>
      <c r="R156" s="216">
        <f>Q156*H156</f>
        <v>3.1454399999999995E-05</v>
      </c>
      <c r="S156" s="216">
        <v>0</v>
      </c>
      <c r="T156" s="21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8" t="s">
        <v>161</v>
      </c>
      <c r="AT156" s="218" t="s">
        <v>147</v>
      </c>
      <c r="AU156" s="218" t="s">
        <v>88</v>
      </c>
      <c r="AY156" s="14" t="s">
        <v>144</v>
      </c>
      <c r="BE156" s="219">
        <f>IF(N156="základní",J156,0)</f>
        <v>0</v>
      </c>
      <c r="BF156" s="219">
        <f>IF(N156="snížená",J156,0)</f>
        <v>0</v>
      </c>
      <c r="BG156" s="219">
        <f>IF(N156="zákl. přenesená",J156,0)</f>
        <v>0</v>
      </c>
      <c r="BH156" s="219">
        <f>IF(N156="sníž. přenesená",J156,0)</f>
        <v>0</v>
      </c>
      <c r="BI156" s="219">
        <f>IF(N156="nulová",J156,0)</f>
        <v>0</v>
      </c>
      <c r="BJ156" s="14" t="s">
        <v>86</v>
      </c>
      <c r="BK156" s="219">
        <f>ROUND(I156*H156,2)</f>
        <v>0</v>
      </c>
      <c r="BL156" s="14" t="s">
        <v>161</v>
      </c>
      <c r="BM156" s="218" t="s">
        <v>511</v>
      </c>
    </row>
    <row r="157" s="2" customFormat="1" ht="24.15" customHeight="1">
      <c r="A157" s="35"/>
      <c r="B157" s="36"/>
      <c r="C157" s="233" t="s">
        <v>341</v>
      </c>
      <c r="D157" s="233" t="s">
        <v>307</v>
      </c>
      <c r="E157" s="234" t="s">
        <v>512</v>
      </c>
      <c r="F157" s="235" t="s">
        <v>513</v>
      </c>
      <c r="G157" s="236" t="s">
        <v>234</v>
      </c>
      <c r="H157" s="237">
        <v>66.840999999999994</v>
      </c>
      <c r="I157" s="238"/>
      <c r="J157" s="239">
        <f>ROUND(I157*H157,2)</f>
        <v>0</v>
      </c>
      <c r="K157" s="235" t="s">
        <v>274</v>
      </c>
      <c r="L157" s="240"/>
      <c r="M157" s="241" t="s">
        <v>1</v>
      </c>
      <c r="N157" s="242" t="s">
        <v>43</v>
      </c>
      <c r="O157" s="88"/>
      <c r="P157" s="216">
        <f>O157*H157</f>
        <v>0</v>
      </c>
      <c r="Q157" s="216">
        <v>0.021499999999999998</v>
      </c>
      <c r="R157" s="216">
        <f>Q157*H157</f>
        <v>1.4370814999999997</v>
      </c>
      <c r="S157" s="216">
        <v>0</v>
      </c>
      <c r="T157" s="21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8" t="s">
        <v>179</v>
      </c>
      <c r="AT157" s="218" t="s">
        <v>307</v>
      </c>
      <c r="AU157" s="218" t="s">
        <v>88</v>
      </c>
      <c r="AY157" s="14" t="s">
        <v>144</v>
      </c>
      <c r="BE157" s="219">
        <f>IF(N157="základní",J157,0)</f>
        <v>0</v>
      </c>
      <c r="BF157" s="219">
        <f>IF(N157="snížená",J157,0)</f>
        <v>0</v>
      </c>
      <c r="BG157" s="219">
        <f>IF(N157="zákl. přenesená",J157,0)</f>
        <v>0</v>
      </c>
      <c r="BH157" s="219">
        <f>IF(N157="sníž. přenesená",J157,0)</f>
        <v>0</v>
      </c>
      <c r="BI157" s="219">
        <f>IF(N157="nulová",J157,0)</f>
        <v>0</v>
      </c>
      <c r="BJ157" s="14" t="s">
        <v>86</v>
      </c>
      <c r="BK157" s="219">
        <f>ROUND(I157*H157,2)</f>
        <v>0</v>
      </c>
      <c r="BL157" s="14" t="s">
        <v>161</v>
      </c>
      <c r="BM157" s="218" t="s">
        <v>514</v>
      </c>
    </row>
    <row r="158" s="2" customFormat="1" ht="24.15" customHeight="1">
      <c r="A158" s="35"/>
      <c r="B158" s="36"/>
      <c r="C158" s="207" t="s">
        <v>345</v>
      </c>
      <c r="D158" s="207" t="s">
        <v>147</v>
      </c>
      <c r="E158" s="208" t="s">
        <v>515</v>
      </c>
      <c r="F158" s="209" t="s">
        <v>516</v>
      </c>
      <c r="G158" s="210" t="s">
        <v>177</v>
      </c>
      <c r="H158" s="211">
        <v>5</v>
      </c>
      <c r="I158" s="212"/>
      <c r="J158" s="213">
        <f>ROUND(I158*H158,2)</f>
        <v>0</v>
      </c>
      <c r="K158" s="209" t="s">
        <v>151</v>
      </c>
      <c r="L158" s="41"/>
      <c r="M158" s="214" t="s">
        <v>1</v>
      </c>
      <c r="N158" s="215" t="s">
        <v>43</v>
      </c>
      <c r="O158" s="88"/>
      <c r="P158" s="216">
        <f>O158*H158</f>
        <v>0</v>
      </c>
      <c r="Q158" s="216">
        <v>0</v>
      </c>
      <c r="R158" s="216">
        <f>Q158*H158</f>
        <v>0</v>
      </c>
      <c r="S158" s="216">
        <v>0</v>
      </c>
      <c r="T158" s="21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8" t="s">
        <v>161</v>
      </c>
      <c r="AT158" s="218" t="s">
        <v>147</v>
      </c>
      <c r="AU158" s="218" t="s">
        <v>88</v>
      </c>
      <c r="AY158" s="14" t="s">
        <v>144</v>
      </c>
      <c r="BE158" s="219">
        <f>IF(N158="základní",J158,0)</f>
        <v>0</v>
      </c>
      <c r="BF158" s="219">
        <f>IF(N158="snížená",J158,0)</f>
        <v>0</v>
      </c>
      <c r="BG158" s="219">
        <f>IF(N158="zákl. přenesená",J158,0)</f>
        <v>0</v>
      </c>
      <c r="BH158" s="219">
        <f>IF(N158="sníž. přenesená",J158,0)</f>
        <v>0</v>
      </c>
      <c r="BI158" s="219">
        <f>IF(N158="nulová",J158,0)</f>
        <v>0</v>
      </c>
      <c r="BJ158" s="14" t="s">
        <v>86</v>
      </c>
      <c r="BK158" s="219">
        <f>ROUND(I158*H158,2)</f>
        <v>0</v>
      </c>
      <c r="BL158" s="14" t="s">
        <v>161</v>
      </c>
      <c r="BM158" s="218" t="s">
        <v>517</v>
      </c>
    </row>
    <row r="159" s="2" customFormat="1" ht="33" customHeight="1">
      <c r="A159" s="35"/>
      <c r="B159" s="36"/>
      <c r="C159" s="233" t="s">
        <v>350</v>
      </c>
      <c r="D159" s="233" t="s">
        <v>307</v>
      </c>
      <c r="E159" s="234" t="s">
        <v>518</v>
      </c>
      <c r="F159" s="235" t="s">
        <v>519</v>
      </c>
      <c r="G159" s="236" t="s">
        <v>177</v>
      </c>
      <c r="H159" s="237">
        <v>1</v>
      </c>
      <c r="I159" s="238"/>
      <c r="J159" s="239">
        <f>ROUND(I159*H159,2)</f>
        <v>0</v>
      </c>
      <c r="K159" s="235" t="s">
        <v>274</v>
      </c>
      <c r="L159" s="240"/>
      <c r="M159" s="241" t="s">
        <v>1</v>
      </c>
      <c r="N159" s="242" t="s">
        <v>43</v>
      </c>
      <c r="O159" s="88"/>
      <c r="P159" s="216">
        <f>O159*H159</f>
        <v>0</v>
      </c>
      <c r="Q159" s="216">
        <v>0.0088000000000000005</v>
      </c>
      <c r="R159" s="216">
        <f>Q159*H159</f>
        <v>0.0088000000000000005</v>
      </c>
      <c r="S159" s="216">
        <v>0</v>
      </c>
      <c r="T159" s="21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8" t="s">
        <v>179</v>
      </c>
      <c r="AT159" s="218" t="s">
        <v>307</v>
      </c>
      <c r="AU159" s="218" t="s">
        <v>88</v>
      </c>
      <c r="AY159" s="14" t="s">
        <v>144</v>
      </c>
      <c r="BE159" s="219">
        <f>IF(N159="základní",J159,0)</f>
        <v>0</v>
      </c>
      <c r="BF159" s="219">
        <f>IF(N159="snížená",J159,0)</f>
        <v>0</v>
      </c>
      <c r="BG159" s="219">
        <f>IF(N159="zákl. přenesená",J159,0)</f>
        <v>0</v>
      </c>
      <c r="BH159" s="219">
        <f>IF(N159="sníž. přenesená",J159,0)</f>
        <v>0</v>
      </c>
      <c r="BI159" s="219">
        <f>IF(N159="nulová",J159,0)</f>
        <v>0</v>
      </c>
      <c r="BJ159" s="14" t="s">
        <v>86</v>
      </c>
      <c r="BK159" s="219">
        <f>ROUND(I159*H159,2)</f>
        <v>0</v>
      </c>
      <c r="BL159" s="14" t="s">
        <v>161</v>
      </c>
      <c r="BM159" s="218" t="s">
        <v>520</v>
      </c>
    </row>
    <row r="160" s="2" customFormat="1" ht="24.15" customHeight="1">
      <c r="A160" s="35"/>
      <c r="B160" s="36"/>
      <c r="C160" s="233" t="s">
        <v>354</v>
      </c>
      <c r="D160" s="233" t="s">
        <v>307</v>
      </c>
      <c r="E160" s="234" t="s">
        <v>521</v>
      </c>
      <c r="F160" s="235" t="s">
        <v>522</v>
      </c>
      <c r="G160" s="236" t="s">
        <v>177</v>
      </c>
      <c r="H160" s="237">
        <v>1</v>
      </c>
      <c r="I160" s="238"/>
      <c r="J160" s="239">
        <f>ROUND(I160*H160,2)</f>
        <v>0</v>
      </c>
      <c r="K160" s="235" t="s">
        <v>248</v>
      </c>
      <c r="L160" s="240"/>
      <c r="M160" s="241" t="s">
        <v>1</v>
      </c>
      <c r="N160" s="242" t="s">
        <v>43</v>
      </c>
      <c r="O160" s="88"/>
      <c r="P160" s="216">
        <f>O160*H160</f>
        <v>0</v>
      </c>
      <c r="Q160" s="216">
        <v>0.0088000000000000005</v>
      </c>
      <c r="R160" s="216">
        <f>Q160*H160</f>
        <v>0.0088000000000000005</v>
      </c>
      <c r="S160" s="216">
        <v>0</v>
      </c>
      <c r="T160" s="21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8" t="s">
        <v>179</v>
      </c>
      <c r="AT160" s="218" t="s">
        <v>307</v>
      </c>
      <c r="AU160" s="218" t="s">
        <v>88</v>
      </c>
      <c r="AY160" s="14" t="s">
        <v>144</v>
      </c>
      <c r="BE160" s="219">
        <f>IF(N160="základní",J160,0)</f>
        <v>0</v>
      </c>
      <c r="BF160" s="219">
        <f>IF(N160="snížená",J160,0)</f>
        <v>0</v>
      </c>
      <c r="BG160" s="219">
        <f>IF(N160="zákl. přenesená",J160,0)</f>
        <v>0</v>
      </c>
      <c r="BH160" s="219">
        <f>IF(N160="sníž. přenesená",J160,0)</f>
        <v>0</v>
      </c>
      <c r="BI160" s="219">
        <f>IF(N160="nulová",J160,0)</f>
        <v>0</v>
      </c>
      <c r="BJ160" s="14" t="s">
        <v>86</v>
      </c>
      <c r="BK160" s="219">
        <f>ROUND(I160*H160,2)</f>
        <v>0</v>
      </c>
      <c r="BL160" s="14" t="s">
        <v>161</v>
      </c>
      <c r="BM160" s="218" t="s">
        <v>523</v>
      </c>
    </row>
    <row r="161" s="2" customFormat="1" ht="24.15" customHeight="1">
      <c r="A161" s="35"/>
      <c r="B161" s="36"/>
      <c r="C161" s="233" t="s">
        <v>358</v>
      </c>
      <c r="D161" s="233" t="s">
        <v>307</v>
      </c>
      <c r="E161" s="234" t="s">
        <v>524</v>
      </c>
      <c r="F161" s="235" t="s">
        <v>525</v>
      </c>
      <c r="G161" s="236" t="s">
        <v>177</v>
      </c>
      <c r="H161" s="237">
        <v>1</v>
      </c>
      <c r="I161" s="238"/>
      <c r="J161" s="239">
        <f>ROUND(I161*H161,2)</f>
        <v>0</v>
      </c>
      <c r="K161" s="235" t="s">
        <v>274</v>
      </c>
      <c r="L161" s="240"/>
      <c r="M161" s="241" t="s">
        <v>1</v>
      </c>
      <c r="N161" s="242" t="s">
        <v>43</v>
      </c>
      <c r="O161" s="88"/>
      <c r="P161" s="216">
        <f>O161*H161</f>
        <v>0</v>
      </c>
      <c r="Q161" s="216">
        <v>0.010800000000000001</v>
      </c>
      <c r="R161" s="216">
        <f>Q161*H161</f>
        <v>0.010800000000000001</v>
      </c>
      <c r="S161" s="216">
        <v>0</v>
      </c>
      <c r="T161" s="21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8" t="s">
        <v>179</v>
      </c>
      <c r="AT161" s="218" t="s">
        <v>307</v>
      </c>
      <c r="AU161" s="218" t="s">
        <v>88</v>
      </c>
      <c r="AY161" s="14" t="s">
        <v>144</v>
      </c>
      <c r="BE161" s="219">
        <f>IF(N161="základní",J161,0)</f>
        <v>0</v>
      </c>
      <c r="BF161" s="219">
        <f>IF(N161="snížená",J161,0)</f>
        <v>0</v>
      </c>
      <c r="BG161" s="219">
        <f>IF(N161="zákl. přenesená",J161,0)</f>
        <v>0</v>
      </c>
      <c r="BH161" s="219">
        <f>IF(N161="sníž. přenesená",J161,0)</f>
        <v>0</v>
      </c>
      <c r="BI161" s="219">
        <f>IF(N161="nulová",J161,0)</f>
        <v>0</v>
      </c>
      <c r="BJ161" s="14" t="s">
        <v>86</v>
      </c>
      <c r="BK161" s="219">
        <f>ROUND(I161*H161,2)</f>
        <v>0</v>
      </c>
      <c r="BL161" s="14" t="s">
        <v>161</v>
      </c>
      <c r="BM161" s="218" t="s">
        <v>526</v>
      </c>
    </row>
    <row r="162" s="2" customFormat="1" ht="16.5" customHeight="1">
      <c r="A162" s="35"/>
      <c r="B162" s="36"/>
      <c r="C162" s="233" t="s">
        <v>362</v>
      </c>
      <c r="D162" s="233" t="s">
        <v>307</v>
      </c>
      <c r="E162" s="234" t="s">
        <v>527</v>
      </c>
      <c r="F162" s="235" t="s">
        <v>528</v>
      </c>
      <c r="G162" s="236" t="s">
        <v>177</v>
      </c>
      <c r="H162" s="237">
        <v>1</v>
      </c>
      <c r="I162" s="238"/>
      <c r="J162" s="239">
        <f>ROUND(I162*H162,2)</f>
        <v>0</v>
      </c>
      <c r="K162" s="235" t="s">
        <v>1</v>
      </c>
      <c r="L162" s="240"/>
      <c r="M162" s="241" t="s">
        <v>1</v>
      </c>
      <c r="N162" s="242" t="s">
        <v>43</v>
      </c>
      <c r="O162" s="88"/>
      <c r="P162" s="216">
        <f>O162*H162</f>
        <v>0</v>
      </c>
      <c r="Q162" s="216">
        <v>0.0040000000000000001</v>
      </c>
      <c r="R162" s="216">
        <f>Q162*H162</f>
        <v>0.0040000000000000001</v>
      </c>
      <c r="S162" s="216">
        <v>0</v>
      </c>
      <c r="T162" s="21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8" t="s">
        <v>179</v>
      </c>
      <c r="AT162" s="218" t="s">
        <v>307</v>
      </c>
      <c r="AU162" s="218" t="s">
        <v>88</v>
      </c>
      <c r="AY162" s="14" t="s">
        <v>144</v>
      </c>
      <c r="BE162" s="219">
        <f>IF(N162="základní",J162,0)</f>
        <v>0</v>
      </c>
      <c r="BF162" s="219">
        <f>IF(N162="snížená",J162,0)</f>
        <v>0</v>
      </c>
      <c r="BG162" s="219">
        <f>IF(N162="zákl. přenesená",J162,0)</f>
        <v>0</v>
      </c>
      <c r="BH162" s="219">
        <f>IF(N162="sníž. přenesená",J162,0)</f>
        <v>0</v>
      </c>
      <c r="BI162" s="219">
        <f>IF(N162="nulová",J162,0)</f>
        <v>0</v>
      </c>
      <c r="BJ162" s="14" t="s">
        <v>86</v>
      </c>
      <c r="BK162" s="219">
        <f>ROUND(I162*H162,2)</f>
        <v>0</v>
      </c>
      <c r="BL162" s="14" t="s">
        <v>161</v>
      </c>
      <c r="BM162" s="218" t="s">
        <v>529</v>
      </c>
    </row>
    <row r="163" s="2" customFormat="1">
      <c r="A163" s="35"/>
      <c r="B163" s="36"/>
      <c r="C163" s="37"/>
      <c r="D163" s="243" t="s">
        <v>530</v>
      </c>
      <c r="E163" s="37"/>
      <c r="F163" s="244" t="s">
        <v>531</v>
      </c>
      <c r="G163" s="37"/>
      <c r="H163" s="37"/>
      <c r="I163" s="245"/>
      <c r="J163" s="37"/>
      <c r="K163" s="37"/>
      <c r="L163" s="41"/>
      <c r="M163" s="246"/>
      <c r="N163" s="247"/>
      <c r="O163" s="88"/>
      <c r="P163" s="88"/>
      <c r="Q163" s="88"/>
      <c r="R163" s="88"/>
      <c r="S163" s="88"/>
      <c r="T163" s="89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T163" s="14" t="s">
        <v>530</v>
      </c>
      <c r="AU163" s="14" t="s">
        <v>88</v>
      </c>
    </row>
    <row r="164" s="2" customFormat="1" ht="16.5" customHeight="1">
      <c r="A164" s="35"/>
      <c r="B164" s="36"/>
      <c r="C164" s="233" t="s">
        <v>367</v>
      </c>
      <c r="D164" s="233" t="s">
        <v>307</v>
      </c>
      <c r="E164" s="234" t="s">
        <v>532</v>
      </c>
      <c r="F164" s="235" t="s">
        <v>533</v>
      </c>
      <c r="G164" s="236" t="s">
        <v>177</v>
      </c>
      <c r="H164" s="237">
        <v>1</v>
      </c>
      <c r="I164" s="238"/>
      <c r="J164" s="239">
        <f>ROUND(I164*H164,2)</f>
        <v>0</v>
      </c>
      <c r="K164" s="235" t="s">
        <v>1</v>
      </c>
      <c r="L164" s="240"/>
      <c r="M164" s="241" t="s">
        <v>1</v>
      </c>
      <c r="N164" s="242" t="s">
        <v>43</v>
      </c>
      <c r="O164" s="88"/>
      <c r="P164" s="216">
        <f>O164*H164</f>
        <v>0</v>
      </c>
      <c r="Q164" s="216">
        <v>0.0040000000000000001</v>
      </c>
      <c r="R164" s="216">
        <f>Q164*H164</f>
        <v>0.0040000000000000001</v>
      </c>
      <c r="S164" s="216">
        <v>0</v>
      </c>
      <c r="T164" s="21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8" t="s">
        <v>179</v>
      </c>
      <c r="AT164" s="218" t="s">
        <v>307</v>
      </c>
      <c r="AU164" s="218" t="s">
        <v>88</v>
      </c>
      <c r="AY164" s="14" t="s">
        <v>144</v>
      </c>
      <c r="BE164" s="219">
        <f>IF(N164="základní",J164,0)</f>
        <v>0</v>
      </c>
      <c r="BF164" s="219">
        <f>IF(N164="snížená",J164,0)</f>
        <v>0</v>
      </c>
      <c r="BG164" s="219">
        <f>IF(N164="zákl. přenesená",J164,0)</f>
        <v>0</v>
      </c>
      <c r="BH164" s="219">
        <f>IF(N164="sníž. přenesená",J164,0)</f>
        <v>0</v>
      </c>
      <c r="BI164" s="219">
        <f>IF(N164="nulová",J164,0)</f>
        <v>0</v>
      </c>
      <c r="BJ164" s="14" t="s">
        <v>86</v>
      </c>
      <c r="BK164" s="219">
        <f>ROUND(I164*H164,2)</f>
        <v>0</v>
      </c>
      <c r="BL164" s="14" t="s">
        <v>161</v>
      </c>
      <c r="BM164" s="218" t="s">
        <v>534</v>
      </c>
    </row>
    <row r="165" s="2" customFormat="1">
      <c r="A165" s="35"/>
      <c r="B165" s="36"/>
      <c r="C165" s="37"/>
      <c r="D165" s="243" t="s">
        <v>530</v>
      </c>
      <c r="E165" s="37"/>
      <c r="F165" s="244" t="s">
        <v>531</v>
      </c>
      <c r="G165" s="37"/>
      <c r="H165" s="37"/>
      <c r="I165" s="245"/>
      <c r="J165" s="37"/>
      <c r="K165" s="37"/>
      <c r="L165" s="41"/>
      <c r="M165" s="246"/>
      <c r="N165" s="247"/>
      <c r="O165" s="88"/>
      <c r="P165" s="88"/>
      <c r="Q165" s="88"/>
      <c r="R165" s="88"/>
      <c r="S165" s="88"/>
      <c r="T165" s="89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T165" s="14" t="s">
        <v>530</v>
      </c>
      <c r="AU165" s="14" t="s">
        <v>88</v>
      </c>
    </row>
    <row r="166" s="2" customFormat="1" ht="24.15" customHeight="1">
      <c r="A166" s="35"/>
      <c r="B166" s="36"/>
      <c r="C166" s="207" t="s">
        <v>373</v>
      </c>
      <c r="D166" s="207" t="s">
        <v>147</v>
      </c>
      <c r="E166" s="208" t="s">
        <v>535</v>
      </c>
      <c r="F166" s="209" t="s">
        <v>536</v>
      </c>
      <c r="G166" s="210" t="s">
        <v>177</v>
      </c>
      <c r="H166" s="211">
        <v>1</v>
      </c>
      <c r="I166" s="212"/>
      <c r="J166" s="213">
        <f>ROUND(I166*H166,2)</f>
        <v>0</v>
      </c>
      <c r="K166" s="209" t="s">
        <v>151</v>
      </c>
      <c r="L166" s="41"/>
      <c r="M166" s="214" t="s">
        <v>1</v>
      </c>
      <c r="N166" s="215" t="s">
        <v>43</v>
      </c>
      <c r="O166" s="88"/>
      <c r="P166" s="216">
        <f>O166*H166</f>
        <v>0</v>
      </c>
      <c r="Q166" s="216">
        <v>0.0037984999999999998</v>
      </c>
      <c r="R166" s="216">
        <f>Q166*H166</f>
        <v>0.0037984999999999998</v>
      </c>
      <c r="S166" s="216">
        <v>0</v>
      </c>
      <c r="T166" s="21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8" t="s">
        <v>161</v>
      </c>
      <c r="AT166" s="218" t="s">
        <v>147</v>
      </c>
      <c r="AU166" s="218" t="s">
        <v>88</v>
      </c>
      <c r="AY166" s="14" t="s">
        <v>144</v>
      </c>
      <c r="BE166" s="219">
        <f>IF(N166="základní",J166,0)</f>
        <v>0</v>
      </c>
      <c r="BF166" s="219">
        <f>IF(N166="snížená",J166,0)</f>
        <v>0</v>
      </c>
      <c r="BG166" s="219">
        <f>IF(N166="zákl. přenesená",J166,0)</f>
        <v>0</v>
      </c>
      <c r="BH166" s="219">
        <f>IF(N166="sníž. přenesená",J166,0)</f>
        <v>0</v>
      </c>
      <c r="BI166" s="219">
        <f>IF(N166="nulová",J166,0)</f>
        <v>0</v>
      </c>
      <c r="BJ166" s="14" t="s">
        <v>86</v>
      </c>
      <c r="BK166" s="219">
        <f>ROUND(I166*H166,2)</f>
        <v>0</v>
      </c>
      <c r="BL166" s="14" t="s">
        <v>161</v>
      </c>
      <c r="BM166" s="218" t="s">
        <v>537</v>
      </c>
    </row>
    <row r="167" s="2" customFormat="1" ht="37.8" customHeight="1">
      <c r="A167" s="35"/>
      <c r="B167" s="36"/>
      <c r="C167" s="233" t="s">
        <v>377</v>
      </c>
      <c r="D167" s="233" t="s">
        <v>307</v>
      </c>
      <c r="E167" s="234" t="s">
        <v>538</v>
      </c>
      <c r="F167" s="235" t="s">
        <v>539</v>
      </c>
      <c r="G167" s="236" t="s">
        <v>177</v>
      </c>
      <c r="H167" s="237">
        <v>1</v>
      </c>
      <c r="I167" s="238"/>
      <c r="J167" s="239">
        <f>ROUND(I167*H167,2)</f>
        <v>0</v>
      </c>
      <c r="K167" s="235" t="s">
        <v>274</v>
      </c>
      <c r="L167" s="240"/>
      <c r="M167" s="241" t="s">
        <v>1</v>
      </c>
      <c r="N167" s="242" t="s">
        <v>43</v>
      </c>
      <c r="O167" s="88"/>
      <c r="P167" s="216">
        <f>O167*H167</f>
        <v>0</v>
      </c>
      <c r="Q167" s="216">
        <v>0.028400000000000002</v>
      </c>
      <c r="R167" s="216">
        <f>Q167*H167</f>
        <v>0.028400000000000002</v>
      </c>
      <c r="S167" s="216">
        <v>0</v>
      </c>
      <c r="T167" s="21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8" t="s">
        <v>179</v>
      </c>
      <c r="AT167" s="218" t="s">
        <v>307</v>
      </c>
      <c r="AU167" s="218" t="s">
        <v>88</v>
      </c>
      <c r="AY167" s="14" t="s">
        <v>144</v>
      </c>
      <c r="BE167" s="219">
        <f>IF(N167="základní",J167,0)</f>
        <v>0</v>
      </c>
      <c r="BF167" s="219">
        <f>IF(N167="snížená",J167,0)</f>
        <v>0</v>
      </c>
      <c r="BG167" s="219">
        <f>IF(N167="zákl. přenesená",J167,0)</f>
        <v>0</v>
      </c>
      <c r="BH167" s="219">
        <f>IF(N167="sníž. přenesená",J167,0)</f>
        <v>0</v>
      </c>
      <c r="BI167" s="219">
        <f>IF(N167="nulová",J167,0)</f>
        <v>0</v>
      </c>
      <c r="BJ167" s="14" t="s">
        <v>86</v>
      </c>
      <c r="BK167" s="219">
        <f>ROUND(I167*H167,2)</f>
        <v>0</v>
      </c>
      <c r="BL167" s="14" t="s">
        <v>161</v>
      </c>
      <c r="BM167" s="218" t="s">
        <v>540</v>
      </c>
    </row>
    <row r="168" s="2" customFormat="1" ht="21.75" customHeight="1">
      <c r="A168" s="35"/>
      <c r="B168" s="36"/>
      <c r="C168" s="207" t="s">
        <v>381</v>
      </c>
      <c r="D168" s="207" t="s">
        <v>147</v>
      </c>
      <c r="E168" s="208" t="s">
        <v>541</v>
      </c>
      <c r="F168" s="209" t="s">
        <v>542</v>
      </c>
      <c r="G168" s="210" t="s">
        <v>177</v>
      </c>
      <c r="H168" s="211">
        <v>1</v>
      </c>
      <c r="I168" s="212"/>
      <c r="J168" s="213">
        <f>ROUND(I168*H168,2)</f>
        <v>0</v>
      </c>
      <c r="K168" s="209" t="s">
        <v>151</v>
      </c>
      <c r="L168" s="41"/>
      <c r="M168" s="214" t="s">
        <v>1</v>
      </c>
      <c r="N168" s="215" t="s">
        <v>43</v>
      </c>
      <c r="O168" s="88"/>
      <c r="P168" s="216">
        <f>O168*H168</f>
        <v>0</v>
      </c>
      <c r="Q168" s="216">
        <v>0.00161652</v>
      </c>
      <c r="R168" s="216">
        <f>Q168*H168</f>
        <v>0.00161652</v>
      </c>
      <c r="S168" s="216">
        <v>0</v>
      </c>
      <c r="T168" s="21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8" t="s">
        <v>161</v>
      </c>
      <c r="AT168" s="218" t="s">
        <v>147</v>
      </c>
      <c r="AU168" s="218" t="s">
        <v>88</v>
      </c>
      <c r="AY168" s="14" t="s">
        <v>144</v>
      </c>
      <c r="BE168" s="219">
        <f>IF(N168="základní",J168,0)</f>
        <v>0</v>
      </c>
      <c r="BF168" s="219">
        <f>IF(N168="snížená",J168,0)</f>
        <v>0</v>
      </c>
      <c r="BG168" s="219">
        <f>IF(N168="zákl. přenesená",J168,0)</f>
        <v>0</v>
      </c>
      <c r="BH168" s="219">
        <f>IF(N168="sníž. přenesená",J168,0)</f>
        <v>0</v>
      </c>
      <c r="BI168" s="219">
        <f>IF(N168="nulová",J168,0)</f>
        <v>0</v>
      </c>
      <c r="BJ168" s="14" t="s">
        <v>86</v>
      </c>
      <c r="BK168" s="219">
        <f>ROUND(I168*H168,2)</f>
        <v>0</v>
      </c>
      <c r="BL168" s="14" t="s">
        <v>161</v>
      </c>
      <c r="BM168" s="218" t="s">
        <v>543</v>
      </c>
    </row>
    <row r="169" s="2" customFormat="1" ht="24.15" customHeight="1">
      <c r="A169" s="35"/>
      <c r="B169" s="36"/>
      <c r="C169" s="233" t="s">
        <v>385</v>
      </c>
      <c r="D169" s="233" t="s">
        <v>307</v>
      </c>
      <c r="E169" s="234" t="s">
        <v>544</v>
      </c>
      <c r="F169" s="235" t="s">
        <v>545</v>
      </c>
      <c r="G169" s="236" t="s">
        <v>177</v>
      </c>
      <c r="H169" s="237">
        <v>1</v>
      </c>
      <c r="I169" s="238"/>
      <c r="J169" s="239">
        <f>ROUND(I169*H169,2)</f>
        <v>0</v>
      </c>
      <c r="K169" s="235" t="s">
        <v>248</v>
      </c>
      <c r="L169" s="240"/>
      <c r="M169" s="241" t="s">
        <v>1</v>
      </c>
      <c r="N169" s="242" t="s">
        <v>43</v>
      </c>
      <c r="O169" s="88"/>
      <c r="P169" s="216">
        <f>O169*H169</f>
        <v>0</v>
      </c>
      <c r="Q169" s="216">
        <v>0.01847</v>
      </c>
      <c r="R169" s="216">
        <f>Q169*H169</f>
        <v>0.01847</v>
      </c>
      <c r="S169" s="216">
        <v>0</v>
      </c>
      <c r="T169" s="21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8" t="s">
        <v>179</v>
      </c>
      <c r="AT169" s="218" t="s">
        <v>307</v>
      </c>
      <c r="AU169" s="218" t="s">
        <v>88</v>
      </c>
      <c r="AY169" s="14" t="s">
        <v>144</v>
      </c>
      <c r="BE169" s="219">
        <f>IF(N169="základní",J169,0)</f>
        <v>0</v>
      </c>
      <c r="BF169" s="219">
        <f>IF(N169="snížená",J169,0)</f>
        <v>0</v>
      </c>
      <c r="BG169" s="219">
        <f>IF(N169="zákl. přenesená",J169,0)</f>
        <v>0</v>
      </c>
      <c r="BH169" s="219">
        <f>IF(N169="sníž. přenesená",J169,0)</f>
        <v>0</v>
      </c>
      <c r="BI169" s="219">
        <f>IF(N169="nulová",J169,0)</f>
        <v>0</v>
      </c>
      <c r="BJ169" s="14" t="s">
        <v>86</v>
      </c>
      <c r="BK169" s="219">
        <f>ROUND(I169*H169,2)</f>
        <v>0</v>
      </c>
      <c r="BL169" s="14" t="s">
        <v>161</v>
      </c>
      <c r="BM169" s="218" t="s">
        <v>546</v>
      </c>
    </row>
    <row r="170" s="2" customFormat="1" ht="21.75" customHeight="1">
      <c r="A170" s="35"/>
      <c r="B170" s="36"/>
      <c r="C170" s="207" t="s">
        <v>389</v>
      </c>
      <c r="D170" s="207" t="s">
        <v>147</v>
      </c>
      <c r="E170" s="208" t="s">
        <v>547</v>
      </c>
      <c r="F170" s="209" t="s">
        <v>548</v>
      </c>
      <c r="G170" s="210" t="s">
        <v>177</v>
      </c>
      <c r="H170" s="211">
        <v>1</v>
      </c>
      <c r="I170" s="212"/>
      <c r="J170" s="213">
        <f>ROUND(I170*H170,2)</f>
        <v>0</v>
      </c>
      <c r="K170" s="209" t="s">
        <v>151</v>
      </c>
      <c r="L170" s="41"/>
      <c r="M170" s="214" t="s">
        <v>1</v>
      </c>
      <c r="N170" s="215" t="s">
        <v>43</v>
      </c>
      <c r="O170" s="88"/>
      <c r="P170" s="216">
        <f>O170*H170</f>
        <v>0</v>
      </c>
      <c r="Q170" s="216">
        <v>0</v>
      </c>
      <c r="R170" s="216">
        <f>Q170*H170</f>
        <v>0</v>
      </c>
      <c r="S170" s="216">
        <v>0.017299999999999999</v>
      </c>
      <c r="T170" s="217">
        <f>S170*H170</f>
        <v>0.017299999999999999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8" t="s">
        <v>161</v>
      </c>
      <c r="AT170" s="218" t="s">
        <v>147</v>
      </c>
      <c r="AU170" s="218" t="s">
        <v>88</v>
      </c>
      <c r="AY170" s="14" t="s">
        <v>144</v>
      </c>
      <c r="BE170" s="219">
        <f>IF(N170="základní",J170,0)</f>
        <v>0</v>
      </c>
      <c r="BF170" s="219">
        <f>IF(N170="snížená",J170,0)</f>
        <v>0</v>
      </c>
      <c r="BG170" s="219">
        <f>IF(N170="zákl. přenesená",J170,0)</f>
        <v>0</v>
      </c>
      <c r="BH170" s="219">
        <f>IF(N170="sníž. přenesená",J170,0)</f>
        <v>0</v>
      </c>
      <c r="BI170" s="219">
        <f>IF(N170="nulová",J170,0)</f>
        <v>0</v>
      </c>
      <c r="BJ170" s="14" t="s">
        <v>86</v>
      </c>
      <c r="BK170" s="219">
        <f>ROUND(I170*H170,2)</f>
        <v>0</v>
      </c>
      <c r="BL170" s="14" t="s">
        <v>161</v>
      </c>
      <c r="BM170" s="218" t="s">
        <v>549</v>
      </c>
    </row>
    <row r="171" s="2" customFormat="1" ht="21.75" customHeight="1">
      <c r="A171" s="35"/>
      <c r="B171" s="36"/>
      <c r="C171" s="207" t="s">
        <v>393</v>
      </c>
      <c r="D171" s="207" t="s">
        <v>147</v>
      </c>
      <c r="E171" s="208" t="s">
        <v>550</v>
      </c>
      <c r="F171" s="209" t="s">
        <v>551</v>
      </c>
      <c r="G171" s="210" t="s">
        <v>177</v>
      </c>
      <c r="H171" s="211">
        <v>1</v>
      </c>
      <c r="I171" s="212"/>
      <c r="J171" s="213">
        <f>ROUND(I171*H171,2)</f>
        <v>0</v>
      </c>
      <c r="K171" s="209" t="s">
        <v>151</v>
      </c>
      <c r="L171" s="41"/>
      <c r="M171" s="214" t="s">
        <v>1</v>
      </c>
      <c r="N171" s="215" t="s">
        <v>43</v>
      </c>
      <c r="O171" s="88"/>
      <c r="P171" s="216">
        <f>O171*H171</f>
        <v>0</v>
      </c>
      <c r="Q171" s="216">
        <v>0.00165424</v>
      </c>
      <c r="R171" s="216">
        <f>Q171*H171</f>
        <v>0.00165424</v>
      </c>
      <c r="S171" s="216">
        <v>0</v>
      </c>
      <c r="T171" s="21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8" t="s">
        <v>161</v>
      </c>
      <c r="AT171" s="218" t="s">
        <v>147</v>
      </c>
      <c r="AU171" s="218" t="s">
        <v>88</v>
      </c>
      <c r="AY171" s="14" t="s">
        <v>144</v>
      </c>
      <c r="BE171" s="219">
        <f>IF(N171="základní",J171,0)</f>
        <v>0</v>
      </c>
      <c r="BF171" s="219">
        <f>IF(N171="snížená",J171,0)</f>
        <v>0</v>
      </c>
      <c r="BG171" s="219">
        <f>IF(N171="zákl. přenesená",J171,0)</f>
        <v>0</v>
      </c>
      <c r="BH171" s="219">
        <f>IF(N171="sníž. přenesená",J171,0)</f>
        <v>0</v>
      </c>
      <c r="BI171" s="219">
        <f>IF(N171="nulová",J171,0)</f>
        <v>0</v>
      </c>
      <c r="BJ171" s="14" t="s">
        <v>86</v>
      </c>
      <c r="BK171" s="219">
        <f>ROUND(I171*H171,2)</f>
        <v>0</v>
      </c>
      <c r="BL171" s="14" t="s">
        <v>161</v>
      </c>
      <c r="BM171" s="218" t="s">
        <v>552</v>
      </c>
    </row>
    <row r="172" s="2" customFormat="1" ht="24.15" customHeight="1">
      <c r="A172" s="35"/>
      <c r="B172" s="36"/>
      <c r="C172" s="233" t="s">
        <v>397</v>
      </c>
      <c r="D172" s="233" t="s">
        <v>307</v>
      </c>
      <c r="E172" s="234" t="s">
        <v>553</v>
      </c>
      <c r="F172" s="235" t="s">
        <v>554</v>
      </c>
      <c r="G172" s="236" t="s">
        <v>177</v>
      </c>
      <c r="H172" s="237">
        <v>1</v>
      </c>
      <c r="I172" s="238"/>
      <c r="J172" s="239">
        <f>ROUND(I172*H172,2)</f>
        <v>0</v>
      </c>
      <c r="K172" s="235" t="s">
        <v>274</v>
      </c>
      <c r="L172" s="240"/>
      <c r="M172" s="241" t="s">
        <v>1</v>
      </c>
      <c r="N172" s="242" t="s">
        <v>43</v>
      </c>
      <c r="O172" s="88"/>
      <c r="P172" s="216">
        <f>O172*H172</f>
        <v>0</v>
      </c>
      <c r="Q172" s="216">
        <v>0.023</v>
      </c>
      <c r="R172" s="216">
        <f>Q172*H172</f>
        <v>0.023</v>
      </c>
      <c r="S172" s="216">
        <v>0</v>
      </c>
      <c r="T172" s="21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8" t="s">
        <v>179</v>
      </c>
      <c r="AT172" s="218" t="s">
        <v>307</v>
      </c>
      <c r="AU172" s="218" t="s">
        <v>88</v>
      </c>
      <c r="AY172" s="14" t="s">
        <v>144</v>
      </c>
      <c r="BE172" s="219">
        <f>IF(N172="základní",J172,0)</f>
        <v>0</v>
      </c>
      <c r="BF172" s="219">
        <f>IF(N172="snížená",J172,0)</f>
        <v>0</v>
      </c>
      <c r="BG172" s="219">
        <f>IF(N172="zákl. přenesená",J172,0)</f>
        <v>0</v>
      </c>
      <c r="BH172" s="219">
        <f>IF(N172="sníž. přenesená",J172,0)</f>
        <v>0</v>
      </c>
      <c r="BI172" s="219">
        <f>IF(N172="nulová",J172,0)</f>
        <v>0</v>
      </c>
      <c r="BJ172" s="14" t="s">
        <v>86</v>
      </c>
      <c r="BK172" s="219">
        <f>ROUND(I172*H172,2)</f>
        <v>0</v>
      </c>
      <c r="BL172" s="14" t="s">
        <v>161</v>
      </c>
      <c r="BM172" s="218" t="s">
        <v>555</v>
      </c>
    </row>
    <row r="173" s="2" customFormat="1" ht="21.75" customHeight="1">
      <c r="A173" s="35"/>
      <c r="B173" s="36"/>
      <c r="C173" s="207" t="s">
        <v>403</v>
      </c>
      <c r="D173" s="207" t="s">
        <v>147</v>
      </c>
      <c r="E173" s="208" t="s">
        <v>556</v>
      </c>
      <c r="F173" s="209" t="s">
        <v>557</v>
      </c>
      <c r="G173" s="210" t="s">
        <v>234</v>
      </c>
      <c r="H173" s="211">
        <v>65.530000000000001</v>
      </c>
      <c r="I173" s="212"/>
      <c r="J173" s="213">
        <f>ROUND(I173*H173,2)</f>
        <v>0</v>
      </c>
      <c r="K173" s="209" t="s">
        <v>151</v>
      </c>
      <c r="L173" s="41"/>
      <c r="M173" s="214" t="s">
        <v>1</v>
      </c>
      <c r="N173" s="215" t="s">
        <v>43</v>
      </c>
      <c r="O173" s="88"/>
      <c r="P173" s="216">
        <f>O173*H173</f>
        <v>0</v>
      </c>
      <c r="Q173" s="216">
        <v>0</v>
      </c>
      <c r="R173" s="216">
        <f>Q173*H173</f>
        <v>0</v>
      </c>
      <c r="S173" s="216">
        <v>0</v>
      </c>
      <c r="T173" s="21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8" t="s">
        <v>161</v>
      </c>
      <c r="AT173" s="218" t="s">
        <v>147</v>
      </c>
      <c r="AU173" s="218" t="s">
        <v>88</v>
      </c>
      <c r="AY173" s="14" t="s">
        <v>144</v>
      </c>
      <c r="BE173" s="219">
        <f>IF(N173="základní",J173,0)</f>
        <v>0</v>
      </c>
      <c r="BF173" s="219">
        <f>IF(N173="snížená",J173,0)</f>
        <v>0</v>
      </c>
      <c r="BG173" s="219">
        <f>IF(N173="zákl. přenesená",J173,0)</f>
        <v>0</v>
      </c>
      <c r="BH173" s="219">
        <f>IF(N173="sníž. přenesená",J173,0)</f>
        <v>0</v>
      </c>
      <c r="BI173" s="219">
        <f>IF(N173="nulová",J173,0)</f>
        <v>0</v>
      </c>
      <c r="BJ173" s="14" t="s">
        <v>86</v>
      </c>
      <c r="BK173" s="219">
        <f>ROUND(I173*H173,2)</f>
        <v>0</v>
      </c>
      <c r="BL173" s="14" t="s">
        <v>161</v>
      </c>
      <c r="BM173" s="218" t="s">
        <v>558</v>
      </c>
    </row>
    <row r="174" s="2" customFormat="1" ht="24.15" customHeight="1">
      <c r="A174" s="35"/>
      <c r="B174" s="36"/>
      <c r="C174" s="207" t="s">
        <v>407</v>
      </c>
      <c r="D174" s="207" t="s">
        <v>147</v>
      </c>
      <c r="E174" s="208" t="s">
        <v>559</v>
      </c>
      <c r="F174" s="209" t="s">
        <v>560</v>
      </c>
      <c r="G174" s="210" t="s">
        <v>234</v>
      </c>
      <c r="H174" s="211">
        <v>65.530000000000001</v>
      </c>
      <c r="I174" s="212"/>
      <c r="J174" s="213">
        <f>ROUND(I174*H174,2)</f>
        <v>0</v>
      </c>
      <c r="K174" s="209" t="s">
        <v>151</v>
      </c>
      <c r="L174" s="41"/>
      <c r="M174" s="214" t="s">
        <v>1</v>
      </c>
      <c r="N174" s="215" t="s">
        <v>43</v>
      </c>
      <c r="O174" s="88"/>
      <c r="P174" s="216">
        <f>O174*H174</f>
        <v>0</v>
      </c>
      <c r="Q174" s="216">
        <v>5.5000000000000003E-07</v>
      </c>
      <c r="R174" s="216">
        <f>Q174*H174</f>
        <v>3.6041500000000004E-05</v>
      </c>
      <c r="S174" s="216">
        <v>0</v>
      </c>
      <c r="T174" s="21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8" t="s">
        <v>161</v>
      </c>
      <c r="AT174" s="218" t="s">
        <v>147</v>
      </c>
      <c r="AU174" s="218" t="s">
        <v>88</v>
      </c>
      <c r="AY174" s="14" t="s">
        <v>144</v>
      </c>
      <c r="BE174" s="219">
        <f>IF(N174="základní",J174,0)</f>
        <v>0</v>
      </c>
      <c r="BF174" s="219">
        <f>IF(N174="snížená",J174,0)</f>
        <v>0</v>
      </c>
      <c r="BG174" s="219">
        <f>IF(N174="zákl. přenesená",J174,0)</f>
        <v>0</v>
      </c>
      <c r="BH174" s="219">
        <f>IF(N174="sníž. přenesená",J174,0)</f>
        <v>0</v>
      </c>
      <c r="BI174" s="219">
        <f>IF(N174="nulová",J174,0)</f>
        <v>0</v>
      </c>
      <c r="BJ174" s="14" t="s">
        <v>86</v>
      </c>
      <c r="BK174" s="219">
        <f>ROUND(I174*H174,2)</f>
        <v>0</v>
      </c>
      <c r="BL174" s="14" t="s">
        <v>161</v>
      </c>
      <c r="BM174" s="218" t="s">
        <v>561</v>
      </c>
    </row>
    <row r="175" s="2" customFormat="1" ht="24.15" customHeight="1">
      <c r="A175" s="35"/>
      <c r="B175" s="36"/>
      <c r="C175" s="207" t="s">
        <v>411</v>
      </c>
      <c r="D175" s="207" t="s">
        <v>147</v>
      </c>
      <c r="E175" s="208" t="s">
        <v>562</v>
      </c>
      <c r="F175" s="209" t="s">
        <v>563</v>
      </c>
      <c r="G175" s="210" t="s">
        <v>177</v>
      </c>
      <c r="H175" s="211">
        <v>4</v>
      </c>
      <c r="I175" s="212"/>
      <c r="J175" s="213">
        <f>ROUND(I175*H175,2)</f>
        <v>0</v>
      </c>
      <c r="K175" s="209" t="s">
        <v>151</v>
      </c>
      <c r="L175" s="41"/>
      <c r="M175" s="214" t="s">
        <v>1</v>
      </c>
      <c r="N175" s="215" t="s">
        <v>43</v>
      </c>
      <c r="O175" s="88"/>
      <c r="P175" s="216">
        <f>O175*H175</f>
        <v>0</v>
      </c>
      <c r="Q175" s="216">
        <v>0</v>
      </c>
      <c r="R175" s="216">
        <f>Q175*H175</f>
        <v>0</v>
      </c>
      <c r="S175" s="216">
        <v>0.050000000000000003</v>
      </c>
      <c r="T175" s="217">
        <f>S175*H175</f>
        <v>0.20000000000000001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8" t="s">
        <v>161</v>
      </c>
      <c r="AT175" s="218" t="s">
        <v>147</v>
      </c>
      <c r="AU175" s="218" t="s">
        <v>88</v>
      </c>
      <c r="AY175" s="14" t="s">
        <v>144</v>
      </c>
      <c r="BE175" s="219">
        <f>IF(N175="základní",J175,0)</f>
        <v>0</v>
      </c>
      <c r="BF175" s="219">
        <f>IF(N175="snížená",J175,0)</f>
        <v>0</v>
      </c>
      <c r="BG175" s="219">
        <f>IF(N175="zákl. přenesená",J175,0)</f>
        <v>0</v>
      </c>
      <c r="BH175" s="219">
        <f>IF(N175="sníž. přenesená",J175,0)</f>
        <v>0</v>
      </c>
      <c r="BI175" s="219">
        <f>IF(N175="nulová",J175,0)</f>
        <v>0</v>
      </c>
      <c r="BJ175" s="14" t="s">
        <v>86</v>
      </c>
      <c r="BK175" s="219">
        <f>ROUND(I175*H175,2)</f>
        <v>0</v>
      </c>
      <c r="BL175" s="14" t="s">
        <v>161</v>
      </c>
      <c r="BM175" s="218" t="s">
        <v>564</v>
      </c>
    </row>
    <row r="176" s="2" customFormat="1" ht="24.15" customHeight="1">
      <c r="A176" s="35"/>
      <c r="B176" s="36"/>
      <c r="C176" s="207" t="s">
        <v>415</v>
      </c>
      <c r="D176" s="207" t="s">
        <v>147</v>
      </c>
      <c r="E176" s="208" t="s">
        <v>565</v>
      </c>
      <c r="F176" s="209" t="s">
        <v>566</v>
      </c>
      <c r="G176" s="210" t="s">
        <v>370</v>
      </c>
      <c r="H176" s="211">
        <v>240</v>
      </c>
      <c r="I176" s="212"/>
      <c r="J176" s="213">
        <f>ROUND(I176*H176,2)</f>
        <v>0</v>
      </c>
      <c r="K176" s="209" t="s">
        <v>151</v>
      </c>
      <c r="L176" s="41"/>
      <c r="M176" s="214" t="s">
        <v>1</v>
      </c>
      <c r="N176" s="215" t="s">
        <v>43</v>
      </c>
      <c r="O176" s="88"/>
      <c r="P176" s="216">
        <f>O176*H176</f>
        <v>0</v>
      </c>
      <c r="Q176" s="216">
        <v>3.2634E-05</v>
      </c>
      <c r="R176" s="216">
        <f>Q176*H176</f>
        <v>0.0078321599999999995</v>
      </c>
      <c r="S176" s="216">
        <v>0</v>
      </c>
      <c r="T176" s="21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8" t="s">
        <v>161</v>
      </c>
      <c r="AT176" s="218" t="s">
        <v>147</v>
      </c>
      <c r="AU176" s="218" t="s">
        <v>88</v>
      </c>
      <c r="AY176" s="14" t="s">
        <v>144</v>
      </c>
      <c r="BE176" s="219">
        <f>IF(N176="základní",J176,0)</f>
        <v>0</v>
      </c>
      <c r="BF176" s="219">
        <f>IF(N176="snížená",J176,0)</f>
        <v>0</v>
      </c>
      <c r="BG176" s="219">
        <f>IF(N176="zákl. přenesená",J176,0)</f>
        <v>0</v>
      </c>
      <c r="BH176" s="219">
        <f>IF(N176="sníž. přenesená",J176,0)</f>
        <v>0</v>
      </c>
      <c r="BI176" s="219">
        <f>IF(N176="nulová",J176,0)</f>
        <v>0</v>
      </c>
      <c r="BJ176" s="14" t="s">
        <v>86</v>
      </c>
      <c r="BK176" s="219">
        <f>ROUND(I176*H176,2)</f>
        <v>0</v>
      </c>
      <c r="BL176" s="14" t="s">
        <v>161</v>
      </c>
      <c r="BM176" s="218" t="s">
        <v>567</v>
      </c>
    </row>
    <row r="177" s="2" customFormat="1" ht="16.5" customHeight="1">
      <c r="A177" s="35"/>
      <c r="B177" s="36"/>
      <c r="C177" s="207" t="s">
        <v>419</v>
      </c>
      <c r="D177" s="207" t="s">
        <v>147</v>
      </c>
      <c r="E177" s="208" t="s">
        <v>568</v>
      </c>
      <c r="F177" s="209" t="s">
        <v>569</v>
      </c>
      <c r="G177" s="210" t="s">
        <v>177</v>
      </c>
      <c r="H177" s="211">
        <v>6</v>
      </c>
      <c r="I177" s="212"/>
      <c r="J177" s="213">
        <f>ROUND(I177*H177,2)</f>
        <v>0</v>
      </c>
      <c r="K177" s="209" t="s">
        <v>151</v>
      </c>
      <c r="L177" s="41"/>
      <c r="M177" s="214" t="s">
        <v>1</v>
      </c>
      <c r="N177" s="215" t="s">
        <v>43</v>
      </c>
      <c r="O177" s="88"/>
      <c r="P177" s="216">
        <f>O177*H177</f>
        <v>0</v>
      </c>
      <c r="Q177" s="216">
        <v>0.12303160000000001</v>
      </c>
      <c r="R177" s="216">
        <f>Q177*H177</f>
        <v>0.7381896</v>
      </c>
      <c r="S177" s="216">
        <v>0</v>
      </c>
      <c r="T177" s="21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8" t="s">
        <v>161</v>
      </c>
      <c r="AT177" s="218" t="s">
        <v>147</v>
      </c>
      <c r="AU177" s="218" t="s">
        <v>88</v>
      </c>
      <c r="AY177" s="14" t="s">
        <v>144</v>
      </c>
      <c r="BE177" s="219">
        <f>IF(N177="základní",J177,0)</f>
        <v>0</v>
      </c>
      <c r="BF177" s="219">
        <f>IF(N177="snížená",J177,0)</f>
        <v>0</v>
      </c>
      <c r="BG177" s="219">
        <f>IF(N177="zákl. přenesená",J177,0)</f>
        <v>0</v>
      </c>
      <c r="BH177" s="219">
        <f>IF(N177="sníž. přenesená",J177,0)</f>
        <v>0</v>
      </c>
      <c r="BI177" s="219">
        <f>IF(N177="nulová",J177,0)</f>
        <v>0</v>
      </c>
      <c r="BJ177" s="14" t="s">
        <v>86</v>
      </c>
      <c r="BK177" s="219">
        <f>ROUND(I177*H177,2)</f>
        <v>0</v>
      </c>
      <c r="BL177" s="14" t="s">
        <v>161</v>
      </c>
      <c r="BM177" s="218" t="s">
        <v>570</v>
      </c>
    </row>
    <row r="178" s="2" customFormat="1" ht="16.5" customHeight="1">
      <c r="A178" s="35"/>
      <c r="B178" s="36"/>
      <c r="C178" s="233" t="s">
        <v>425</v>
      </c>
      <c r="D178" s="233" t="s">
        <v>307</v>
      </c>
      <c r="E178" s="234" t="s">
        <v>571</v>
      </c>
      <c r="F178" s="235" t="s">
        <v>572</v>
      </c>
      <c r="G178" s="236" t="s">
        <v>177</v>
      </c>
      <c r="H178" s="237">
        <v>6</v>
      </c>
      <c r="I178" s="238"/>
      <c r="J178" s="239">
        <f>ROUND(I178*H178,2)</f>
        <v>0</v>
      </c>
      <c r="K178" s="235" t="s">
        <v>1</v>
      </c>
      <c r="L178" s="240"/>
      <c r="M178" s="241" t="s">
        <v>1</v>
      </c>
      <c r="N178" s="242" t="s">
        <v>43</v>
      </c>
      <c r="O178" s="88"/>
      <c r="P178" s="216">
        <f>O178*H178</f>
        <v>0</v>
      </c>
      <c r="Q178" s="216">
        <v>0.013299999999999999</v>
      </c>
      <c r="R178" s="216">
        <f>Q178*H178</f>
        <v>0.079799999999999996</v>
      </c>
      <c r="S178" s="216">
        <v>0</v>
      </c>
      <c r="T178" s="21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8" t="s">
        <v>179</v>
      </c>
      <c r="AT178" s="218" t="s">
        <v>307</v>
      </c>
      <c r="AU178" s="218" t="s">
        <v>88</v>
      </c>
      <c r="AY178" s="14" t="s">
        <v>144</v>
      </c>
      <c r="BE178" s="219">
        <f>IF(N178="základní",J178,0)</f>
        <v>0</v>
      </c>
      <c r="BF178" s="219">
        <f>IF(N178="snížená",J178,0)</f>
        <v>0</v>
      </c>
      <c r="BG178" s="219">
        <f>IF(N178="zákl. přenesená",J178,0)</f>
        <v>0</v>
      </c>
      <c r="BH178" s="219">
        <f>IF(N178="sníž. přenesená",J178,0)</f>
        <v>0</v>
      </c>
      <c r="BI178" s="219">
        <f>IF(N178="nulová",J178,0)</f>
        <v>0</v>
      </c>
      <c r="BJ178" s="14" t="s">
        <v>86</v>
      </c>
      <c r="BK178" s="219">
        <f>ROUND(I178*H178,2)</f>
        <v>0</v>
      </c>
      <c r="BL178" s="14" t="s">
        <v>161</v>
      </c>
      <c r="BM178" s="218" t="s">
        <v>573</v>
      </c>
    </row>
    <row r="179" s="2" customFormat="1" ht="16.5" customHeight="1">
      <c r="A179" s="35"/>
      <c r="B179" s="36"/>
      <c r="C179" s="207" t="s">
        <v>574</v>
      </c>
      <c r="D179" s="207" t="s">
        <v>147</v>
      </c>
      <c r="E179" s="208" t="s">
        <v>575</v>
      </c>
      <c r="F179" s="209" t="s">
        <v>576</v>
      </c>
      <c r="G179" s="210" t="s">
        <v>177</v>
      </c>
      <c r="H179" s="211">
        <v>6</v>
      </c>
      <c r="I179" s="212"/>
      <c r="J179" s="213">
        <f>ROUND(I179*H179,2)</f>
        <v>0</v>
      </c>
      <c r="K179" s="209" t="s">
        <v>151</v>
      </c>
      <c r="L179" s="41"/>
      <c r="M179" s="214" t="s">
        <v>1</v>
      </c>
      <c r="N179" s="215" t="s">
        <v>43</v>
      </c>
      <c r="O179" s="88"/>
      <c r="P179" s="216">
        <f>O179*H179</f>
        <v>0</v>
      </c>
      <c r="Q179" s="216">
        <v>0</v>
      </c>
      <c r="R179" s="216">
        <f>Q179*H179</f>
        <v>0</v>
      </c>
      <c r="S179" s="216">
        <v>0</v>
      </c>
      <c r="T179" s="21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8" t="s">
        <v>213</v>
      </c>
      <c r="AT179" s="218" t="s">
        <v>147</v>
      </c>
      <c r="AU179" s="218" t="s">
        <v>88</v>
      </c>
      <c r="AY179" s="14" t="s">
        <v>144</v>
      </c>
      <c r="BE179" s="219">
        <f>IF(N179="základní",J179,0)</f>
        <v>0</v>
      </c>
      <c r="BF179" s="219">
        <f>IF(N179="snížená",J179,0)</f>
        <v>0</v>
      </c>
      <c r="BG179" s="219">
        <f>IF(N179="zákl. přenesená",J179,0)</f>
        <v>0</v>
      </c>
      <c r="BH179" s="219">
        <f>IF(N179="sníž. přenesená",J179,0)</f>
        <v>0</v>
      </c>
      <c r="BI179" s="219">
        <f>IF(N179="nulová",J179,0)</f>
        <v>0</v>
      </c>
      <c r="BJ179" s="14" t="s">
        <v>86</v>
      </c>
      <c r="BK179" s="219">
        <f>ROUND(I179*H179,2)</f>
        <v>0</v>
      </c>
      <c r="BL179" s="14" t="s">
        <v>213</v>
      </c>
      <c r="BM179" s="218" t="s">
        <v>577</v>
      </c>
    </row>
    <row r="180" s="2" customFormat="1" ht="16.5" customHeight="1">
      <c r="A180" s="35"/>
      <c r="B180" s="36"/>
      <c r="C180" s="233" t="s">
        <v>578</v>
      </c>
      <c r="D180" s="233" t="s">
        <v>307</v>
      </c>
      <c r="E180" s="234" t="s">
        <v>579</v>
      </c>
      <c r="F180" s="235" t="s">
        <v>580</v>
      </c>
      <c r="G180" s="236" t="s">
        <v>177</v>
      </c>
      <c r="H180" s="237">
        <v>6</v>
      </c>
      <c r="I180" s="238"/>
      <c r="J180" s="239">
        <f>ROUND(I180*H180,2)</f>
        <v>0</v>
      </c>
      <c r="K180" s="235" t="s">
        <v>248</v>
      </c>
      <c r="L180" s="240"/>
      <c r="M180" s="241" t="s">
        <v>1</v>
      </c>
      <c r="N180" s="242" t="s">
        <v>43</v>
      </c>
      <c r="O180" s="88"/>
      <c r="P180" s="216">
        <f>O180*H180</f>
        <v>0</v>
      </c>
      <c r="Q180" s="216">
        <v>0.0035000000000000001</v>
      </c>
      <c r="R180" s="216">
        <f>Q180*H180</f>
        <v>0.021000000000000001</v>
      </c>
      <c r="S180" s="216">
        <v>0</v>
      </c>
      <c r="T180" s="21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8" t="s">
        <v>345</v>
      </c>
      <c r="AT180" s="218" t="s">
        <v>307</v>
      </c>
      <c r="AU180" s="218" t="s">
        <v>88</v>
      </c>
      <c r="AY180" s="14" t="s">
        <v>144</v>
      </c>
      <c r="BE180" s="219">
        <f>IF(N180="základní",J180,0)</f>
        <v>0</v>
      </c>
      <c r="BF180" s="219">
        <f>IF(N180="snížená",J180,0)</f>
        <v>0</v>
      </c>
      <c r="BG180" s="219">
        <f>IF(N180="zákl. přenesená",J180,0)</f>
        <v>0</v>
      </c>
      <c r="BH180" s="219">
        <f>IF(N180="sníž. přenesená",J180,0)</f>
        <v>0</v>
      </c>
      <c r="BI180" s="219">
        <f>IF(N180="nulová",J180,0)</f>
        <v>0</v>
      </c>
      <c r="BJ180" s="14" t="s">
        <v>86</v>
      </c>
      <c r="BK180" s="219">
        <f>ROUND(I180*H180,2)</f>
        <v>0</v>
      </c>
      <c r="BL180" s="14" t="s">
        <v>213</v>
      </c>
      <c r="BM180" s="218" t="s">
        <v>581</v>
      </c>
    </row>
    <row r="181" s="2" customFormat="1" ht="24.15" customHeight="1">
      <c r="A181" s="35"/>
      <c r="B181" s="36"/>
      <c r="C181" s="233" t="s">
        <v>582</v>
      </c>
      <c r="D181" s="233" t="s">
        <v>307</v>
      </c>
      <c r="E181" s="234" t="s">
        <v>583</v>
      </c>
      <c r="F181" s="235" t="s">
        <v>584</v>
      </c>
      <c r="G181" s="236" t="s">
        <v>177</v>
      </c>
      <c r="H181" s="237">
        <v>6</v>
      </c>
      <c r="I181" s="238"/>
      <c r="J181" s="239">
        <f>ROUND(I181*H181,2)</f>
        <v>0</v>
      </c>
      <c r="K181" s="235" t="s">
        <v>274</v>
      </c>
      <c r="L181" s="240"/>
      <c r="M181" s="241" t="s">
        <v>1</v>
      </c>
      <c r="N181" s="242" t="s">
        <v>43</v>
      </c>
      <c r="O181" s="88"/>
      <c r="P181" s="216">
        <f>O181*H181</f>
        <v>0</v>
      </c>
      <c r="Q181" s="216">
        <v>0.00089999999999999998</v>
      </c>
      <c r="R181" s="216">
        <f>Q181*H181</f>
        <v>0.0054000000000000003</v>
      </c>
      <c r="S181" s="216">
        <v>0</v>
      </c>
      <c r="T181" s="21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18" t="s">
        <v>179</v>
      </c>
      <c r="AT181" s="218" t="s">
        <v>307</v>
      </c>
      <c r="AU181" s="218" t="s">
        <v>88</v>
      </c>
      <c r="AY181" s="14" t="s">
        <v>144</v>
      </c>
      <c r="BE181" s="219">
        <f>IF(N181="základní",J181,0)</f>
        <v>0</v>
      </c>
      <c r="BF181" s="219">
        <f>IF(N181="snížená",J181,0)</f>
        <v>0</v>
      </c>
      <c r="BG181" s="219">
        <f>IF(N181="zákl. přenesená",J181,0)</f>
        <v>0</v>
      </c>
      <c r="BH181" s="219">
        <f>IF(N181="sníž. přenesená",J181,0)</f>
        <v>0</v>
      </c>
      <c r="BI181" s="219">
        <f>IF(N181="nulová",J181,0)</f>
        <v>0</v>
      </c>
      <c r="BJ181" s="14" t="s">
        <v>86</v>
      </c>
      <c r="BK181" s="219">
        <f>ROUND(I181*H181,2)</f>
        <v>0</v>
      </c>
      <c r="BL181" s="14" t="s">
        <v>161</v>
      </c>
      <c r="BM181" s="218" t="s">
        <v>585</v>
      </c>
    </row>
    <row r="182" s="2" customFormat="1" ht="24.15" customHeight="1">
      <c r="A182" s="35"/>
      <c r="B182" s="36"/>
      <c r="C182" s="207" t="s">
        <v>586</v>
      </c>
      <c r="D182" s="207" t="s">
        <v>147</v>
      </c>
      <c r="E182" s="208" t="s">
        <v>587</v>
      </c>
      <c r="F182" s="209" t="s">
        <v>588</v>
      </c>
      <c r="G182" s="210" t="s">
        <v>177</v>
      </c>
      <c r="H182" s="211">
        <v>2</v>
      </c>
      <c r="I182" s="212"/>
      <c r="J182" s="213">
        <f>ROUND(I182*H182,2)</f>
        <v>0</v>
      </c>
      <c r="K182" s="209" t="s">
        <v>151</v>
      </c>
      <c r="L182" s="41"/>
      <c r="M182" s="214" t="s">
        <v>1</v>
      </c>
      <c r="N182" s="215" t="s">
        <v>43</v>
      </c>
      <c r="O182" s="88"/>
      <c r="P182" s="216">
        <f>O182*H182</f>
        <v>0</v>
      </c>
      <c r="Q182" s="216">
        <v>0.00015799999999999999</v>
      </c>
      <c r="R182" s="216">
        <f>Q182*H182</f>
        <v>0.00031599999999999998</v>
      </c>
      <c r="S182" s="216">
        <v>0</v>
      </c>
      <c r="T182" s="21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8" t="s">
        <v>161</v>
      </c>
      <c r="AT182" s="218" t="s">
        <v>147</v>
      </c>
      <c r="AU182" s="218" t="s">
        <v>88</v>
      </c>
      <c r="AY182" s="14" t="s">
        <v>144</v>
      </c>
      <c r="BE182" s="219">
        <f>IF(N182="základní",J182,0)</f>
        <v>0</v>
      </c>
      <c r="BF182" s="219">
        <f>IF(N182="snížená",J182,0)</f>
        <v>0</v>
      </c>
      <c r="BG182" s="219">
        <f>IF(N182="zákl. přenesená",J182,0)</f>
        <v>0</v>
      </c>
      <c r="BH182" s="219">
        <f>IF(N182="sníž. přenesená",J182,0)</f>
        <v>0</v>
      </c>
      <c r="BI182" s="219">
        <f>IF(N182="nulová",J182,0)</f>
        <v>0</v>
      </c>
      <c r="BJ182" s="14" t="s">
        <v>86</v>
      </c>
      <c r="BK182" s="219">
        <f>ROUND(I182*H182,2)</f>
        <v>0</v>
      </c>
      <c r="BL182" s="14" t="s">
        <v>161</v>
      </c>
      <c r="BM182" s="218" t="s">
        <v>589</v>
      </c>
    </row>
    <row r="183" s="2" customFormat="1" ht="16.5" customHeight="1">
      <c r="A183" s="35"/>
      <c r="B183" s="36"/>
      <c r="C183" s="207" t="s">
        <v>590</v>
      </c>
      <c r="D183" s="207" t="s">
        <v>147</v>
      </c>
      <c r="E183" s="208" t="s">
        <v>591</v>
      </c>
      <c r="F183" s="209" t="s">
        <v>592</v>
      </c>
      <c r="G183" s="210" t="s">
        <v>234</v>
      </c>
      <c r="H183" s="211">
        <v>72</v>
      </c>
      <c r="I183" s="212"/>
      <c r="J183" s="213">
        <f>ROUND(I183*H183,2)</f>
        <v>0</v>
      </c>
      <c r="K183" s="209" t="s">
        <v>151</v>
      </c>
      <c r="L183" s="41"/>
      <c r="M183" s="214" t="s">
        <v>1</v>
      </c>
      <c r="N183" s="215" t="s">
        <v>43</v>
      </c>
      <c r="O183" s="88"/>
      <c r="P183" s="216">
        <f>O183*H183</f>
        <v>0</v>
      </c>
      <c r="Q183" s="216">
        <v>0.00019236000000000001</v>
      </c>
      <c r="R183" s="216">
        <f>Q183*H183</f>
        <v>0.01384992</v>
      </c>
      <c r="S183" s="216">
        <v>0</v>
      </c>
      <c r="T183" s="21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18" t="s">
        <v>161</v>
      </c>
      <c r="AT183" s="218" t="s">
        <v>147</v>
      </c>
      <c r="AU183" s="218" t="s">
        <v>88</v>
      </c>
      <c r="AY183" s="14" t="s">
        <v>144</v>
      </c>
      <c r="BE183" s="219">
        <f>IF(N183="základní",J183,0)</f>
        <v>0</v>
      </c>
      <c r="BF183" s="219">
        <f>IF(N183="snížená",J183,0)</f>
        <v>0</v>
      </c>
      <c r="BG183" s="219">
        <f>IF(N183="zákl. přenesená",J183,0)</f>
        <v>0</v>
      </c>
      <c r="BH183" s="219">
        <f>IF(N183="sníž. přenesená",J183,0)</f>
        <v>0</v>
      </c>
      <c r="BI183" s="219">
        <f>IF(N183="nulová",J183,0)</f>
        <v>0</v>
      </c>
      <c r="BJ183" s="14" t="s">
        <v>86</v>
      </c>
      <c r="BK183" s="219">
        <f>ROUND(I183*H183,2)</f>
        <v>0</v>
      </c>
      <c r="BL183" s="14" t="s">
        <v>161</v>
      </c>
      <c r="BM183" s="218" t="s">
        <v>593</v>
      </c>
    </row>
    <row r="184" s="2" customFormat="1" ht="21.75" customHeight="1">
      <c r="A184" s="35"/>
      <c r="B184" s="36"/>
      <c r="C184" s="207" t="s">
        <v>594</v>
      </c>
      <c r="D184" s="207" t="s">
        <v>147</v>
      </c>
      <c r="E184" s="208" t="s">
        <v>595</v>
      </c>
      <c r="F184" s="209" t="s">
        <v>596</v>
      </c>
      <c r="G184" s="210" t="s">
        <v>234</v>
      </c>
      <c r="H184" s="211">
        <v>72</v>
      </c>
      <c r="I184" s="212"/>
      <c r="J184" s="213">
        <f>ROUND(I184*H184,2)</f>
        <v>0</v>
      </c>
      <c r="K184" s="209" t="s">
        <v>151</v>
      </c>
      <c r="L184" s="41"/>
      <c r="M184" s="214" t="s">
        <v>1</v>
      </c>
      <c r="N184" s="215" t="s">
        <v>43</v>
      </c>
      <c r="O184" s="88"/>
      <c r="P184" s="216">
        <f>O184*H184</f>
        <v>0</v>
      </c>
      <c r="Q184" s="216">
        <v>7.3499999999999998E-05</v>
      </c>
      <c r="R184" s="216">
        <f>Q184*H184</f>
        <v>0.0052919999999999998</v>
      </c>
      <c r="S184" s="216">
        <v>0</v>
      </c>
      <c r="T184" s="21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8" t="s">
        <v>161</v>
      </c>
      <c r="AT184" s="218" t="s">
        <v>147</v>
      </c>
      <c r="AU184" s="218" t="s">
        <v>88</v>
      </c>
      <c r="AY184" s="14" t="s">
        <v>144</v>
      </c>
      <c r="BE184" s="219">
        <f>IF(N184="základní",J184,0)</f>
        <v>0</v>
      </c>
      <c r="BF184" s="219">
        <f>IF(N184="snížená",J184,0)</f>
        <v>0</v>
      </c>
      <c r="BG184" s="219">
        <f>IF(N184="zákl. přenesená",J184,0)</f>
        <v>0</v>
      </c>
      <c r="BH184" s="219">
        <f>IF(N184="sníž. přenesená",J184,0)</f>
        <v>0</v>
      </c>
      <c r="BI184" s="219">
        <f>IF(N184="nulová",J184,0)</f>
        <v>0</v>
      </c>
      <c r="BJ184" s="14" t="s">
        <v>86</v>
      </c>
      <c r="BK184" s="219">
        <f>ROUND(I184*H184,2)</f>
        <v>0</v>
      </c>
      <c r="BL184" s="14" t="s">
        <v>161</v>
      </c>
      <c r="BM184" s="218" t="s">
        <v>597</v>
      </c>
    </row>
    <row r="185" s="2" customFormat="1" ht="24.15" customHeight="1">
      <c r="A185" s="35"/>
      <c r="B185" s="36"/>
      <c r="C185" s="207" t="s">
        <v>598</v>
      </c>
      <c r="D185" s="207" t="s">
        <v>147</v>
      </c>
      <c r="E185" s="208" t="s">
        <v>599</v>
      </c>
      <c r="F185" s="209" t="s">
        <v>600</v>
      </c>
      <c r="G185" s="210" t="s">
        <v>234</v>
      </c>
      <c r="H185" s="211">
        <v>2</v>
      </c>
      <c r="I185" s="212"/>
      <c r="J185" s="213">
        <f>ROUND(I185*H185,2)</f>
        <v>0</v>
      </c>
      <c r="K185" s="209" t="s">
        <v>151</v>
      </c>
      <c r="L185" s="41"/>
      <c r="M185" s="214" t="s">
        <v>1</v>
      </c>
      <c r="N185" s="215" t="s">
        <v>43</v>
      </c>
      <c r="O185" s="88"/>
      <c r="P185" s="216">
        <f>O185*H185</f>
        <v>0</v>
      </c>
      <c r="Q185" s="216">
        <v>0</v>
      </c>
      <c r="R185" s="216">
        <f>Q185*H185</f>
        <v>0</v>
      </c>
      <c r="S185" s="216">
        <v>0</v>
      </c>
      <c r="T185" s="21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8" t="s">
        <v>161</v>
      </c>
      <c r="AT185" s="218" t="s">
        <v>147</v>
      </c>
      <c r="AU185" s="218" t="s">
        <v>88</v>
      </c>
      <c r="AY185" s="14" t="s">
        <v>144</v>
      </c>
      <c r="BE185" s="219">
        <f>IF(N185="základní",J185,0)</f>
        <v>0</v>
      </c>
      <c r="BF185" s="219">
        <f>IF(N185="snížená",J185,0)</f>
        <v>0</v>
      </c>
      <c r="BG185" s="219">
        <f>IF(N185="zákl. přenesená",J185,0)</f>
        <v>0</v>
      </c>
      <c r="BH185" s="219">
        <f>IF(N185="sníž. přenesená",J185,0)</f>
        <v>0</v>
      </c>
      <c r="BI185" s="219">
        <f>IF(N185="nulová",J185,0)</f>
        <v>0</v>
      </c>
      <c r="BJ185" s="14" t="s">
        <v>86</v>
      </c>
      <c r="BK185" s="219">
        <f>ROUND(I185*H185,2)</f>
        <v>0</v>
      </c>
      <c r="BL185" s="14" t="s">
        <v>161</v>
      </c>
      <c r="BM185" s="218" t="s">
        <v>601</v>
      </c>
    </row>
    <row r="186" s="2" customFormat="1" ht="21.75" customHeight="1">
      <c r="A186" s="35"/>
      <c r="B186" s="36"/>
      <c r="C186" s="233" t="s">
        <v>602</v>
      </c>
      <c r="D186" s="233" t="s">
        <v>307</v>
      </c>
      <c r="E186" s="234" t="s">
        <v>603</v>
      </c>
      <c r="F186" s="235" t="s">
        <v>604</v>
      </c>
      <c r="G186" s="236" t="s">
        <v>234</v>
      </c>
      <c r="H186" s="237">
        <v>2</v>
      </c>
      <c r="I186" s="238"/>
      <c r="J186" s="239">
        <f>ROUND(I186*H186,2)</f>
        <v>0</v>
      </c>
      <c r="K186" s="235" t="s">
        <v>274</v>
      </c>
      <c r="L186" s="240"/>
      <c r="M186" s="241" t="s">
        <v>1</v>
      </c>
      <c r="N186" s="242" t="s">
        <v>43</v>
      </c>
      <c r="O186" s="88"/>
      <c r="P186" s="216">
        <f>O186*H186</f>
        <v>0</v>
      </c>
      <c r="Q186" s="216">
        <v>0.00066</v>
      </c>
      <c r="R186" s="216">
        <f>Q186*H186</f>
        <v>0.00132</v>
      </c>
      <c r="S186" s="216">
        <v>0</v>
      </c>
      <c r="T186" s="21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8" t="s">
        <v>179</v>
      </c>
      <c r="AT186" s="218" t="s">
        <v>307</v>
      </c>
      <c r="AU186" s="218" t="s">
        <v>88</v>
      </c>
      <c r="AY186" s="14" t="s">
        <v>144</v>
      </c>
      <c r="BE186" s="219">
        <f>IF(N186="základní",J186,0)</f>
        <v>0</v>
      </c>
      <c r="BF186" s="219">
        <f>IF(N186="snížená",J186,0)</f>
        <v>0</v>
      </c>
      <c r="BG186" s="219">
        <f>IF(N186="zákl. přenesená",J186,0)</f>
        <v>0</v>
      </c>
      <c r="BH186" s="219">
        <f>IF(N186="sníž. přenesená",J186,0)</f>
        <v>0</v>
      </c>
      <c r="BI186" s="219">
        <f>IF(N186="nulová",J186,0)</f>
        <v>0</v>
      </c>
      <c r="BJ186" s="14" t="s">
        <v>86</v>
      </c>
      <c r="BK186" s="219">
        <f>ROUND(I186*H186,2)</f>
        <v>0</v>
      </c>
      <c r="BL186" s="14" t="s">
        <v>161</v>
      </c>
      <c r="BM186" s="218" t="s">
        <v>605</v>
      </c>
    </row>
    <row r="187" s="2" customFormat="1" ht="16.5" customHeight="1">
      <c r="A187" s="35"/>
      <c r="B187" s="36"/>
      <c r="C187" s="207" t="s">
        <v>606</v>
      </c>
      <c r="D187" s="207" t="s">
        <v>147</v>
      </c>
      <c r="E187" s="208" t="s">
        <v>607</v>
      </c>
      <c r="F187" s="209" t="s">
        <v>608</v>
      </c>
      <c r="G187" s="210" t="s">
        <v>177</v>
      </c>
      <c r="H187" s="211">
        <v>2</v>
      </c>
      <c r="I187" s="212"/>
      <c r="J187" s="213">
        <f>ROUND(I187*H187,2)</f>
        <v>0</v>
      </c>
      <c r="K187" s="209" t="s">
        <v>151</v>
      </c>
      <c r="L187" s="41"/>
      <c r="M187" s="214" t="s">
        <v>1</v>
      </c>
      <c r="N187" s="215" t="s">
        <v>43</v>
      </c>
      <c r="O187" s="88"/>
      <c r="P187" s="216">
        <f>O187*H187</f>
        <v>0</v>
      </c>
      <c r="Q187" s="216">
        <v>0.00088999999999999995</v>
      </c>
      <c r="R187" s="216">
        <f>Q187*H187</f>
        <v>0.0017799999999999999</v>
      </c>
      <c r="S187" s="216">
        <v>0</v>
      </c>
      <c r="T187" s="21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18" t="s">
        <v>161</v>
      </c>
      <c r="AT187" s="218" t="s">
        <v>147</v>
      </c>
      <c r="AU187" s="218" t="s">
        <v>88</v>
      </c>
      <c r="AY187" s="14" t="s">
        <v>144</v>
      </c>
      <c r="BE187" s="219">
        <f>IF(N187="základní",J187,0)</f>
        <v>0</v>
      </c>
      <c r="BF187" s="219">
        <f>IF(N187="snížená",J187,0)</f>
        <v>0</v>
      </c>
      <c r="BG187" s="219">
        <f>IF(N187="zákl. přenesená",J187,0)</f>
        <v>0</v>
      </c>
      <c r="BH187" s="219">
        <f>IF(N187="sníž. přenesená",J187,0)</f>
        <v>0</v>
      </c>
      <c r="BI187" s="219">
        <f>IF(N187="nulová",J187,0)</f>
        <v>0</v>
      </c>
      <c r="BJ187" s="14" t="s">
        <v>86</v>
      </c>
      <c r="BK187" s="219">
        <f>ROUND(I187*H187,2)</f>
        <v>0</v>
      </c>
      <c r="BL187" s="14" t="s">
        <v>161</v>
      </c>
      <c r="BM187" s="218" t="s">
        <v>609</v>
      </c>
    </row>
    <row r="188" s="2" customFormat="1" ht="33" customHeight="1">
      <c r="A188" s="35"/>
      <c r="B188" s="36"/>
      <c r="C188" s="233" t="s">
        <v>610</v>
      </c>
      <c r="D188" s="233" t="s">
        <v>307</v>
      </c>
      <c r="E188" s="234" t="s">
        <v>611</v>
      </c>
      <c r="F188" s="235" t="s">
        <v>612</v>
      </c>
      <c r="G188" s="236" t="s">
        <v>177</v>
      </c>
      <c r="H188" s="237">
        <v>2</v>
      </c>
      <c r="I188" s="238"/>
      <c r="J188" s="239">
        <f>ROUND(I188*H188,2)</f>
        <v>0</v>
      </c>
      <c r="K188" s="235" t="s">
        <v>274</v>
      </c>
      <c r="L188" s="240"/>
      <c r="M188" s="241" t="s">
        <v>1</v>
      </c>
      <c r="N188" s="242" t="s">
        <v>43</v>
      </c>
      <c r="O188" s="88"/>
      <c r="P188" s="216">
        <f>O188*H188</f>
        <v>0</v>
      </c>
      <c r="Q188" s="216">
        <v>0.0011999999999999999</v>
      </c>
      <c r="R188" s="216">
        <f>Q188*H188</f>
        <v>0.0023999999999999998</v>
      </c>
      <c r="S188" s="216">
        <v>0</v>
      </c>
      <c r="T188" s="21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18" t="s">
        <v>179</v>
      </c>
      <c r="AT188" s="218" t="s">
        <v>307</v>
      </c>
      <c r="AU188" s="218" t="s">
        <v>88</v>
      </c>
      <c r="AY188" s="14" t="s">
        <v>144</v>
      </c>
      <c r="BE188" s="219">
        <f>IF(N188="základní",J188,0)</f>
        <v>0</v>
      </c>
      <c r="BF188" s="219">
        <f>IF(N188="snížená",J188,0)</f>
        <v>0</v>
      </c>
      <c r="BG188" s="219">
        <f>IF(N188="zákl. přenesená",J188,0)</f>
        <v>0</v>
      </c>
      <c r="BH188" s="219">
        <f>IF(N188="sníž. přenesená",J188,0)</f>
        <v>0</v>
      </c>
      <c r="BI188" s="219">
        <f>IF(N188="nulová",J188,0)</f>
        <v>0</v>
      </c>
      <c r="BJ188" s="14" t="s">
        <v>86</v>
      </c>
      <c r="BK188" s="219">
        <f>ROUND(I188*H188,2)</f>
        <v>0</v>
      </c>
      <c r="BL188" s="14" t="s">
        <v>161</v>
      </c>
      <c r="BM188" s="218" t="s">
        <v>613</v>
      </c>
    </row>
    <row r="189" s="2" customFormat="1" ht="21.75" customHeight="1">
      <c r="A189" s="35"/>
      <c r="B189" s="36"/>
      <c r="C189" s="207" t="s">
        <v>614</v>
      </c>
      <c r="D189" s="207" t="s">
        <v>147</v>
      </c>
      <c r="E189" s="208" t="s">
        <v>615</v>
      </c>
      <c r="F189" s="209" t="s">
        <v>616</v>
      </c>
      <c r="G189" s="210" t="s">
        <v>177</v>
      </c>
      <c r="H189" s="211">
        <v>2</v>
      </c>
      <c r="I189" s="212"/>
      <c r="J189" s="213">
        <f>ROUND(I189*H189,2)</f>
        <v>0</v>
      </c>
      <c r="K189" s="209" t="s">
        <v>151</v>
      </c>
      <c r="L189" s="41"/>
      <c r="M189" s="214" t="s">
        <v>1</v>
      </c>
      <c r="N189" s="215" t="s">
        <v>43</v>
      </c>
      <c r="O189" s="88"/>
      <c r="P189" s="216">
        <f>O189*H189</f>
        <v>0</v>
      </c>
      <c r="Q189" s="216">
        <v>0.00071871999999999995</v>
      </c>
      <c r="R189" s="216">
        <f>Q189*H189</f>
        <v>0.0014374399999999999</v>
      </c>
      <c r="S189" s="216">
        <v>0</v>
      </c>
      <c r="T189" s="21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8" t="s">
        <v>161</v>
      </c>
      <c r="AT189" s="218" t="s">
        <v>147</v>
      </c>
      <c r="AU189" s="218" t="s">
        <v>88</v>
      </c>
      <c r="AY189" s="14" t="s">
        <v>144</v>
      </c>
      <c r="BE189" s="219">
        <f>IF(N189="základní",J189,0)</f>
        <v>0</v>
      </c>
      <c r="BF189" s="219">
        <f>IF(N189="snížená",J189,0)</f>
        <v>0</v>
      </c>
      <c r="BG189" s="219">
        <f>IF(N189="zákl. přenesená",J189,0)</f>
        <v>0</v>
      </c>
      <c r="BH189" s="219">
        <f>IF(N189="sníž. přenesená",J189,0)</f>
        <v>0</v>
      </c>
      <c r="BI189" s="219">
        <f>IF(N189="nulová",J189,0)</f>
        <v>0</v>
      </c>
      <c r="BJ189" s="14" t="s">
        <v>86</v>
      </c>
      <c r="BK189" s="219">
        <f>ROUND(I189*H189,2)</f>
        <v>0</v>
      </c>
      <c r="BL189" s="14" t="s">
        <v>161</v>
      </c>
      <c r="BM189" s="218" t="s">
        <v>617</v>
      </c>
    </row>
    <row r="190" s="2" customFormat="1" ht="24.15" customHeight="1">
      <c r="A190" s="35"/>
      <c r="B190" s="36"/>
      <c r="C190" s="233" t="s">
        <v>618</v>
      </c>
      <c r="D190" s="233" t="s">
        <v>307</v>
      </c>
      <c r="E190" s="234" t="s">
        <v>619</v>
      </c>
      <c r="F190" s="235" t="s">
        <v>620</v>
      </c>
      <c r="G190" s="236" t="s">
        <v>177</v>
      </c>
      <c r="H190" s="237">
        <v>2</v>
      </c>
      <c r="I190" s="238"/>
      <c r="J190" s="239">
        <f>ROUND(I190*H190,2)</f>
        <v>0</v>
      </c>
      <c r="K190" s="235" t="s">
        <v>274</v>
      </c>
      <c r="L190" s="240"/>
      <c r="M190" s="241" t="s">
        <v>1</v>
      </c>
      <c r="N190" s="242" t="s">
        <v>43</v>
      </c>
      <c r="O190" s="88"/>
      <c r="P190" s="216">
        <f>O190*H190</f>
        <v>0</v>
      </c>
      <c r="Q190" s="216">
        <v>0.012</v>
      </c>
      <c r="R190" s="216">
        <f>Q190*H190</f>
        <v>0.024</v>
      </c>
      <c r="S190" s="216">
        <v>0</v>
      </c>
      <c r="T190" s="21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8" t="s">
        <v>179</v>
      </c>
      <c r="AT190" s="218" t="s">
        <v>307</v>
      </c>
      <c r="AU190" s="218" t="s">
        <v>88</v>
      </c>
      <c r="AY190" s="14" t="s">
        <v>144</v>
      </c>
      <c r="BE190" s="219">
        <f>IF(N190="základní",J190,0)</f>
        <v>0</v>
      </c>
      <c r="BF190" s="219">
        <f>IF(N190="snížená",J190,0)</f>
        <v>0</v>
      </c>
      <c r="BG190" s="219">
        <f>IF(N190="zákl. přenesená",J190,0)</f>
        <v>0</v>
      </c>
      <c r="BH190" s="219">
        <f>IF(N190="sníž. přenesená",J190,0)</f>
        <v>0</v>
      </c>
      <c r="BI190" s="219">
        <f>IF(N190="nulová",J190,0)</f>
        <v>0</v>
      </c>
      <c r="BJ190" s="14" t="s">
        <v>86</v>
      </c>
      <c r="BK190" s="219">
        <f>ROUND(I190*H190,2)</f>
        <v>0</v>
      </c>
      <c r="BL190" s="14" t="s">
        <v>161</v>
      </c>
      <c r="BM190" s="218" t="s">
        <v>621</v>
      </c>
    </row>
    <row r="191" s="11" customFormat="1" ht="22.8" customHeight="1">
      <c r="A191" s="11"/>
      <c r="B191" s="193"/>
      <c r="C191" s="194"/>
      <c r="D191" s="195" t="s">
        <v>77</v>
      </c>
      <c r="E191" s="231" t="s">
        <v>183</v>
      </c>
      <c r="F191" s="231" t="s">
        <v>366</v>
      </c>
      <c r="G191" s="194"/>
      <c r="H191" s="194"/>
      <c r="I191" s="197"/>
      <c r="J191" s="232">
        <f>BK191</f>
        <v>0</v>
      </c>
      <c r="K191" s="194"/>
      <c r="L191" s="199"/>
      <c r="M191" s="200"/>
      <c r="N191" s="201"/>
      <c r="O191" s="201"/>
      <c r="P191" s="202">
        <f>SUM(P192:P199)</f>
        <v>0</v>
      </c>
      <c r="Q191" s="201"/>
      <c r="R191" s="202">
        <f>SUM(R192:R199)</f>
        <v>0.53183849999999999</v>
      </c>
      <c r="S191" s="201"/>
      <c r="T191" s="203">
        <f>SUM(T192:T199)</f>
        <v>0</v>
      </c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R191" s="204" t="s">
        <v>86</v>
      </c>
      <c r="AT191" s="205" t="s">
        <v>77</v>
      </c>
      <c r="AU191" s="205" t="s">
        <v>86</v>
      </c>
      <c r="AY191" s="204" t="s">
        <v>144</v>
      </c>
      <c r="BK191" s="206">
        <f>SUM(BK192:BK199)</f>
        <v>0</v>
      </c>
    </row>
    <row r="192" s="2" customFormat="1" ht="24.15" customHeight="1">
      <c r="A192" s="35"/>
      <c r="B192" s="36"/>
      <c r="C192" s="207" t="s">
        <v>622</v>
      </c>
      <c r="D192" s="207" t="s">
        <v>147</v>
      </c>
      <c r="E192" s="208" t="s">
        <v>623</v>
      </c>
      <c r="F192" s="209" t="s">
        <v>624</v>
      </c>
      <c r="G192" s="210" t="s">
        <v>234</v>
      </c>
      <c r="H192" s="211">
        <v>5</v>
      </c>
      <c r="I192" s="212"/>
      <c r="J192" s="213">
        <f>ROUND(I192*H192,2)</f>
        <v>0</v>
      </c>
      <c r="K192" s="209" t="s">
        <v>151</v>
      </c>
      <c r="L192" s="41"/>
      <c r="M192" s="214" t="s">
        <v>1</v>
      </c>
      <c r="N192" s="215" t="s">
        <v>43</v>
      </c>
      <c r="O192" s="88"/>
      <c r="P192" s="216">
        <f>O192*H192</f>
        <v>0</v>
      </c>
      <c r="Q192" s="216">
        <v>0.0086767000000000007</v>
      </c>
      <c r="R192" s="216">
        <f>Q192*H192</f>
        <v>0.043383500000000005</v>
      </c>
      <c r="S192" s="216">
        <v>0</v>
      </c>
      <c r="T192" s="21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18" t="s">
        <v>161</v>
      </c>
      <c r="AT192" s="218" t="s">
        <v>147</v>
      </c>
      <c r="AU192" s="218" t="s">
        <v>88</v>
      </c>
      <c r="AY192" s="14" t="s">
        <v>144</v>
      </c>
      <c r="BE192" s="219">
        <f>IF(N192="základní",J192,0)</f>
        <v>0</v>
      </c>
      <c r="BF192" s="219">
        <f>IF(N192="snížená",J192,0)</f>
        <v>0</v>
      </c>
      <c r="BG192" s="219">
        <f>IF(N192="zákl. přenesená",J192,0)</f>
        <v>0</v>
      </c>
      <c r="BH192" s="219">
        <f>IF(N192="sníž. přenesená",J192,0)</f>
        <v>0</v>
      </c>
      <c r="BI192" s="219">
        <f>IF(N192="nulová",J192,0)</f>
        <v>0</v>
      </c>
      <c r="BJ192" s="14" t="s">
        <v>86</v>
      </c>
      <c r="BK192" s="219">
        <f>ROUND(I192*H192,2)</f>
        <v>0</v>
      </c>
      <c r="BL192" s="14" t="s">
        <v>161</v>
      </c>
      <c r="BM192" s="218" t="s">
        <v>625</v>
      </c>
    </row>
    <row r="193" s="2" customFormat="1" ht="24.15" customHeight="1">
      <c r="A193" s="35"/>
      <c r="B193" s="36"/>
      <c r="C193" s="207" t="s">
        <v>371</v>
      </c>
      <c r="D193" s="207" t="s">
        <v>147</v>
      </c>
      <c r="E193" s="208" t="s">
        <v>626</v>
      </c>
      <c r="F193" s="209" t="s">
        <v>627</v>
      </c>
      <c r="G193" s="210" t="s">
        <v>234</v>
      </c>
      <c r="H193" s="211">
        <v>5</v>
      </c>
      <c r="I193" s="212"/>
      <c r="J193" s="213">
        <f>ROUND(I193*H193,2)</f>
        <v>0</v>
      </c>
      <c r="K193" s="209" t="s">
        <v>151</v>
      </c>
      <c r="L193" s="41"/>
      <c r="M193" s="214" t="s">
        <v>1</v>
      </c>
      <c r="N193" s="215" t="s">
        <v>43</v>
      </c>
      <c r="O193" s="88"/>
      <c r="P193" s="216">
        <f>O193*H193</f>
        <v>0</v>
      </c>
      <c r="Q193" s="216">
        <v>0.036904300000000001</v>
      </c>
      <c r="R193" s="216">
        <f>Q193*H193</f>
        <v>0.18452150000000001</v>
      </c>
      <c r="S193" s="216">
        <v>0</v>
      </c>
      <c r="T193" s="21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8" t="s">
        <v>161</v>
      </c>
      <c r="AT193" s="218" t="s">
        <v>147</v>
      </c>
      <c r="AU193" s="218" t="s">
        <v>88</v>
      </c>
      <c r="AY193" s="14" t="s">
        <v>144</v>
      </c>
      <c r="BE193" s="219">
        <f>IF(N193="základní",J193,0)</f>
        <v>0</v>
      </c>
      <c r="BF193" s="219">
        <f>IF(N193="snížená",J193,0)</f>
        <v>0</v>
      </c>
      <c r="BG193" s="219">
        <f>IF(N193="zákl. přenesená",J193,0)</f>
        <v>0</v>
      </c>
      <c r="BH193" s="219">
        <f>IF(N193="sníž. přenesená",J193,0)</f>
        <v>0</v>
      </c>
      <c r="BI193" s="219">
        <f>IF(N193="nulová",J193,0)</f>
        <v>0</v>
      </c>
      <c r="BJ193" s="14" t="s">
        <v>86</v>
      </c>
      <c r="BK193" s="219">
        <f>ROUND(I193*H193,2)</f>
        <v>0</v>
      </c>
      <c r="BL193" s="14" t="s">
        <v>161</v>
      </c>
      <c r="BM193" s="218" t="s">
        <v>628</v>
      </c>
    </row>
    <row r="194" s="2" customFormat="1" ht="24.15" customHeight="1">
      <c r="A194" s="35"/>
      <c r="B194" s="36"/>
      <c r="C194" s="207" t="s">
        <v>629</v>
      </c>
      <c r="D194" s="207" t="s">
        <v>147</v>
      </c>
      <c r="E194" s="208" t="s">
        <v>630</v>
      </c>
      <c r="F194" s="209" t="s">
        <v>631</v>
      </c>
      <c r="G194" s="210" t="s">
        <v>234</v>
      </c>
      <c r="H194" s="211">
        <v>5</v>
      </c>
      <c r="I194" s="212"/>
      <c r="J194" s="213">
        <f>ROUND(I194*H194,2)</f>
        <v>0</v>
      </c>
      <c r="K194" s="209" t="s">
        <v>151</v>
      </c>
      <c r="L194" s="41"/>
      <c r="M194" s="214" t="s">
        <v>1</v>
      </c>
      <c r="N194" s="215" t="s">
        <v>43</v>
      </c>
      <c r="O194" s="88"/>
      <c r="P194" s="216">
        <f>O194*H194</f>
        <v>0</v>
      </c>
      <c r="Q194" s="216">
        <v>0.060526700000000003</v>
      </c>
      <c r="R194" s="216">
        <f>Q194*H194</f>
        <v>0.3026335</v>
      </c>
      <c r="S194" s="216">
        <v>0</v>
      </c>
      <c r="T194" s="21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18" t="s">
        <v>161</v>
      </c>
      <c r="AT194" s="218" t="s">
        <v>147</v>
      </c>
      <c r="AU194" s="218" t="s">
        <v>88</v>
      </c>
      <c r="AY194" s="14" t="s">
        <v>144</v>
      </c>
      <c r="BE194" s="219">
        <f>IF(N194="základní",J194,0)</f>
        <v>0</v>
      </c>
      <c r="BF194" s="219">
        <f>IF(N194="snížená",J194,0)</f>
        <v>0</v>
      </c>
      <c r="BG194" s="219">
        <f>IF(N194="zákl. přenesená",J194,0)</f>
        <v>0</v>
      </c>
      <c r="BH194" s="219">
        <f>IF(N194="sníž. přenesená",J194,0)</f>
        <v>0</v>
      </c>
      <c r="BI194" s="219">
        <f>IF(N194="nulová",J194,0)</f>
        <v>0</v>
      </c>
      <c r="BJ194" s="14" t="s">
        <v>86</v>
      </c>
      <c r="BK194" s="219">
        <f>ROUND(I194*H194,2)</f>
        <v>0</v>
      </c>
      <c r="BL194" s="14" t="s">
        <v>161</v>
      </c>
      <c r="BM194" s="218" t="s">
        <v>632</v>
      </c>
    </row>
    <row r="195" s="2" customFormat="1" ht="24.15" customHeight="1">
      <c r="A195" s="35"/>
      <c r="B195" s="36"/>
      <c r="C195" s="207" t="s">
        <v>633</v>
      </c>
      <c r="D195" s="207" t="s">
        <v>147</v>
      </c>
      <c r="E195" s="208" t="s">
        <v>634</v>
      </c>
      <c r="F195" s="209" t="s">
        <v>635</v>
      </c>
      <c r="G195" s="210" t="s">
        <v>177</v>
      </c>
      <c r="H195" s="211">
        <v>2</v>
      </c>
      <c r="I195" s="212"/>
      <c r="J195" s="213">
        <f>ROUND(I195*H195,2)</f>
        <v>0</v>
      </c>
      <c r="K195" s="209" t="s">
        <v>151</v>
      </c>
      <c r="L195" s="41"/>
      <c r="M195" s="214" t="s">
        <v>1</v>
      </c>
      <c r="N195" s="215" t="s">
        <v>43</v>
      </c>
      <c r="O195" s="88"/>
      <c r="P195" s="216">
        <f>O195*H195</f>
        <v>0</v>
      </c>
      <c r="Q195" s="216">
        <v>0.00064999999999999997</v>
      </c>
      <c r="R195" s="216">
        <f>Q195*H195</f>
        <v>0.0012999999999999999</v>
      </c>
      <c r="S195" s="216">
        <v>0</v>
      </c>
      <c r="T195" s="21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18" t="s">
        <v>161</v>
      </c>
      <c r="AT195" s="218" t="s">
        <v>147</v>
      </c>
      <c r="AU195" s="218" t="s">
        <v>88</v>
      </c>
      <c r="AY195" s="14" t="s">
        <v>144</v>
      </c>
      <c r="BE195" s="219">
        <f>IF(N195="základní",J195,0)</f>
        <v>0</v>
      </c>
      <c r="BF195" s="219">
        <f>IF(N195="snížená",J195,0)</f>
        <v>0</v>
      </c>
      <c r="BG195" s="219">
        <f>IF(N195="zákl. přenesená",J195,0)</f>
        <v>0</v>
      </c>
      <c r="BH195" s="219">
        <f>IF(N195="sníž. přenesená",J195,0)</f>
        <v>0</v>
      </c>
      <c r="BI195" s="219">
        <f>IF(N195="nulová",J195,0)</f>
        <v>0</v>
      </c>
      <c r="BJ195" s="14" t="s">
        <v>86</v>
      </c>
      <c r="BK195" s="219">
        <f>ROUND(I195*H195,2)</f>
        <v>0</v>
      </c>
      <c r="BL195" s="14" t="s">
        <v>161</v>
      </c>
      <c r="BM195" s="218" t="s">
        <v>636</v>
      </c>
    </row>
    <row r="196" s="2" customFormat="1" ht="24.15" customHeight="1">
      <c r="A196" s="35"/>
      <c r="B196" s="36"/>
      <c r="C196" s="207" t="s">
        <v>637</v>
      </c>
      <c r="D196" s="207" t="s">
        <v>147</v>
      </c>
      <c r="E196" s="208" t="s">
        <v>638</v>
      </c>
      <c r="F196" s="209" t="s">
        <v>639</v>
      </c>
      <c r="G196" s="210" t="s">
        <v>177</v>
      </c>
      <c r="H196" s="211">
        <v>2</v>
      </c>
      <c r="I196" s="212"/>
      <c r="J196" s="213">
        <f>ROUND(I196*H196,2)</f>
        <v>0</v>
      </c>
      <c r="K196" s="209" t="s">
        <v>151</v>
      </c>
      <c r="L196" s="41"/>
      <c r="M196" s="214" t="s">
        <v>1</v>
      </c>
      <c r="N196" s="215" t="s">
        <v>43</v>
      </c>
      <c r="O196" s="88"/>
      <c r="P196" s="216">
        <f>O196*H196</f>
        <v>0</v>
      </c>
      <c r="Q196" s="216">
        <v>0</v>
      </c>
      <c r="R196" s="216">
        <f>Q196*H196</f>
        <v>0</v>
      </c>
      <c r="S196" s="216">
        <v>0</v>
      </c>
      <c r="T196" s="21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18" t="s">
        <v>161</v>
      </c>
      <c r="AT196" s="218" t="s">
        <v>147</v>
      </c>
      <c r="AU196" s="218" t="s">
        <v>88</v>
      </c>
      <c r="AY196" s="14" t="s">
        <v>144</v>
      </c>
      <c r="BE196" s="219">
        <f>IF(N196="základní",J196,0)</f>
        <v>0</v>
      </c>
      <c r="BF196" s="219">
        <f>IF(N196="snížená",J196,0)</f>
        <v>0</v>
      </c>
      <c r="BG196" s="219">
        <f>IF(N196="zákl. přenesená",J196,0)</f>
        <v>0</v>
      </c>
      <c r="BH196" s="219">
        <f>IF(N196="sníž. přenesená",J196,0)</f>
        <v>0</v>
      </c>
      <c r="BI196" s="219">
        <f>IF(N196="nulová",J196,0)</f>
        <v>0</v>
      </c>
      <c r="BJ196" s="14" t="s">
        <v>86</v>
      </c>
      <c r="BK196" s="219">
        <f>ROUND(I196*H196,2)</f>
        <v>0</v>
      </c>
      <c r="BL196" s="14" t="s">
        <v>161</v>
      </c>
      <c r="BM196" s="218" t="s">
        <v>640</v>
      </c>
    </row>
    <row r="197" s="2" customFormat="1" ht="16.5" customHeight="1">
      <c r="A197" s="35"/>
      <c r="B197" s="36"/>
      <c r="C197" s="207" t="s">
        <v>641</v>
      </c>
      <c r="D197" s="207" t="s">
        <v>147</v>
      </c>
      <c r="E197" s="208" t="s">
        <v>642</v>
      </c>
      <c r="F197" s="209" t="s">
        <v>643</v>
      </c>
      <c r="G197" s="210" t="s">
        <v>194</v>
      </c>
      <c r="H197" s="211">
        <v>1</v>
      </c>
      <c r="I197" s="212"/>
      <c r="J197" s="213">
        <f>ROUND(I197*H197,2)</f>
        <v>0</v>
      </c>
      <c r="K197" s="209" t="s">
        <v>1</v>
      </c>
      <c r="L197" s="41"/>
      <c r="M197" s="214" t="s">
        <v>1</v>
      </c>
      <c r="N197" s="215" t="s">
        <v>43</v>
      </c>
      <c r="O197" s="88"/>
      <c r="P197" s="216">
        <f>O197*H197</f>
        <v>0</v>
      </c>
      <c r="Q197" s="216">
        <v>0</v>
      </c>
      <c r="R197" s="216">
        <f>Q197*H197</f>
        <v>0</v>
      </c>
      <c r="S197" s="216">
        <v>0</v>
      </c>
      <c r="T197" s="21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18" t="s">
        <v>161</v>
      </c>
      <c r="AT197" s="218" t="s">
        <v>147</v>
      </c>
      <c r="AU197" s="218" t="s">
        <v>88</v>
      </c>
      <c r="AY197" s="14" t="s">
        <v>144</v>
      </c>
      <c r="BE197" s="219">
        <f>IF(N197="základní",J197,0)</f>
        <v>0</v>
      </c>
      <c r="BF197" s="219">
        <f>IF(N197="snížená",J197,0)</f>
        <v>0</v>
      </c>
      <c r="BG197" s="219">
        <f>IF(N197="zákl. přenesená",J197,0)</f>
        <v>0</v>
      </c>
      <c r="BH197" s="219">
        <f>IF(N197="sníž. přenesená",J197,0)</f>
        <v>0</v>
      </c>
      <c r="BI197" s="219">
        <f>IF(N197="nulová",J197,0)</f>
        <v>0</v>
      </c>
      <c r="BJ197" s="14" t="s">
        <v>86</v>
      </c>
      <c r="BK197" s="219">
        <f>ROUND(I197*H197,2)</f>
        <v>0</v>
      </c>
      <c r="BL197" s="14" t="s">
        <v>161</v>
      </c>
      <c r="BM197" s="218" t="s">
        <v>644</v>
      </c>
    </row>
    <row r="198" s="2" customFormat="1" ht="16.5" customHeight="1">
      <c r="A198" s="35"/>
      <c r="B198" s="36"/>
      <c r="C198" s="207" t="s">
        <v>645</v>
      </c>
      <c r="D198" s="207" t="s">
        <v>147</v>
      </c>
      <c r="E198" s="208" t="s">
        <v>188</v>
      </c>
      <c r="F198" s="209" t="s">
        <v>646</v>
      </c>
      <c r="G198" s="210" t="s">
        <v>194</v>
      </c>
      <c r="H198" s="211">
        <v>1</v>
      </c>
      <c r="I198" s="212"/>
      <c r="J198" s="213">
        <f>ROUND(I198*H198,2)</f>
        <v>0</v>
      </c>
      <c r="K198" s="209" t="s">
        <v>1</v>
      </c>
      <c r="L198" s="41"/>
      <c r="M198" s="214" t="s">
        <v>1</v>
      </c>
      <c r="N198" s="215" t="s">
        <v>43</v>
      </c>
      <c r="O198" s="88"/>
      <c r="P198" s="216">
        <f>O198*H198</f>
        <v>0</v>
      </c>
      <c r="Q198" s="216">
        <v>0</v>
      </c>
      <c r="R198" s="216">
        <f>Q198*H198</f>
        <v>0</v>
      </c>
      <c r="S198" s="216">
        <v>0</v>
      </c>
      <c r="T198" s="21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18" t="s">
        <v>161</v>
      </c>
      <c r="AT198" s="218" t="s">
        <v>147</v>
      </c>
      <c r="AU198" s="218" t="s">
        <v>88</v>
      </c>
      <c r="AY198" s="14" t="s">
        <v>144</v>
      </c>
      <c r="BE198" s="219">
        <f>IF(N198="základní",J198,0)</f>
        <v>0</v>
      </c>
      <c r="BF198" s="219">
        <f>IF(N198="snížená",J198,0)</f>
        <v>0</v>
      </c>
      <c r="BG198" s="219">
        <f>IF(N198="zákl. přenesená",J198,0)</f>
        <v>0</v>
      </c>
      <c r="BH198" s="219">
        <f>IF(N198="sníž. přenesená",J198,0)</f>
        <v>0</v>
      </c>
      <c r="BI198" s="219">
        <f>IF(N198="nulová",J198,0)</f>
        <v>0</v>
      </c>
      <c r="BJ198" s="14" t="s">
        <v>86</v>
      </c>
      <c r="BK198" s="219">
        <f>ROUND(I198*H198,2)</f>
        <v>0</v>
      </c>
      <c r="BL198" s="14" t="s">
        <v>161</v>
      </c>
      <c r="BM198" s="218" t="s">
        <v>647</v>
      </c>
    </row>
    <row r="199" s="2" customFormat="1" ht="24.15" customHeight="1">
      <c r="A199" s="35"/>
      <c r="B199" s="36"/>
      <c r="C199" s="207" t="s">
        <v>648</v>
      </c>
      <c r="D199" s="207" t="s">
        <v>147</v>
      </c>
      <c r="E199" s="208" t="s">
        <v>649</v>
      </c>
      <c r="F199" s="209" t="s">
        <v>650</v>
      </c>
      <c r="G199" s="210" t="s">
        <v>194</v>
      </c>
      <c r="H199" s="211">
        <v>1</v>
      </c>
      <c r="I199" s="212"/>
      <c r="J199" s="213">
        <f>ROUND(I199*H199,2)</f>
        <v>0</v>
      </c>
      <c r="K199" s="209" t="s">
        <v>1</v>
      </c>
      <c r="L199" s="41"/>
      <c r="M199" s="214" t="s">
        <v>1</v>
      </c>
      <c r="N199" s="215" t="s">
        <v>43</v>
      </c>
      <c r="O199" s="88"/>
      <c r="P199" s="216">
        <f>O199*H199</f>
        <v>0</v>
      </c>
      <c r="Q199" s="216">
        <v>0</v>
      </c>
      <c r="R199" s="216">
        <f>Q199*H199</f>
        <v>0</v>
      </c>
      <c r="S199" s="216">
        <v>0</v>
      </c>
      <c r="T199" s="21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18" t="s">
        <v>161</v>
      </c>
      <c r="AT199" s="218" t="s">
        <v>147</v>
      </c>
      <c r="AU199" s="218" t="s">
        <v>88</v>
      </c>
      <c r="AY199" s="14" t="s">
        <v>144</v>
      </c>
      <c r="BE199" s="219">
        <f>IF(N199="základní",J199,0)</f>
        <v>0</v>
      </c>
      <c r="BF199" s="219">
        <f>IF(N199="snížená",J199,0)</f>
        <v>0</v>
      </c>
      <c r="BG199" s="219">
        <f>IF(N199="zákl. přenesená",J199,0)</f>
        <v>0</v>
      </c>
      <c r="BH199" s="219">
        <f>IF(N199="sníž. přenesená",J199,0)</f>
        <v>0</v>
      </c>
      <c r="BI199" s="219">
        <f>IF(N199="nulová",J199,0)</f>
        <v>0</v>
      </c>
      <c r="BJ199" s="14" t="s">
        <v>86</v>
      </c>
      <c r="BK199" s="219">
        <f>ROUND(I199*H199,2)</f>
        <v>0</v>
      </c>
      <c r="BL199" s="14" t="s">
        <v>161</v>
      </c>
      <c r="BM199" s="218" t="s">
        <v>651</v>
      </c>
    </row>
    <row r="200" s="11" customFormat="1" ht="22.8" customHeight="1">
      <c r="A200" s="11"/>
      <c r="B200" s="193"/>
      <c r="C200" s="194"/>
      <c r="D200" s="195" t="s">
        <v>77</v>
      </c>
      <c r="E200" s="231" t="s">
        <v>423</v>
      </c>
      <c r="F200" s="231" t="s">
        <v>424</v>
      </c>
      <c r="G200" s="194"/>
      <c r="H200" s="194"/>
      <c r="I200" s="197"/>
      <c r="J200" s="232">
        <f>BK200</f>
        <v>0</v>
      </c>
      <c r="K200" s="194"/>
      <c r="L200" s="199"/>
      <c r="M200" s="200"/>
      <c r="N200" s="201"/>
      <c r="O200" s="201"/>
      <c r="P200" s="202">
        <f>P201</f>
        <v>0</v>
      </c>
      <c r="Q200" s="201"/>
      <c r="R200" s="202">
        <f>R201</f>
        <v>0</v>
      </c>
      <c r="S200" s="201"/>
      <c r="T200" s="203">
        <f>T201</f>
        <v>0</v>
      </c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R200" s="204" t="s">
        <v>86</v>
      </c>
      <c r="AT200" s="205" t="s">
        <v>77</v>
      </c>
      <c r="AU200" s="205" t="s">
        <v>86</v>
      </c>
      <c r="AY200" s="204" t="s">
        <v>144</v>
      </c>
      <c r="BK200" s="206">
        <f>BK201</f>
        <v>0</v>
      </c>
    </row>
    <row r="201" s="2" customFormat="1" ht="24.15" customHeight="1">
      <c r="A201" s="35"/>
      <c r="B201" s="36"/>
      <c r="C201" s="207" t="s">
        <v>652</v>
      </c>
      <c r="D201" s="207" t="s">
        <v>147</v>
      </c>
      <c r="E201" s="208" t="s">
        <v>653</v>
      </c>
      <c r="F201" s="209" t="s">
        <v>654</v>
      </c>
      <c r="G201" s="210" t="s">
        <v>281</v>
      </c>
      <c r="H201" s="211">
        <v>230.12799999999999</v>
      </c>
      <c r="I201" s="212"/>
      <c r="J201" s="213">
        <f>ROUND(I201*H201,2)</f>
        <v>0</v>
      </c>
      <c r="K201" s="209" t="s">
        <v>151</v>
      </c>
      <c r="L201" s="41"/>
      <c r="M201" s="220" t="s">
        <v>1</v>
      </c>
      <c r="N201" s="221" t="s">
        <v>43</v>
      </c>
      <c r="O201" s="222"/>
      <c r="P201" s="223">
        <f>O201*H201</f>
        <v>0</v>
      </c>
      <c r="Q201" s="223">
        <v>0</v>
      </c>
      <c r="R201" s="223">
        <f>Q201*H201</f>
        <v>0</v>
      </c>
      <c r="S201" s="223">
        <v>0</v>
      </c>
      <c r="T201" s="224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18" t="s">
        <v>161</v>
      </c>
      <c r="AT201" s="218" t="s">
        <v>147</v>
      </c>
      <c r="AU201" s="218" t="s">
        <v>88</v>
      </c>
      <c r="AY201" s="14" t="s">
        <v>144</v>
      </c>
      <c r="BE201" s="219">
        <f>IF(N201="základní",J201,0)</f>
        <v>0</v>
      </c>
      <c r="BF201" s="219">
        <f>IF(N201="snížená",J201,0)</f>
        <v>0</v>
      </c>
      <c r="BG201" s="219">
        <f>IF(N201="zákl. přenesená",J201,0)</f>
        <v>0</v>
      </c>
      <c r="BH201" s="219">
        <f>IF(N201="sníž. přenesená",J201,0)</f>
        <v>0</v>
      </c>
      <c r="BI201" s="219">
        <f>IF(N201="nulová",J201,0)</f>
        <v>0</v>
      </c>
      <c r="BJ201" s="14" t="s">
        <v>86</v>
      </c>
      <c r="BK201" s="219">
        <f>ROUND(I201*H201,2)</f>
        <v>0</v>
      </c>
      <c r="BL201" s="14" t="s">
        <v>161</v>
      </c>
      <c r="BM201" s="218" t="s">
        <v>655</v>
      </c>
    </row>
    <row r="202" s="2" customFormat="1" ht="6.96" customHeight="1">
      <c r="A202" s="35"/>
      <c r="B202" s="63"/>
      <c r="C202" s="64"/>
      <c r="D202" s="64"/>
      <c r="E202" s="64"/>
      <c r="F202" s="64"/>
      <c r="G202" s="64"/>
      <c r="H202" s="64"/>
      <c r="I202" s="64"/>
      <c r="J202" s="64"/>
      <c r="K202" s="64"/>
      <c r="L202" s="41"/>
      <c r="M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</row>
  </sheetData>
  <sheetProtection sheet="1" autoFilter="0" formatColumns="0" formatRows="0" objects="1" scenarios="1" spinCount="100000" saltValue="noqXA76lgN1+fuHykKKHLURMSHZiLXhhT4mDp2J4HS+useq5FZ3TPSwZzYDKPH8poq5VrEm1KjoykT7lUKIDUw==" hashValue="5Z+eGKrwcadoBIlnGEUlYneIm4yrS48c1F0k2UiL5L5iOvrTDgH2xB73QToJ5kF6vL9QwZRStnovISUxt9v7xg==" algorithmName="SHA-512" password="CC35"/>
  <autoFilter ref="C121:K201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97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88</v>
      </c>
    </row>
    <row r="4" s="1" customFormat="1" ht="24.96" customHeight="1">
      <c r="B4" s="17"/>
      <c r="D4" s="135" t="s">
        <v>119</v>
      </c>
      <c r="L4" s="17"/>
      <c r="M4" s="13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16</v>
      </c>
      <c r="L6" s="17"/>
    </row>
    <row r="7" s="1" customFormat="1" ht="26.25" customHeight="1">
      <c r="B7" s="17"/>
      <c r="E7" s="138" t="str">
        <f>'Rekapitulace stavby'!K6</f>
        <v>Obnova a propojení vodovodních řadů v ulici Palackého v Českém Brodě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120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656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18</v>
      </c>
      <c r="E11" s="35"/>
      <c r="F11" s="140" t="s">
        <v>1</v>
      </c>
      <c r="G11" s="35"/>
      <c r="H11" s="35"/>
      <c r="I11" s="137" t="s">
        <v>19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20</v>
      </c>
      <c r="E12" s="35"/>
      <c r="F12" s="140" t="s">
        <v>21</v>
      </c>
      <c r="G12" s="35"/>
      <c r="H12" s="35"/>
      <c r="I12" s="137" t="s">
        <v>22</v>
      </c>
      <c r="J12" s="141" t="str">
        <f>'Rekapitulace stavby'!AN8</f>
        <v>20. 7. 2022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24</v>
      </c>
      <c r="E14" s="35"/>
      <c r="F14" s="35"/>
      <c r="G14" s="35"/>
      <c r="H14" s="35"/>
      <c r="I14" s="137" t="s">
        <v>25</v>
      </c>
      <c r="J14" s="140" t="s">
        <v>26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">
        <v>27</v>
      </c>
      <c r="F15" s="35"/>
      <c r="G15" s="35"/>
      <c r="H15" s="35"/>
      <c r="I15" s="137" t="s">
        <v>28</v>
      </c>
      <c r="J15" s="140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29</v>
      </c>
      <c r="E17" s="35"/>
      <c r="F17" s="35"/>
      <c r="G17" s="35"/>
      <c r="H17" s="35"/>
      <c r="I17" s="137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28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31</v>
      </c>
      <c r="E20" s="35"/>
      <c r="F20" s="35"/>
      <c r="G20" s="35"/>
      <c r="H20" s="35"/>
      <c r="I20" s="137" t="s">
        <v>25</v>
      </c>
      <c r="J20" s="140" t="s">
        <v>32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">
        <v>33</v>
      </c>
      <c r="F21" s="35"/>
      <c r="G21" s="35"/>
      <c r="H21" s="35"/>
      <c r="I21" s="137" t="s">
        <v>28</v>
      </c>
      <c r="J21" s="140" t="s">
        <v>1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35</v>
      </c>
      <c r="E23" s="35"/>
      <c r="F23" s="35"/>
      <c r="G23" s="35"/>
      <c r="H23" s="35"/>
      <c r="I23" s="137" t="s">
        <v>25</v>
      </c>
      <c r="J23" s="140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tr">
        <f>IF('Rekapitulace stavby'!E20="","",'Rekapitulace stavby'!E20)</f>
        <v xml:space="preserve"> </v>
      </c>
      <c r="F24" s="35"/>
      <c r="G24" s="35"/>
      <c r="H24" s="35"/>
      <c r="I24" s="137" t="s">
        <v>28</v>
      </c>
      <c r="J24" s="140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37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38</v>
      </c>
      <c r="E30" s="35"/>
      <c r="F30" s="35"/>
      <c r="G30" s="35"/>
      <c r="H30" s="35"/>
      <c r="I30" s="35"/>
      <c r="J30" s="148">
        <f>ROUND(J122,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40</v>
      </c>
      <c r="G32" s="35"/>
      <c r="H32" s="35"/>
      <c r="I32" s="149" t="s">
        <v>39</v>
      </c>
      <c r="J32" s="149" t="s">
        <v>41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42</v>
      </c>
      <c r="E33" s="137" t="s">
        <v>43</v>
      </c>
      <c r="F33" s="151">
        <f>ROUND((SUM(BE122:BE201)),  2)</f>
        <v>0</v>
      </c>
      <c r="G33" s="35"/>
      <c r="H33" s="35"/>
      <c r="I33" s="152">
        <v>0.20999999999999999</v>
      </c>
      <c r="J33" s="151">
        <f>ROUND(((SUM(BE122:BE201))*I33),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44</v>
      </c>
      <c r="F34" s="151">
        <f>ROUND((SUM(BF122:BF201)),  2)</f>
        <v>0</v>
      </c>
      <c r="G34" s="35"/>
      <c r="H34" s="35"/>
      <c r="I34" s="152">
        <v>0.14999999999999999</v>
      </c>
      <c r="J34" s="151">
        <f>ROUND(((SUM(BF122:BF201))*I34),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45</v>
      </c>
      <c r="F35" s="151">
        <f>ROUND((SUM(BG122:BG201)),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46</v>
      </c>
      <c r="F36" s="151">
        <f>ROUND((SUM(BH122:BH201)),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47</v>
      </c>
      <c r="F37" s="151">
        <f>ROUND((SUM(BI122:BI201)),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48</v>
      </c>
      <c r="E39" s="155"/>
      <c r="F39" s="155"/>
      <c r="G39" s="156" t="s">
        <v>49</v>
      </c>
      <c r="H39" s="157" t="s">
        <v>50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51</v>
      </c>
      <c r="E50" s="161"/>
      <c r="F50" s="161"/>
      <c r="G50" s="160" t="s">
        <v>52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53</v>
      </c>
      <c r="E61" s="163"/>
      <c r="F61" s="164" t="s">
        <v>54</v>
      </c>
      <c r="G61" s="162" t="s">
        <v>53</v>
      </c>
      <c r="H61" s="163"/>
      <c r="I61" s="163"/>
      <c r="J61" s="165" t="s">
        <v>54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55</v>
      </c>
      <c r="E65" s="166"/>
      <c r="F65" s="166"/>
      <c r="G65" s="160" t="s">
        <v>56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53</v>
      </c>
      <c r="E76" s="163"/>
      <c r="F76" s="164" t="s">
        <v>54</v>
      </c>
      <c r="G76" s="162" t="s">
        <v>53</v>
      </c>
      <c r="H76" s="163"/>
      <c r="I76" s="163"/>
      <c r="J76" s="165" t="s">
        <v>54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122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71" t="str">
        <f>E7</f>
        <v>Obnova a propojení vodovodních řadů v ulici Palackého v Českém Brodě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120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SO302 - Vodovodní řad V1 - část 2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>Český Brod</v>
      </c>
      <c r="G89" s="37"/>
      <c r="H89" s="37"/>
      <c r="I89" s="29" t="s">
        <v>22</v>
      </c>
      <c r="J89" s="76" t="str">
        <f>IF(J12="","",J12)</f>
        <v>20. 7. 2022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24</v>
      </c>
      <c r="D91" s="37"/>
      <c r="E91" s="37"/>
      <c r="F91" s="24" t="str">
        <f>E15</f>
        <v>Město Český Brod, náměstí Husovo 70, 28201 Český B</v>
      </c>
      <c r="G91" s="37"/>
      <c r="H91" s="37"/>
      <c r="I91" s="29" t="s">
        <v>31</v>
      </c>
      <c r="J91" s="33" t="str">
        <f>E21</f>
        <v>LNConsult s.r.o., U hřiště 250, 25083 Škvorec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29</v>
      </c>
      <c r="D92" s="37"/>
      <c r="E92" s="37"/>
      <c r="F92" s="24" t="str">
        <f>IF(E18="","",E18)</f>
        <v>Vyplň údaj</v>
      </c>
      <c r="G92" s="37"/>
      <c r="H92" s="37"/>
      <c r="I92" s="29" t="s">
        <v>35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2" t="s">
        <v>123</v>
      </c>
      <c r="D94" s="173"/>
      <c r="E94" s="173"/>
      <c r="F94" s="173"/>
      <c r="G94" s="173"/>
      <c r="H94" s="173"/>
      <c r="I94" s="173"/>
      <c r="J94" s="174" t="s">
        <v>124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5" t="s">
        <v>125</v>
      </c>
      <c r="D96" s="37"/>
      <c r="E96" s="37"/>
      <c r="F96" s="37"/>
      <c r="G96" s="37"/>
      <c r="H96" s="37"/>
      <c r="I96" s="37"/>
      <c r="J96" s="107">
        <f>J122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126</v>
      </c>
    </row>
    <row r="97" s="9" customFormat="1" ht="24.96" customHeight="1">
      <c r="A97" s="9"/>
      <c r="B97" s="176"/>
      <c r="C97" s="177"/>
      <c r="D97" s="178" t="s">
        <v>218</v>
      </c>
      <c r="E97" s="179"/>
      <c r="F97" s="179"/>
      <c r="G97" s="179"/>
      <c r="H97" s="179"/>
      <c r="I97" s="179"/>
      <c r="J97" s="180">
        <f>J123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2" customFormat="1" ht="19.92" customHeight="1">
      <c r="A98" s="12"/>
      <c r="B98" s="225"/>
      <c r="C98" s="226"/>
      <c r="D98" s="227" t="s">
        <v>219</v>
      </c>
      <c r="E98" s="228"/>
      <c r="F98" s="228"/>
      <c r="G98" s="228"/>
      <c r="H98" s="228"/>
      <c r="I98" s="228"/>
      <c r="J98" s="229">
        <f>J124</f>
        <v>0</v>
      </c>
      <c r="K98" s="226"/>
      <c r="L98" s="230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="12" customFormat="1" ht="19.92" customHeight="1">
      <c r="A99" s="12"/>
      <c r="B99" s="225"/>
      <c r="C99" s="226"/>
      <c r="D99" s="227" t="s">
        <v>430</v>
      </c>
      <c r="E99" s="228"/>
      <c r="F99" s="228"/>
      <c r="G99" s="228"/>
      <c r="H99" s="228"/>
      <c r="I99" s="228"/>
      <c r="J99" s="229">
        <f>J150</f>
        <v>0</v>
      </c>
      <c r="K99" s="226"/>
      <c r="L99" s="230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="12" customFormat="1" ht="19.92" customHeight="1">
      <c r="A100" s="12"/>
      <c r="B100" s="225"/>
      <c r="C100" s="226"/>
      <c r="D100" s="227" t="s">
        <v>221</v>
      </c>
      <c r="E100" s="228"/>
      <c r="F100" s="228"/>
      <c r="G100" s="228"/>
      <c r="H100" s="228"/>
      <c r="I100" s="228"/>
      <c r="J100" s="229">
        <f>J152</f>
        <v>0</v>
      </c>
      <c r="K100" s="226"/>
      <c r="L100" s="230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="12" customFormat="1" ht="19.92" customHeight="1">
      <c r="A101" s="12"/>
      <c r="B101" s="225"/>
      <c r="C101" s="226"/>
      <c r="D101" s="227" t="s">
        <v>222</v>
      </c>
      <c r="E101" s="228"/>
      <c r="F101" s="228"/>
      <c r="G101" s="228"/>
      <c r="H101" s="228"/>
      <c r="I101" s="228"/>
      <c r="J101" s="229">
        <f>J191</f>
        <v>0</v>
      </c>
      <c r="K101" s="226"/>
      <c r="L101" s="230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="12" customFormat="1" ht="19.92" customHeight="1">
      <c r="A102" s="12"/>
      <c r="B102" s="225"/>
      <c r="C102" s="226"/>
      <c r="D102" s="227" t="s">
        <v>224</v>
      </c>
      <c r="E102" s="228"/>
      <c r="F102" s="228"/>
      <c r="G102" s="228"/>
      <c r="H102" s="228"/>
      <c r="I102" s="228"/>
      <c r="J102" s="229">
        <f>J200</f>
        <v>0</v>
      </c>
      <c r="K102" s="226"/>
      <c r="L102" s="230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3"/>
      <c r="C104" s="64"/>
      <c r="D104" s="64"/>
      <c r="E104" s="64"/>
      <c r="F104" s="64"/>
      <c r="G104" s="64"/>
      <c r="H104" s="64"/>
      <c r="I104" s="64"/>
      <c r="J104" s="64"/>
      <c r="K104" s="64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65"/>
      <c r="C108" s="66"/>
      <c r="D108" s="66"/>
      <c r="E108" s="66"/>
      <c r="F108" s="66"/>
      <c r="G108" s="66"/>
      <c r="H108" s="66"/>
      <c r="I108" s="66"/>
      <c r="J108" s="66"/>
      <c r="K108" s="66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129</v>
      </c>
      <c r="D109" s="37"/>
      <c r="E109" s="37"/>
      <c r="F109" s="37"/>
      <c r="G109" s="37"/>
      <c r="H109" s="37"/>
      <c r="I109" s="37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16</v>
      </c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26.25" customHeight="1">
      <c r="A112" s="35"/>
      <c r="B112" s="36"/>
      <c r="C112" s="37"/>
      <c r="D112" s="37"/>
      <c r="E112" s="171" t="str">
        <f>E7</f>
        <v>Obnova a propojení vodovodních řadů v ulici Palackého v Českém Brodě</v>
      </c>
      <c r="F112" s="29"/>
      <c r="G112" s="29"/>
      <c r="H112" s="29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120</v>
      </c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73" t="str">
        <f>E9</f>
        <v>SO302 - Vodovodní řad V1 - část 2</v>
      </c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20</v>
      </c>
      <c r="D116" s="37"/>
      <c r="E116" s="37"/>
      <c r="F116" s="24" t="str">
        <f>F12</f>
        <v>Český Brod</v>
      </c>
      <c r="G116" s="37"/>
      <c r="H116" s="37"/>
      <c r="I116" s="29" t="s">
        <v>22</v>
      </c>
      <c r="J116" s="76" t="str">
        <f>IF(J12="","",J12)</f>
        <v>20. 7. 2022</v>
      </c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40.05" customHeight="1">
      <c r="A118" s="35"/>
      <c r="B118" s="36"/>
      <c r="C118" s="29" t="s">
        <v>24</v>
      </c>
      <c r="D118" s="37"/>
      <c r="E118" s="37"/>
      <c r="F118" s="24" t="str">
        <f>E15</f>
        <v>Město Český Brod, náměstí Husovo 70, 28201 Český B</v>
      </c>
      <c r="G118" s="37"/>
      <c r="H118" s="37"/>
      <c r="I118" s="29" t="s">
        <v>31</v>
      </c>
      <c r="J118" s="33" t="str">
        <f>E21</f>
        <v>LNConsult s.r.o., U hřiště 250, 25083 Škvorec</v>
      </c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29</v>
      </c>
      <c r="D119" s="37"/>
      <c r="E119" s="37"/>
      <c r="F119" s="24" t="str">
        <f>IF(E18="","",E18)</f>
        <v>Vyplň údaj</v>
      </c>
      <c r="G119" s="37"/>
      <c r="H119" s="37"/>
      <c r="I119" s="29" t="s">
        <v>35</v>
      </c>
      <c r="J119" s="33" t="str">
        <f>E24</f>
        <v xml:space="preserve"> 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0.32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10" customFormat="1" ht="29.28" customHeight="1">
      <c r="A121" s="182"/>
      <c r="B121" s="183"/>
      <c r="C121" s="184" t="s">
        <v>130</v>
      </c>
      <c r="D121" s="185" t="s">
        <v>63</v>
      </c>
      <c r="E121" s="185" t="s">
        <v>59</v>
      </c>
      <c r="F121" s="185" t="s">
        <v>60</v>
      </c>
      <c r="G121" s="185" t="s">
        <v>131</v>
      </c>
      <c r="H121" s="185" t="s">
        <v>132</v>
      </c>
      <c r="I121" s="185" t="s">
        <v>133</v>
      </c>
      <c r="J121" s="185" t="s">
        <v>124</v>
      </c>
      <c r="K121" s="186" t="s">
        <v>134</v>
      </c>
      <c r="L121" s="187"/>
      <c r="M121" s="97" t="s">
        <v>1</v>
      </c>
      <c r="N121" s="98" t="s">
        <v>42</v>
      </c>
      <c r="O121" s="98" t="s">
        <v>135</v>
      </c>
      <c r="P121" s="98" t="s">
        <v>136</v>
      </c>
      <c r="Q121" s="98" t="s">
        <v>137</v>
      </c>
      <c r="R121" s="98" t="s">
        <v>138</v>
      </c>
      <c r="S121" s="98" t="s">
        <v>139</v>
      </c>
      <c r="T121" s="99" t="s">
        <v>140</v>
      </c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</row>
    <row r="122" s="2" customFormat="1" ht="22.8" customHeight="1">
      <c r="A122" s="35"/>
      <c r="B122" s="36"/>
      <c r="C122" s="104" t="s">
        <v>141</v>
      </c>
      <c r="D122" s="37"/>
      <c r="E122" s="37"/>
      <c r="F122" s="37"/>
      <c r="G122" s="37"/>
      <c r="H122" s="37"/>
      <c r="I122" s="37"/>
      <c r="J122" s="188">
        <f>BK122</f>
        <v>0</v>
      </c>
      <c r="K122" s="37"/>
      <c r="L122" s="41"/>
      <c r="M122" s="100"/>
      <c r="N122" s="189"/>
      <c r="O122" s="101"/>
      <c r="P122" s="190">
        <f>P123</f>
        <v>0</v>
      </c>
      <c r="Q122" s="101"/>
      <c r="R122" s="190">
        <f>R123</f>
        <v>363.89232773920003</v>
      </c>
      <c r="S122" s="101"/>
      <c r="T122" s="191">
        <f>T123</f>
        <v>1.2979400000000001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4" t="s">
        <v>77</v>
      </c>
      <c r="AU122" s="14" t="s">
        <v>126</v>
      </c>
      <c r="BK122" s="192">
        <f>BK123</f>
        <v>0</v>
      </c>
    </row>
    <row r="123" s="11" customFormat="1" ht="25.92" customHeight="1">
      <c r="A123" s="11"/>
      <c r="B123" s="193"/>
      <c r="C123" s="194"/>
      <c r="D123" s="195" t="s">
        <v>77</v>
      </c>
      <c r="E123" s="196" t="s">
        <v>225</v>
      </c>
      <c r="F123" s="196" t="s">
        <v>226</v>
      </c>
      <c r="G123" s="194"/>
      <c r="H123" s="194"/>
      <c r="I123" s="197"/>
      <c r="J123" s="198">
        <f>BK123</f>
        <v>0</v>
      </c>
      <c r="K123" s="194"/>
      <c r="L123" s="199"/>
      <c r="M123" s="200"/>
      <c r="N123" s="201"/>
      <c r="O123" s="201"/>
      <c r="P123" s="202">
        <f>P124+P150+P152+P191+P200</f>
        <v>0</v>
      </c>
      <c r="Q123" s="201"/>
      <c r="R123" s="202">
        <f>R124+R150+R152+R191+R200</f>
        <v>363.89232773920003</v>
      </c>
      <c r="S123" s="201"/>
      <c r="T123" s="203">
        <f>T124+T150+T152+T191+T200</f>
        <v>1.2979400000000001</v>
      </c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R123" s="204" t="s">
        <v>86</v>
      </c>
      <c r="AT123" s="205" t="s">
        <v>77</v>
      </c>
      <c r="AU123" s="205" t="s">
        <v>78</v>
      </c>
      <c r="AY123" s="204" t="s">
        <v>144</v>
      </c>
      <c r="BK123" s="206">
        <f>BK124+BK150+BK152+BK191+BK200</f>
        <v>0</v>
      </c>
    </row>
    <row r="124" s="11" customFormat="1" ht="22.8" customHeight="1">
      <c r="A124" s="11"/>
      <c r="B124" s="193"/>
      <c r="C124" s="194"/>
      <c r="D124" s="195" t="s">
        <v>77</v>
      </c>
      <c r="E124" s="231" t="s">
        <v>86</v>
      </c>
      <c r="F124" s="231" t="s">
        <v>227</v>
      </c>
      <c r="G124" s="194"/>
      <c r="H124" s="194"/>
      <c r="I124" s="197"/>
      <c r="J124" s="232">
        <f>BK124</f>
        <v>0</v>
      </c>
      <c r="K124" s="194"/>
      <c r="L124" s="199"/>
      <c r="M124" s="200"/>
      <c r="N124" s="201"/>
      <c r="O124" s="201"/>
      <c r="P124" s="202">
        <f>SUM(P125:P149)</f>
        <v>0</v>
      </c>
      <c r="Q124" s="201"/>
      <c r="R124" s="202">
        <f>SUM(R125:R149)</f>
        <v>342.6579479952</v>
      </c>
      <c r="S124" s="201"/>
      <c r="T124" s="203">
        <f>SUM(T125:T149)</f>
        <v>0</v>
      </c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R124" s="204" t="s">
        <v>86</v>
      </c>
      <c r="AT124" s="205" t="s">
        <v>77</v>
      </c>
      <c r="AU124" s="205" t="s">
        <v>86</v>
      </c>
      <c r="AY124" s="204" t="s">
        <v>144</v>
      </c>
      <c r="BK124" s="206">
        <f>SUM(BK125:BK149)</f>
        <v>0</v>
      </c>
    </row>
    <row r="125" s="2" customFormat="1" ht="33" customHeight="1">
      <c r="A125" s="35"/>
      <c r="B125" s="36"/>
      <c r="C125" s="207" t="s">
        <v>86</v>
      </c>
      <c r="D125" s="207" t="s">
        <v>147</v>
      </c>
      <c r="E125" s="208" t="s">
        <v>431</v>
      </c>
      <c r="F125" s="209" t="s">
        <v>432</v>
      </c>
      <c r="G125" s="210" t="s">
        <v>230</v>
      </c>
      <c r="H125" s="211">
        <v>5</v>
      </c>
      <c r="I125" s="212"/>
      <c r="J125" s="213">
        <f>ROUND(I125*H125,2)</f>
        <v>0</v>
      </c>
      <c r="K125" s="209" t="s">
        <v>248</v>
      </c>
      <c r="L125" s="41"/>
      <c r="M125" s="214" t="s">
        <v>1</v>
      </c>
      <c r="N125" s="215" t="s">
        <v>43</v>
      </c>
      <c r="O125" s="88"/>
      <c r="P125" s="216">
        <f>O125*H125</f>
        <v>0</v>
      </c>
      <c r="Q125" s="216">
        <v>0</v>
      </c>
      <c r="R125" s="216">
        <f>Q125*H125</f>
        <v>0</v>
      </c>
      <c r="S125" s="216">
        <v>0</v>
      </c>
      <c r="T125" s="21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18" t="s">
        <v>161</v>
      </c>
      <c r="AT125" s="218" t="s">
        <v>147</v>
      </c>
      <c r="AU125" s="218" t="s">
        <v>88</v>
      </c>
      <c r="AY125" s="14" t="s">
        <v>144</v>
      </c>
      <c r="BE125" s="219">
        <f>IF(N125="základní",J125,0)</f>
        <v>0</v>
      </c>
      <c r="BF125" s="219">
        <f>IF(N125="snížená",J125,0)</f>
        <v>0</v>
      </c>
      <c r="BG125" s="219">
        <f>IF(N125="zákl. přenesená",J125,0)</f>
        <v>0</v>
      </c>
      <c r="BH125" s="219">
        <f>IF(N125="sníž. přenesená",J125,0)</f>
        <v>0</v>
      </c>
      <c r="BI125" s="219">
        <f>IF(N125="nulová",J125,0)</f>
        <v>0</v>
      </c>
      <c r="BJ125" s="14" t="s">
        <v>86</v>
      </c>
      <c r="BK125" s="219">
        <f>ROUND(I125*H125,2)</f>
        <v>0</v>
      </c>
      <c r="BL125" s="14" t="s">
        <v>161</v>
      </c>
      <c r="BM125" s="218" t="s">
        <v>433</v>
      </c>
    </row>
    <row r="126" s="2" customFormat="1" ht="24.15" customHeight="1">
      <c r="A126" s="35"/>
      <c r="B126" s="36"/>
      <c r="C126" s="207" t="s">
        <v>88</v>
      </c>
      <c r="D126" s="207" t="s">
        <v>147</v>
      </c>
      <c r="E126" s="208" t="s">
        <v>434</v>
      </c>
      <c r="F126" s="209" t="s">
        <v>435</v>
      </c>
      <c r="G126" s="210" t="s">
        <v>230</v>
      </c>
      <c r="H126" s="211">
        <v>5</v>
      </c>
      <c r="I126" s="212"/>
      <c r="J126" s="213">
        <f>ROUND(I126*H126,2)</f>
        <v>0</v>
      </c>
      <c r="K126" s="209" t="s">
        <v>151</v>
      </c>
      <c r="L126" s="41"/>
      <c r="M126" s="214" t="s">
        <v>1</v>
      </c>
      <c r="N126" s="215" t="s">
        <v>43</v>
      </c>
      <c r="O126" s="88"/>
      <c r="P126" s="216">
        <f>O126*H126</f>
        <v>0</v>
      </c>
      <c r="Q126" s="216">
        <v>0</v>
      </c>
      <c r="R126" s="216">
        <f>Q126*H126</f>
        <v>0</v>
      </c>
      <c r="S126" s="216">
        <v>0</v>
      </c>
      <c r="T126" s="21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8" t="s">
        <v>161</v>
      </c>
      <c r="AT126" s="218" t="s">
        <v>147</v>
      </c>
      <c r="AU126" s="218" t="s">
        <v>88</v>
      </c>
      <c r="AY126" s="14" t="s">
        <v>144</v>
      </c>
      <c r="BE126" s="219">
        <f>IF(N126="základní",J126,0)</f>
        <v>0</v>
      </c>
      <c r="BF126" s="219">
        <f>IF(N126="snížená",J126,0)</f>
        <v>0</v>
      </c>
      <c r="BG126" s="219">
        <f>IF(N126="zákl. přenesená",J126,0)</f>
        <v>0</v>
      </c>
      <c r="BH126" s="219">
        <f>IF(N126="sníž. přenesená",J126,0)</f>
        <v>0</v>
      </c>
      <c r="BI126" s="219">
        <f>IF(N126="nulová",J126,0)</f>
        <v>0</v>
      </c>
      <c r="BJ126" s="14" t="s">
        <v>86</v>
      </c>
      <c r="BK126" s="219">
        <f>ROUND(I126*H126,2)</f>
        <v>0</v>
      </c>
      <c r="BL126" s="14" t="s">
        <v>161</v>
      </c>
      <c r="BM126" s="218" t="s">
        <v>436</v>
      </c>
    </row>
    <row r="127" s="2" customFormat="1" ht="21.75" customHeight="1">
      <c r="A127" s="35"/>
      <c r="B127" s="36"/>
      <c r="C127" s="207" t="s">
        <v>157</v>
      </c>
      <c r="D127" s="207" t="s">
        <v>147</v>
      </c>
      <c r="E127" s="208" t="s">
        <v>437</v>
      </c>
      <c r="F127" s="209" t="s">
        <v>438</v>
      </c>
      <c r="G127" s="210" t="s">
        <v>230</v>
      </c>
      <c r="H127" s="211">
        <v>5</v>
      </c>
      <c r="I127" s="212"/>
      <c r="J127" s="213">
        <f>ROUND(I127*H127,2)</f>
        <v>0</v>
      </c>
      <c r="K127" s="209" t="s">
        <v>248</v>
      </c>
      <c r="L127" s="41"/>
      <c r="M127" s="214" t="s">
        <v>1</v>
      </c>
      <c r="N127" s="215" t="s">
        <v>43</v>
      </c>
      <c r="O127" s="88"/>
      <c r="P127" s="216">
        <f>O127*H127</f>
        <v>0</v>
      </c>
      <c r="Q127" s="216">
        <v>0.00018000000000000001</v>
      </c>
      <c r="R127" s="216">
        <f>Q127*H127</f>
        <v>0.00090000000000000008</v>
      </c>
      <c r="S127" s="216">
        <v>0</v>
      </c>
      <c r="T127" s="21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8" t="s">
        <v>161</v>
      </c>
      <c r="AT127" s="218" t="s">
        <v>147</v>
      </c>
      <c r="AU127" s="218" t="s">
        <v>88</v>
      </c>
      <c r="AY127" s="14" t="s">
        <v>144</v>
      </c>
      <c r="BE127" s="219">
        <f>IF(N127="základní",J127,0)</f>
        <v>0</v>
      </c>
      <c r="BF127" s="219">
        <f>IF(N127="snížená",J127,0)</f>
        <v>0</v>
      </c>
      <c r="BG127" s="219">
        <f>IF(N127="zákl. přenesená",J127,0)</f>
        <v>0</v>
      </c>
      <c r="BH127" s="219">
        <f>IF(N127="sníž. přenesená",J127,0)</f>
        <v>0</v>
      </c>
      <c r="BI127" s="219">
        <f>IF(N127="nulová",J127,0)</f>
        <v>0</v>
      </c>
      <c r="BJ127" s="14" t="s">
        <v>86</v>
      </c>
      <c r="BK127" s="219">
        <f>ROUND(I127*H127,2)</f>
        <v>0</v>
      </c>
      <c r="BL127" s="14" t="s">
        <v>161</v>
      </c>
      <c r="BM127" s="218" t="s">
        <v>439</v>
      </c>
    </row>
    <row r="128" s="2" customFormat="1" ht="21.75" customHeight="1">
      <c r="A128" s="35"/>
      <c r="B128" s="36"/>
      <c r="C128" s="207" t="s">
        <v>161</v>
      </c>
      <c r="D128" s="207" t="s">
        <v>147</v>
      </c>
      <c r="E128" s="208" t="s">
        <v>245</v>
      </c>
      <c r="F128" s="209" t="s">
        <v>246</v>
      </c>
      <c r="G128" s="210" t="s">
        <v>247</v>
      </c>
      <c r="H128" s="211">
        <v>2</v>
      </c>
      <c r="I128" s="212"/>
      <c r="J128" s="213">
        <f>ROUND(I128*H128,2)</f>
        <v>0</v>
      </c>
      <c r="K128" s="209" t="s">
        <v>248</v>
      </c>
      <c r="L128" s="41"/>
      <c r="M128" s="214" t="s">
        <v>1</v>
      </c>
      <c r="N128" s="215" t="s">
        <v>43</v>
      </c>
      <c r="O128" s="88"/>
      <c r="P128" s="216">
        <f>O128*H128</f>
        <v>0</v>
      </c>
      <c r="Q128" s="216">
        <v>0</v>
      </c>
      <c r="R128" s="216">
        <f>Q128*H128</f>
        <v>0</v>
      </c>
      <c r="S128" s="216">
        <v>0</v>
      </c>
      <c r="T128" s="21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8" t="s">
        <v>161</v>
      </c>
      <c r="AT128" s="218" t="s">
        <v>147</v>
      </c>
      <c r="AU128" s="218" t="s">
        <v>88</v>
      </c>
      <c r="AY128" s="14" t="s">
        <v>144</v>
      </c>
      <c r="BE128" s="219">
        <f>IF(N128="základní",J128,0)</f>
        <v>0</v>
      </c>
      <c r="BF128" s="219">
        <f>IF(N128="snížená",J128,0)</f>
        <v>0</v>
      </c>
      <c r="BG128" s="219">
        <f>IF(N128="zákl. přenesená",J128,0)</f>
        <v>0</v>
      </c>
      <c r="BH128" s="219">
        <f>IF(N128="sníž. přenesená",J128,0)</f>
        <v>0</v>
      </c>
      <c r="BI128" s="219">
        <f>IF(N128="nulová",J128,0)</f>
        <v>0</v>
      </c>
      <c r="BJ128" s="14" t="s">
        <v>86</v>
      </c>
      <c r="BK128" s="219">
        <f>ROUND(I128*H128,2)</f>
        <v>0</v>
      </c>
      <c r="BL128" s="14" t="s">
        <v>161</v>
      </c>
      <c r="BM128" s="218" t="s">
        <v>440</v>
      </c>
    </row>
    <row r="129" s="2" customFormat="1" ht="24.15" customHeight="1">
      <c r="A129" s="35"/>
      <c r="B129" s="36"/>
      <c r="C129" s="207" t="s">
        <v>143</v>
      </c>
      <c r="D129" s="207" t="s">
        <v>147</v>
      </c>
      <c r="E129" s="208" t="s">
        <v>441</v>
      </c>
      <c r="F129" s="209" t="s">
        <v>442</v>
      </c>
      <c r="G129" s="210" t="s">
        <v>247</v>
      </c>
      <c r="H129" s="211">
        <v>79.492000000000004</v>
      </c>
      <c r="I129" s="212"/>
      <c r="J129" s="213">
        <f>ROUND(I129*H129,2)</f>
        <v>0</v>
      </c>
      <c r="K129" s="209" t="s">
        <v>274</v>
      </c>
      <c r="L129" s="41"/>
      <c r="M129" s="214" t="s">
        <v>1</v>
      </c>
      <c r="N129" s="215" t="s">
        <v>43</v>
      </c>
      <c r="O129" s="88"/>
      <c r="P129" s="216">
        <f>O129*H129</f>
        <v>0</v>
      </c>
      <c r="Q129" s="216">
        <v>0</v>
      </c>
      <c r="R129" s="216">
        <f>Q129*H129</f>
        <v>0</v>
      </c>
      <c r="S129" s="216">
        <v>0</v>
      </c>
      <c r="T129" s="21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8" t="s">
        <v>161</v>
      </c>
      <c r="AT129" s="218" t="s">
        <v>147</v>
      </c>
      <c r="AU129" s="218" t="s">
        <v>88</v>
      </c>
      <c r="AY129" s="14" t="s">
        <v>144</v>
      </c>
      <c r="BE129" s="219">
        <f>IF(N129="základní",J129,0)</f>
        <v>0</v>
      </c>
      <c r="BF129" s="219">
        <f>IF(N129="snížená",J129,0)</f>
        <v>0</v>
      </c>
      <c r="BG129" s="219">
        <f>IF(N129="zákl. přenesená",J129,0)</f>
        <v>0</v>
      </c>
      <c r="BH129" s="219">
        <f>IF(N129="sníž. přenesená",J129,0)</f>
        <v>0</v>
      </c>
      <c r="BI129" s="219">
        <f>IF(N129="nulová",J129,0)</f>
        <v>0</v>
      </c>
      <c r="BJ129" s="14" t="s">
        <v>86</v>
      </c>
      <c r="BK129" s="219">
        <f>ROUND(I129*H129,2)</f>
        <v>0</v>
      </c>
      <c r="BL129" s="14" t="s">
        <v>161</v>
      </c>
      <c r="BM129" s="218" t="s">
        <v>443</v>
      </c>
    </row>
    <row r="130" s="2" customFormat="1" ht="24.15" customHeight="1">
      <c r="A130" s="35"/>
      <c r="B130" s="36"/>
      <c r="C130" s="207" t="s">
        <v>169</v>
      </c>
      <c r="D130" s="207" t="s">
        <v>147</v>
      </c>
      <c r="E130" s="208" t="s">
        <v>444</v>
      </c>
      <c r="F130" s="209" t="s">
        <v>445</v>
      </c>
      <c r="G130" s="210" t="s">
        <v>247</v>
      </c>
      <c r="H130" s="211">
        <v>39.746000000000002</v>
      </c>
      <c r="I130" s="212"/>
      <c r="J130" s="213">
        <f>ROUND(I130*H130,2)</f>
        <v>0</v>
      </c>
      <c r="K130" s="209" t="s">
        <v>248</v>
      </c>
      <c r="L130" s="41"/>
      <c r="M130" s="214" t="s">
        <v>1</v>
      </c>
      <c r="N130" s="215" t="s">
        <v>43</v>
      </c>
      <c r="O130" s="88"/>
      <c r="P130" s="216">
        <f>O130*H130</f>
        <v>0</v>
      </c>
      <c r="Q130" s="216">
        <v>0</v>
      </c>
      <c r="R130" s="216">
        <f>Q130*H130</f>
        <v>0</v>
      </c>
      <c r="S130" s="216">
        <v>0</v>
      </c>
      <c r="T130" s="21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8" t="s">
        <v>161</v>
      </c>
      <c r="AT130" s="218" t="s">
        <v>147</v>
      </c>
      <c r="AU130" s="218" t="s">
        <v>88</v>
      </c>
      <c r="AY130" s="14" t="s">
        <v>144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14" t="s">
        <v>86</v>
      </c>
      <c r="BK130" s="219">
        <f>ROUND(I130*H130,2)</f>
        <v>0</v>
      </c>
      <c r="BL130" s="14" t="s">
        <v>161</v>
      </c>
      <c r="BM130" s="218" t="s">
        <v>446</v>
      </c>
    </row>
    <row r="131" s="2" customFormat="1" ht="24.15" customHeight="1">
      <c r="A131" s="35"/>
      <c r="B131" s="36"/>
      <c r="C131" s="207" t="s">
        <v>174</v>
      </c>
      <c r="D131" s="207" t="s">
        <v>147</v>
      </c>
      <c r="E131" s="208" t="s">
        <v>447</v>
      </c>
      <c r="F131" s="209" t="s">
        <v>448</v>
      </c>
      <c r="G131" s="210" t="s">
        <v>247</v>
      </c>
      <c r="H131" s="211">
        <v>79.492000000000004</v>
      </c>
      <c r="I131" s="212"/>
      <c r="J131" s="213">
        <f>ROUND(I131*H131,2)</f>
        <v>0</v>
      </c>
      <c r="K131" s="209" t="s">
        <v>274</v>
      </c>
      <c r="L131" s="41"/>
      <c r="M131" s="214" t="s">
        <v>1</v>
      </c>
      <c r="N131" s="215" t="s">
        <v>43</v>
      </c>
      <c r="O131" s="88"/>
      <c r="P131" s="216">
        <f>O131*H131</f>
        <v>0</v>
      </c>
      <c r="Q131" s="216">
        <v>0</v>
      </c>
      <c r="R131" s="216">
        <f>Q131*H131</f>
        <v>0</v>
      </c>
      <c r="S131" s="216">
        <v>0</v>
      </c>
      <c r="T131" s="21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8" t="s">
        <v>161</v>
      </c>
      <c r="AT131" s="218" t="s">
        <v>147</v>
      </c>
      <c r="AU131" s="218" t="s">
        <v>88</v>
      </c>
      <c r="AY131" s="14" t="s">
        <v>144</v>
      </c>
      <c r="BE131" s="219">
        <f>IF(N131="základní",J131,0)</f>
        <v>0</v>
      </c>
      <c r="BF131" s="219">
        <f>IF(N131="snížená",J131,0)</f>
        <v>0</v>
      </c>
      <c r="BG131" s="219">
        <f>IF(N131="zákl. přenesená",J131,0)</f>
        <v>0</v>
      </c>
      <c r="BH131" s="219">
        <f>IF(N131="sníž. přenesená",J131,0)</f>
        <v>0</v>
      </c>
      <c r="BI131" s="219">
        <f>IF(N131="nulová",J131,0)</f>
        <v>0</v>
      </c>
      <c r="BJ131" s="14" t="s">
        <v>86</v>
      </c>
      <c r="BK131" s="219">
        <f>ROUND(I131*H131,2)</f>
        <v>0</v>
      </c>
      <c r="BL131" s="14" t="s">
        <v>161</v>
      </c>
      <c r="BM131" s="218" t="s">
        <v>449</v>
      </c>
    </row>
    <row r="132" s="2" customFormat="1" ht="24.15" customHeight="1">
      <c r="A132" s="35"/>
      <c r="B132" s="36"/>
      <c r="C132" s="207" t="s">
        <v>179</v>
      </c>
      <c r="D132" s="207" t="s">
        <v>147</v>
      </c>
      <c r="E132" s="208" t="s">
        <v>450</v>
      </c>
      <c r="F132" s="209" t="s">
        <v>451</v>
      </c>
      <c r="G132" s="210" t="s">
        <v>247</v>
      </c>
      <c r="H132" s="211">
        <v>39.746000000000002</v>
      </c>
      <c r="I132" s="212"/>
      <c r="J132" s="213">
        <f>ROUND(I132*H132,2)</f>
        <v>0</v>
      </c>
      <c r="K132" s="209" t="s">
        <v>248</v>
      </c>
      <c r="L132" s="41"/>
      <c r="M132" s="214" t="s">
        <v>1</v>
      </c>
      <c r="N132" s="215" t="s">
        <v>43</v>
      </c>
      <c r="O132" s="88"/>
      <c r="P132" s="216">
        <f>O132*H132</f>
        <v>0</v>
      </c>
      <c r="Q132" s="216">
        <v>0</v>
      </c>
      <c r="R132" s="216">
        <f>Q132*H132</f>
        <v>0</v>
      </c>
      <c r="S132" s="216">
        <v>0</v>
      </c>
      <c r="T132" s="21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8" t="s">
        <v>161</v>
      </c>
      <c r="AT132" s="218" t="s">
        <v>147</v>
      </c>
      <c r="AU132" s="218" t="s">
        <v>88</v>
      </c>
      <c r="AY132" s="14" t="s">
        <v>144</v>
      </c>
      <c r="BE132" s="219">
        <f>IF(N132="základní",J132,0)</f>
        <v>0</v>
      </c>
      <c r="BF132" s="219">
        <f>IF(N132="snížená",J132,0)</f>
        <v>0</v>
      </c>
      <c r="BG132" s="219">
        <f>IF(N132="zákl. přenesená",J132,0)</f>
        <v>0</v>
      </c>
      <c r="BH132" s="219">
        <f>IF(N132="sníž. přenesená",J132,0)</f>
        <v>0</v>
      </c>
      <c r="BI132" s="219">
        <f>IF(N132="nulová",J132,0)</f>
        <v>0</v>
      </c>
      <c r="BJ132" s="14" t="s">
        <v>86</v>
      </c>
      <c r="BK132" s="219">
        <f>ROUND(I132*H132,2)</f>
        <v>0</v>
      </c>
      <c r="BL132" s="14" t="s">
        <v>161</v>
      </c>
      <c r="BM132" s="218" t="s">
        <v>452</v>
      </c>
    </row>
    <row r="133" s="2" customFormat="1" ht="33" customHeight="1">
      <c r="A133" s="35"/>
      <c r="B133" s="36"/>
      <c r="C133" s="207" t="s">
        <v>183</v>
      </c>
      <c r="D133" s="207" t="s">
        <v>147</v>
      </c>
      <c r="E133" s="208" t="s">
        <v>453</v>
      </c>
      <c r="F133" s="209" t="s">
        <v>454</v>
      </c>
      <c r="G133" s="210" t="s">
        <v>247</v>
      </c>
      <c r="H133" s="211">
        <v>6.1200000000000001</v>
      </c>
      <c r="I133" s="212"/>
      <c r="J133" s="213">
        <f>ROUND(I133*H133,2)</f>
        <v>0</v>
      </c>
      <c r="K133" s="209" t="s">
        <v>274</v>
      </c>
      <c r="L133" s="41"/>
      <c r="M133" s="214" t="s">
        <v>1</v>
      </c>
      <c r="N133" s="215" t="s">
        <v>43</v>
      </c>
      <c r="O133" s="88"/>
      <c r="P133" s="216">
        <f>O133*H133</f>
        <v>0</v>
      </c>
      <c r="Q133" s="216">
        <v>0</v>
      </c>
      <c r="R133" s="216">
        <f>Q133*H133</f>
        <v>0</v>
      </c>
      <c r="S133" s="216">
        <v>0</v>
      </c>
      <c r="T133" s="21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8" t="s">
        <v>161</v>
      </c>
      <c r="AT133" s="218" t="s">
        <v>147</v>
      </c>
      <c r="AU133" s="218" t="s">
        <v>88</v>
      </c>
      <c r="AY133" s="14" t="s">
        <v>144</v>
      </c>
      <c r="BE133" s="219">
        <f>IF(N133="základní",J133,0)</f>
        <v>0</v>
      </c>
      <c r="BF133" s="219">
        <f>IF(N133="snížená",J133,0)</f>
        <v>0</v>
      </c>
      <c r="BG133" s="219">
        <f>IF(N133="zákl. přenesená",J133,0)</f>
        <v>0</v>
      </c>
      <c r="BH133" s="219">
        <f>IF(N133="sníž. přenesená",J133,0)</f>
        <v>0</v>
      </c>
      <c r="BI133" s="219">
        <f>IF(N133="nulová",J133,0)</f>
        <v>0</v>
      </c>
      <c r="BJ133" s="14" t="s">
        <v>86</v>
      </c>
      <c r="BK133" s="219">
        <f>ROUND(I133*H133,2)</f>
        <v>0</v>
      </c>
      <c r="BL133" s="14" t="s">
        <v>161</v>
      </c>
      <c r="BM133" s="218" t="s">
        <v>455</v>
      </c>
    </row>
    <row r="134" s="2" customFormat="1" ht="33" customHeight="1">
      <c r="A134" s="35"/>
      <c r="B134" s="36"/>
      <c r="C134" s="207" t="s">
        <v>187</v>
      </c>
      <c r="D134" s="207" t="s">
        <v>147</v>
      </c>
      <c r="E134" s="208" t="s">
        <v>456</v>
      </c>
      <c r="F134" s="209" t="s">
        <v>457</v>
      </c>
      <c r="G134" s="210" t="s">
        <v>247</v>
      </c>
      <c r="H134" s="211">
        <v>6.1200000000000001</v>
      </c>
      <c r="I134" s="212"/>
      <c r="J134" s="213">
        <f>ROUND(I134*H134,2)</f>
        <v>0</v>
      </c>
      <c r="K134" s="209" t="s">
        <v>274</v>
      </c>
      <c r="L134" s="41"/>
      <c r="M134" s="214" t="s">
        <v>1</v>
      </c>
      <c r="N134" s="215" t="s">
        <v>43</v>
      </c>
      <c r="O134" s="88"/>
      <c r="P134" s="216">
        <f>O134*H134</f>
        <v>0</v>
      </c>
      <c r="Q134" s="216">
        <v>0</v>
      </c>
      <c r="R134" s="216">
        <f>Q134*H134</f>
        <v>0</v>
      </c>
      <c r="S134" s="216">
        <v>0</v>
      </c>
      <c r="T134" s="21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8" t="s">
        <v>161</v>
      </c>
      <c r="AT134" s="218" t="s">
        <v>147</v>
      </c>
      <c r="AU134" s="218" t="s">
        <v>88</v>
      </c>
      <c r="AY134" s="14" t="s">
        <v>144</v>
      </c>
      <c r="BE134" s="219">
        <f>IF(N134="základní",J134,0)</f>
        <v>0</v>
      </c>
      <c r="BF134" s="219">
        <f>IF(N134="snížená",J134,0)</f>
        <v>0</v>
      </c>
      <c r="BG134" s="219">
        <f>IF(N134="zákl. přenesená",J134,0)</f>
        <v>0</v>
      </c>
      <c r="BH134" s="219">
        <f>IF(N134="sníž. přenesená",J134,0)</f>
        <v>0</v>
      </c>
      <c r="BI134" s="219">
        <f>IF(N134="nulová",J134,0)</f>
        <v>0</v>
      </c>
      <c r="BJ134" s="14" t="s">
        <v>86</v>
      </c>
      <c r="BK134" s="219">
        <f>ROUND(I134*H134,2)</f>
        <v>0</v>
      </c>
      <c r="BL134" s="14" t="s">
        <v>161</v>
      </c>
      <c r="BM134" s="218" t="s">
        <v>458</v>
      </c>
    </row>
    <row r="135" s="2" customFormat="1" ht="21.75" customHeight="1">
      <c r="A135" s="35"/>
      <c r="B135" s="36"/>
      <c r="C135" s="207" t="s">
        <v>191</v>
      </c>
      <c r="D135" s="207" t="s">
        <v>147</v>
      </c>
      <c r="E135" s="208" t="s">
        <v>459</v>
      </c>
      <c r="F135" s="209" t="s">
        <v>460</v>
      </c>
      <c r="G135" s="210" t="s">
        <v>230</v>
      </c>
      <c r="H135" s="211">
        <v>247.52000000000001</v>
      </c>
      <c r="I135" s="212"/>
      <c r="J135" s="213">
        <f>ROUND(I135*H135,2)</f>
        <v>0</v>
      </c>
      <c r="K135" s="209" t="s">
        <v>151</v>
      </c>
      <c r="L135" s="41"/>
      <c r="M135" s="214" t="s">
        <v>1</v>
      </c>
      <c r="N135" s="215" t="s">
        <v>43</v>
      </c>
      <c r="O135" s="88"/>
      <c r="P135" s="216">
        <f>O135*H135</f>
        <v>0</v>
      </c>
      <c r="Q135" s="216">
        <v>0.00083850999999999999</v>
      </c>
      <c r="R135" s="216">
        <f>Q135*H135</f>
        <v>0.2075479952</v>
      </c>
      <c r="S135" s="216">
        <v>0</v>
      </c>
      <c r="T135" s="21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8" t="s">
        <v>161</v>
      </c>
      <c r="AT135" s="218" t="s">
        <v>147</v>
      </c>
      <c r="AU135" s="218" t="s">
        <v>88</v>
      </c>
      <c r="AY135" s="14" t="s">
        <v>144</v>
      </c>
      <c r="BE135" s="219">
        <f>IF(N135="základní",J135,0)</f>
        <v>0</v>
      </c>
      <c r="BF135" s="219">
        <f>IF(N135="snížená",J135,0)</f>
        <v>0</v>
      </c>
      <c r="BG135" s="219">
        <f>IF(N135="zákl. přenesená",J135,0)</f>
        <v>0</v>
      </c>
      <c r="BH135" s="219">
        <f>IF(N135="sníž. přenesená",J135,0)</f>
        <v>0</v>
      </c>
      <c r="BI135" s="219">
        <f>IF(N135="nulová",J135,0)</f>
        <v>0</v>
      </c>
      <c r="BJ135" s="14" t="s">
        <v>86</v>
      </c>
      <c r="BK135" s="219">
        <f>ROUND(I135*H135,2)</f>
        <v>0</v>
      </c>
      <c r="BL135" s="14" t="s">
        <v>161</v>
      </c>
      <c r="BM135" s="218" t="s">
        <v>461</v>
      </c>
    </row>
    <row r="136" s="2" customFormat="1" ht="24.15" customHeight="1">
      <c r="A136" s="35"/>
      <c r="B136" s="36"/>
      <c r="C136" s="207" t="s">
        <v>197</v>
      </c>
      <c r="D136" s="207" t="s">
        <v>147</v>
      </c>
      <c r="E136" s="208" t="s">
        <v>462</v>
      </c>
      <c r="F136" s="209" t="s">
        <v>463</v>
      </c>
      <c r="G136" s="210" t="s">
        <v>230</v>
      </c>
      <c r="H136" s="211">
        <v>247.52000000000001</v>
      </c>
      <c r="I136" s="212"/>
      <c r="J136" s="213">
        <f>ROUND(I136*H136,2)</f>
        <v>0</v>
      </c>
      <c r="K136" s="209" t="s">
        <v>151</v>
      </c>
      <c r="L136" s="41"/>
      <c r="M136" s="214" t="s">
        <v>1</v>
      </c>
      <c r="N136" s="215" t="s">
        <v>43</v>
      </c>
      <c r="O136" s="88"/>
      <c r="P136" s="216">
        <f>O136*H136</f>
        <v>0</v>
      </c>
      <c r="Q136" s="216">
        <v>0</v>
      </c>
      <c r="R136" s="216">
        <f>Q136*H136</f>
        <v>0</v>
      </c>
      <c r="S136" s="216">
        <v>0</v>
      </c>
      <c r="T136" s="21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8" t="s">
        <v>161</v>
      </c>
      <c r="AT136" s="218" t="s">
        <v>147</v>
      </c>
      <c r="AU136" s="218" t="s">
        <v>88</v>
      </c>
      <c r="AY136" s="14" t="s">
        <v>144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14" t="s">
        <v>86</v>
      </c>
      <c r="BK136" s="219">
        <f>ROUND(I136*H136,2)</f>
        <v>0</v>
      </c>
      <c r="BL136" s="14" t="s">
        <v>161</v>
      </c>
      <c r="BM136" s="218" t="s">
        <v>464</v>
      </c>
    </row>
    <row r="137" s="2" customFormat="1" ht="24.15" customHeight="1">
      <c r="A137" s="35"/>
      <c r="B137" s="36"/>
      <c r="C137" s="207" t="s">
        <v>201</v>
      </c>
      <c r="D137" s="207" t="s">
        <v>147</v>
      </c>
      <c r="E137" s="208" t="s">
        <v>260</v>
      </c>
      <c r="F137" s="209" t="s">
        <v>261</v>
      </c>
      <c r="G137" s="210" t="s">
        <v>247</v>
      </c>
      <c r="H137" s="211">
        <v>171.22399999999999</v>
      </c>
      <c r="I137" s="212"/>
      <c r="J137" s="213">
        <f>ROUND(I137*H137,2)</f>
        <v>0</v>
      </c>
      <c r="K137" s="209" t="s">
        <v>248</v>
      </c>
      <c r="L137" s="41"/>
      <c r="M137" s="214" t="s">
        <v>1</v>
      </c>
      <c r="N137" s="215" t="s">
        <v>43</v>
      </c>
      <c r="O137" s="88"/>
      <c r="P137" s="216">
        <f>O137*H137</f>
        <v>0</v>
      </c>
      <c r="Q137" s="216">
        <v>0</v>
      </c>
      <c r="R137" s="216">
        <f>Q137*H137</f>
        <v>0</v>
      </c>
      <c r="S137" s="216">
        <v>0</v>
      </c>
      <c r="T137" s="21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8" t="s">
        <v>161</v>
      </c>
      <c r="AT137" s="218" t="s">
        <v>147</v>
      </c>
      <c r="AU137" s="218" t="s">
        <v>88</v>
      </c>
      <c r="AY137" s="14" t="s">
        <v>144</v>
      </c>
      <c r="BE137" s="219">
        <f>IF(N137="základní",J137,0)</f>
        <v>0</v>
      </c>
      <c r="BF137" s="219">
        <f>IF(N137="snížená",J137,0)</f>
        <v>0</v>
      </c>
      <c r="BG137" s="219">
        <f>IF(N137="zákl. přenesená",J137,0)</f>
        <v>0</v>
      </c>
      <c r="BH137" s="219">
        <f>IF(N137="sníž. přenesená",J137,0)</f>
        <v>0</v>
      </c>
      <c r="BI137" s="219">
        <f>IF(N137="nulová",J137,0)</f>
        <v>0</v>
      </c>
      <c r="BJ137" s="14" t="s">
        <v>86</v>
      </c>
      <c r="BK137" s="219">
        <f>ROUND(I137*H137,2)</f>
        <v>0</v>
      </c>
      <c r="BL137" s="14" t="s">
        <v>161</v>
      </c>
      <c r="BM137" s="218" t="s">
        <v>465</v>
      </c>
    </row>
    <row r="138" s="2" customFormat="1" ht="24.15" customHeight="1">
      <c r="A138" s="35"/>
      <c r="B138" s="36"/>
      <c r="C138" s="207" t="s">
        <v>205</v>
      </c>
      <c r="D138" s="207" t="s">
        <v>147</v>
      </c>
      <c r="E138" s="208" t="s">
        <v>466</v>
      </c>
      <c r="F138" s="209" t="s">
        <v>467</v>
      </c>
      <c r="G138" s="210" t="s">
        <v>247</v>
      </c>
      <c r="H138" s="211">
        <v>171.22399999999999</v>
      </c>
      <c r="I138" s="212"/>
      <c r="J138" s="213">
        <f>ROUND(I138*H138,2)</f>
        <v>0</v>
      </c>
      <c r="K138" s="209" t="s">
        <v>248</v>
      </c>
      <c r="L138" s="41"/>
      <c r="M138" s="214" t="s">
        <v>1</v>
      </c>
      <c r="N138" s="215" t="s">
        <v>43</v>
      </c>
      <c r="O138" s="88"/>
      <c r="P138" s="216">
        <f>O138*H138</f>
        <v>0</v>
      </c>
      <c r="Q138" s="216">
        <v>0</v>
      </c>
      <c r="R138" s="216">
        <f>Q138*H138</f>
        <v>0</v>
      </c>
      <c r="S138" s="216">
        <v>0</v>
      </c>
      <c r="T138" s="21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8" t="s">
        <v>161</v>
      </c>
      <c r="AT138" s="218" t="s">
        <v>147</v>
      </c>
      <c r="AU138" s="218" t="s">
        <v>88</v>
      </c>
      <c r="AY138" s="14" t="s">
        <v>144</v>
      </c>
      <c r="BE138" s="219">
        <f>IF(N138="základní",J138,0)</f>
        <v>0</v>
      </c>
      <c r="BF138" s="219">
        <f>IF(N138="snížená",J138,0)</f>
        <v>0</v>
      </c>
      <c r="BG138" s="219">
        <f>IF(N138="zákl. přenesená",J138,0)</f>
        <v>0</v>
      </c>
      <c r="BH138" s="219">
        <f>IF(N138="sníž. přenesená",J138,0)</f>
        <v>0</v>
      </c>
      <c r="BI138" s="219">
        <f>IF(N138="nulová",J138,0)</f>
        <v>0</v>
      </c>
      <c r="BJ138" s="14" t="s">
        <v>86</v>
      </c>
      <c r="BK138" s="219">
        <f>ROUND(I138*H138,2)</f>
        <v>0</v>
      </c>
      <c r="BL138" s="14" t="s">
        <v>161</v>
      </c>
      <c r="BM138" s="218" t="s">
        <v>468</v>
      </c>
    </row>
    <row r="139" s="2" customFormat="1" ht="16.5" customHeight="1">
      <c r="A139" s="35"/>
      <c r="B139" s="36"/>
      <c r="C139" s="207" t="s">
        <v>8</v>
      </c>
      <c r="D139" s="207" t="s">
        <v>147</v>
      </c>
      <c r="E139" s="208" t="s">
        <v>276</v>
      </c>
      <c r="F139" s="209" t="s">
        <v>277</v>
      </c>
      <c r="G139" s="210" t="s">
        <v>247</v>
      </c>
      <c r="H139" s="211">
        <v>171.22399999999999</v>
      </c>
      <c r="I139" s="212"/>
      <c r="J139" s="213">
        <f>ROUND(I139*H139,2)</f>
        <v>0</v>
      </c>
      <c r="K139" s="209" t="s">
        <v>151</v>
      </c>
      <c r="L139" s="41"/>
      <c r="M139" s="214" t="s">
        <v>1</v>
      </c>
      <c r="N139" s="215" t="s">
        <v>43</v>
      </c>
      <c r="O139" s="88"/>
      <c r="P139" s="216">
        <f>O139*H139</f>
        <v>0</v>
      </c>
      <c r="Q139" s="216">
        <v>0</v>
      </c>
      <c r="R139" s="216">
        <f>Q139*H139</f>
        <v>0</v>
      </c>
      <c r="S139" s="216">
        <v>0</v>
      </c>
      <c r="T139" s="21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8" t="s">
        <v>161</v>
      </c>
      <c r="AT139" s="218" t="s">
        <v>147</v>
      </c>
      <c r="AU139" s="218" t="s">
        <v>88</v>
      </c>
      <c r="AY139" s="14" t="s">
        <v>144</v>
      </c>
      <c r="BE139" s="219">
        <f>IF(N139="základní",J139,0)</f>
        <v>0</v>
      </c>
      <c r="BF139" s="219">
        <f>IF(N139="snížená",J139,0)</f>
        <v>0</v>
      </c>
      <c r="BG139" s="219">
        <f>IF(N139="zákl. přenesená",J139,0)</f>
        <v>0</v>
      </c>
      <c r="BH139" s="219">
        <f>IF(N139="sníž. přenesená",J139,0)</f>
        <v>0</v>
      </c>
      <c r="BI139" s="219">
        <f>IF(N139="nulová",J139,0)</f>
        <v>0</v>
      </c>
      <c r="BJ139" s="14" t="s">
        <v>86</v>
      </c>
      <c r="BK139" s="219">
        <f>ROUND(I139*H139,2)</f>
        <v>0</v>
      </c>
      <c r="BL139" s="14" t="s">
        <v>161</v>
      </c>
      <c r="BM139" s="218" t="s">
        <v>469</v>
      </c>
    </row>
    <row r="140" s="2" customFormat="1" ht="24.15" customHeight="1">
      <c r="A140" s="35"/>
      <c r="B140" s="36"/>
      <c r="C140" s="207" t="s">
        <v>213</v>
      </c>
      <c r="D140" s="207" t="s">
        <v>147</v>
      </c>
      <c r="E140" s="208" t="s">
        <v>470</v>
      </c>
      <c r="F140" s="209" t="s">
        <v>471</v>
      </c>
      <c r="G140" s="210" t="s">
        <v>281</v>
      </c>
      <c r="H140" s="211">
        <v>308.20299999999997</v>
      </c>
      <c r="I140" s="212"/>
      <c r="J140" s="213">
        <f>ROUND(I140*H140,2)</f>
        <v>0</v>
      </c>
      <c r="K140" s="209" t="s">
        <v>248</v>
      </c>
      <c r="L140" s="41"/>
      <c r="M140" s="214" t="s">
        <v>1</v>
      </c>
      <c r="N140" s="215" t="s">
        <v>43</v>
      </c>
      <c r="O140" s="88"/>
      <c r="P140" s="216">
        <f>O140*H140</f>
        <v>0</v>
      </c>
      <c r="Q140" s="216">
        <v>0</v>
      </c>
      <c r="R140" s="216">
        <f>Q140*H140</f>
        <v>0</v>
      </c>
      <c r="S140" s="216">
        <v>0</v>
      </c>
      <c r="T140" s="21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8" t="s">
        <v>161</v>
      </c>
      <c r="AT140" s="218" t="s">
        <v>147</v>
      </c>
      <c r="AU140" s="218" t="s">
        <v>88</v>
      </c>
      <c r="AY140" s="14" t="s">
        <v>144</v>
      </c>
      <c r="BE140" s="219">
        <f>IF(N140="základní",J140,0)</f>
        <v>0</v>
      </c>
      <c r="BF140" s="219">
        <f>IF(N140="snížená",J140,0)</f>
        <v>0</v>
      </c>
      <c r="BG140" s="219">
        <f>IF(N140="zákl. přenesená",J140,0)</f>
        <v>0</v>
      </c>
      <c r="BH140" s="219">
        <f>IF(N140="sníž. přenesená",J140,0)</f>
        <v>0</v>
      </c>
      <c r="BI140" s="219">
        <f>IF(N140="nulová",J140,0)</f>
        <v>0</v>
      </c>
      <c r="BJ140" s="14" t="s">
        <v>86</v>
      </c>
      <c r="BK140" s="219">
        <f>ROUND(I140*H140,2)</f>
        <v>0</v>
      </c>
      <c r="BL140" s="14" t="s">
        <v>161</v>
      </c>
      <c r="BM140" s="218" t="s">
        <v>657</v>
      </c>
    </row>
    <row r="141" s="2" customFormat="1" ht="24.15" customHeight="1">
      <c r="A141" s="35"/>
      <c r="B141" s="36"/>
      <c r="C141" s="207" t="s">
        <v>283</v>
      </c>
      <c r="D141" s="207" t="s">
        <v>147</v>
      </c>
      <c r="E141" s="208" t="s">
        <v>473</v>
      </c>
      <c r="F141" s="209" t="s">
        <v>474</v>
      </c>
      <c r="G141" s="210" t="s">
        <v>247</v>
      </c>
      <c r="H141" s="211">
        <v>36.808999999999998</v>
      </c>
      <c r="I141" s="212"/>
      <c r="J141" s="213">
        <f>ROUND(I141*H141,2)</f>
        <v>0</v>
      </c>
      <c r="K141" s="209" t="s">
        <v>151</v>
      </c>
      <c r="L141" s="41"/>
      <c r="M141" s="214" t="s">
        <v>1</v>
      </c>
      <c r="N141" s="215" t="s">
        <v>43</v>
      </c>
      <c r="O141" s="88"/>
      <c r="P141" s="216">
        <f>O141*H141</f>
        <v>0</v>
      </c>
      <c r="Q141" s="216">
        <v>0</v>
      </c>
      <c r="R141" s="216">
        <f>Q141*H141</f>
        <v>0</v>
      </c>
      <c r="S141" s="216">
        <v>0</v>
      </c>
      <c r="T141" s="21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8" t="s">
        <v>161</v>
      </c>
      <c r="AT141" s="218" t="s">
        <v>147</v>
      </c>
      <c r="AU141" s="218" t="s">
        <v>88</v>
      </c>
      <c r="AY141" s="14" t="s">
        <v>144</v>
      </c>
      <c r="BE141" s="219">
        <f>IF(N141="základní",J141,0)</f>
        <v>0</v>
      </c>
      <c r="BF141" s="219">
        <f>IF(N141="snížená",J141,0)</f>
        <v>0</v>
      </c>
      <c r="BG141" s="219">
        <f>IF(N141="zákl. přenesená",J141,0)</f>
        <v>0</v>
      </c>
      <c r="BH141" s="219">
        <f>IF(N141="sníž. přenesená",J141,0)</f>
        <v>0</v>
      </c>
      <c r="BI141" s="219">
        <f>IF(N141="nulová",J141,0)</f>
        <v>0</v>
      </c>
      <c r="BJ141" s="14" t="s">
        <v>86</v>
      </c>
      <c r="BK141" s="219">
        <f>ROUND(I141*H141,2)</f>
        <v>0</v>
      </c>
      <c r="BL141" s="14" t="s">
        <v>161</v>
      </c>
      <c r="BM141" s="218" t="s">
        <v>475</v>
      </c>
    </row>
    <row r="142" s="2" customFormat="1" ht="24.15" customHeight="1">
      <c r="A142" s="35"/>
      <c r="B142" s="36"/>
      <c r="C142" s="207" t="s">
        <v>287</v>
      </c>
      <c r="D142" s="207" t="s">
        <v>147</v>
      </c>
      <c r="E142" s="208" t="s">
        <v>476</v>
      </c>
      <c r="F142" s="209" t="s">
        <v>477</v>
      </c>
      <c r="G142" s="210" t="s">
        <v>247</v>
      </c>
      <c r="H142" s="211">
        <v>9.202</v>
      </c>
      <c r="I142" s="212"/>
      <c r="J142" s="213">
        <f>ROUND(I142*H142,2)</f>
        <v>0</v>
      </c>
      <c r="K142" s="209" t="s">
        <v>151</v>
      </c>
      <c r="L142" s="41"/>
      <c r="M142" s="214" t="s">
        <v>1</v>
      </c>
      <c r="N142" s="215" t="s">
        <v>43</v>
      </c>
      <c r="O142" s="88"/>
      <c r="P142" s="216">
        <f>O142*H142</f>
        <v>0</v>
      </c>
      <c r="Q142" s="216">
        <v>0</v>
      </c>
      <c r="R142" s="216">
        <f>Q142*H142</f>
        <v>0</v>
      </c>
      <c r="S142" s="216">
        <v>0</v>
      </c>
      <c r="T142" s="21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8" t="s">
        <v>161</v>
      </c>
      <c r="AT142" s="218" t="s">
        <v>147</v>
      </c>
      <c r="AU142" s="218" t="s">
        <v>88</v>
      </c>
      <c r="AY142" s="14" t="s">
        <v>144</v>
      </c>
      <c r="BE142" s="219">
        <f>IF(N142="základní",J142,0)</f>
        <v>0</v>
      </c>
      <c r="BF142" s="219">
        <f>IF(N142="snížená",J142,0)</f>
        <v>0</v>
      </c>
      <c r="BG142" s="219">
        <f>IF(N142="zákl. přenesená",J142,0)</f>
        <v>0</v>
      </c>
      <c r="BH142" s="219">
        <f>IF(N142="sníž. přenesená",J142,0)</f>
        <v>0</v>
      </c>
      <c r="BI142" s="219">
        <f>IF(N142="nulová",J142,0)</f>
        <v>0</v>
      </c>
      <c r="BJ142" s="14" t="s">
        <v>86</v>
      </c>
      <c r="BK142" s="219">
        <f>ROUND(I142*H142,2)</f>
        <v>0</v>
      </c>
      <c r="BL142" s="14" t="s">
        <v>161</v>
      </c>
      <c r="BM142" s="218" t="s">
        <v>478</v>
      </c>
    </row>
    <row r="143" s="2" customFormat="1" ht="16.5" customHeight="1">
      <c r="A143" s="35"/>
      <c r="B143" s="36"/>
      <c r="C143" s="233" t="s">
        <v>291</v>
      </c>
      <c r="D143" s="233" t="s">
        <v>307</v>
      </c>
      <c r="E143" s="234" t="s">
        <v>479</v>
      </c>
      <c r="F143" s="235" t="s">
        <v>480</v>
      </c>
      <c r="G143" s="236" t="s">
        <v>281</v>
      </c>
      <c r="H143" s="237">
        <v>73.617999999999995</v>
      </c>
      <c r="I143" s="238"/>
      <c r="J143" s="239">
        <f>ROUND(I143*H143,2)</f>
        <v>0</v>
      </c>
      <c r="K143" s="235" t="s">
        <v>248</v>
      </c>
      <c r="L143" s="240"/>
      <c r="M143" s="241" t="s">
        <v>1</v>
      </c>
      <c r="N143" s="242" t="s">
        <v>43</v>
      </c>
      <c r="O143" s="88"/>
      <c r="P143" s="216">
        <f>O143*H143</f>
        <v>0</v>
      </c>
      <c r="Q143" s="216">
        <v>1</v>
      </c>
      <c r="R143" s="216">
        <f>Q143*H143</f>
        <v>73.617999999999995</v>
      </c>
      <c r="S143" s="216">
        <v>0</v>
      </c>
      <c r="T143" s="21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8" t="s">
        <v>179</v>
      </c>
      <c r="AT143" s="218" t="s">
        <v>307</v>
      </c>
      <c r="AU143" s="218" t="s">
        <v>88</v>
      </c>
      <c r="AY143" s="14" t="s">
        <v>144</v>
      </c>
      <c r="BE143" s="219">
        <f>IF(N143="základní",J143,0)</f>
        <v>0</v>
      </c>
      <c r="BF143" s="219">
        <f>IF(N143="snížená",J143,0)</f>
        <v>0</v>
      </c>
      <c r="BG143" s="219">
        <f>IF(N143="zákl. přenesená",J143,0)</f>
        <v>0</v>
      </c>
      <c r="BH143" s="219">
        <f>IF(N143="sníž. přenesená",J143,0)</f>
        <v>0</v>
      </c>
      <c r="BI143" s="219">
        <f>IF(N143="nulová",J143,0)</f>
        <v>0</v>
      </c>
      <c r="BJ143" s="14" t="s">
        <v>86</v>
      </c>
      <c r="BK143" s="219">
        <f>ROUND(I143*H143,2)</f>
        <v>0</v>
      </c>
      <c r="BL143" s="14" t="s">
        <v>161</v>
      </c>
      <c r="BM143" s="218" t="s">
        <v>481</v>
      </c>
    </row>
    <row r="144" s="2" customFormat="1" ht="24.15" customHeight="1">
      <c r="A144" s="35"/>
      <c r="B144" s="36"/>
      <c r="C144" s="207" t="s">
        <v>295</v>
      </c>
      <c r="D144" s="207" t="s">
        <v>147</v>
      </c>
      <c r="E144" s="208" t="s">
        <v>284</v>
      </c>
      <c r="F144" s="209" t="s">
        <v>285</v>
      </c>
      <c r="G144" s="210" t="s">
        <v>247</v>
      </c>
      <c r="H144" s="211">
        <v>134.41499999999999</v>
      </c>
      <c r="I144" s="212"/>
      <c r="J144" s="213">
        <f>ROUND(I144*H144,2)</f>
        <v>0</v>
      </c>
      <c r="K144" s="209" t="s">
        <v>151</v>
      </c>
      <c r="L144" s="41"/>
      <c r="M144" s="214" t="s">
        <v>1</v>
      </c>
      <c r="N144" s="215" t="s">
        <v>43</v>
      </c>
      <c r="O144" s="88"/>
      <c r="P144" s="216">
        <f>O144*H144</f>
        <v>0</v>
      </c>
      <c r="Q144" s="216">
        <v>0</v>
      </c>
      <c r="R144" s="216">
        <f>Q144*H144</f>
        <v>0</v>
      </c>
      <c r="S144" s="216">
        <v>0</v>
      </c>
      <c r="T144" s="21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8" t="s">
        <v>161</v>
      </c>
      <c r="AT144" s="218" t="s">
        <v>147</v>
      </c>
      <c r="AU144" s="218" t="s">
        <v>88</v>
      </c>
      <c r="AY144" s="14" t="s">
        <v>144</v>
      </c>
      <c r="BE144" s="219">
        <f>IF(N144="základní",J144,0)</f>
        <v>0</v>
      </c>
      <c r="BF144" s="219">
        <f>IF(N144="snížená",J144,0)</f>
        <v>0</v>
      </c>
      <c r="BG144" s="219">
        <f>IF(N144="zákl. přenesená",J144,0)</f>
        <v>0</v>
      </c>
      <c r="BH144" s="219">
        <f>IF(N144="sníž. přenesená",J144,0)</f>
        <v>0</v>
      </c>
      <c r="BI144" s="219">
        <f>IF(N144="nulová",J144,0)</f>
        <v>0</v>
      </c>
      <c r="BJ144" s="14" t="s">
        <v>86</v>
      </c>
      <c r="BK144" s="219">
        <f>ROUND(I144*H144,2)</f>
        <v>0</v>
      </c>
      <c r="BL144" s="14" t="s">
        <v>161</v>
      </c>
      <c r="BM144" s="218" t="s">
        <v>482</v>
      </c>
    </row>
    <row r="145" s="2" customFormat="1" ht="16.5" customHeight="1">
      <c r="A145" s="35"/>
      <c r="B145" s="36"/>
      <c r="C145" s="233" t="s">
        <v>7</v>
      </c>
      <c r="D145" s="233" t="s">
        <v>307</v>
      </c>
      <c r="E145" s="234" t="s">
        <v>483</v>
      </c>
      <c r="F145" s="235" t="s">
        <v>484</v>
      </c>
      <c r="G145" s="236" t="s">
        <v>281</v>
      </c>
      <c r="H145" s="237">
        <v>268.82999999999998</v>
      </c>
      <c r="I145" s="238"/>
      <c r="J145" s="239">
        <f>ROUND(I145*H145,2)</f>
        <v>0</v>
      </c>
      <c r="K145" s="235" t="s">
        <v>274</v>
      </c>
      <c r="L145" s="240"/>
      <c r="M145" s="241" t="s">
        <v>1</v>
      </c>
      <c r="N145" s="242" t="s">
        <v>43</v>
      </c>
      <c r="O145" s="88"/>
      <c r="P145" s="216">
        <f>O145*H145</f>
        <v>0</v>
      </c>
      <c r="Q145" s="216">
        <v>1</v>
      </c>
      <c r="R145" s="216">
        <f>Q145*H145</f>
        <v>268.82999999999998</v>
      </c>
      <c r="S145" s="216">
        <v>0</v>
      </c>
      <c r="T145" s="21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8" t="s">
        <v>179</v>
      </c>
      <c r="AT145" s="218" t="s">
        <v>307</v>
      </c>
      <c r="AU145" s="218" t="s">
        <v>88</v>
      </c>
      <c r="AY145" s="14" t="s">
        <v>144</v>
      </c>
      <c r="BE145" s="219">
        <f>IF(N145="základní",J145,0)</f>
        <v>0</v>
      </c>
      <c r="BF145" s="219">
        <f>IF(N145="snížená",J145,0)</f>
        <v>0</v>
      </c>
      <c r="BG145" s="219">
        <f>IF(N145="zákl. přenesená",J145,0)</f>
        <v>0</v>
      </c>
      <c r="BH145" s="219">
        <f>IF(N145="sníž. přenesená",J145,0)</f>
        <v>0</v>
      </c>
      <c r="BI145" s="219">
        <f>IF(N145="nulová",J145,0)</f>
        <v>0</v>
      </c>
      <c r="BJ145" s="14" t="s">
        <v>86</v>
      </c>
      <c r="BK145" s="219">
        <f>ROUND(I145*H145,2)</f>
        <v>0</v>
      </c>
      <c r="BL145" s="14" t="s">
        <v>161</v>
      </c>
      <c r="BM145" s="218" t="s">
        <v>485</v>
      </c>
    </row>
    <row r="146" s="2" customFormat="1" ht="37.8" customHeight="1">
      <c r="A146" s="35"/>
      <c r="B146" s="36"/>
      <c r="C146" s="207" t="s">
        <v>302</v>
      </c>
      <c r="D146" s="207" t="s">
        <v>147</v>
      </c>
      <c r="E146" s="208" t="s">
        <v>292</v>
      </c>
      <c r="F146" s="209" t="s">
        <v>293</v>
      </c>
      <c r="G146" s="210" t="s">
        <v>230</v>
      </c>
      <c r="H146" s="211">
        <v>40</v>
      </c>
      <c r="I146" s="212"/>
      <c r="J146" s="213">
        <f>ROUND(I146*H146,2)</f>
        <v>0</v>
      </c>
      <c r="K146" s="209" t="s">
        <v>151</v>
      </c>
      <c r="L146" s="41"/>
      <c r="M146" s="214" t="s">
        <v>1</v>
      </c>
      <c r="N146" s="215" t="s">
        <v>43</v>
      </c>
      <c r="O146" s="88"/>
      <c r="P146" s="216">
        <f>O146*H146</f>
        <v>0</v>
      </c>
      <c r="Q146" s="216">
        <v>0</v>
      </c>
      <c r="R146" s="216">
        <f>Q146*H146</f>
        <v>0</v>
      </c>
      <c r="S146" s="216">
        <v>0</v>
      </c>
      <c r="T146" s="21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8" t="s">
        <v>161</v>
      </c>
      <c r="AT146" s="218" t="s">
        <v>147</v>
      </c>
      <c r="AU146" s="218" t="s">
        <v>88</v>
      </c>
      <c r="AY146" s="14" t="s">
        <v>144</v>
      </c>
      <c r="BE146" s="219">
        <f>IF(N146="základní",J146,0)</f>
        <v>0</v>
      </c>
      <c r="BF146" s="219">
        <f>IF(N146="snížená",J146,0)</f>
        <v>0</v>
      </c>
      <c r="BG146" s="219">
        <f>IF(N146="zákl. přenesená",J146,0)</f>
        <v>0</v>
      </c>
      <c r="BH146" s="219">
        <f>IF(N146="sníž. přenesená",J146,0)</f>
        <v>0</v>
      </c>
      <c r="BI146" s="219">
        <f>IF(N146="nulová",J146,0)</f>
        <v>0</v>
      </c>
      <c r="BJ146" s="14" t="s">
        <v>86</v>
      </c>
      <c r="BK146" s="219">
        <f>ROUND(I146*H146,2)</f>
        <v>0</v>
      </c>
      <c r="BL146" s="14" t="s">
        <v>161</v>
      </c>
      <c r="BM146" s="218" t="s">
        <v>658</v>
      </c>
    </row>
    <row r="147" s="2" customFormat="1" ht="24.15" customHeight="1">
      <c r="A147" s="35"/>
      <c r="B147" s="36"/>
      <c r="C147" s="207" t="s">
        <v>306</v>
      </c>
      <c r="D147" s="207" t="s">
        <v>147</v>
      </c>
      <c r="E147" s="208" t="s">
        <v>487</v>
      </c>
      <c r="F147" s="209" t="s">
        <v>488</v>
      </c>
      <c r="G147" s="210" t="s">
        <v>230</v>
      </c>
      <c r="H147" s="211">
        <v>40</v>
      </c>
      <c r="I147" s="212"/>
      <c r="J147" s="213">
        <f>ROUND(I147*H147,2)</f>
        <v>0</v>
      </c>
      <c r="K147" s="209" t="s">
        <v>274</v>
      </c>
      <c r="L147" s="41"/>
      <c r="M147" s="214" t="s">
        <v>1</v>
      </c>
      <c r="N147" s="215" t="s">
        <v>43</v>
      </c>
      <c r="O147" s="88"/>
      <c r="P147" s="216">
        <f>O147*H147</f>
        <v>0</v>
      </c>
      <c r="Q147" s="216">
        <v>0</v>
      </c>
      <c r="R147" s="216">
        <f>Q147*H147</f>
        <v>0</v>
      </c>
      <c r="S147" s="216">
        <v>0</v>
      </c>
      <c r="T147" s="21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8" t="s">
        <v>161</v>
      </c>
      <c r="AT147" s="218" t="s">
        <v>147</v>
      </c>
      <c r="AU147" s="218" t="s">
        <v>88</v>
      </c>
      <c r="AY147" s="14" t="s">
        <v>144</v>
      </c>
      <c r="BE147" s="219">
        <f>IF(N147="základní",J147,0)</f>
        <v>0</v>
      </c>
      <c r="BF147" s="219">
        <f>IF(N147="snížená",J147,0)</f>
        <v>0</v>
      </c>
      <c r="BG147" s="219">
        <f>IF(N147="zákl. přenesená",J147,0)</f>
        <v>0</v>
      </c>
      <c r="BH147" s="219">
        <f>IF(N147="sníž. přenesená",J147,0)</f>
        <v>0</v>
      </c>
      <c r="BI147" s="219">
        <f>IF(N147="nulová",J147,0)</f>
        <v>0</v>
      </c>
      <c r="BJ147" s="14" t="s">
        <v>86</v>
      </c>
      <c r="BK147" s="219">
        <f>ROUND(I147*H147,2)</f>
        <v>0</v>
      </c>
      <c r="BL147" s="14" t="s">
        <v>161</v>
      </c>
      <c r="BM147" s="218" t="s">
        <v>659</v>
      </c>
    </row>
    <row r="148" s="2" customFormat="1" ht="24.15" customHeight="1">
      <c r="A148" s="35"/>
      <c r="B148" s="36"/>
      <c r="C148" s="207" t="s">
        <v>313</v>
      </c>
      <c r="D148" s="207" t="s">
        <v>147</v>
      </c>
      <c r="E148" s="208" t="s">
        <v>490</v>
      </c>
      <c r="F148" s="209" t="s">
        <v>491</v>
      </c>
      <c r="G148" s="210" t="s">
        <v>230</v>
      </c>
      <c r="H148" s="211">
        <v>40</v>
      </c>
      <c r="I148" s="212"/>
      <c r="J148" s="213">
        <f>ROUND(I148*H148,2)</f>
        <v>0</v>
      </c>
      <c r="K148" s="209" t="s">
        <v>151</v>
      </c>
      <c r="L148" s="41"/>
      <c r="M148" s="214" t="s">
        <v>1</v>
      </c>
      <c r="N148" s="215" t="s">
        <v>43</v>
      </c>
      <c r="O148" s="88"/>
      <c r="P148" s="216">
        <f>O148*H148</f>
        <v>0</v>
      </c>
      <c r="Q148" s="216">
        <v>0</v>
      </c>
      <c r="R148" s="216">
        <f>Q148*H148</f>
        <v>0</v>
      </c>
      <c r="S148" s="216">
        <v>0</v>
      </c>
      <c r="T148" s="21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8" t="s">
        <v>161</v>
      </c>
      <c r="AT148" s="218" t="s">
        <v>147</v>
      </c>
      <c r="AU148" s="218" t="s">
        <v>88</v>
      </c>
      <c r="AY148" s="14" t="s">
        <v>144</v>
      </c>
      <c r="BE148" s="219">
        <f>IF(N148="základní",J148,0)</f>
        <v>0</v>
      </c>
      <c r="BF148" s="219">
        <f>IF(N148="snížená",J148,0)</f>
        <v>0</v>
      </c>
      <c r="BG148" s="219">
        <f>IF(N148="zákl. přenesená",J148,0)</f>
        <v>0</v>
      </c>
      <c r="BH148" s="219">
        <f>IF(N148="sníž. přenesená",J148,0)</f>
        <v>0</v>
      </c>
      <c r="BI148" s="219">
        <f>IF(N148="nulová",J148,0)</f>
        <v>0</v>
      </c>
      <c r="BJ148" s="14" t="s">
        <v>86</v>
      </c>
      <c r="BK148" s="219">
        <f>ROUND(I148*H148,2)</f>
        <v>0</v>
      </c>
      <c r="BL148" s="14" t="s">
        <v>161</v>
      </c>
      <c r="BM148" s="218" t="s">
        <v>492</v>
      </c>
    </row>
    <row r="149" s="2" customFormat="1" ht="16.5" customHeight="1">
      <c r="A149" s="35"/>
      <c r="B149" s="36"/>
      <c r="C149" s="233" t="s">
        <v>317</v>
      </c>
      <c r="D149" s="233" t="s">
        <v>307</v>
      </c>
      <c r="E149" s="234" t="s">
        <v>493</v>
      </c>
      <c r="F149" s="235" t="s">
        <v>494</v>
      </c>
      <c r="G149" s="236" t="s">
        <v>310</v>
      </c>
      <c r="H149" s="237">
        <v>1.5</v>
      </c>
      <c r="I149" s="238"/>
      <c r="J149" s="239">
        <f>ROUND(I149*H149,2)</f>
        <v>0</v>
      </c>
      <c r="K149" s="235" t="s">
        <v>248</v>
      </c>
      <c r="L149" s="240"/>
      <c r="M149" s="241" t="s">
        <v>1</v>
      </c>
      <c r="N149" s="242" t="s">
        <v>43</v>
      </c>
      <c r="O149" s="88"/>
      <c r="P149" s="216">
        <f>O149*H149</f>
        <v>0</v>
      </c>
      <c r="Q149" s="216">
        <v>0.001</v>
      </c>
      <c r="R149" s="216">
        <f>Q149*H149</f>
        <v>0.0015</v>
      </c>
      <c r="S149" s="216">
        <v>0</v>
      </c>
      <c r="T149" s="21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8" t="s">
        <v>179</v>
      </c>
      <c r="AT149" s="218" t="s">
        <v>307</v>
      </c>
      <c r="AU149" s="218" t="s">
        <v>88</v>
      </c>
      <c r="AY149" s="14" t="s">
        <v>144</v>
      </c>
      <c r="BE149" s="219">
        <f>IF(N149="základní",J149,0)</f>
        <v>0</v>
      </c>
      <c r="BF149" s="219">
        <f>IF(N149="snížená",J149,0)</f>
        <v>0</v>
      </c>
      <c r="BG149" s="219">
        <f>IF(N149="zákl. přenesená",J149,0)</f>
        <v>0</v>
      </c>
      <c r="BH149" s="219">
        <f>IF(N149="sníž. přenesená",J149,0)</f>
        <v>0</v>
      </c>
      <c r="BI149" s="219">
        <f>IF(N149="nulová",J149,0)</f>
        <v>0</v>
      </c>
      <c r="BJ149" s="14" t="s">
        <v>86</v>
      </c>
      <c r="BK149" s="219">
        <f>ROUND(I149*H149,2)</f>
        <v>0</v>
      </c>
      <c r="BL149" s="14" t="s">
        <v>161</v>
      </c>
      <c r="BM149" s="218" t="s">
        <v>495</v>
      </c>
    </row>
    <row r="150" s="11" customFormat="1" ht="22.8" customHeight="1">
      <c r="A150" s="11"/>
      <c r="B150" s="193"/>
      <c r="C150" s="194"/>
      <c r="D150" s="195" t="s">
        <v>77</v>
      </c>
      <c r="E150" s="231" t="s">
        <v>161</v>
      </c>
      <c r="F150" s="231" t="s">
        <v>496</v>
      </c>
      <c r="G150" s="194"/>
      <c r="H150" s="194"/>
      <c r="I150" s="197"/>
      <c r="J150" s="232">
        <f>BK150</f>
        <v>0</v>
      </c>
      <c r="K150" s="194"/>
      <c r="L150" s="199"/>
      <c r="M150" s="200"/>
      <c r="N150" s="201"/>
      <c r="O150" s="201"/>
      <c r="P150" s="202">
        <f>P151</f>
        <v>0</v>
      </c>
      <c r="Q150" s="201"/>
      <c r="R150" s="202">
        <f>R151</f>
        <v>17.682481040000003</v>
      </c>
      <c r="S150" s="201"/>
      <c r="T150" s="203">
        <f>T151</f>
        <v>0</v>
      </c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R150" s="204" t="s">
        <v>86</v>
      </c>
      <c r="AT150" s="205" t="s">
        <v>77</v>
      </c>
      <c r="AU150" s="205" t="s">
        <v>86</v>
      </c>
      <c r="AY150" s="204" t="s">
        <v>144</v>
      </c>
      <c r="BK150" s="206">
        <f>BK151</f>
        <v>0</v>
      </c>
    </row>
    <row r="151" s="2" customFormat="1" ht="24.15" customHeight="1">
      <c r="A151" s="35"/>
      <c r="B151" s="36"/>
      <c r="C151" s="207" t="s">
        <v>321</v>
      </c>
      <c r="D151" s="207" t="s">
        <v>147</v>
      </c>
      <c r="E151" s="208" t="s">
        <v>497</v>
      </c>
      <c r="F151" s="209" t="s">
        <v>498</v>
      </c>
      <c r="G151" s="210" t="s">
        <v>247</v>
      </c>
      <c r="H151" s="211">
        <v>9.3520000000000003</v>
      </c>
      <c r="I151" s="212"/>
      <c r="J151" s="213">
        <f>ROUND(I151*H151,2)</f>
        <v>0</v>
      </c>
      <c r="K151" s="209" t="s">
        <v>151</v>
      </c>
      <c r="L151" s="41"/>
      <c r="M151" s="214" t="s">
        <v>1</v>
      </c>
      <c r="N151" s="215" t="s">
        <v>43</v>
      </c>
      <c r="O151" s="88"/>
      <c r="P151" s="216">
        <f>O151*H151</f>
        <v>0</v>
      </c>
      <c r="Q151" s="216">
        <v>1.8907700000000001</v>
      </c>
      <c r="R151" s="216">
        <f>Q151*H151</f>
        <v>17.682481040000003</v>
      </c>
      <c r="S151" s="216">
        <v>0</v>
      </c>
      <c r="T151" s="21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8" t="s">
        <v>161</v>
      </c>
      <c r="AT151" s="218" t="s">
        <v>147</v>
      </c>
      <c r="AU151" s="218" t="s">
        <v>88</v>
      </c>
      <c r="AY151" s="14" t="s">
        <v>144</v>
      </c>
      <c r="BE151" s="219">
        <f>IF(N151="základní",J151,0)</f>
        <v>0</v>
      </c>
      <c r="BF151" s="219">
        <f>IF(N151="snížená",J151,0)</f>
        <v>0</v>
      </c>
      <c r="BG151" s="219">
        <f>IF(N151="zákl. přenesená",J151,0)</f>
        <v>0</v>
      </c>
      <c r="BH151" s="219">
        <f>IF(N151="sníž. přenesená",J151,0)</f>
        <v>0</v>
      </c>
      <c r="BI151" s="219">
        <f>IF(N151="nulová",J151,0)</f>
        <v>0</v>
      </c>
      <c r="BJ151" s="14" t="s">
        <v>86</v>
      </c>
      <c r="BK151" s="219">
        <f>ROUND(I151*H151,2)</f>
        <v>0</v>
      </c>
      <c r="BL151" s="14" t="s">
        <v>161</v>
      </c>
      <c r="BM151" s="218" t="s">
        <v>499</v>
      </c>
    </row>
    <row r="152" s="11" customFormat="1" ht="22.8" customHeight="1">
      <c r="A152" s="11"/>
      <c r="B152" s="193"/>
      <c r="C152" s="194"/>
      <c r="D152" s="195" t="s">
        <v>77</v>
      </c>
      <c r="E152" s="231" t="s">
        <v>179</v>
      </c>
      <c r="F152" s="231" t="s">
        <v>349</v>
      </c>
      <c r="G152" s="194"/>
      <c r="H152" s="194"/>
      <c r="I152" s="197"/>
      <c r="J152" s="232">
        <f>BK152</f>
        <v>0</v>
      </c>
      <c r="K152" s="194"/>
      <c r="L152" s="199"/>
      <c r="M152" s="200"/>
      <c r="N152" s="201"/>
      <c r="O152" s="201"/>
      <c r="P152" s="202">
        <f>SUM(P153:P190)</f>
        <v>0</v>
      </c>
      <c r="Q152" s="201"/>
      <c r="R152" s="202">
        <f>SUM(R153:R190)</f>
        <v>3.0200602039999995</v>
      </c>
      <c r="S152" s="201"/>
      <c r="T152" s="203">
        <f>SUM(T153:T190)</f>
        <v>1.2979400000000001</v>
      </c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R152" s="204" t="s">
        <v>86</v>
      </c>
      <c r="AT152" s="205" t="s">
        <v>77</v>
      </c>
      <c r="AU152" s="205" t="s">
        <v>86</v>
      </c>
      <c r="AY152" s="204" t="s">
        <v>144</v>
      </c>
      <c r="BK152" s="206">
        <f>SUM(BK153:BK190)</f>
        <v>0</v>
      </c>
    </row>
    <row r="153" s="2" customFormat="1" ht="16.5" customHeight="1">
      <c r="A153" s="35"/>
      <c r="B153" s="36"/>
      <c r="C153" s="207" t="s">
        <v>325</v>
      </c>
      <c r="D153" s="207" t="s">
        <v>147</v>
      </c>
      <c r="E153" s="208" t="s">
        <v>500</v>
      </c>
      <c r="F153" s="209" t="s">
        <v>501</v>
      </c>
      <c r="G153" s="210" t="s">
        <v>234</v>
      </c>
      <c r="H153" s="211">
        <v>62</v>
      </c>
      <c r="I153" s="212"/>
      <c r="J153" s="213">
        <f>ROUND(I153*H153,2)</f>
        <v>0</v>
      </c>
      <c r="K153" s="209" t="s">
        <v>151</v>
      </c>
      <c r="L153" s="41"/>
      <c r="M153" s="214" t="s">
        <v>1</v>
      </c>
      <c r="N153" s="215" t="s">
        <v>43</v>
      </c>
      <c r="O153" s="88"/>
      <c r="P153" s="216">
        <f>O153*H153</f>
        <v>0</v>
      </c>
      <c r="Q153" s="216">
        <v>0</v>
      </c>
      <c r="R153" s="216">
        <f>Q153*H153</f>
        <v>0</v>
      </c>
      <c r="S153" s="216">
        <v>0.014919999999999999</v>
      </c>
      <c r="T153" s="217">
        <f>S153*H153</f>
        <v>0.92503999999999997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8" t="s">
        <v>213</v>
      </c>
      <c r="AT153" s="218" t="s">
        <v>147</v>
      </c>
      <c r="AU153" s="218" t="s">
        <v>88</v>
      </c>
      <c r="AY153" s="14" t="s">
        <v>144</v>
      </c>
      <c r="BE153" s="219">
        <f>IF(N153="základní",J153,0)</f>
        <v>0</v>
      </c>
      <c r="BF153" s="219">
        <f>IF(N153="snížená",J153,0)</f>
        <v>0</v>
      </c>
      <c r="BG153" s="219">
        <f>IF(N153="zákl. přenesená",J153,0)</f>
        <v>0</v>
      </c>
      <c r="BH153" s="219">
        <f>IF(N153="sníž. přenesená",J153,0)</f>
        <v>0</v>
      </c>
      <c r="BI153" s="219">
        <f>IF(N153="nulová",J153,0)</f>
        <v>0</v>
      </c>
      <c r="BJ153" s="14" t="s">
        <v>86</v>
      </c>
      <c r="BK153" s="219">
        <f>ROUND(I153*H153,2)</f>
        <v>0</v>
      </c>
      <c r="BL153" s="14" t="s">
        <v>213</v>
      </c>
      <c r="BM153" s="218" t="s">
        <v>502</v>
      </c>
    </row>
    <row r="154" s="2" customFormat="1" ht="24.15" customHeight="1">
      <c r="A154" s="35"/>
      <c r="B154" s="36"/>
      <c r="C154" s="207" t="s">
        <v>329</v>
      </c>
      <c r="D154" s="207" t="s">
        <v>147</v>
      </c>
      <c r="E154" s="208" t="s">
        <v>503</v>
      </c>
      <c r="F154" s="209" t="s">
        <v>504</v>
      </c>
      <c r="G154" s="210" t="s">
        <v>177</v>
      </c>
      <c r="H154" s="211">
        <v>3</v>
      </c>
      <c r="I154" s="212"/>
      <c r="J154" s="213">
        <f>ROUND(I154*H154,2)</f>
        <v>0</v>
      </c>
      <c r="K154" s="209" t="s">
        <v>151</v>
      </c>
      <c r="L154" s="41"/>
      <c r="M154" s="214" t="s">
        <v>1</v>
      </c>
      <c r="N154" s="215" t="s">
        <v>43</v>
      </c>
      <c r="O154" s="88"/>
      <c r="P154" s="216">
        <f>O154*H154</f>
        <v>0</v>
      </c>
      <c r="Q154" s="216">
        <v>1.6739999999999999E-05</v>
      </c>
      <c r="R154" s="216">
        <f>Q154*H154</f>
        <v>5.0219999999999997E-05</v>
      </c>
      <c r="S154" s="216">
        <v>0.039</v>
      </c>
      <c r="T154" s="217">
        <f>S154*H154</f>
        <v>0.11699999999999999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8" t="s">
        <v>161</v>
      </c>
      <c r="AT154" s="218" t="s">
        <v>147</v>
      </c>
      <c r="AU154" s="218" t="s">
        <v>88</v>
      </c>
      <c r="AY154" s="14" t="s">
        <v>144</v>
      </c>
      <c r="BE154" s="219">
        <f>IF(N154="základní",J154,0)</f>
        <v>0</v>
      </c>
      <c r="BF154" s="219">
        <f>IF(N154="snížená",J154,0)</f>
        <v>0</v>
      </c>
      <c r="BG154" s="219">
        <f>IF(N154="zákl. přenesená",J154,0)</f>
        <v>0</v>
      </c>
      <c r="BH154" s="219">
        <f>IF(N154="sníž. přenesená",J154,0)</f>
        <v>0</v>
      </c>
      <c r="BI154" s="219">
        <f>IF(N154="nulová",J154,0)</f>
        <v>0</v>
      </c>
      <c r="BJ154" s="14" t="s">
        <v>86</v>
      </c>
      <c r="BK154" s="219">
        <f>ROUND(I154*H154,2)</f>
        <v>0</v>
      </c>
      <c r="BL154" s="14" t="s">
        <v>161</v>
      </c>
      <c r="BM154" s="218" t="s">
        <v>505</v>
      </c>
    </row>
    <row r="155" s="2" customFormat="1" ht="24.15" customHeight="1">
      <c r="A155" s="35"/>
      <c r="B155" s="36"/>
      <c r="C155" s="207" t="s">
        <v>333</v>
      </c>
      <c r="D155" s="207" t="s">
        <v>147</v>
      </c>
      <c r="E155" s="208" t="s">
        <v>506</v>
      </c>
      <c r="F155" s="209" t="s">
        <v>507</v>
      </c>
      <c r="G155" s="210" t="s">
        <v>177</v>
      </c>
      <c r="H155" s="211">
        <v>1</v>
      </c>
      <c r="I155" s="212"/>
      <c r="J155" s="213">
        <f>ROUND(I155*H155,2)</f>
        <v>0</v>
      </c>
      <c r="K155" s="209" t="s">
        <v>151</v>
      </c>
      <c r="L155" s="41"/>
      <c r="M155" s="214" t="s">
        <v>1</v>
      </c>
      <c r="N155" s="215" t="s">
        <v>43</v>
      </c>
      <c r="O155" s="88"/>
      <c r="P155" s="216">
        <f>O155*H155</f>
        <v>0</v>
      </c>
      <c r="Q155" s="216">
        <v>1.6739999999999999E-05</v>
      </c>
      <c r="R155" s="216">
        <f>Q155*H155</f>
        <v>1.6739999999999999E-05</v>
      </c>
      <c r="S155" s="216">
        <v>0.053999999999999999</v>
      </c>
      <c r="T155" s="217">
        <f>S155*H155</f>
        <v>0.053999999999999999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8" t="s">
        <v>213</v>
      </c>
      <c r="AT155" s="218" t="s">
        <v>147</v>
      </c>
      <c r="AU155" s="218" t="s">
        <v>88</v>
      </c>
      <c r="AY155" s="14" t="s">
        <v>144</v>
      </c>
      <c r="BE155" s="219">
        <f>IF(N155="základní",J155,0)</f>
        <v>0</v>
      </c>
      <c r="BF155" s="219">
        <f>IF(N155="snížená",J155,0)</f>
        <v>0</v>
      </c>
      <c r="BG155" s="219">
        <f>IF(N155="zákl. přenesená",J155,0)</f>
        <v>0</v>
      </c>
      <c r="BH155" s="219">
        <f>IF(N155="sníž. přenesená",J155,0)</f>
        <v>0</v>
      </c>
      <c r="BI155" s="219">
        <f>IF(N155="nulová",J155,0)</f>
        <v>0</v>
      </c>
      <c r="BJ155" s="14" t="s">
        <v>86</v>
      </c>
      <c r="BK155" s="219">
        <f>ROUND(I155*H155,2)</f>
        <v>0</v>
      </c>
      <c r="BL155" s="14" t="s">
        <v>213</v>
      </c>
      <c r="BM155" s="218" t="s">
        <v>508</v>
      </c>
    </row>
    <row r="156" s="2" customFormat="1" ht="24.15" customHeight="1">
      <c r="A156" s="35"/>
      <c r="B156" s="36"/>
      <c r="C156" s="207" t="s">
        <v>337</v>
      </c>
      <c r="D156" s="207" t="s">
        <v>147</v>
      </c>
      <c r="E156" s="208" t="s">
        <v>509</v>
      </c>
      <c r="F156" s="209" t="s">
        <v>510</v>
      </c>
      <c r="G156" s="210" t="s">
        <v>234</v>
      </c>
      <c r="H156" s="211">
        <v>72.799999999999997</v>
      </c>
      <c r="I156" s="212"/>
      <c r="J156" s="213">
        <f>ROUND(I156*H156,2)</f>
        <v>0</v>
      </c>
      <c r="K156" s="209" t="s">
        <v>151</v>
      </c>
      <c r="L156" s="41"/>
      <c r="M156" s="214" t="s">
        <v>1</v>
      </c>
      <c r="N156" s="215" t="s">
        <v>43</v>
      </c>
      <c r="O156" s="88"/>
      <c r="P156" s="216">
        <f>O156*H156</f>
        <v>0</v>
      </c>
      <c r="Q156" s="216">
        <v>4.7999999999999996E-07</v>
      </c>
      <c r="R156" s="216">
        <f>Q156*H156</f>
        <v>3.4943999999999996E-05</v>
      </c>
      <c r="S156" s="216">
        <v>0</v>
      </c>
      <c r="T156" s="21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8" t="s">
        <v>161</v>
      </c>
      <c r="AT156" s="218" t="s">
        <v>147</v>
      </c>
      <c r="AU156" s="218" t="s">
        <v>88</v>
      </c>
      <c r="AY156" s="14" t="s">
        <v>144</v>
      </c>
      <c r="BE156" s="219">
        <f>IF(N156="základní",J156,0)</f>
        <v>0</v>
      </c>
      <c r="BF156" s="219">
        <f>IF(N156="snížená",J156,0)</f>
        <v>0</v>
      </c>
      <c r="BG156" s="219">
        <f>IF(N156="zákl. přenesená",J156,0)</f>
        <v>0</v>
      </c>
      <c r="BH156" s="219">
        <f>IF(N156="sníž. přenesená",J156,0)</f>
        <v>0</v>
      </c>
      <c r="BI156" s="219">
        <f>IF(N156="nulová",J156,0)</f>
        <v>0</v>
      </c>
      <c r="BJ156" s="14" t="s">
        <v>86</v>
      </c>
      <c r="BK156" s="219">
        <f>ROUND(I156*H156,2)</f>
        <v>0</v>
      </c>
      <c r="BL156" s="14" t="s">
        <v>161</v>
      </c>
      <c r="BM156" s="218" t="s">
        <v>511</v>
      </c>
    </row>
    <row r="157" s="2" customFormat="1" ht="24.15" customHeight="1">
      <c r="A157" s="35"/>
      <c r="B157" s="36"/>
      <c r="C157" s="233" t="s">
        <v>341</v>
      </c>
      <c r="D157" s="233" t="s">
        <v>307</v>
      </c>
      <c r="E157" s="234" t="s">
        <v>512</v>
      </c>
      <c r="F157" s="235" t="s">
        <v>513</v>
      </c>
      <c r="G157" s="236" t="s">
        <v>234</v>
      </c>
      <c r="H157" s="237">
        <v>74.256</v>
      </c>
      <c r="I157" s="238"/>
      <c r="J157" s="239">
        <f>ROUND(I157*H157,2)</f>
        <v>0</v>
      </c>
      <c r="K157" s="235" t="s">
        <v>274</v>
      </c>
      <c r="L157" s="240"/>
      <c r="M157" s="241" t="s">
        <v>1</v>
      </c>
      <c r="N157" s="242" t="s">
        <v>43</v>
      </c>
      <c r="O157" s="88"/>
      <c r="P157" s="216">
        <f>O157*H157</f>
        <v>0</v>
      </c>
      <c r="Q157" s="216">
        <v>0.021499999999999998</v>
      </c>
      <c r="R157" s="216">
        <f>Q157*H157</f>
        <v>1.5965039999999999</v>
      </c>
      <c r="S157" s="216">
        <v>0</v>
      </c>
      <c r="T157" s="21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8" t="s">
        <v>179</v>
      </c>
      <c r="AT157" s="218" t="s">
        <v>307</v>
      </c>
      <c r="AU157" s="218" t="s">
        <v>88</v>
      </c>
      <c r="AY157" s="14" t="s">
        <v>144</v>
      </c>
      <c r="BE157" s="219">
        <f>IF(N157="základní",J157,0)</f>
        <v>0</v>
      </c>
      <c r="BF157" s="219">
        <f>IF(N157="snížená",J157,0)</f>
        <v>0</v>
      </c>
      <c r="BG157" s="219">
        <f>IF(N157="zákl. přenesená",J157,0)</f>
        <v>0</v>
      </c>
      <c r="BH157" s="219">
        <f>IF(N157="sníž. přenesená",J157,0)</f>
        <v>0</v>
      </c>
      <c r="BI157" s="219">
        <f>IF(N157="nulová",J157,0)</f>
        <v>0</v>
      </c>
      <c r="BJ157" s="14" t="s">
        <v>86</v>
      </c>
      <c r="BK157" s="219">
        <f>ROUND(I157*H157,2)</f>
        <v>0</v>
      </c>
      <c r="BL157" s="14" t="s">
        <v>161</v>
      </c>
      <c r="BM157" s="218" t="s">
        <v>514</v>
      </c>
    </row>
    <row r="158" s="2" customFormat="1" ht="24.15" customHeight="1">
      <c r="A158" s="35"/>
      <c r="B158" s="36"/>
      <c r="C158" s="207" t="s">
        <v>345</v>
      </c>
      <c r="D158" s="207" t="s">
        <v>147</v>
      </c>
      <c r="E158" s="208" t="s">
        <v>515</v>
      </c>
      <c r="F158" s="209" t="s">
        <v>516</v>
      </c>
      <c r="G158" s="210" t="s">
        <v>177</v>
      </c>
      <c r="H158" s="211">
        <v>3</v>
      </c>
      <c r="I158" s="212"/>
      <c r="J158" s="213">
        <f>ROUND(I158*H158,2)</f>
        <v>0</v>
      </c>
      <c r="K158" s="209" t="s">
        <v>151</v>
      </c>
      <c r="L158" s="41"/>
      <c r="M158" s="214" t="s">
        <v>1</v>
      </c>
      <c r="N158" s="215" t="s">
        <v>43</v>
      </c>
      <c r="O158" s="88"/>
      <c r="P158" s="216">
        <f>O158*H158</f>
        <v>0</v>
      </c>
      <c r="Q158" s="216">
        <v>0</v>
      </c>
      <c r="R158" s="216">
        <f>Q158*H158</f>
        <v>0</v>
      </c>
      <c r="S158" s="216">
        <v>0</v>
      </c>
      <c r="T158" s="21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8" t="s">
        <v>161</v>
      </c>
      <c r="AT158" s="218" t="s">
        <v>147</v>
      </c>
      <c r="AU158" s="218" t="s">
        <v>88</v>
      </c>
      <c r="AY158" s="14" t="s">
        <v>144</v>
      </c>
      <c r="BE158" s="219">
        <f>IF(N158="základní",J158,0)</f>
        <v>0</v>
      </c>
      <c r="BF158" s="219">
        <f>IF(N158="snížená",J158,0)</f>
        <v>0</v>
      </c>
      <c r="BG158" s="219">
        <f>IF(N158="zákl. přenesená",J158,0)</f>
        <v>0</v>
      </c>
      <c r="BH158" s="219">
        <f>IF(N158="sníž. přenesená",J158,0)</f>
        <v>0</v>
      </c>
      <c r="BI158" s="219">
        <f>IF(N158="nulová",J158,0)</f>
        <v>0</v>
      </c>
      <c r="BJ158" s="14" t="s">
        <v>86</v>
      </c>
      <c r="BK158" s="219">
        <f>ROUND(I158*H158,2)</f>
        <v>0</v>
      </c>
      <c r="BL158" s="14" t="s">
        <v>161</v>
      </c>
      <c r="BM158" s="218" t="s">
        <v>517</v>
      </c>
    </row>
    <row r="159" s="2" customFormat="1" ht="33" customHeight="1">
      <c r="A159" s="35"/>
      <c r="B159" s="36"/>
      <c r="C159" s="233" t="s">
        <v>350</v>
      </c>
      <c r="D159" s="233" t="s">
        <v>307</v>
      </c>
      <c r="E159" s="234" t="s">
        <v>518</v>
      </c>
      <c r="F159" s="235" t="s">
        <v>519</v>
      </c>
      <c r="G159" s="236" t="s">
        <v>177</v>
      </c>
      <c r="H159" s="237">
        <v>1</v>
      </c>
      <c r="I159" s="238"/>
      <c r="J159" s="239">
        <f>ROUND(I159*H159,2)</f>
        <v>0</v>
      </c>
      <c r="K159" s="235" t="s">
        <v>274</v>
      </c>
      <c r="L159" s="240"/>
      <c r="M159" s="241" t="s">
        <v>1</v>
      </c>
      <c r="N159" s="242" t="s">
        <v>43</v>
      </c>
      <c r="O159" s="88"/>
      <c r="P159" s="216">
        <f>O159*H159</f>
        <v>0</v>
      </c>
      <c r="Q159" s="216">
        <v>0.0088000000000000005</v>
      </c>
      <c r="R159" s="216">
        <f>Q159*H159</f>
        <v>0.0088000000000000005</v>
      </c>
      <c r="S159" s="216">
        <v>0</v>
      </c>
      <c r="T159" s="21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8" t="s">
        <v>179</v>
      </c>
      <c r="AT159" s="218" t="s">
        <v>307</v>
      </c>
      <c r="AU159" s="218" t="s">
        <v>88</v>
      </c>
      <c r="AY159" s="14" t="s">
        <v>144</v>
      </c>
      <c r="BE159" s="219">
        <f>IF(N159="základní",J159,0)</f>
        <v>0</v>
      </c>
      <c r="BF159" s="219">
        <f>IF(N159="snížená",J159,0)</f>
        <v>0</v>
      </c>
      <c r="BG159" s="219">
        <f>IF(N159="zákl. přenesená",J159,0)</f>
        <v>0</v>
      </c>
      <c r="BH159" s="219">
        <f>IF(N159="sníž. přenesená",J159,0)</f>
        <v>0</v>
      </c>
      <c r="BI159" s="219">
        <f>IF(N159="nulová",J159,0)</f>
        <v>0</v>
      </c>
      <c r="BJ159" s="14" t="s">
        <v>86</v>
      </c>
      <c r="BK159" s="219">
        <f>ROUND(I159*H159,2)</f>
        <v>0</v>
      </c>
      <c r="BL159" s="14" t="s">
        <v>161</v>
      </c>
      <c r="BM159" s="218" t="s">
        <v>520</v>
      </c>
    </row>
    <row r="160" s="2" customFormat="1" ht="24.15" customHeight="1">
      <c r="A160" s="35"/>
      <c r="B160" s="36"/>
      <c r="C160" s="233" t="s">
        <v>354</v>
      </c>
      <c r="D160" s="233" t="s">
        <v>307</v>
      </c>
      <c r="E160" s="234" t="s">
        <v>521</v>
      </c>
      <c r="F160" s="235" t="s">
        <v>522</v>
      </c>
      <c r="G160" s="236" t="s">
        <v>177</v>
      </c>
      <c r="H160" s="237">
        <v>1</v>
      </c>
      <c r="I160" s="238"/>
      <c r="J160" s="239">
        <f>ROUND(I160*H160,2)</f>
        <v>0</v>
      </c>
      <c r="K160" s="235" t="s">
        <v>248</v>
      </c>
      <c r="L160" s="240"/>
      <c r="M160" s="241" t="s">
        <v>1</v>
      </c>
      <c r="N160" s="242" t="s">
        <v>43</v>
      </c>
      <c r="O160" s="88"/>
      <c r="P160" s="216">
        <f>O160*H160</f>
        <v>0</v>
      </c>
      <c r="Q160" s="216">
        <v>0.0088000000000000005</v>
      </c>
      <c r="R160" s="216">
        <f>Q160*H160</f>
        <v>0.0088000000000000005</v>
      </c>
      <c r="S160" s="216">
        <v>0</v>
      </c>
      <c r="T160" s="21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8" t="s">
        <v>179</v>
      </c>
      <c r="AT160" s="218" t="s">
        <v>307</v>
      </c>
      <c r="AU160" s="218" t="s">
        <v>88</v>
      </c>
      <c r="AY160" s="14" t="s">
        <v>144</v>
      </c>
      <c r="BE160" s="219">
        <f>IF(N160="základní",J160,0)</f>
        <v>0</v>
      </c>
      <c r="BF160" s="219">
        <f>IF(N160="snížená",J160,0)</f>
        <v>0</v>
      </c>
      <c r="BG160" s="219">
        <f>IF(N160="zákl. přenesená",J160,0)</f>
        <v>0</v>
      </c>
      <c r="BH160" s="219">
        <f>IF(N160="sníž. přenesená",J160,0)</f>
        <v>0</v>
      </c>
      <c r="BI160" s="219">
        <f>IF(N160="nulová",J160,0)</f>
        <v>0</v>
      </c>
      <c r="BJ160" s="14" t="s">
        <v>86</v>
      </c>
      <c r="BK160" s="219">
        <f>ROUND(I160*H160,2)</f>
        <v>0</v>
      </c>
      <c r="BL160" s="14" t="s">
        <v>161</v>
      </c>
      <c r="BM160" s="218" t="s">
        <v>523</v>
      </c>
    </row>
    <row r="161" s="2" customFormat="1" ht="24.15" customHeight="1">
      <c r="A161" s="35"/>
      <c r="B161" s="36"/>
      <c r="C161" s="233" t="s">
        <v>358</v>
      </c>
      <c r="D161" s="233" t="s">
        <v>307</v>
      </c>
      <c r="E161" s="234" t="s">
        <v>524</v>
      </c>
      <c r="F161" s="235" t="s">
        <v>525</v>
      </c>
      <c r="G161" s="236" t="s">
        <v>177</v>
      </c>
      <c r="H161" s="237">
        <v>1</v>
      </c>
      <c r="I161" s="238"/>
      <c r="J161" s="239">
        <f>ROUND(I161*H161,2)</f>
        <v>0</v>
      </c>
      <c r="K161" s="235" t="s">
        <v>274</v>
      </c>
      <c r="L161" s="240"/>
      <c r="M161" s="241" t="s">
        <v>1</v>
      </c>
      <c r="N161" s="242" t="s">
        <v>43</v>
      </c>
      <c r="O161" s="88"/>
      <c r="P161" s="216">
        <f>O161*H161</f>
        <v>0</v>
      </c>
      <c r="Q161" s="216">
        <v>0.010800000000000001</v>
      </c>
      <c r="R161" s="216">
        <f>Q161*H161</f>
        <v>0.010800000000000001</v>
      </c>
      <c r="S161" s="216">
        <v>0</v>
      </c>
      <c r="T161" s="21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8" t="s">
        <v>179</v>
      </c>
      <c r="AT161" s="218" t="s">
        <v>307</v>
      </c>
      <c r="AU161" s="218" t="s">
        <v>88</v>
      </c>
      <c r="AY161" s="14" t="s">
        <v>144</v>
      </c>
      <c r="BE161" s="219">
        <f>IF(N161="základní",J161,0)</f>
        <v>0</v>
      </c>
      <c r="BF161" s="219">
        <f>IF(N161="snížená",J161,0)</f>
        <v>0</v>
      </c>
      <c r="BG161" s="219">
        <f>IF(N161="zákl. přenesená",J161,0)</f>
        <v>0</v>
      </c>
      <c r="BH161" s="219">
        <f>IF(N161="sníž. přenesená",J161,0)</f>
        <v>0</v>
      </c>
      <c r="BI161" s="219">
        <f>IF(N161="nulová",J161,0)</f>
        <v>0</v>
      </c>
      <c r="BJ161" s="14" t="s">
        <v>86</v>
      </c>
      <c r="BK161" s="219">
        <f>ROUND(I161*H161,2)</f>
        <v>0</v>
      </c>
      <c r="BL161" s="14" t="s">
        <v>161</v>
      </c>
      <c r="BM161" s="218" t="s">
        <v>526</v>
      </c>
    </row>
    <row r="162" s="2" customFormat="1" ht="16.5" customHeight="1">
      <c r="A162" s="35"/>
      <c r="B162" s="36"/>
      <c r="C162" s="233" t="s">
        <v>362</v>
      </c>
      <c r="D162" s="233" t="s">
        <v>307</v>
      </c>
      <c r="E162" s="234" t="s">
        <v>527</v>
      </c>
      <c r="F162" s="235" t="s">
        <v>528</v>
      </c>
      <c r="G162" s="236" t="s">
        <v>177</v>
      </c>
      <c r="H162" s="237">
        <v>1</v>
      </c>
      <c r="I162" s="238"/>
      <c r="J162" s="239">
        <f>ROUND(I162*H162,2)</f>
        <v>0</v>
      </c>
      <c r="K162" s="235" t="s">
        <v>1</v>
      </c>
      <c r="L162" s="240"/>
      <c r="M162" s="241" t="s">
        <v>1</v>
      </c>
      <c r="N162" s="242" t="s">
        <v>43</v>
      </c>
      <c r="O162" s="88"/>
      <c r="P162" s="216">
        <f>O162*H162</f>
        <v>0</v>
      </c>
      <c r="Q162" s="216">
        <v>0.0040000000000000001</v>
      </c>
      <c r="R162" s="216">
        <f>Q162*H162</f>
        <v>0.0040000000000000001</v>
      </c>
      <c r="S162" s="216">
        <v>0</v>
      </c>
      <c r="T162" s="21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8" t="s">
        <v>179</v>
      </c>
      <c r="AT162" s="218" t="s">
        <v>307</v>
      </c>
      <c r="AU162" s="218" t="s">
        <v>88</v>
      </c>
      <c r="AY162" s="14" t="s">
        <v>144</v>
      </c>
      <c r="BE162" s="219">
        <f>IF(N162="základní",J162,0)</f>
        <v>0</v>
      </c>
      <c r="BF162" s="219">
        <f>IF(N162="snížená",J162,0)</f>
        <v>0</v>
      </c>
      <c r="BG162" s="219">
        <f>IF(N162="zákl. přenesená",J162,0)</f>
        <v>0</v>
      </c>
      <c r="BH162" s="219">
        <f>IF(N162="sníž. přenesená",J162,0)</f>
        <v>0</v>
      </c>
      <c r="BI162" s="219">
        <f>IF(N162="nulová",J162,0)</f>
        <v>0</v>
      </c>
      <c r="BJ162" s="14" t="s">
        <v>86</v>
      </c>
      <c r="BK162" s="219">
        <f>ROUND(I162*H162,2)</f>
        <v>0</v>
      </c>
      <c r="BL162" s="14" t="s">
        <v>161</v>
      </c>
      <c r="BM162" s="218" t="s">
        <v>529</v>
      </c>
    </row>
    <row r="163" s="2" customFormat="1">
      <c r="A163" s="35"/>
      <c r="B163" s="36"/>
      <c r="C163" s="37"/>
      <c r="D163" s="243" t="s">
        <v>530</v>
      </c>
      <c r="E163" s="37"/>
      <c r="F163" s="244" t="s">
        <v>531</v>
      </c>
      <c r="G163" s="37"/>
      <c r="H163" s="37"/>
      <c r="I163" s="245"/>
      <c r="J163" s="37"/>
      <c r="K163" s="37"/>
      <c r="L163" s="41"/>
      <c r="M163" s="246"/>
      <c r="N163" s="247"/>
      <c r="O163" s="88"/>
      <c r="P163" s="88"/>
      <c r="Q163" s="88"/>
      <c r="R163" s="88"/>
      <c r="S163" s="88"/>
      <c r="T163" s="89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T163" s="14" t="s">
        <v>530</v>
      </c>
      <c r="AU163" s="14" t="s">
        <v>88</v>
      </c>
    </row>
    <row r="164" s="2" customFormat="1" ht="16.5" customHeight="1">
      <c r="A164" s="35"/>
      <c r="B164" s="36"/>
      <c r="C164" s="233" t="s">
        <v>367</v>
      </c>
      <c r="D164" s="233" t="s">
        <v>307</v>
      </c>
      <c r="E164" s="234" t="s">
        <v>532</v>
      </c>
      <c r="F164" s="235" t="s">
        <v>533</v>
      </c>
      <c r="G164" s="236" t="s">
        <v>177</v>
      </c>
      <c r="H164" s="237">
        <v>1</v>
      </c>
      <c r="I164" s="238"/>
      <c r="J164" s="239">
        <f>ROUND(I164*H164,2)</f>
        <v>0</v>
      </c>
      <c r="K164" s="235" t="s">
        <v>1</v>
      </c>
      <c r="L164" s="240"/>
      <c r="M164" s="241" t="s">
        <v>1</v>
      </c>
      <c r="N164" s="242" t="s">
        <v>43</v>
      </c>
      <c r="O164" s="88"/>
      <c r="P164" s="216">
        <f>O164*H164</f>
        <v>0</v>
      </c>
      <c r="Q164" s="216">
        <v>0.0040000000000000001</v>
      </c>
      <c r="R164" s="216">
        <f>Q164*H164</f>
        <v>0.0040000000000000001</v>
      </c>
      <c r="S164" s="216">
        <v>0</v>
      </c>
      <c r="T164" s="21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8" t="s">
        <v>179</v>
      </c>
      <c r="AT164" s="218" t="s">
        <v>307</v>
      </c>
      <c r="AU164" s="218" t="s">
        <v>88</v>
      </c>
      <c r="AY164" s="14" t="s">
        <v>144</v>
      </c>
      <c r="BE164" s="219">
        <f>IF(N164="základní",J164,0)</f>
        <v>0</v>
      </c>
      <c r="BF164" s="219">
        <f>IF(N164="snížená",J164,0)</f>
        <v>0</v>
      </c>
      <c r="BG164" s="219">
        <f>IF(N164="zákl. přenesená",J164,0)</f>
        <v>0</v>
      </c>
      <c r="BH164" s="219">
        <f>IF(N164="sníž. přenesená",J164,0)</f>
        <v>0</v>
      </c>
      <c r="BI164" s="219">
        <f>IF(N164="nulová",J164,0)</f>
        <v>0</v>
      </c>
      <c r="BJ164" s="14" t="s">
        <v>86</v>
      </c>
      <c r="BK164" s="219">
        <f>ROUND(I164*H164,2)</f>
        <v>0</v>
      </c>
      <c r="BL164" s="14" t="s">
        <v>161</v>
      </c>
      <c r="BM164" s="218" t="s">
        <v>534</v>
      </c>
    </row>
    <row r="165" s="2" customFormat="1">
      <c r="A165" s="35"/>
      <c r="B165" s="36"/>
      <c r="C165" s="37"/>
      <c r="D165" s="243" t="s">
        <v>530</v>
      </c>
      <c r="E165" s="37"/>
      <c r="F165" s="244" t="s">
        <v>531</v>
      </c>
      <c r="G165" s="37"/>
      <c r="H165" s="37"/>
      <c r="I165" s="245"/>
      <c r="J165" s="37"/>
      <c r="K165" s="37"/>
      <c r="L165" s="41"/>
      <c r="M165" s="246"/>
      <c r="N165" s="247"/>
      <c r="O165" s="88"/>
      <c r="P165" s="88"/>
      <c r="Q165" s="88"/>
      <c r="R165" s="88"/>
      <c r="S165" s="88"/>
      <c r="T165" s="89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T165" s="14" t="s">
        <v>530</v>
      </c>
      <c r="AU165" s="14" t="s">
        <v>88</v>
      </c>
    </row>
    <row r="166" s="2" customFormat="1" ht="24.15" customHeight="1">
      <c r="A166" s="35"/>
      <c r="B166" s="36"/>
      <c r="C166" s="207" t="s">
        <v>373</v>
      </c>
      <c r="D166" s="207" t="s">
        <v>147</v>
      </c>
      <c r="E166" s="208" t="s">
        <v>535</v>
      </c>
      <c r="F166" s="209" t="s">
        <v>536</v>
      </c>
      <c r="G166" s="210" t="s">
        <v>177</v>
      </c>
      <c r="H166" s="211">
        <v>1</v>
      </c>
      <c r="I166" s="212"/>
      <c r="J166" s="213">
        <f>ROUND(I166*H166,2)</f>
        <v>0</v>
      </c>
      <c r="K166" s="209" t="s">
        <v>151</v>
      </c>
      <c r="L166" s="41"/>
      <c r="M166" s="214" t="s">
        <v>1</v>
      </c>
      <c r="N166" s="215" t="s">
        <v>43</v>
      </c>
      <c r="O166" s="88"/>
      <c r="P166" s="216">
        <f>O166*H166</f>
        <v>0</v>
      </c>
      <c r="Q166" s="216">
        <v>0.0037984999999999998</v>
      </c>
      <c r="R166" s="216">
        <f>Q166*H166</f>
        <v>0.0037984999999999998</v>
      </c>
      <c r="S166" s="216">
        <v>0</v>
      </c>
      <c r="T166" s="21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8" t="s">
        <v>161</v>
      </c>
      <c r="AT166" s="218" t="s">
        <v>147</v>
      </c>
      <c r="AU166" s="218" t="s">
        <v>88</v>
      </c>
      <c r="AY166" s="14" t="s">
        <v>144</v>
      </c>
      <c r="BE166" s="219">
        <f>IF(N166="základní",J166,0)</f>
        <v>0</v>
      </c>
      <c r="BF166" s="219">
        <f>IF(N166="snížená",J166,0)</f>
        <v>0</v>
      </c>
      <c r="BG166" s="219">
        <f>IF(N166="zákl. přenesená",J166,0)</f>
        <v>0</v>
      </c>
      <c r="BH166" s="219">
        <f>IF(N166="sníž. přenesená",J166,0)</f>
        <v>0</v>
      </c>
      <c r="BI166" s="219">
        <f>IF(N166="nulová",J166,0)</f>
        <v>0</v>
      </c>
      <c r="BJ166" s="14" t="s">
        <v>86</v>
      </c>
      <c r="BK166" s="219">
        <f>ROUND(I166*H166,2)</f>
        <v>0</v>
      </c>
      <c r="BL166" s="14" t="s">
        <v>161</v>
      </c>
      <c r="BM166" s="218" t="s">
        <v>537</v>
      </c>
    </row>
    <row r="167" s="2" customFormat="1" ht="37.8" customHeight="1">
      <c r="A167" s="35"/>
      <c r="B167" s="36"/>
      <c r="C167" s="233" t="s">
        <v>377</v>
      </c>
      <c r="D167" s="233" t="s">
        <v>307</v>
      </c>
      <c r="E167" s="234" t="s">
        <v>538</v>
      </c>
      <c r="F167" s="235" t="s">
        <v>539</v>
      </c>
      <c r="G167" s="236" t="s">
        <v>177</v>
      </c>
      <c r="H167" s="237">
        <v>1</v>
      </c>
      <c r="I167" s="238"/>
      <c r="J167" s="239">
        <f>ROUND(I167*H167,2)</f>
        <v>0</v>
      </c>
      <c r="K167" s="235" t="s">
        <v>274</v>
      </c>
      <c r="L167" s="240"/>
      <c r="M167" s="241" t="s">
        <v>1</v>
      </c>
      <c r="N167" s="242" t="s">
        <v>43</v>
      </c>
      <c r="O167" s="88"/>
      <c r="P167" s="216">
        <f>O167*H167</f>
        <v>0</v>
      </c>
      <c r="Q167" s="216">
        <v>0.028400000000000002</v>
      </c>
      <c r="R167" s="216">
        <f>Q167*H167</f>
        <v>0.028400000000000002</v>
      </c>
      <c r="S167" s="216">
        <v>0</v>
      </c>
      <c r="T167" s="21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8" t="s">
        <v>179</v>
      </c>
      <c r="AT167" s="218" t="s">
        <v>307</v>
      </c>
      <c r="AU167" s="218" t="s">
        <v>88</v>
      </c>
      <c r="AY167" s="14" t="s">
        <v>144</v>
      </c>
      <c r="BE167" s="219">
        <f>IF(N167="základní",J167,0)</f>
        <v>0</v>
      </c>
      <c r="BF167" s="219">
        <f>IF(N167="snížená",J167,0)</f>
        <v>0</v>
      </c>
      <c r="BG167" s="219">
        <f>IF(N167="zákl. přenesená",J167,0)</f>
        <v>0</v>
      </c>
      <c r="BH167" s="219">
        <f>IF(N167="sníž. přenesená",J167,0)</f>
        <v>0</v>
      </c>
      <c r="BI167" s="219">
        <f>IF(N167="nulová",J167,0)</f>
        <v>0</v>
      </c>
      <c r="BJ167" s="14" t="s">
        <v>86</v>
      </c>
      <c r="BK167" s="219">
        <f>ROUND(I167*H167,2)</f>
        <v>0</v>
      </c>
      <c r="BL167" s="14" t="s">
        <v>161</v>
      </c>
      <c r="BM167" s="218" t="s">
        <v>540</v>
      </c>
    </row>
    <row r="168" s="2" customFormat="1" ht="21.75" customHeight="1">
      <c r="A168" s="35"/>
      <c r="B168" s="36"/>
      <c r="C168" s="207" t="s">
        <v>381</v>
      </c>
      <c r="D168" s="207" t="s">
        <v>147</v>
      </c>
      <c r="E168" s="208" t="s">
        <v>547</v>
      </c>
      <c r="F168" s="209" t="s">
        <v>548</v>
      </c>
      <c r="G168" s="210" t="s">
        <v>177</v>
      </c>
      <c r="H168" s="211">
        <v>3</v>
      </c>
      <c r="I168" s="212"/>
      <c r="J168" s="213">
        <f>ROUND(I168*H168,2)</f>
        <v>0</v>
      </c>
      <c r="K168" s="209" t="s">
        <v>151</v>
      </c>
      <c r="L168" s="41"/>
      <c r="M168" s="214" t="s">
        <v>1</v>
      </c>
      <c r="N168" s="215" t="s">
        <v>43</v>
      </c>
      <c r="O168" s="88"/>
      <c r="P168" s="216">
        <f>O168*H168</f>
        <v>0</v>
      </c>
      <c r="Q168" s="216">
        <v>0</v>
      </c>
      <c r="R168" s="216">
        <f>Q168*H168</f>
        <v>0</v>
      </c>
      <c r="S168" s="216">
        <v>0.017299999999999999</v>
      </c>
      <c r="T168" s="217">
        <f>S168*H168</f>
        <v>0.051900000000000002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8" t="s">
        <v>161</v>
      </c>
      <c r="AT168" s="218" t="s">
        <v>147</v>
      </c>
      <c r="AU168" s="218" t="s">
        <v>88</v>
      </c>
      <c r="AY168" s="14" t="s">
        <v>144</v>
      </c>
      <c r="BE168" s="219">
        <f>IF(N168="základní",J168,0)</f>
        <v>0</v>
      </c>
      <c r="BF168" s="219">
        <f>IF(N168="snížená",J168,0)</f>
        <v>0</v>
      </c>
      <c r="BG168" s="219">
        <f>IF(N168="zákl. přenesená",J168,0)</f>
        <v>0</v>
      </c>
      <c r="BH168" s="219">
        <f>IF(N168="sníž. přenesená",J168,0)</f>
        <v>0</v>
      </c>
      <c r="BI168" s="219">
        <f>IF(N168="nulová",J168,0)</f>
        <v>0</v>
      </c>
      <c r="BJ168" s="14" t="s">
        <v>86</v>
      </c>
      <c r="BK168" s="219">
        <f>ROUND(I168*H168,2)</f>
        <v>0</v>
      </c>
      <c r="BL168" s="14" t="s">
        <v>161</v>
      </c>
      <c r="BM168" s="218" t="s">
        <v>549</v>
      </c>
    </row>
    <row r="169" s="2" customFormat="1" ht="21.75" customHeight="1">
      <c r="A169" s="35"/>
      <c r="B169" s="36"/>
      <c r="C169" s="207" t="s">
        <v>385</v>
      </c>
      <c r="D169" s="207" t="s">
        <v>147</v>
      </c>
      <c r="E169" s="208" t="s">
        <v>550</v>
      </c>
      <c r="F169" s="209" t="s">
        <v>551</v>
      </c>
      <c r="G169" s="210" t="s">
        <v>177</v>
      </c>
      <c r="H169" s="211">
        <v>1</v>
      </c>
      <c r="I169" s="212"/>
      <c r="J169" s="213">
        <f>ROUND(I169*H169,2)</f>
        <v>0</v>
      </c>
      <c r="K169" s="209" t="s">
        <v>151</v>
      </c>
      <c r="L169" s="41"/>
      <c r="M169" s="214" t="s">
        <v>1</v>
      </c>
      <c r="N169" s="215" t="s">
        <v>43</v>
      </c>
      <c r="O169" s="88"/>
      <c r="P169" s="216">
        <f>O169*H169</f>
        <v>0</v>
      </c>
      <c r="Q169" s="216">
        <v>0.00165424</v>
      </c>
      <c r="R169" s="216">
        <f>Q169*H169</f>
        <v>0.00165424</v>
      </c>
      <c r="S169" s="216">
        <v>0</v>
      </c>
      <c r="T169" s="21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8" t="s">
        <v>161</v>
      </c>
      <c r="AT169" s="218" t="s">
        <v>147</v>
      </c>
      <c r="AU169" s="218" t="s">
        <v>88</v>
      </c>
      <c r="AY169" s="14" t="s">
        <v>144</v>
      </c>
      <c r="BE169" s="219">
        <f>IF(N169="základní",J169,0)</f>
        <v>0</v>
      </c>
      <c r="BF169" s="219">
        <f>IF(N169="snížená",J169,0)</f>
        <v>0</v>
      </c>
      <c r="BG169" s="219">
        <f>IF(N169="zákl. přenesená",J169,0)</f>
        <v>0</v>
      </c>
      <c r="BH169" s="219">
        <f>IF(N169="sníž. přenesená",J169,0)</f>
        <v>0</v>
      </c>
      <c r="BI169" s="219">
        <f>IF(N169="nulová",J169,0)</f>
        <v>0</v>
      </c>
      <c r="BJ169" s="14" t="s">
        <v>86</v>
      </c>
      <c r="BK169" s="219">
        <f>ROUND(I169*H169,2)</f>
        <v>0</v>
      </c>
      <c r="BL169" s="14" t="s">
        <v>161</v>
      </c>
      <c r="BM169" s="218" t="s">
        <v>660</v>
      </c>
    </row>
    <row r="170" s="2" customFormat="1" ht="24.15" customHeight="1">
      <c r="A170" s="35"/>
      <c r="B170" s="36"/>
      <c r="C170" s="233" t="s">
        <v>389</v>
      </c>
      <c r="D170" s="233" t="s">
        <v>307</v>
      </c>
      <c r="E170" s="234" t="s">
        <v>553</v>
      </c>
      <c r="F170" s="235" t="s">
        <v>554</v>
      </c>
      <c r="G170" s="236" t="s">
        <v>177</v>
      </c>
      <c r="H170" s="237">
        <v>1</v>
      </c>
      <c r="I170" s="238"/>
      <c r="J170" s="239">
        <f>ROUND(I170*H170,2)</f>
        <v>0</v>
      </c>
      <c r="K170" s="235" t="s">
        <v>274</v>
      </c>
      <c r="L170" s="240"/>
      <c r="M170" s="241" t="s">
        <v>1</v>
      </c>
      <c r="N170" s="242" t="s">
        <v>43</v>
      </c>
      <c r="O170" s="88"/>
      <c r="P170" s="216">
        <f>O170*H170</f>
        <v>0</v>
      </c>
      <c r="Q170" s="216">
        <v>0.023</v>
      </c>
      <c r="R170" s="216">
        <f>Q170*H170</f>
        <v>0.023</v>
      </c>
      <c r="S170" s="216">
        <v>0</v>
      </c>
      <c r="T170" s="21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8" t="s">
        <v>179</v>
      </c>
      <c r="AT170" s="218" t="s">
        <v>307</v>
      </c>
      <c r="AU170" s="218" t="s">
        <v>88</v>
      </c>
      <c r="AY170" s="14" t="s">
        <v>144</v>
      </c>
      <c r="BE170" s="219">
        <f>IF(N170="základní",J170,0)</f>
        <v>0</v>
      </c>
      <c r="BF170" s="219">
        <f>IF(N170="snížená",J170,0)</f>
        <v>0</v>
      </c>
      <c r="BG170" s="219">
        <f>IF(N170="zákl. přenesená",J170,0)</f>
        <v>0</v>
      </c>
      <c r="BH170" s="219">
        <f>IF(N170="sníž. přenesená",J170,0)</f>
        <v>0</v>
      </c>
      <c r="BI170" s="219">
        <f>IF(N170="nulová",J170,0)</f>
        <v>0</v>
      </c>
      <c r="BJ170" s="14" t="s">
        <v>86</v>
      </c>
      <c r="BK170" s="219">
        <f>ROUND(I170*H170,2)</f>
        <v>0</v>
      </c>
      <c r="BL170" s="14" t="s">
        <v>161</v>
      </c>
      <c r="BM170" s="218" t="s">
        <v>661</v>
      </c>
    </row>
    <row r="171" s="2" customFormat="1" ht="21.75" customHeight="1">
      <c r="A171" s="35"/>
      <c r="B171" s="36"/>
      <c r="C171" s="207" t="s">
        <v>393</v>
      </c>
      <c r="D171" s="207" t="s">
        <v>147</v>
      </c>
      <c r="E171" s="208" t="s">
        <v>662</v>
      </c>
      <c r="F171" s="209" t="s">
        <v>663</v>
      </c>
      <c r="G171" s="210" t="s">
        <v>177</v>
      </c>
      <c r="H171" s="211">
        <v>2</v>
      </c>
      <c r="I171" s="212"/>
      <c r="J171" s="213">
        <f>ROUND(I171*H171,2)</f>
        <v>0</v>
      </c>
      <c r="K171" s="209" t="s">
        <v>151</v>
      </c>
      <c r="L171" s="41"/>
      <c r="M171" s="214" t="s">
        <v>1</v>
      </c>
      <c r="N171" s="215" t="s">
        <v>43</v>
      </c>
      <c r="O171" s="88"/>
      <c r="P171" s="216">
        <f>O171*H171</f>
        <v>0</v>
      </c>
      <c r="Q171" s="216">
        <v>0.00295744</v>
      </c>
      <c r="R171" s="216">
        <f>Q171*H171</f>
        <v>0.00591488</v>
      </c>
      <c r="S171" s="216">
        <v>0</v>
      </c>
      <c r="T171" s="21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8" t="s">
        <v>161</v>
      </c>
      <c r="AT171" s="218" t="s">
        <v>147</v>
      </c>
      <c r="AU171" s="218" t="s">
        <v>88</v>
      </c>
      <c r="AY171" s="14" t="s">
        <v>144</v>
      </c>
      <c r="BE171" s="219">
        <f>IF(N171="základní",J171,0)</f>
        <v>0</v>
      </c>
      <c r="BF171" s="219">
        <f>IF(N171="snížená",J171,0)</f>
        <v>0</v>
      </c>
      <c r="BG171" s="219">
        <f>IF(N171="zákl. přenesená",J171,0)</f>
        <v>0</v>
      </c>
      <c r="BH171" s="219">
        <f>IF(N171="sníž. přenesená",J171,0)</f>
        <v>0</v>
      </c>
      <c r="BI171" s="219">
        <f>IF(N171="nulová",J171,0)</f>
        <v>0</v>
      </c>
      <c r="BJ171" s="14" t="s">
        <v>86</v>
      </c>
      <c r="BK171" s="219">
        <f>ROUND(I171*H171,2)</f>
        <v>0</v>
      </c>
      <c r="BL171" s="14" t="s">
        <v>161</v>
      </c>
      <c r="BM171" s="218" t="s">
        <v>664</v>
      </c>
    </row>
    <row r="172" s="2" customFormat="1" ht="24.15" customHeight="1">
      <c r="A172" s="35"/>
      <c r="B172" s="36"/>
      <c r="C172" s="233" t="s">
        <v>397</v>
      </c>
      <c r="D172" s="233" t="s">
        <v>307</v>
      </c>
      <c r="E172" s="234" t="s">
        <v>665</v>
      </c>
      <c r="F172" s="235" t="s">
        <v>666</v>
      </c>
      <c r="G172" s="236" t="s">
        <v>177</v>
      </c>
      <c r="H172" s="237">
        <v>2</v>
      </c>
      <c r="I172" s="238"/>
      <c r="J172" s="239">
        <f>ROUND(I172*H172,2)</f>
        <v>0</v>
      </c>
      <c r="K172" s="235" t="s">
        <v>274</v>
      </c>
      <c r="L172" s="240"/>
      <c r="M172" s="241" t="s">
        <v>1</v>
      </c>
      <c r="N172" s="242" t="s">
        <v>43</v>
      </c>
      <c r="O172" s="88"/>
      <c r="P172" s="216">
        <f>O172*H172</f>
        <v>0</v>
      </c>
      <c r="Q172" s="216">
        <v>0.045999999999999999</v>
      </c>
      <c r="R172" s="216">
        <f>Q172*H172</f>
        <v>0.091999999999999998</v>
      </c>
      <c r="S172" s="216">
        <v>0</v>
      </c>
      <c r="T172" s="21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8" t="s">
        <v>179</v>
      </c>
      <c r="AT172" s="218" t="s">
        <v>307</v>
      </c>
      <c r="AU172" s="218" t="s">
        <v>88</v>
      </c>
      <c r="AY172" s="14" t="s">
        <v>144</v>
      </c>
      <c r="BE172" s="219">
        <f>IF(N172="základní",J172,0)</f>
        <v>0</v>
      </c>
      <c r="BF172" s="219">
        <f>IF(N172="snížená",J172,0)</f>
        <v>0</v>
      </c>
      <c r="BG172" s="219">
        <f>IF(N172="zákl. přenesená",J172,0)</f>
        <v>0</v>
      </c>
      <c r="BH172" s="219">
        <f>IF(N172="sníž. přenesená",J172,0)</f>
        <v>0</v>
      </c>
      <c r="BI172" s="219">
        <f>IF(N172="nulová",J172,0)</f>
        <v>0</v>
      </c>
      <c r="BJ172" s="14" t="s">
        <v>86</v>
      </c>
      <c r="BK172" s="219">
        <f>ROUND(I172*H172,2)</f>
        <v>0</v>
      </c>
      <c r="BL172" s="14" t="s">
        <v>161</v>
      </c>
      <c r="BM172" s="218" t="s">
        <v>667</v>
      </c>
    </row>
    <row r="173" s="2" customFormat="1" ht="21.75" customHeight="1">
      <c r="A173" s="35"/>
      <c r="B173" s="36"/>
      <c r="C173" s="207" t="s">
        <v>403</v>
      </c>
      <c r="D173" s="207" t="s">
        <v>147</v>
      </c>
      <c r="E173" s="208" t="s">
        <v>556</v>
      </c>
      <c r="F173" s="209" t="s">
        <v>557</v>
      </c>
      <c r="G173" s="210" t="s">
        <v>234</v>
      </c>
      <c r="H173" s="211">
        <v>72.799999999999997</v>
      </c>
      <c r="I173" s="212"/>
      <c r="J173" s="213">
        <f>ROUND(I173*H173,2)</f>
        <v>0</v>
      </c>
      <c r="K173" s="209" t="s">
        <v>151</v>
      </c>
      <c r="L173" s="41"/>
      <c r="M173" s="214" t="s">
        <v>1</v>
      </c>
      <c r="N173" s="215" t="s">
        <v>43</v>
      </c>
      <c r="O173" s="88"/>
      <c r="P173" s="216">
        <f>O173*H173</f>
        <v>0</v>
      </c>
      <c r="Q173" s="216">
        <v>0</v>
      </c>
      <c r="R173" s="216">
        <f>Q173*H173</f>
        <v>0</v>
      </c>
      <c r="S173" s="216">
        <v>0</v>
      </c>
      <c r="T173" s="21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8" t="s">
        <v>161</v>
      </c>
      <c r="AT173" s="218" t="s">
        <v>147</v>
      </c>
      <c r="AU173" s="218" t="s">
        <v>88</v>
      </c>
      <c r="AY173" s="14" t="s">
        <v>144</v>
      </c>
      <c r="BE173" s="219">
        <f>IF(N173="základní",J173,0)</f>
        <v>0</v>
      </c>
      <c r="BF173" s="219">
        <f>IF(N173="snížená",J173,0)</f>
        <v>0</v>
      </c>
      <c r="BG173" s="219">
        <f>IF(N173="zákl. přenesená",J173,0)</f>
        <v>0</v>
      </c>
      <c r="BH173" s="219">
        <f>IF(N173="sníž. přenesená",J173,0)</f>
        <v>0</v>
      </c>
      <c r="BI173" s="219">
        <f>IF(N173="nulová",J173,0)</f>
        <v>0</v>
      </c>
      <c r="BJ173" s="14" t="s">
        <v>86</v>
      </c>
      <c r="BK173" s="219">
        <f>ROUND(I173*H173,2)</f>
        <v>0</v>
      </c>
      <c r="BL173" s="14" t="s">
        <v>161</v>
      </c>
      <c r="BM173" s="218" t="s">
        <v>668</v>
      </c>
    </row>
    <row r="174" s="2" customFormat="1" ht="24.15" customHeight="1">
      <c r="A174" s="35"/>
      <c r="B174" s="36"/>
      <c r="C174" s="207" t="s">
        <v>407</v>
      </c>
      <c r="D174" s="207" t="s">
        <v>147</v>
      </c>
      <c r="E174" s="208" t="s">
        <v>559</v>
      </c>
      <c r="F174" s="209" t="s">
        <v>560</v>
      </c>
      <c r="G174" s="210" t="s">
        <v>234</v>
      </c>
      <c r="H174" s="211">
        <v>72.799999999999997</v>
      </c>
      <c r="I174" s="212"/>
      <c r="J174" s="213">
        <f>ROUND(I174*H174,2)</f>
        <v>0</v>
      </c>
      <c r="K174" s="209" t="s">
        <v>151</v>
      </c>
      <c r="L174" s="41"/>
      <c r="M174" s="214" t="s">
        <v>1</v>
      </c>
      <c r="N174" s="215" t="s">
        <v>43</v>
      </c>
      <c r="O174" s="88"/>
      <c r="P174" s="216">
        <f>O174*H174</f>
        <v>0</v>
      </c>
      <c r="Q174" s="216">
        <v>5.5000000000000003E-07</v>
      </c>
      <c r="R174" s="216">
        <f>Q174*H174</f>
        <v>4.0040000000000003E-05</v>
      </c>
      <c r="S174" s="216">
        <v>0</v>
      </c>
      <c r="T174" s="21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8" t="s">
        <v>161</v>
      </c>
      <c r="AT174" s="218" t="s">
        <v>147</v>
      </c>
      <c r="AU174" s="218" t="s">
        <v>88</v>
      </c>
      <c r="AY174" s="14" t="s">
        <v>144</v>
      </c>
      <c r="BE174" s="219">
        <f>IF(N174="základní",J174,0)</f>
        <v>0</v>
      </c>
      <c r="BF174" s="219">
        <f>IF(N174="snížená",J174,0)</f>
        <v>0</v>
      </c>
      <c r="BG174" s="219">
        <f>IF(N174="zákl. přenesená",J174,0)</f>
        <v>0</v>
      </c>
      <c r="BH174" s="219">
        <f>IF(N174="sníž. přenesená",J174,0)</f>
        <v>0</v>
      </c>
      <c r="BI174" s="219">
        <f>IF(N174="nulová",J174,0)</f>
        <v>0</v>
      </c>
      <c r="BJ174" s="14" t="s">
        <v>86</v>
      </c>
      <c r="BK174" s="219">
        <f>ROUND(I174*H174,2)</f>
        <v>0</v>
      </c>
      <c r="BL174" s="14" t="s">
        <v>161</v>
      </c>
      <c r="BM174" s="218" t="s">
        <v>669</v>
      </c>
    </row>
    <row r="175" s="2" customFormat="1" ht="24.15" customHeight="1">
      <c r="A175" s="35"/>
      <c r="B175" s="36"/>
      <c r="C175" s="207" t="s">
        <v>411</v>
      </c>
      <c r="D175" s="207" t="s">
        <v>147</v>
      </c>
      <c r="E175" s="208" t="s">
        <v>562</v>
      </c>
      <c r="F175" s="209" t="s">
        <v>563</v>
      </c>
      <c r="G175" s="210" t="s">
        <v>177</v>
      </c>
      <c r="H175" s="211">
        <v>3</v>
      </c>
      <c r="I175" s="212"/>
      <c r="J175" s="213">
        <f>ROUND(I175*H175,2)</f>
        <v>0</v>
      </c>
      <c r="K175" s="209" t="s">
        <v>151</v>
      </c>
      <c r="L175" s="41"/>
      <c r="M175" s="214" t="s">
        <v>1</v>
      </c>
      <c r="N175" s="215" t="s">
        <v>43</v>
      </c>
      <c r="O175" s="88"/>
      <c r="P175" s="216">
        <f>O175*H175</f>
        <v>0</v>
      </c>
      <c r="Q175" s="216">
        <v>0</v>
      </c>
      <c r="R175" s="216">
        <f>Q175*H175</f>
        <v>0</v>
      </c>
      <c r="S175" s="216">
        <v>0.050000000000000003</v>
      </c>
      <c r="T175" s="217">
        <f>S175*H175</f>
        <v>0.15000000000000002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8" t="s">
        <v>161</v>
      </c>
      <c r="AT175" s="218" t="s">
        <v>147</v>
      </c>
      <c r="AU175" s="218" t="s">
        <v>88</v>
      </c>
      <c r="AY175" s="14" t="s">
        <v>144</v>
      </c>
      <c r="BE175" s="219">
        <f>IF(N175="základní",J175,0)</f>
        <v>0</v>
      </c>
      <c r="BF175" s="219">
        <f>IF(N175="snížená",J175,0)</f>
        <v>0</v>
      </c>
      <c r="BG175" s="219">
        <f>IF(N175="zákl. přenesená",J175,0)</f>
        <v>0</v>
      </c>
      <c r="BH175" s="219">
        <f>IF(N175="sníž. přenesená",J175,0)</f>
        <v>0</v>
      </c>
      <c r="BI175" s="219">
        <f>IF(N175="nulová",J175,0)</f>
        <v>0</v>
      </c>
      <c r="BJ175" s="14" t="s">
        <v>86</v>
      </c>
      <c r="BK175" s="219">
        <f>ROUND(I175*H175,2)</f>
        <v>0</v>
      </c>
      <c r="BL175" s="14" t="s">
        <v>161</v>
      </c>
      <c r="BM175" s="218" t="s">
        <v>564</v>
      </c>
    </row>
    <row r="176" s="2" customFormat="1" ht="24.15" customHeight="1">
      <c r="A176" s="35"/>
      <c r="B176" s="36"/>
      <c r="C176" s="207" t="s">
        <v>415</v>
      </c>
      <c r="D176" s="207" t="s">
        <v>147</v>
      </c>
      <c r="E176" s="208" t="s">
        <v>565</v>
      </c>
      <c r="F176" s="209" t="s">
        <v>566</v>
      </c>
      <c r="G176" s="210" t="s">
        <v>370</v>
      </c>
      <c r="H176" s="211">
        <v>240</v>
      </c>
      <c r="I176" s="212"/>
      <c r="J176" s="213">
        <f>ROUND(I176*H176,2)</f>
        <v>0</v>
      </c>
      <c r="K176" s="209" t="s">
        <v>151</v>
      </c>
      <c r="L176" s="41"/>
      <c r="M176" s="214" t="s">
        <v>1</v>
      </c>
      <c r="N176" s="215" t="s">
        <v>43</v>
      </c>
      <c r="O176" s="88"/>
      <c r="P176" s="216">
        <f>O176*H176</f>
        <v>0</v>
      </c>
      <c r="Q176" s="216">
        <v>3.2634E-05</v>
      </c>
      <c r="R176" s="216">
        <f>Q176*H176</f>
        <v>0.0078321599999999995</v>
      </c>
      <c r="S176" s="216">
        <v>0</v>
      </c>
      <c r="T176" s="21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8" t="s">
        <v>161</v>
      </c>
      <c r="AT176" s="218" t="s">
        <v>147</v>
      </c>
      <c r="AU176" s="218" t="s">
        <v>88</v>
      </c>
      <c r="AY176" s="14" t="s">
        <v>144</v>
      </c>
      <c r="BE176" s="219">
        <f>IF(N176="základní",J176,0)</f>
        <v>0</v>
      </c>
      <c r="BF176" s="219">
        <f>IF(N176="snížená",J176,0)</f>
        <v>0</v>
      </c>
      <c r="BG176" s="219">
        <f>IF(N176="zákl. přenesená",J176,0)</f>
        <v>0</v>
      </c>
      <c r="BH176" s="219">
        <f>IF(N176="sníž. přenesená",J176,0)</f>
        <v>0</v>
      </c>
      <c r="BI176" s="219">
        <f>IF(N176="nulová",J176,0)</f>
        <v>0</v>
      </c>
      <c r="BJ176" s="14" t="s">
        <v>86</v>
      </c>
      <c r="BK176" s="219">
        <f>ROUND(I176*H176,2)</f>
        <v>0</v>
      </c>
      <c r="BL176" s="14" t="s">
        <v>161</v>
      </c>
      <c r="BM176" s="218" t="s">
        <v>567</v>
      </c>
    </row>
    <row r="177" s="2" customFormat="1" ht="16.5" customHeight="1">
      <c r="A177" s="35"/>
      <c r="B177" s="36"/>
      <c r="C177" s="207" t="s">
        <v>419</v>
      </c>
      <c r="D177" s="207" t="s">
        <v>147</v>
      </c>
      <c r="E177" s="208" t="s">
        <v>568</v>
      </c>
      <c r="F177" s="209" t="s">
        <v>569</v>
      </c>
      <c r="G177" s="210" t="s">
        <v>177</v>
      </c>
      <c r="H177" s="211">
        <v>8</v>
      </c>
      <c r="I177" s="212"/>
      <c r="J177" s="213">
        <f>ROUND(I177*H177,2)</f>
        <v>0</v>
      </c>
      <c r="K177" s="209" t="s">
        <v>151</v>
      </c>
      <c r="L177" s="41"/>
      <c r="M177" s="214" t="s">
        <v>1</v>
      </c>
      <c r="N177" s="215" t="s">
        <v>43</v>
      </c>
      <c r="O177" s="88"/>
      <c r="P177" s="216">
        <f>O177*H177</f>
        <v>0</v>
      </c>
      <c r="Q177" s="216">
        <v>0.12303160000000001</v>
      </c>
      <c r="R177" s="216">
        <f>Q177*H177</f>
        <v>0.98425280000000004</v>
      </c>
      <c r="S177" s="216">
        <v>0</v>
      </c>
      <c r="T177" s="21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8" t="s">
        <v>161</v>
      </c>
      <c r="AT177" s="218" t="s">
        <v>147</v>
      </c>
      <c r="AU177" s="218" t="s">
        <v>88</v>
      </c>
      <c r="AY177" s="14" t="s">
        <v>144</v>
      </c>
      <c r="BE177" s="219">
        <f>IF(N177="základní",J177,0)</f>
        <v>0</v>
      </c>
      <c r="BF177" s="219">
        <f>IF(N177="snížená",J177,0)</f>
        <v>0</v>
      </c>
      <c r="BG177" s="219">
        <f>IF(N177="zákl. přenesená",J177,0)</f>
        <v>0</v>
      </c>
      <c r="BH177" s="219">
        <f>IF(N177="sníž. přenesená",J177,0)</f>
        <v>0</v>
      </c>
      <c r="BI177" s="219">
        <f>IF(N177="nulová",J177,0)</f>
        <v>0</v>
      </c>
      <c r="BJ177" s="14" t="s">
        <v>86</v>
      </c>
      <c r="BK177" s="219">
        <f>ROUND(I177*H177,2)</f>
        <v>0</v>
      </c>
      <c r="BL177" s="14" t="s">
        <v>161</v>
      </c>
      <c r="BM177" s="218" t="s">
        <v>570</v>
      </c>
    </row>
    <row r="178" s="2" customFormat="1" ht="16.5" customHeight="1">
      <c r="A178" s="35"/>
      <c r="B178" s="36"/>
      <c r="C178" s="233" t="s">
        <v>425</v>
      </c>
      <c r="D178" s="233" t="s">
        <v>307</v>
      </c>
      <c r="E178" s="234" t="s">
        <v>571</v>
      </c>
      <c r="F178" s="235" t="s">
        <v>572</v>
      </c>
      <c r="G178" s="236" t="s">
        <v>177</v>
      </c>
      <c r="H178" s="237">
        <v>8</v>
      </c>
      <c r="I178" s="238"/>
      <c r="J178" s="239">
        <f>ROUND(I178*H178,2)</f>
        <v>0</v>
      </c>
      <c r="K178" s="235" t="s">
        <v>1</v>
      </c>
      <c r="L178" s="240"/>
      <c r="M178" s="241" t="s">
        <v>1</v>
      </c>
      <c r="N178" s="242" t="s">
        <v>43</v>
      </c>
      <c r="O178" s="88"/>
      <c r="P178" s="216">
        <f>O178*H178</f>
        <v>0</v>
      </c>
      <c r="Q178" s="216">
        <v>0.013299999999999999</v>
      </c>
      <c r="R178" s="216">
        <f>Q178*H178</f>
        <v>0.1064</v>
      </c>
      <c r="S178" s="216">
        <v>0</v>
      </c>
      <c r="T178" s="21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8" t="s">
        <v>179</v>
      </c>
      <c r="AT178" s="218" t="s">
        <v>307</v>
      </c>
      <c r="AU178" s="218" t="s">
        <v>88</v>
      </c>
      <c r="AY178" s="14" t="s">
        <v>144</v>
      </c>
      <c r="BE178" s="219">
        <f>IF(N178="základní",J178,0)</f>
        <v>0</v>
      </c>
      <c r="BF178" s="219">
        <f>IF(N178="snížená",J178,0)</f>
        <v>0</v>
      </c>
      <c r="BG178" s="219">
        <f>IF(N178="zákl. přenesená",J178,0)</f>
        <v>0</v>
      </c>
      <c r="BH178" s="219">
        <f>IF(N178="sníž. přenesená",J178,0)</f>
        <v>0</v>
      </c>
      <c r="BI178" s="219">
        <f>IF(N178="nulová",J178,0)</f>
        <v>0</v>
      </c>
      <c r="BJ178" s="14" t="s">
        <v>86</v>
      </c>
      <c r="BK178" s="219">
        <f>ROUND(I178*H178,2)</f>
        <v>0</v>
      </c>
      <c r="BL178" s="14" t="s">
        <v>161</v>
      </c>
      <c r="BM178" s="218" t="s">
        <v>573</v>
      </c>
    </row>
    <row r="179" s="2" customFormat="1" ht="16.5" customHeight="1">
      <c r="A179" s="35"/>
      <c r="B179" s="36"/>
      <c r="C179" s="207" t="s">
        <v>574</v>
      </c>
      <c r="D179" s="207" t="s">
        <v>147</v>
      </c>
      <c r="E179" s="208" t="s">
        <v>575</v>
      </c>
      <c r="F179" s="209" t="s">
        <v>576</v>
      </c>
      <c r="G179" s="210" t="s">
        <v>177</v>
      </c>
      <c r="H179" s="211">
        <v>8</v>
      </c>
      <c r="I179" s="212"/>
      <c r="J179" s="213">
        <f>ROUND(I179*H179,2)</f>
        <v>0</v>
      </c>
      <c r="K179" s="209" t="s">
        <v>151</v>
      </c>
      <c r="L179" s="41"/>
      <c r="M179" s="214" t="s">
        <v>1</v>
      </c>
      <c r="N179" s="215" t="s">
        <v>43</v>
      </c>
      <c r="O179" s="88"/>
      <c r="P179" s="216">
        <f>O179*H179</f>
        <v>0</v>
      </c>
      <c r="Q179" s="216">
        <v>0</v>
      </c>
      <c r="R179" s="216">
        <f>Q179*H179</f>
        <v>0</v>
      </c>
      <c r="S179" s="216">
        <v>0</v>
      </c>
      <c r="T179" s="21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8" t="s">
        <v>213</v>
      </c>
      <c r="AT179" s="218" t="s">
        <v>147</v>
      </c>
      <c r="AU179" s="218" t="s">
        <v>88</v>
      </c>
      <c r="AY179" s="14" t="s">
        <v>144</v>
      </c>
      <c r="BE179" s="219">
        <f>IF(N179="základní",J179,0)</f>
        <v>0</v>
      </c>
      <c r="BF179" s="219">
        <f>IF(N179="snížená",J179,0)</f>
        <v>0</v>
      </c>
      <c r="BG179" s="219">
        <f>IF(N179="zákl. přenesená",J179,0)</f>
        <v>0</v>
      </c>
      <c r="BH179" s="219">
        <f>IF(N179="sníž. přenesená",J179,0)</f>
        <v>0</v>
      </c>
      <c r="BI179" s="219">
        <f>IF(N179="nulová",J179,0)</f>
        <v>0</v>
      </c>
      <c r="BJ179" s="14" t="s">
        <v>86</v>
      </c>
      <c r="BK179" s="219">
        <f>ROUND(I179*H179,2)</f>
        <v>0</v>
      </c>
      <c r="BL179" s="14" t="s">
        <v>213</v>
      </c>
      <c r="BM179" s="218" t="s">
        <v>670</v>
      </c>
    </row>
    <row r="180" s="2" customFormat="1" ht="16.5" customHeight="1">
      <c r="A180" s="35"/>
      <c r="B180" s="36"/>
      <c r="C180" s="233" t="s">
        <v>578</v>
      </c>
      <c r="D180" s="233" t="s">
        <v>307</v>
      </c>
      <c r="E180" s="234" t="s">
        <v>579</v>
      </c>
      <c r="F180" s="235" t="s">
        <v>580</v>
      </c>
      <c r="G180" s="236" t="s">
        <v>177</v>
      </c>
      <c r="H180" s="237">
        <v>8</v>
      </c>
      <c r="I180" s="238"/>
      <c r="J180" s="239">
        <f>ROUND(I180*H180,2)</f>
        <v>0</v>
      </c>
      <c r="K180" s="235" t="s">
        <v>248</v>
      </c>
      <c r="L180" s="240"/>
      <c r="M180" s="241" t="s">
        <v>1</v>
      </c>
      <c r="N180" s="242" t="s">
        <v>43</v>
      </c>
      <c r="O180" s="88"/>
      <c r="P180" s="216">
        <f>O180*H180</f>
        <v>0</v>
      </c>
      <c r="Q180" s="216">
        <v>0.0035000000000000001</v>
      </c>
      <c r="R180" s="216">
        <f>Q180*H180</f>
        <v>0.028000000000000001</v>
      </c>
      <c r="S180" s="216">
        <v>0</v>
      </c>
      <c r="T180" s="21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8" t="s">
        <v>345</v>
      </c>
      <c r="AT180" s="218" t="s">
        <v>307</v>
      </c>
      <c r="AU180" s="218" t="s">
        <v>88</v>
      </c>
      <c r="AY180" s="14" t="s">
        <v>144</v>
      </c>
      <c r="BE180" s="219">
        <f>IF(N180="základní",J180,0)</f>
        <v>0</v>
      </c>
      <c r="BF180" s="219">
        <f>IF(N180="snížená",J180,0)</f>
        <v>0</v>
      </c>
      <c r="BG180" s="219">
        <f>IF(N180="zákl. přenesená",J180,0)</f>
        <v>0</v>
      </c>
      <c r="BH180" s="219">
        <f>IF(N180="sníž. přenesená",J180,0)</f>
        <v>0</v>
      </c>
      <c r="BI180" s="219">
        <f>IF(N180="nulová",J180,0)</f>
        <v>0</v>
      </c>
      <c r="BJ180" s="14" t="s">
        <v>86</v>
      </c>
      <c r="BK180" s="219">
        <f>ROUND(I180*H180,2)</f>
        <v>0</v>
      </c>
      <c r="BL180" s="14" t="s">
        <v>213</v>
      </c>
      <c r="BM180" s="218" t="s">
        <v>671</v>
      </c>
    </row>
    <row r="181" s="2" customFormat="1" ht="24.15" customHeight="1">
      <c r="A181" s="35"/>
      <c r="B181" s="36"/>
      <c r="C181" s="233" t="s">
        <v>582</v>
      </c>
      <c r="D181" s="233" t="s">
        <v>307</v>
      </c>
      <c r="E181" s="234" t="s">
        <v>583</v>
      </c>
      <c r="F181" s="235" t="s">
        <v>584</v>
      </c>
      <c r="G181" s="236" t="s">
        <v>177</v>
      </c>
      <c r="H181" s="237">
        <v>8</v>
      </c>
      <c r="I181" s="238"/>
      <c r="J181" s="239">
        <f>ROUND(I181*H181,2)</f>
        <v>0</v>
      </c>
      <c r="K181" s="235" t="s">
        <v>274</v>
      </c>
      <c r="L181" s="240"/>
      <c r="M181" s="241" t="s">
        <v>1</v>
      </c>
      <c r="N181" s="242" t="s">
        <v>43</v>
      </c>
      <c r="O181" s="88"/>
      <c r="P181" s="216">
        <f>O181*H181</f>
        <v>0</v>
      </c>
      <c r="Q181" s="216">
        <v>0.00089999999999999998</v>
      </c>
      <c r="R181" s="216">
        <f>Q181*H181</f>
        <v>0.0071999999999999998</v>
      </c>
      <c r="S181" s="216">
        <v>0</v>
      </c>
      <c r="T181" s="21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18" t="s">
        <v>179</v>
      </c>
      <c r="AT181" s="218" t="s">
        <v>307</v>
      </c>
      <c r="AU181" s="218" t="s">
        <v>88</v>
      </c>
      <c r="AY181" s="14" t="s">
        <v>144</v>
      </c>
      <c r="BE181" s="219">
        <f>IF(N181="základní",J181,0)</f>
        <v>0</v>
      </c>
      <c r="BF181" s="219">
        <f>IF(N181="snížená",J181,0)</f>
        <v>0</v>
      </c>
      <c r="BG181" s="219">
        <f>IF(N181="zákl. přenesená",J181,0)</f>
        <v>0</v>
      </c>
      <c r="BH181" s="219">
        <f>IF(N181="sníž. přenesená",J181,0)</f>
        <v>0</v>
      </c>
      <c r="BI181" s="219">
        <f>IF(N181="nulová",J181,0)</f>
        <v>0</v>
      </c>
      <c r="BJ181" s="14" t="s">
        <v>86</v>
      </c>
      <c r="BK181" s="219">
        <f>ROUND(I181*H181,2)</f>
        <v>0</v>
      </c>
      <c r="BL181" s="14" t="s">
        <v>161</v>
      </c>
      <c r="BM181" s="218" t="s">
        <v>672</v>
      </c>
    </row>
    <row r="182" s="2" customFormat="1" ht="24.15" customHeight="1">
      <c r="A182" s="35"/>
      <c r="B182" s="36"/>
      <c r="C182" s="207" t="s">
        <v>586</v>
      </c>
      <c r="D182" s="207" t="s">
        <v>147</v>
      </c>
      <c r="E182" s="208" t="s">
        <v>587</v>
      </c>
      <c r="F182" s="209" t="s">
        <v>588</v>
      </c>
      <c r="G182" s="210" t="s">
        <v>177</v>
      </c>
      <c r="H182" s="211">
        <v>2</v>
      </c>
      <c r="I182" s="212"/>
      <c r="J182" s="213">
        <f>ROUND(I182*H182,2)</f>
        <v>0</v>
      </c>
      <c r="K182" s="209" t="s">
        <v>151</v>
      </c>
      <c r="L182" s="41"/>
      <c r="M182" s="214" t="s">
        <v>1</v>
      </c>
      <c r="N182" s="215" t="s">
        <v>43</v>
      </c>
      <c r="O182" s="88"/>
      <c r="P182" s="216">
        <f>O182*H182</f>
        <v>0</v>
      </c>
      <c r="Q182" s="216">
        <v>0.00015799999999999999</v>
      </c>
      <c r="R182" s="216">
        <f>Q182*H182</f>
        <v>0.00031599999999999998</v>
      </c>
      <c r="S182" s="216">
        <v>0</v>
      </c>
      <c r="T182" s="21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8" t="s">
        <v>161</v>
      </c>
      <c r="AT182" s="218" t="s">
        <v>147</v>
      </c>
      <c r="AU182" s="218" t="s">
        <v>88</v>
      </c>
      <c r="AY182" s="14" t="s">
        <v>144</v>
      </c>
      <c r="BE182" s="219">
        <f>IF(N182="základní",J182,0)</f>
        <v>0</v>
      </c>
      <c r="BF182" s="219">
        <f>IF(N182="snížená",J182,0)</f>
        <v>0</v>
      </c>
      <c r="BG182" s="219">
        <f>IF(N182="zákl. přenesená",J182,0)</f>
        <v>0</v>
      </c>
      <c r="BH182" s="219">
        <f>IF(N182="sníž. přenesená",J182,0)</f>
        <v>0</v>
      </c>
      <c r="BI182" s="219">
        <f>IF(N182="nulová",J182,0)</f>
        <v>0</v>
      </c>
      <c r="BJ182" s="14" t="s">
        <v>86</v>
      </c>
      <c r="BK182" s="219">
        <f>ROUND(I182*H182,2)</f>
        <v>0</v>
      </c>
      <c r="BL182" s="14" t="s">
        <v>161</v>
      </c>
      <c r="BM182" s="218" t="s">
        <v>589</v>
      </c>
    </row>
    <row r="183" s="2" customFormat="1" ht="16.5" customHeight="1">
      <c r="A183" s="35"/>
      <c r="B183" s="36"/>
      <c r="C183" s="207" t="s">
        <v>590</v>
      </c>
      <c r="D183" s="207" t="s">
        <v>147</v>
      </c>
      <c r="E183" s="208" t="s">
        <v>591</v>
      </c>
      <c r="F183" s="209" t="s">
        <v>592</v>
      </c>
      <c r="G183" s="210" t="s">
        <v>234</v>
      </c>
      <c r="H183" s="211">
        <v>78</v>
      </c>
      <c r="I183" s="212"/>
      <c r="J183" s="213">
        <f>ROUND(I183*H183,2)</f>
        <v>0</v>
      </c>
      <c r="K183" s="209" t="s">
        <v>151</v>
      </c>
      <c r="L183" s="41"/>
      <c r="M183" s="214" t="s">
        <v>1</v>
      </c>
      <c r="N183" s="215" t="s">
        <v>43</v>
      </c>
      <c r="O183" s="88"/>
      <c r="P183" s="216">
        <f>O183*H183</f>
        <v>0</v>
      </c>
      <c r="Q183" s="216">
        <v>0.00019236000000000001</v>
      </c>
      <c r="R183" s="216">
        <f>Q183*H183</f>
        <v>0.015004080000000001</v>
      </c>
      <c r="S183" s="216">
        <v>0</v>
      </c>
      <c r="T183" s="21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18" t="s">
        <v>161</v>
      </c>
      <c r="AT183" s="218" t="s">
        <v>147</v>
      </c>
      <c r="AU183" s="218" t="s">
        <v>88</v>
      </c>
      <c r="AY183" s="14" t="s">
        <v>144</v>
      </c>
      <c r="BE183" s="219">
        <f>IF(N183="základní",J183,0)</f>
        <v>0</v>
      </c>
      <c r="BF183" s="219">
        <f>IF(N183="snížená",J183,0)</f>
        <v>0</v>
      </c>
      <c r="BG183" s="219">
        <f>IF(N183="zákl. přenesená",J183,0)</f>
        <v>0</v>
      </c>
      <c r="BH183" s="219">
        <f>IF(N183="sníž. přenesená",J183,0)</f>
        <v>0</v>
      </c>
      <c r="BI183" s="219">
        <f>IF(N183="nulová",J183,0)</f>
        <v>0</v>
      </c>
      <c r="BJ183" s="14" t="s">
        <v>86</v>
      </c>
      <c r="BK183" s="219">
        <f>ROUND(I183*H183,2)</f>
        <v>0</v>
      </c>
      <c r="BL183" s="14" t="s">
        <v>161</v>
      </c>
      <c r="BM183" s="218" t="s">
        <v>673</v>
      </c>
    </row>
    <row r="184" s="2" customFormat="1" ht="21.75" customHeight="1">
      <c r="A184" s="35"/>
      <c r="B184" s="36"/>
      <c r="C184" s="207" t="s">
        <v>594</v>
      </c>
      <c r="D184" s="207" t="s">
        <v>147</v>
      </c>
      <c r="E184" s="208" t="s">
        <v>595</v>
      </c>
      <c r="F184" s="209" t="s">
        <v>596</v>
      </c>
      <c r="G184" s="210" t="s">
        <v>234</v>
      </c>
      <c r="H184" s="211">
        <v>78</v>
      </c>
      <c r="I184" s="212"/>
      <c r="J184" s="213">
        <f>ROUND(I184*H184,2)</f>
        <v>0</v>
      </c>
      <c r="K184" s="209" t="s">
        <v>151</v>
      </c>
      <c r="L184" s="41"/>
      <c r="M184" s="214" t="s">
        <v>1</v>
      </c>
      <c r="N184" s="215" t="s">
        <v>43</v>
      </c>
      <c r="O184" s="88"/>
      <c r="P184" s="216">
        <f>O184*H184</f>
        <v>0</v>
      </c>
      <c r="Q184" s="216">
        <v>7.3499999999999998E-05</v>
      </c>
      <c r="R184" s="216">
        <f>Q184*H184</f>
        <v>0.0057330000000000002</v>
      </c>
      <c r="S184" s="216">
        <v>0</v>
      </c>
      <c r="T184" s="21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8" t="s">
        <v>161</v>
      </c>
      <c r="AT184" s="218" t="s">
        <v>147</v>
      </c>
      <c r="AU184" s="218" t="s">
        <v>88</v>
      </c>
      <c r="AY184" s="14" t="s">
        <v>144</v>
      </c>
      <c r="BE184" s="219">
        <f>IF(N184="základní",J184,0)</f>
        <v>0</v>
      </c>
      <c r="BF184" s="219">
        <f>IF(N184="snížená",J184,0)</f>
        <v>0</v>
      </c>
      <c r="BG184" s="219">
        <f>IF(N184="zákl. přenesená",J184,0)</f>
        <v>0</v>
      </c>
      <c r="BH184" s="219">
        <f>IF(N184="sníž. přenesená",J184,0)</f>
        <v>0</v>
      </c>
      <c r="BI184" s="219">
        <f>IF(N184="nulová",J184,0)</f>
        <v>0</v>
      </c>
      <c r="BJ184" s="14" t="s">
        <v>86</v>
      </c>
      <c r="BK184" s="219">
        <f>ROUND(I184*H184,2)</f>
        <v>0</v>
      </c>
      <c r="BL184" s="14" t="s">
        <v>161</v>
      </c>
      <c r="BM184" s="218" t="s">
        <v>597</v>
      </c>
    </row>
    <row r="185" s="2" customFormat="1" ht="16.5" customHeight="1">
      <c r="A185" s="35"/>
      <c r="B185" s="36"/>
      <c r="C185" s="207" t="s">
        <v>598</v>
      </c>
      <c r="D185" s="207" t="s">
        <v>147</v>
      </c>
      <c r="E185" s="208" t="s">
        <v>607</v>
      </c>
      <c r="F185" s="209" t="s">
        <v>608</v>
      </c>
      <c r="G185" s="210" t="s">
        <v>177</v>
      </c>
      <c r="H185" s="211">
        <v>5</v>
      </c>
      <c r="I185" s="212"/>
      <c r="J185" s="213">
        <f>ROUND(I185*H185,2)</f>
        <v>0</v>
      </c>
      <c r="K185" s="209" t="s">
        <v>151</v>
      </c>
      <c r="L185" s="41"/>
      <c r="M185" s="214" t="s">
        <v>1</v>
      </c>
      <c r="N185" s="215" t="s">
        <v>43</v>
      </c>
      <c r="O185" s="88"/>
      <c r="P185" s="216">
        <f>O185*H185</f>
        <v>0</v>
      </c>
      <c r="Q185" s="216">
        <v>0.00088999999999999995</v>
      </c>
      <c r="R185" s="216">
        <f>Q185*H185</f>
        <v>0.00445</v>
      </c>
      <c r="S185" s="216">
        <v>0</v>
      </c>
      <c r="T185" s="21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8" t="s">
        <v>161</v>
      </c>
      <c r="AT185" s="218" t="s">
        <v>147</v>
      </c>
      <c r="AU185" s="218" t="s">
        <v>88</v>
      </c>
      <c r="AY185" s="14" t="s">
        <v>144</v>
      </c>
      <c r="BE185" s="219">
        <f>IF(N185="základní",J185,0)</f>
        <v>0</v>
      </c>
      <c r="BF185" s="219">
        <f>IF(N185="snížená",J185,0)</f>
        <v>0</v>
      </c>
      <c r="BG185" s="219">
        <f>IF(N185="zákl. přenesená",J185,0)</f>
        <v>0</v>
      </c>
      <c r="BH185" s="219">
        <f>IF(N185="sníž. přenesená",J185,0)</f>
        <v>0</v>
      </c>
      <c r="BI185" s="219">
        <f>IF(N185="nulová",J185,0)</f>
        <v>0</v>
      </c>
      <c r="BJ185" s="14" t="s">
        <v>86</v>
      </c>
      <c r="BK185" s="219">
        <f>ROUND(I185*H185,2)</f>
        <v>0</v>
      </c>
      <c r="BL185" s="14" t="s">
        <v>161</v>
      </c>
      <c r="BM185" s="218" t="s">
        <v>674</v>
      </c>
    </row>
    <row r="186" s="2" customFormat="1" ht="33" customHeight="1">
      <c r="A186" s="35"/>
      <c r="B186" s="36"/>
      <c r="C186" s="233" t="s">
        <v>602</v>
      </c>
      <c r="D186" s="233" t="s">
        <v>307</v>
      </c>
      <c r="E186" s="234" t="s">
        <v>611</v>
      </c>
      <c r="F186" s="235" t="s">
        <v>612</v>
      </c>
      <c r="G186" s="236" t="s">
        <v>177</v>
      </c>
      <c r="H186" s="237">
        <v>5</v>
      </c>
      <c r="I186" s="238"/>
      <c r="J186" s="239">
        <f>ROUND(I186*H186,2)</f>
        <v>0</v>
      </c>
      <c r="K186" s="235" t="s">
        <v>274</v>
      </c>
      <c r="L186" s="240"/>
      <c r="M186" s="241" t="s">
        <v>1</v>
      </c>
      <c r="N186" s="242" t="s">
        <v>43</v>
      </c>
      <c r="O186" s="88"/>
      <c r="P186" s="216">
        <f>O186*H186</f>
        <v>0</v>
      </c>
      <c r="Q186" s="216">
        <v>0.0011999999999999999</v>
      </c>
      <c r="R186" s="216">
        <f>Q186*H186</f>
        <v>0.0059999999999999993</v>
      </c>
      <c r="S186" s="216">
        <v>0</v>
      </c>
      <c r="T186" s="21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8" t="s">
        <v>179</v>
      </c>
      <c r="AT186" s="218" t="s">
        <v>307</v>
      </c>
      <c r="AU186" s="218" t="s">
        <v>88</v>
      </c>
      <c r="AY186" s="14" t="s">
        <v>144</v>
      </c>
      <c r="BE186" s="219">
        <f>IF(N186="základní",J186,0)</f>
        <v>0</v>
      </c>
      <c r="BF186" s="219">
        <f>IF(N186="snížená",J186,0)</f>
        <v>0</v>
      </c>
      <c r="BG186" s="219">
        <f>IF(N186="zákl. přenesená",J186,0)</f>
        <v>0</v>
      </c>
      <c r="BH186" s="219">
        <f>IF(N186="sníž. přenesená",J186,0)</f>
        <v>0</v>
      </c>
      <c r="BI186" s="219">
        <f>IF(N186="nulová",J186,0)</f>
        <v>0</v>
      </c>
      <c r="BJ186" s="14" t="s">
        <v>86</v>
      </c>
      <c r="BK186" s="219">
        <f>ROUND(I186*H186,2)</f>
        <v>0</v>
      </c>
      <c r="BL186" s="14" t="s">
        <v>161</v>
      </c>
      <c r="BM186" s="218" t="s">
        <v>675</v>
      </c>
    </row>
    <row r="187" s="2" customFormat="1" ht="21.75" customHeight="1">
      <c r="A187" s="35"/>
      <c r="B187" s="36"/>
      <c r="C187" s="207" t="s">
        <v>606</v>
      </c>
      <c r="D187" s="207" t="s">
        <v>147</v>
      </c>
      <c r="E187" s="208" t="s">
        <v>615</v>
      </c>
      <c r="F187" s="209" t="s">
        <v>616</v>
      </c>
      <c r="G187" s="210" t="s">
        <v>177</v>
      </c>
      <c r="H187" s="211">
        <v>5</v>
      </c>
      <c r="I187" s="212"/>
      <c r="J187" s="213">
        <f>ROUND(I187*H187,2)</f>
        <v>0</v>
      </c>
      <c r="K187" s="209" t="s">
        <v>151</v>
      </c>
      <c r="L187" s="41"/>
      <c r="M187" s="214" t="s">
        <v>1</v>
      </c>
      <c r="N187" s="215" t="s">
        <v>43</v>
      </c>
      <c r="O187" s="88"/>
      <c r="P187" s="216">
        <f>O187*H187</f>
        <v>0</v>
      </c>
      <c r="Q187" s="216">
        <v>0.00071871999999999995</v>
      </c>
      <c r="R187" s="216">
        <f>Q187*H187</f>
        <v>0.0035935999999999997</v>
      </c>
      <c r="S187" s="216">
        <v>0</v>
      </c>
      <c r="T187" s="21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18" t="s">
        <v>161</v>
      </c>
      <c r="AT187" s="218" t="s">
        <v>147</v>
      </c>
      <c r="AU187" s="218" t="s">
        <v>88</v>
      </c>
      <c r="AY187" s="14" t="s">
        <v>144</v>
      </c>
      <c r="BE187" s="219">
        <f>IF(N187="základní",J187,0)</f>
        <v>0</v>
      </c>
      <c r="BF187" s="219">
        <f>IF(N187="snížená",J187,0)</f>
        <v>0</v>
      </c>
      <c r="BG187" s="219">
        <f>IF(N187="zákl. přenesená",J187,0)</f>
        <v>0</v>
      </c>
      <c r="BH187" s="219">
        <f>IF(N187="sníž. přenesená",J187,0)</f>
        <v>0</v>
      </c>
      <c r="BI187" s="219">
        <f>IF(N187="nulová",J187,0)</f>
        <v>0</v>
      </c>
      <c r="BJ187" s="14" t="s">
        <v>86</v>
      </c>
      <c r="BK187" s="219">
        <f>ROUND(I187*H187,2)</f>
        <v>0</v>
      </c>
      <c r="BL187" s="14" t="s">
        <v>161</v>
      </c>
      <c r="BM187" s="218" t="s">
        <v>676</v>
      </c>
    </row>
    <row r="188" s="2" customFormat="1" ht="24.15" customHeight="1">
      <c r="A188" s="35"/>
      <c r="B188" s="36"/>
      <c r="C188" s="233" t="s">
        <v>610</v>
      </c>
      <c r="D188" s="233" t="s">
        <v>307</v>
      </c>
      <c r="E188" s="234" t="s">
        <v>619</v>
      </c>
      <c r="F188" s="235" t="s">
        <v>677</v>
      </c>
      <c r="G188" s="236" t="s">
        <v>177</v>
      </c>
      <c r="H188" s="237">
        <v>5</v>
      </c>
      <c r="I188" s="238"/>
      <c r="J188" s="239">
        <f>ROUND(I188*H188,2)</f>
        <v>0</v>
      </c>
      <c r="K188" s="235" t="s">
        <v>274</v>
      </c>
      <c r="L188" s="240"/>
      <c r="M188" s="241" t="s">
        <v>1</v>
      </c>
      <c r="N188" s="242" t="s">
        <v>43</v>
      </c>
      <c r="O188" s="88"/>
      <c r="P188" s="216">
        <f>O188*H188</f>
        <v>0</v>
      </c>
      <c r="Q188" s="216">
        <v>0.012</v>
      </c>
      <c r="R188" s="216">
        <f>Q188*H188</f>
        <v>0.059999999999999998</v>
      </c>
      <c r="S188" s="216">
        <v>0</v>
      </c>
      <c r="T188" s="21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18" t="s">
        <v>179</v>
      </c>
      <c r="AT188" s="218" t="s">
        <v>307</v>
      </c>
      <c r="AU188" s="218" t="s">
        <v>88</v>
      </c>
      <c r="AY188" s="14" t="s">
        <v>144</v>
      </c>
      <c r="BE188" s="219">
        <f>IF(N188="základní",J188,0)</f>
        <v>0</v>
      </c>
      <c r="BF188" s="219">
        <f>IF(N188="snížená",J188,0)</f>
        <v>0</v>
      </c>
      <c r="BG188" s="219">
        <f>IF(N188="zákl. přenesená",J188,0)</f>
        <v>0</v>
      </c>
      <c r="BH188" s="219">
        <f>IF(N188="sníž. přenesená",J188,0)</f>
        <v>0</v>
      </c>
      <c r="BI188" s="219">
        <f>IF(N188="nulová",J188,0)</f>
        <v>0</v>
      </c>
      <c r="BJ188" s="14" t="s">
        <v>86</v>
      </c>
      <c r="BK188" s="219">
        <f>ROUND(I188*H188,2)</f>
        <v>0</v>
      </c>
      <c r="BL188" s="14" t="s">
        <v>161</v>
      </c>
      <c r="BM188" s="218" t="s">
        <v>678</v>
      </c>
    </row>
    <row r="189" s="2" customFormat="1" ht="24.15" customHeight="1">
      <c r="A189" s="35"/>
      <c r="B189" s="36"/>
      <c r="C189" s="207" t="s">
        <v>614</v>
      </c>
      <c r="D189" s="207" t="s">
        <v>147</v>
      </c>
      <c r="E189" s="208" t="s">
        <v>599</v>
      </c>
      <c r="F189" s="209" t="s">
        <v>600</v>
      </c>
      <c r="G189" s="210" t="s">
        <v>234</v>
      </c>
      <c r="H189" s="211">
        <v>5</v>
      </c>
      <c r="I189" s="212"/>
      <c r="J189" s="213">
        <f>ROUND(I189*H189,2)</f>
        <v>0</v>
      </c>
      <c r="K189" s="209" t="s">
        <v>151</v>
      </c>
      <c r="L189" s="41"/>
      <c r="M189" s="214" t="s">
        <v>1</v>
      </c>
      <c r="N189" s="215" t="s">
        <v>43</v>
      </c>
      <c r="O189" s="88"/>
      <c r="P189" s="216">
        <f>O189*H189</f>
        <v>0</v>
      </c>
      <c r="Q189" s="216">
        <v>0</v>
      </c>
      <c r="R189" s="216">
        <f>Q189*H189</f>
        <v>0</v>
      </c>
      <c r="S189" s="216">
        <v>0</v>
      </c>
      <c r="T189" s="21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8" t="s">
        <v>161</v>
      </c>
      <c r="AT189" s="218" t="s">
        <v>147</v>
      </c>
      <c r="AU189" s="218" t="s">
        <v>88</v>
      </c>
      <c r="AY189" s="14" t="s">
        <v>144</v>
      </c>
      <c r="BE189" s="219">
        <f>IF(N189="základní",J189,0)</f>
        <v>0</v>
      </c>
      <c r="BF189" s="219">
        <f>IF(N189="snížená",J189,0)</f>
        <v>0</v>
      </c>
      <c r="BG189" s="219">
        <f>IF(N189="zákl. přenesená",J189,0)</f>
        <v>0</v>
      </c>
      <c r="BH189" s="219">
        <f>IF(N189="sníž. přenesená",J189,0)</f>
        <v>0</v>
      </c>
      <c r="BI189" s="219">
        <f>IF(N189="nulová",J189,0)</f>
        <v>0</v>
      </c>
      <c r="BJ189" s="14" t="s">
        <v>86</v>
      </c>
      <c r="BK189" s="219">
        <f>ROUND(I189*H189,2)</f>
        <v>0</v>
      </c>
      <c r="BL189" s="14" t="s">
        <v>161</v>
      </c>
      <c r="BM189" s="218" t="s">
        <v>679</v>
      </c>
    </row>
    <row r="190" s="2" customFormat="1" ht="21.75" customHeight="1">
      <c r="A190" s="35"/>
      <c r="B190" s="36"/>
      <c r="C190" s="233" t="s">
        <v>618</v>
      </c>
      <c r="D190" s="233" t="s">
        <v>307</v>
      </c>
      <c r="E190" s="234" t="s">
        <v>603</v>
      </c>
      <c r="F190" s="235" t="s">
        <v>604</v>
      </c>
      <c r="G190" s="236" t="s">
        <v>234</v>
      </c>
      <c r="H190" s="237">
        <v>5.25</v>
      </c>
      <c r="I190" s="238"/>
      <c r="J190" s="239">
        <f>ROUND(I190*H190,2)</f>
        <v>0</v>
      </c>
      <c r="K190" s="235" t="s">
        <v>274</v>
      </c>
      <c r="L190" s="240"/>
      <c r="M190" s="241" t="s">
        <v>1</v>
      </c>
      <c r="N190" s="242" t="s">
        <v>43</v>
      </c>
      <c r="O190" s="88"/>
      <c r="P190" s="216">
        <f>O190*H190</f>
        <v>0</v>
      </c>
      <c r="Q190" s="216">
        <v>0.00066</v>
      </c>
      <c r="R190" s="216">
        <f>Q190*H190</f>
        <v>0.0034650000000000002</v>
      </c>
      <c r="S190" s="216">
        <v>0</v>
      </c>
      <c r="T190" s="21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8" t="s">
        <v>179</v>
      </c>
      <c r="AT190" s="218" t="s">
        <v>307</v>
      </c>
      <c r="AU190" s="218" t="s">
        <v>88</v>
      </c>
      <c r="AY190" s="14" t="s">
        <v>144</v>
      </c>
      <c r="BE190" s="219">
        <f>IF(N190="základní",J190,0)</f>
        <v>0</v>
      </c>
      <c r="BF190" s="219">
        <f>IF(N190="snížená",J190,0)</f>
        <v>0</v>
      </c>
      <c r="BG190" s="219">
        <f>IF(N190="zákl. přenesená",J190,0)</f>
        <v>0</v>
      </c>
      <c r="BH190" s="219">
        <f>IF(N190="sníž. přenesená",J190,0)</f>
        <v>0</v>
      </c>
      <c r="BI190" s="219">
        <f>IF(N190="nulová",J190,0)</f>
        <v>0</v>
      </c>
      <c r="BJ190" s="14" t="s">
        <v>86</v>
      </c>
      <c r="BK190" s="219">
        <f>ROUND(I190*H190,2)</f>
        <v>0</v>
      </c>
      <c r="BL190" s="14" t="s">
        <v>161</v>
      </c>
      <c r="BM190" s="218" t="s">
        <v>680</v>
      </c>
    </row>
    <row r="191" s="11" customFormat="1" ht="22.8" customHeight="1">
      <c r="A191" s="11"/>
      <c r="B191" s="193"/>
      <c r="C191" s="194"/>
      <c r="D191" s="195" t="s">
        <v>77</v>
      </c>
      <c r="E191" s="231" t="s">
        <v>183</v>
      </c>
      <c r="F191" s="231" t="s">
        <v>366</v>
      </c>
      <c r="G191" s="194"/>
      <c r="H191" s="194"/>
      <c r="I191" s="197"/>
      <c r="J191" s="232">
        <f>BK191</f>
        <v>0</v>
      </c>
      <c r="K191" s="194"/>
      <c r="L191" s="199"/>
      <c r="M191" s="200"/>
      <c r="N191" s="201"/>
      <c r="O191" s="201"/>
      <c r="P191" s="202">
        <f>SUM(P192:P199)</f>
        <v>0</v>
      </c>
      <c r="Q191" s="201"/>
      <c r="R191" s="202">
        <f>SUM(R192:R199)</f>
        <v>0.53183849999999999</v>
      </c>
      <c r="S191" s="201"/>
      <c r="T191" s="203">
        <f>SUM(T192:T199)</f>
        <v>0</v>
      </c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R191" s="204" t="s">
        <v>86</v>
      </c>
      <c r="AT191" s="205" t="s">
        <v>77</v>
      </c>
      <c r="AU191" s="205" t="s">
        <v>86</v>
      </c>
      <c r="AY191" s="204" t="s">
        <v>144</v>
      </c>
      <c r="BK191" s="206">
        <f>SUM(BK192:BK199)</f>
        <v>0</v>
      </c>
    </row>
    <row r="192" s="2" customFormat="1" ht="24.15" customHeight="1">
      <c r="A192" s="35"/>
      <c r="B192" s="36"/>
      <c r="C192" s="207" t="s">
        <v>622</v>
      </c>
      <c r="D192" s="207" t="s">
        <v>147</v>
      </c>
      <c r="E192" s="208" t="s">
        <v>623</v>
      </c>
      <c r="F192" s="209" t="s">
        <v>624</v>
      </c>
      <c r="G192" s="210" t="s">
        <v>234</v>
      </c>
      <c r="H192" s="211">
        <v>5</v>
      </c>
      <c r="I192" s="212"/>
      <c r="J192" s="213">
        <f>ROUND(I192*H192,2)</f>
        <v>0</v>
      </c>
      <c r="K192" s="209" t="s">
        <v>151</v>
      </c>
      <c r="L192" s="41"/>
      <c r="M192" s="214" t="s">
        <v>1</v>
      </c>
      <c r="N192" s="215" t="s">
        <v>43</v>
      </c>
      <c r="O192" s="88"/>
      <c r="P192" s="216">
        <f>O192*H192</f>
        <v>0</v>
      </c>
      <c r="Q192" s="216">
        <v>0.0086767000000000007</v>
      </c>
      <c r="R192" s="216">
        <f>Q192*H192</f>
        <v>0.043383500000000005</v>
      </c>
      <c r="S192" s="216">
        <v>0</v>
      </c>
      <c r="T192" s="21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18" t="s">
        <v>161</v>
      </c>
      <c r="AT192" s="218" t="s">
        <v>147</v>
      </c>
      <c r="AU192" s="218" t="s">
        <v>88</v>
      </c>
      <c r="AY192" s="14" t="s">
        <v>144</v>
      </c>
      <c r="BE192" s="219">
        <f>IF(N192="základní",J192,0)</f>
        <v>0</v>
      </c>
      <c r="BF192" s="219">
        <f>IF(N192="snížená",J192,0)</f>
        <v>0</v>
      </c>
      <c r="BG192" s="219">
        <f>IF(N192="zákl. přenesená",J192,0)</f>
        <v>0</v>
      </c>
      <c r="BH192" s="219">
        <f>IF(N192="sníž. přenesená",J192,0)</f>
        <v>0</v>
      </c>
      <c r="BI192" s="219">
        <f>IF(N192="nulová",J192,0)</f>
        <v>0</v>
      </c>
      <c r="BJ192" s="14" t="s">
        <v>86</v>
      </c>
      <c r="BK192" s="219">
        <f>ROUND(I192*H192,2)</f>
        <v>0</v>
      </c>
      <c r="BL192" s="14" t="s">
        <v>161</v>
      </c>
      <c r="BM192" s="218" t="s">
        <v>625</v>
      </c>
    </row>
    <row r="193" s="2" customFormat="1" ht="24.15" customHeight="1">
      <c r="A193" s="35"/>
      <c r="B193" s="36"/>
      <c r="C193" s="207" t="s">
        <v>371</v>
      </c>
      <c r="D193" s="207" t="s">
        <v>147</v>
      </c>
      <c r="E193" s="208" t="s">
        <v>626</v>
      </c>
      <c r="F193" s="209" t="s">
        <v>627</v>
      </c>
      <c r="G193" s="210" t="s">
        <v>234</v>
      </c>
      <c r="H193" s="211">
        <v>5</v>
      </c>
      <c r="I193" s="212"/>
      <c r="J193" s="213">
        <f>ROUND(I193*H193,2)</f>
        <v>0</v>
      </c>
      <c r="K193" s="209" t="s">
        <v>151</v>
      </c>
      <c r="L193" s="41"/>
      <c r="M193" s="214" t="s">
        <v>1</v>
      </c>
      <c r="N193" s="215" t="s">
        <v>43</v>
      </c>
      <c r="O193" s="88"/>
      <c r="P193" s="216">
        <f>O193*H193</f>
        <v>0</v>
      </c>
      <c r="Q193" s="216">
        <v>0.036904300000000001</v>
      </c>
      <c r="R193" s="216">
        <f>Q193*H193</f>
        <v>0.18452150000000001</v>
      </c>
      <c r="S193" s="216">
        <v>0</v>
      </c>
      <c r="T193" s="21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8" t="s">
        <v>161</v>
      </c>
      <c r="AT193" s="218" t="s">
        <v>147</v>
      </c>
      <c r="AU193" s="218" t="s">
        <v>88</v>
      </c>
      <c r="AY193" s="14" t="s">
        <v>144</v>
      </c>
      <c r="BE193" s="219">
        <f>IF(N193="základní",J193,0)</f>
        <v>0</v>
      </c>
      <c r="BF193" s="219">
        <f>IF(N193="snížená",J193,0)</f>
        <v>0</v>
      </c>
      <c r="BG193" s="219">
        <f>IF(N193="zákl. přenesená",J193,0)</f>
        <v>0</v>
      </c>
      <c r="BH193" s="219">
        <f>IF(N193="sníž. přenesená",J193,0)</f>
        <v>0</v>
      </c>
      <c r="BI193" s="219">
        <f>IF(N193="nulová",J193,0)</f>
        <v>0</v>
      </c>
      <c r="BJ193" s="14" t="s">
        <v>86</v>
      </c>
      <c r="BK193" s="219">
        <f>ROUND(I193*H193,2)</f>
        <v>0</v>
      </c>
      <c r="BL193" s="14" t="s">
        <v>161</v>
      </c>
      <c r="BM193" s="218" t="s">
        <v>628</v>
      </c>
    </row>
    <row r="194" s="2" customFormat="1" ht="24.15" customHeight="1">
      <c r="A194" s="35"/>
      <c r="B194" s="36"/>
      <c r="C194" s="207" t="s">
        <v>629</v>
      </c>
      <c r="D194" s="207" t="s">
        <v>147</v>
      </c>
      <c r="E194" s="208" t="s">
        <v>630</v>
      </c>
      <c r="F194" s="209" t="s">
        <v>631</v>
      </c>
      <c r="G194" s="210" t="s">
        <v>234</v>
      </c>
      <c r="H194" s="211">
        <v>5</v>
      </c>
      <c r="I194" s="212"/>
      <c r="J194" s="213">
        <f>ROUND(I194*H194,2)</f>
        <v>0</v>
      </c>
      <c r="K194" s="209" t="s">
        <v>151</v>
      </c>
      <c r="L194" s="41"/>
      <c r="M194" s="214" t="s">
        <v>1</v>
      </c>
      <c r="N194" s="215" t="s">
        <v>43</v>
      </c>
      <c r="O194" s="88"/>
      <c r="P194" s="216">
        <f>O194*H194</f>
        <v>0</v>
      </c>
      <c r="Q194" s="216">
        <v>0.060526700000000003</v>
      </c>
      <c r="R194" s="216">
        <f>Q194*H194</f>
        <v>0.3026335</v>
      </c>
      <c r="S194" s="216">
        <v>0</v>
      </c>
      <c r="T194" s="21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18" t="s">
        <v>161</v>
      </c>
      <c r="AT194" s="218" t="s">
        <v>147</v>
      </c>
      <c r="AU194" s="218" t="s">
        <v>88</v>
      </c>
      <c r="AY194" s="14" t="s">
        <v>144</v>
      </c>
      <c r="BE194" s="219">
        <f>IF(N194="základní",J194,0)</f>
        <v>0</v>
      </c>
      <c r="BF194" s="219">
        <f>IF(N194="snížená",J194,0)</f>
        <v>0</v>
      </c>
      <c r="BG194" s="219">
        <f>IF(N194="zákl. přenesená",J194,0)</f>
        <v>0</v>
      </c>
      <c r="BH194" s="219">
        <f>IF(N194="sníž. přenesená",J194,0)</f>
        <v>0</v>
      </c>
      <c r="BI194" s="219">
        <f>IF(N194="nulová",J194,0)</f>
        <v>0</v>
      </c>
      <c r="BJ194" s="14" t="s">
        <v>86</v>
      </c>
      <c r="BK194" s="219">
        <f>ROUND(I194*H194,2)</f>
        <v>0</v>
      </c>
      <c r="BL194" s="14" t="s">
        <v>161</v>
      </c>
      <c r="BM194" s="218" t="s">
        <v>632</v>
      </c>
    </row>
    <row r="195" s="2" customFormat="1" ht="24.15" customHeight="1">
      <c r="A195" s="35"/>
      <c r="B195" s="36"/>
      <c r="C195" s="207" t="s">
        <v>633</v>
      </c>
      <c r="D195" s="207" t="s">
        <v>147</v>
      </c>
      <c r="E195" s="208" t="s">
        <v>634</v>
      </c>
      <c r="F195" s="209" t="s">
        <v>635</v>
      </c>
      <c r="G195" s="210" t="s">
        <v>177</v>
      </c>
      <c r="H195" s="211">
        <v>2</v>
      </c>
      <c r="I195" s="212"/>
      <c r="J195" s="213">
        <f>ROUND(I195*H195,2)</f>
        <v>0</v>
      </c>
      <c r="K195" s="209" t="s">
        <v>151</v>
      </c>
      <c r="L195" s="41"/>
      <c r="M195" s="214" t="s">
        <v>1</v>
      </c>
      <c r="N195" s="215" t="s">
        <v>43</v>
      </c>
      <c r="O195" s="88"/>
      <c r="P195" s="216">
        <f>O195*H195</f>
        <v>0</v>
      </c>
      <c r="Q195" s="216">
        <v>0.00064999999999999997</v>
      </c>
      <c r="R195" s="216">
        <f>Q195*H195</f>
        <v>0.0012999999999999999</v>
      </c>
      <c r="S195" s="216">
        <v>0</v>
      </c>
      <c r="T195" s="21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18" t="s">
        <v>161</v>
      </c>
      <c r="AT195" s="218" t="s">
        <v>147</v>
      </c>
      <c r="AU195" s="218" t="s">
        <v>88</v>
      </c>
      <c r="AY195" s="14" t="s">
        <v>144</v>
      </c>
      <c r="BE195" s="219">
        <f>IF(N195="základní",J195,0)</f>
        <v>0</v>
      </c>
      <c r="BF195" s="219">
        <f>IF(N195="snížená",J195,0)</f>
        <v>0</v>
      </c>
      <c r="BG195" s="219">
        <f>IF(N195="zákl. přenesená",J195,0)</f>
        <v>0</v>
      </c>
      <c r="BH195" s="219">
        <f>IF(N195="sníž. přenesená",J195,0)</f>
        <v>0</v>
      </c>
      <c r="BI195" s="219">
        <f>IF(N195="nulová",J195,0)</f>
        <v>0</v>
      </c>
      <c r="BJ195" s="14" t="s">
        <v>86</v>
      </c>
      <c r="BK195" s="219">
        <f>ROUND(I195*H195,2)</f>
        <v>0</v>
      </c>
      <c r="BL195" s="14" t="s">
        <v>161</v>
      </c>
      <c r="BM195" s="218" t="s">
        <v>636</v>
      </c>
    </row>
    <row r="196" s="2" customFormat="1" ht="24.15" customHeight="1">
      <c r="A196" s="35"/>
      <c r="B196" s="36"/>
      <c r="C196" s="207" t="s">
        <v>637</v>
      </c>
      <c r="D196" s="207" t="s">
        <v>147</v>
      </c>
      <c r="E196" s="208" t="s">
        <v>638</v>
      </c>
      <c r="F196" s="209" t="s">
        <v>639</v>
      </c>
      <c r="G196" s="210" t="s">
        <v>177</v>
      </c>
      <c r="H196" s="211">
        <v>2</v>
      </c>
      <c r="I196" s="212"/>
      <c r="J196" s="213">
        <f>ROUND(I196*H196,2)</f>
        <v>0</v>
      </c>
      <c r="K196" s="209" t="s">
        <v>151</v>
      </c>
      <c r="L196" s="41"/>
      <c r="M196" s="214" t="s">
        <v>1</v>
      </c>
      <c r="N196" s="215" t="s">
        <v>43</v>
      </c>
      <c r="O196" s="88"/>
      <c r="P196" s="216">
        <f>O196*H196</f>
        <v>0</v>
      </c>
      <c r="Q196" s="216">
        <v>0</v>
      </c>
      <c r="R196" s="216">
        <f>Q196*H196</f>
        <v>0</v>
      </c>
      <c r="S196" s="216">
        <v>0</v>
      </c>
      <c r="T196" s="21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18" t="s">
        <v>161</v>
      </c>
      <c r="AT196" s="218" t="s">
        <v>147</v>
      </c>
      <c r="AU196" s="218" t="s">
        <v>88</v>
      </c>
      <c r="AY196" s="14" t="s">
        <v>144</v>
      </c>
      <c r="BE196" s="219">
        <f>IF(N196="základní",J196,0)</f>
        <v>0</v>
      </c>
      <c r="BF196" s="219">
        <f>IF(N196="snížená",J196,0)</f>
        <v>0</v>
      </c>
      <c r="BG196" s="219">
        <f>IF(N196="zákl. přenesená",J196,0)</f>
        <v>0</v>
      </c>
      <c r="BH196" s="219">
        <f>IF(N196="sníž. přenesená",J196,0)</f>
        <v>0</v>
      </c>
      <c r="BI196" s="219">
        <f>IF(N196="nulová",J196,0)</f>
        <v>0</v>
      </c>
      <c r="BJ196" s="14" t="s">
        <v>86</v>
      </c>
      <c r="BK196" s="219">
        <f>ROUND(I196*H196,2)</f>
        <v>0</v>
      </c>
      <c r="BL196" s="14" t="s">
        <v>161</v>
      </c>
      <c r="BM196" s="218" t="s">
        <v>640</v>
      </c>
    </row>
    <row r="197" s="2" customFormat="1" ht="24.15" customHeight="1">
      <c r="A197" s="35"/>
      <c r="B197" s="36"/>
      <c r="C197" s="207" t="s">
        <v>641</v>
      </c>
      <c r="D197" s="207" t="s">
        <v>147</v>
      </c>
      <c r="E197" s="208" t="s">
        <v>642</v>
      </c>
      <c r="F197" s="209" t="s">
        <v>650</v>
      </c>
      <c r="G197" s="210" t="s">
        <v>194</v>
      </c>
      <c r="H197" s="211">
        <v>1</v>
      </c>
      <c r="I197" s="212"/>
      <c r="J197" s="213">
        <f>ROUND(I197*H197,2)</f>
        <v>0</v>
      </c>
      <c r="K197" s="209" t="s">
        <v>1</v>
      </c>
      <c r="L197" s="41"/>
      <c r="M197" s="214" t="s">
        <v>1</v>
      </c>
      <c r="N197" s="215" t="s">
        <v>43</v>
      </c>
      <c r="O197" s="88"/>
      <c r="P197" s="216">
        <f>O197*H197</f>
        <v>0</v>
      </c>
      <c r="Q197" s="216">
        <v>0</v>
      </c>
      <c r="R197" s="216">
        <f>Q197*H197</f>
        <v>0</v>
      </c>
      <c r="S197" s="216">
        <v>0</v>
      </c>
      <c r="T197" s="21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18" t="s">
        <v>161</v>
      </c>
      <c r="AT197" s="218" t="s">
        <v>147</v>
      </c>
      <c r="AU197" s="218" t="s">
        <v>88</v>
      </c>
      <c r="AY197" s="14" t="s">
        <v>144</v>
      </c>
      <c r="BE197" s="219">
        <f>IF(N197="základní",J197,0)</f>
        <v>0</v>
      </c>
      <c r="BF197" s="219">
        <f>IF(N197="snížená",J197,0)</f>
        <v>0</v>
      </c>
      <c r="BG197" s="219">
        <f>IF(N197="zákl. přenesená",J197,0)</f>
        <v>0</v>
      </c>
      <c r="BH197" s="219">
        <f>IF(N197="sníž. přenesená",J197,0)</f>
        <v>0</v>
      </c>
      <c r="BI197" s="219">
        <f>IF(N197="nulová",J197,0)</f>
        <v>0</v>
      </c>
      <c r="BJ197" s="14" t="s">
        <v>86</v>
      </c>
      <c r="BK197" s="219">
        <f>ROUND(I197*H197,2)</f>
        <v>0</v>
      </c>
      <c r="BL197" s="14" t="s">
        <v>161</v>
      </c>
      <c r="BM197" s="218" t="s">
        <v>681</v>
      </c>
    </row>
    <row r="198" s="2" customFormat="1" ht="16.5" customHeight="1">
      <c r="A198" s="35"/>
      <c r="B198" s="36"/>
      <c r="C198" s="207" t="s">
        <v>645</v>
      </c>
      <c r="D198" s="207" t="s">
        <v>147</v>
      </c>
      <c r="E198" s="208" t="s">
        <v>188</v>
      </c>
      <c r="F198" s="209" t="s">
        <v>646</v>
      </c>
      <c r="G198" s="210" t="s">
        <v>194</v>
      </c>
      <c r="H198" s="211">
        <v>1</v>
      </c>
      <c r="I198" s="212"/>
      <c r="J198" s="213">
        <f>ROUND(I198*H198,2)</f>
        <v>0</v>
      </c>
      <c r="K198" s="209" t="s">
        <v>1</v>
      </c>
      <c r="L198" s="41"/>
      <c r="M198" s="214" t="s">
        <v>1</v>
      </c>
      <c r="N198" s="215" t="s">
        <v>43</v>
      </c>
      <c r="O198" s="88"/>
      <c r="P198" s="216">
        <f>O198*H198</f>
        <v>0</v>
      </c>
      <c r="Q198" s="216">
        <v>0</v>
      </c>
      <c r="R198" s="216">
        <f>Q198*H198</f>
        <v>0</v>
      </c>
      <c r="S198" s="216">
        <v>0</v>
      </c>
      <c r="T198" s="21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18" t="s">
        <v>161</v>
      </c>
      <c r="AT198" s="218" t="s">
        <v>147</v>
      </c>
      <c r="AU198" s="218" t="s">
        <v>88</v>
      </c>
      <c r="AY198" s="14" t="s">
        <v>144</v>
      </c>
      <c r="BE198" s="219">
        <f>IF(N198="základní",J198,0)</f>
        <v>0</v>
      </c>
      <c r="BF198" s="219">
        <f>IF(N198="snížená",J198,0)</f>
        <v>0</v>
      </c>
      <c r="BG198" s="219">
        <f>IF(N198="zákl. přenesená",J198,0)</f>
        <v>0</v>
      </c>
      <c r="BH198" s="219">
        <f>IF(N198="sníž. přenesená",J198,0)</f>
        <v>0</v>
      </c>
      <c r="BI198" s="219">
        <f>IF(N198="nulová",J198,0)</f>
        <v>0</v>
      </c>
      <c r="BJ198" s="14" t="s">
        <v>86</v>
      </c>
      <c r="BK198" s="219">
        <f>ROUND(I198*H198,2)</f>
        <v>0</v>
      </c>
      <c r="BL198" s="14" t="s">
        <v>161</v>
      </c>
      <c r="BM198" s="218" t="s">
        <v>682</v>
      </c>
    </row>
    <row r="199" s="2" customFormat="1" ht="24.15" customHeight="1">
      <c r="A199" s="35"/>
      <c r="B199" s="36"/>
      <c r="C199" s="207" t="s">
        <v>648</v>
      </c>
      <c r="D199" s="207" t="s">
        <v>147</v>
      </c>
      <c r="E199" s="208" t="s">
        <v>649</v>
      </c>
      <c r="F199" s="209" t="s">
        <v>650</v>
      </c>
      <c r="G199" s="210" t="s">
        <v>194</v>
      </c>
      <c r="H199" s="211">
        <v>1</v>
      </c>
      <c r="I199" s="212"/>
      <c r="J199" s="213">
        <f>ROUND(I199*H199,2)</f>
        <v>0</v>
      </c>
      <c r="K199" s="209" t="s">
        <v>1</v>
      </c>
      <c r="L199" s="41"/>
      <c r="M199" s="214" t="s">
        <v>1</v>
      </c>
      <c r="N199" s="215" t="s">
        <v>43</v>
      </c>
      <c r="O199" s="88"/>
      <c r="P199" s="216">
        <f>O199*H199</f>
        <v>0</v>
      </c>
      <c r="Q199" s="216">
        <v>0</v>
      </c>
      <c r="R199" s="216">
        <f>Q199*H199</f>
        <v>0</v>
      </c>
      <c r="S199" s="216">
        <v>0</v>
      </c>
      <c r="T199" s="21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18" t="s">
        <v>161</v>
      </c>
      <c r="AT199" s="218" t="s">
        <v>147</v>
      </c>
      <c r="AU199" s="218" t="s">
        <v>88</v>
      </c>
      <c r="AY199" s="14" t="s">
        <v>144</v>
      </c>
      <c r="BE199" s="219">
        <f>IF(N199="základní",J199,0)</f>
        <v>0</v>
      </c>
      <c r="BF199" s="219">
        <f>IF(N199="snížená",J199,0)</f>
        <v>0</v>
      </c>
      <c r="BG199" s="219">
        <f>IF(N199="zákl. přenesená",J199,0)</f>
        <v>0</v>
      </c>
      <c r="BH199" s="219">
        <f>IF(N199="sníž. přenesená",J199,0)</f>
        <v>0</v>
      </c>
      <c r="BI199" s="219">
        <f>IF(N199="nulová",J199,0)</f>
        <v>0</v>
      </c>
      <c r="BJ199" s="14" t="s">
        <v>86</v>
      </c>
      <c r="BK199" s="219">
        <f>ROUND(I199*H199,2)</f>
        <v>0</v>
      </c>
      <c r="BL199" s="14" t="s">
        <v>161</v>
      </c>
      <c r="BM199" s="218" t="s">
        <v>683</v>
      </c>
    </row>
    <row r="200" s="11" customFormat="1" ht="22.8" customHeight="1">
      <c r="A200" s="11"/>
      <c r="B200" s="193"/>
      <c r="C200" s="194"/>
      <c r="D200" s="195" t="s">
        <v>77</v>
      </c>
      <c r="E200" s="231" t="s">
        <v>423</v>
      </c>
      <c r="F200" s="231" t="s">
        <v>424</v>
      </c>
      <c r="G200" s="194"/>
      <c r="H200" s="194"/>
      <c r="I200" s="197"/>
      <c r="J200" s="232">
        <f>BK200</f>
        <v>0</v>
      </c>
      <c r="K200" s="194"/>
      <c r="L200" s="199"/>
      <c r="M200" s="200"/>
      <c r="N200" s="201"/>
      <c r="O200" s="201"/>
      <c r="P200" s="202">
        <f>P201</f>
        <v>0</v>
      </c>
      <c r="Q200" s="201"/>
      <c r="R200" s="202">
        <f>R201</f>
        <v>0</v>
      </c>
      <c r="S200" s="201"/>
      <c r="T200" s="203">
        <f>T201</f>
        <v>0</v>
      </c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R200" s="204" t="s">
        <v>86</v>
      </c>
      <c r="AT200" s="205" t="s">
        <v>77</v>
      </c>
      <c r="AU200" s="205" t="s">
        <v>86</v>
      </c>
      <c r="AY200" s="204" t="s">
        <v>144</v>
      </c>
      <c r="BK200" s="206">
        <f>BK201</f>
        <v>0</v>
      </c>
    </row>
    <row r="201" s="2" customFormat="1" ht="24.15" customHeight="1">
      <c r="A201" s="35"/>
      <c r="B201" s="36"/>
      <c r="C201" s="207" t="s">
        <v>652</v>
      </c>
      <c r="D201" s="207" t="s">
        <v>147</v>
      </c>
      <c r="E201" s="208" t="s">
        <v>653</v>
      </c>
      <c r="F201" s="209" t="s">
        <v>654</v>
      </c>
      <c r="G201" s="210" t="s">
        <v>281</v>
      </c>
      <c r="H201" s="211">
        <v>363.86399999999998</v>
      </c>
      <c r="I201" s="212"/>
      <c r="J201" s="213">
        <f>ROUND(I201*H201,2)</f>
        <v>0</v>
      </c>
      <c r="K201" s="209" t="s">
        <v>151</v>
      </c>
      <c r="L201" s="41"/>
      <c r="M201" s="220" t="s">
        <v>1</v>
      </c>
      <c r="N201" s="221" t="s">
        <v>43</v>
      </c>
      <c r="O201" s="222"/>
      <c r="P201" s="223">
        <f>O201*H201</f>
        <v>0</v>
      </c>
      <c r="Q201" s="223">
        <v>0</v>
      </c>
      <c r="R201" s="223">
        <f>Q201*H201</f>
        <v>0</v>
      </c>
      <c r="S201" s="223">
        <v>0</v>
      </c>
      <c r="T201" s="224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18" t="s">
        <v>161</v>
      </c>
      <c r="AT201" s="218" t="s">
        <v>147</v>
      </c>
      <c r="AU201" s="218" t="s">
        <v>88</v>
      </c>
      <c r="AY201" s="14" t="s">
        <v>144</v>
      </c>
      <c r="BE201" s="219">
        <f>IF(N201="základní",J201,0)</f>
        <v>0</v>
      </c>
      <c r="BF201" s="219">
        <f>IF(N201="snížená",J201,0)</f>
        <v>0</v>
      </c>
      <c r="BG201" s="219">
        <f>IF(N201="zákl. přenesená",J201,0)</f>
        <v>0</v>
      </c>
      <c r="BH201" s="219">
        <f>IF(N201="sníž. přenesená",J201,0)</f>
        <v>0</v>
      </c>
      <c r="BI201" s="219">
        <f>IF(N201="nulová",J201,0)</f>
        <v>0</v>
      </c>
      <c r="BJ201" s="14" t="s">
        <v>86</v>
      </c>
      <c r="BK201" s="219">
        <f>ROUND(I201*H201,2)</f>
        <v>0</v>
      </c>
      <c r="BL201" s="14" t="s">
        <v>161</v>
      </c>
      <c r="BM201" s="218" t="s">
        <v>655</v>
      </c>
    </row>
    <row r="202" s="2" customFormat="1" ht="6.96" customHeight="1">
      <c r="A202" s="35"/>
      <c r="B202" s="63"/>
      <c r="C202" s="64"/>
      <c r="D202" s="64"/>
      <c r="E202" s="64"/>
      <c r="F202" s="64"/>
      <c r="G202" s="64"/>
      <c r="H202" s="64"/>
      <c r="I202" s="64"/>
      <c r="J202" s="64"/>
      <c r="K202" s="64"/>
      <c r="L202" s="41"/>
      <c r="M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</row>
  </sheetData>
  <sheetProtection sheet="1" autoFilter="0" formatColumns="0" formatRows="0" objects="1" scenarios="1" spinCount="100000" saltValue="G79mylh1SQI2lu+X7EGaP5h41bEQIuEb+0Ph40NaNDCWJuFedW7L114h9V14Is+bvBnjjV8eVvzFB8AvC3mqCw==" hashValue="23RBKib+mP5h0VinVLyV8JXBU5exYpiyX+nSdXgu5wp7jQ5uOoHjKRPXNBR394j8lHYWiIeyDQZlSu8ucuo1Rw==" algorithmName="SHA-512" password="CC35"/>
  <autoFilter ref="C121:K201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100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88</v>
      </c>
    </row>
    <row r="4" s="1" customFormat="1" ht="24.96" customHeight="1">
      <c r="B4" s="17"/>
      <c r="D4" s="135" t="s">
        <v>119</v>
      </c>
      <c r="L4" s="17"/>
      <c r="M4" s="13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16</v>
      </c>
      <c r="L6" s="17"/>
    </row>
    <row r="7" s="1" customFormat="1" ht="26.25" customHeight="1">
      <c r="B7" s="17"/>
      <c r="E7" s="138" t="str">
        <f>'Rekapitulace stavby'!K6</f>
        <v>Obnova a propojení vodovodních řadů v ulici Palackého v Českém Brodě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120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684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18</v>
      </c>
      <c r="E11" s="35"/>
      <c r="F11" s="140" t="s">
        <v>1</v>
      </c>
      <c r="G11" s="35"/>
      <c r="H11" s="35"/>
      <c r="I11" s="137" t="s">
        <v>19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20</v>
      </c>
      <c r="E12" s="35"/>
      <c r="F12" s="140" t="s">
        <v>21</v>
      </c>
      <c r="G12" s="35"/>
      <c r="H12" s="35"/>
      <c r="I12" s="137" t="s">
        <v>22</v>
      </c>
      <c r="J12" s="141" t="str">
        <f>'Rekapitulace stavby'!AN8</f>
        <v>20. 7. 2022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24</v>
      </c>
      <c r="E14" s="35"/>
      <c r="F14" s="35"/>
      <c r="G14" s="35"/>
      <c r="H14" s="35"/>
      <c r="I14" s="137" t="s">
        <v>25</v>
      </c>
      <c r="J14" s="140" t="s">
        <v>26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">
        <v>27</v>
      </c>
      <c r="F15" s="35"/>
      <c r="G15" s="35"/>
      <c r="H15" s="35"/>
      <c r="I15" s="137" t="s">
        <v>28</v>
      </c>
      <c r="J15" s="140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29</v>
      </c>
      <c r="E17" s="35"/>
      <c r="F17" s="35"/>
      <c r="G17" s="35"/>
      <c r="H17" s="35"/>
      <c r="I17" s="137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28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31</v>
      </c>
      <c r="E20" s="35"/>
      <c r="F20" s="35"/>
      <c r="G20" s="35"/>
      <c r="H20" s="35"/>
      <c r="I20" s="137" t="s">
        <v>25</v>
      </c>
      <c r="J20" s="140" t="s">
        <v>32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">
        <v>33</v>
      </c>
      <c r="F21" s="35"/>
      <c r="G21" s="35"/>
      <c r="H21" s="35"/>
      <c r="I21" s="137" t="s">
        <v>28</v>
      </c>
      <c r="J21" s="140" t="s">
        <v>1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35</v>
      </c>
      <c r="E23" s="35"/>
      <c r="F23" s="35"/>
      <c r="G23" s="35"/>
      <c r="H23" s="35"/>
      <c r="I23" s="137" t="s">
        <v>25</v>
      </c>
      <c r="J23" s="140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tr">
        <f>IF('Rekapitulace stavby'!E20="","",'Rekapitulace stavby'!E20)</f>
        <v xml:space="preserve"> </v>
      </c>
      <c r="F24" s="35"/>
      <c r="G24" s="35"/>
      <c r="H24" s="35"/>
      <c r="I24" s="137" t="s">
        <v>28</v>
      </c>
      <c r="J24" s="140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37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38</v>
      </c>
      <c r="E30" s="35"/>
      <c r="F30" s="35"/>
      <c r="G30" s="35"/>
      <c r="H30" s="35"/>
      <c r="I30" s="35"/>
      <c r="J30" s="148">
        <f>ROUND(J122,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40</v>
      </c>
      <c r="G32" s="35"/>
      <c r="H32" s="35"/>
      <c r="I32" s="149" t="s">
        <v>39</v>
      </c>
      <c r="J32" s="149" t="s">
        <v>41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42</v>
      </c>
      <c r="E33" s="137" t="s">
        <v>43</v>
      </c>
      <c r="F33" s="151">
        <f>ROUND((SUM(BE122:BE195)),  2)</f>
        <v>0</v>
      </c>
      <c r="G33" s="35"/>
      <c r="H33" s="35"/>
      <c r="I33" s="152">
        <v>0.20999999999999999</v>
      </c>
      <c r="J33" s="151">
        <f>ROUND(((SUM(BE122:BE195))*I33),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44</v>
      </c>
      <c r="F34" s="151">
        <f>ROUND((SUM(BF122:BF195)),  2)</f>
        <v>0</v>
      </c>
      <c r="G34" s="35"/>
      <c r="H34" s="35"/>
      <c r="I34" s="152">
        <v>0.14999999999999999</v>
      </c>
      <c r="J34" s="151">
        <f>ROUND(((SUM(BF122:BF195))*I34),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45</v>
      </c>
      <c r="F35" s="151">
        <f>ROUND((SUM(BG122:BG195)),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46</v>
      </c>
      <c r="F36" s="151">
        <f>ROUND((SUM(BH122:BH195)),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47</v>
      </c>
      <c r="F37" s="151">
        <f>ROUND((SUM(BI122:BI195)),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48</v>
      </c>
      <c r="E39" s="155"/>
      <c r="F39" s="155"/>
      <c r="G39" s="156" t="s">
        <v>49</v>
      </c>
      <c r="H39" s="157" t="s">
        <v>50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51</v>
      </c>
      <c r="E50" s="161"/>
      <c r="F50" s="161"/>
      <c r="G50" s="160" t="s">
        <v>52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53</v>
      </c>
      <c r="E61" s="163"/>
      <c r="F61" s="164" t="s">
        <v>54</v>
      </c>
      <c r="G61" s="162" t="s">
        <v>53</v>
      </c>
      <c r="H61" s="163"/>
      <c r="I61" s="163"/>
      <c r="J61" s="165" t="s">
        <v>54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55</v>
      </c>
      <c r="E65" s="166"/>
      <c r="F65" s="166"/>
      <c r="G65" s="160" t="s">
        <v>56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53</v>
      </c>
      <c r="E76" s="163"/>
      <c r="F76" s="164" t="s">
        <v>54</v>
      </c>
      <c r="G76" s="162" t="s">
        <v>53</v>
      </c>
      <c r="H76" s="163"/>
      <c r="I76" s="163"/>
      <c r="J76" s="165" t="s">
        <v>54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122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71" t="str">
        <f>E7</f>
        <v>Obnova a propojení vodovodních řadů v ulici Palackého v Českém Brodě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120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SO303 - Vodovodní řad V2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>Český Brod</v>
      </c>
      <c r="G89" s="37"/>
      <c r="H89" s="37"/>
      <c r="I89" s="29" t="s">
        <v>22</v>
      </c>
      <c r="J89" s="76" t="str">
        <f>IF(J12="","",J12)</f>
        <v>20. 7. 2022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24</v>
      </c>
      <c r="D91" s="37"/>
      <c r="E91" s="37"/>
      <c r="F91" s="24" t="str">
        <f>E15</f>
        <v>Město Český Brod, náměstí Husovo 70, 28201 Český B</v>
      </c>
      <c r="G91" s="37"/>
      <c r="H91" s="37"/>
      <c r="I91" s="29" t="s">
        <v>31</v>
      </c>
      <c r="J91" s="33" t="str">
        <f>E21</f>
        <v>LNConsult s.r.o., U hřiště 250, 25083 Škvorec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29</v>
      </c>
      <c r="D92" s="37"/>
      <c r="E92" s="37"/>
      <c r="F92" s="24" t="str">
        <f>IF(E18="","",E18)</f>
        <v>Vyplň údaj</v>
      </c>
      <c r="G92" s="37"/>
      <c r="H92" s="37"/>
      <c r="I92" s="29" t="s">
        <v>35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2" t="s">
        <v>123</v>
      </c>
      <c r="D94" s="173"/>
      <c r="E94" s="173"/>
      <c r="F94" s="173"/>
      <c r="G94" s="173"/>
      <c r="H94" s="173"/>
      <c r="I94" s="173"/>
      <c r="J94" s="174" t="s">
        <v>124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5" t="s">
        <v>125</v>
      </c>
      <c r="D96" s="37"/>
      <c r="E96" s="37"/>
      <c r="F96" s="37"/>
      <c r="G96" s="37"/>
      <c r="H96" s="37"/>
      <c r="I96" s="37"/>
      <c r="J96" s="107">
        <f>J122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126</v>
      </c>
    </row>
    <row r="97" s="9" customFormat="1" ht="24.96" customHeight="1">
      <c r="A97" s="9"/>
      <c r="B97" s="176"/>
      <c r="C97" s="177"/>
      <c r="D97" s="178" t="s">
        <v>218</v>
      </c>
      <c r="E97" s="179"/>
      <c r="F97" s="179"/>
      <c r="G97" s="179"/>
      <c r="H97" s="179"/>
      <c r="I97" s="179"/>
      <c r="J97" s="180">
        <f>J123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2" customFormat="1" ht="19.92" customHeight="1">
      <c r="A98" s="12"/>
      <c r="B98" s="225"/>
      <c r="C98" s="226"/>
      <c r="D98" s="227" t="s">
        <v>219</v>
      </c>
      <c r="E98" s="228"/>
      <c r="F98" s="228"/>
      <c r="G98" s="228"/>
      <c r="H98" s="228"/>
      <c r="I98" s="228"/>
      <c r="J98" s="229">
        <f>J124</f>
        <v>0</v>
      </c>
      <c r="K98" s="226"/>
      <c r="L98" s="230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="12" customFormat="1" ht="19.92" customHeight="1">
      <c r="A99" s="12"/>
      <c r="B99" s="225"/>
      <c r="C99" s="226"/>
      <c r="D99" s="227" t="s">
        <v>430</v>
      </c>
      <c r="E99" s="228"/>
      <c r="F99" s="228"/>
      <c r="G99" s="228"/>
      <c r="H99" s="228"/>
      <c r="I99" s="228"/>
      <c r="J99" s="229">
        <f>J150</f>
        <v>0</v>
      </c>
      <c r="K99" s="226"/>
      <c r="L99" s="230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="12" customFormat="1" ht="19.92" customHeight="1">
      <c r="A100" s="12"/>
      <c r="B100" s="225"/>
      <c r="C100" s="226"/>
      <c r="D100" s="227" t="s">
        <v>221</v>
      </c>
      <c r="E100" s="228"/>
      <c r="F100" s="228"/>
      <c r="G100" s="228"/>
      <c r="H100" s="228"/>
      <c r="I100" s="228"/>
      <c r="J100" s="229">
        <f>J152</f>
        <v>0</v>
      </c>
      <c r="K100" s="226"/>
      <c r="L100" s="230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="12" customFormat="1" ht="19.92" customHeight="1">
      <c r="A101" s="12"/>
      <c r="B101" s="225"/>
      <c r="C101" s="226"/>
      <c r="D101" s="227" t="s">
        <v>222</v>
      </c>
      <c r="E101" s="228"/>
      <c r="F101" s="228"/>
      <c r="G101" s="228"/>
      <c r="H101" s="228"/>
      <c r="I101" s="228"/>
      <c r="J101" s="229">
        <f>J183</f>
        <v>0</v>
      </c>
      <c r="K101" s="226"/>
      <c r="L101" s="230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="12" customFormat="1" ht="19.92" customHeight="1">
      <c r="A102" s="12"/>
      <c r="B102" s="225"/>
      <c r="C102" s="226"/>
      <c r="D102" s="227" t="s">
        <v>224</v>
      </c>
      <c r="E102" s="228"/>
      <c r="F102" s="228"/>
      <c r="G102" s="228"/>
      <c r="H102" s="228"/>
      <c r="I102" s="228"/>
      <c r="J102" s="229">
        <f>J194</f>
        <v>0</v>
      </c>
      <c r="K102" s="226"/>
      <c r="L102" s="230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3"/>
      <c r="C104" s="64"/>
      <c r="D104" s="64"/>
      <c r="E104" s="64"/>
      <c r="F104" s="64"/>
      <c r="G104" s="64"/>
      <c r="H104" s="64"/>
      <c r="I104" s="64"/>
      <c r="J104" s="64"/>
      <c r="K104" s="64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65"/>
      <c r="C108" s="66"/>
      <c r="D108" s="66"/>
      <c r="E108" s="66"/>
      <c r="F108" s="66"/>
      <c r="G108" s="66"/>
      <c r="H108" s="66"/>
      <c r="I108" s="66"/>
      <c r="J108" s="66"/>
      <c r="K108" s="66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129</v>
      </c>
      <c r="D109" s="37"/>
      <c r="E109" s="37"/>
      <c r="F109" s="37"/>
      <c r="G109" s="37"/>
      <c r="H109" s="37"/>
      <c r="I109" s="37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16</v>
      </c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26.25" customHeight="1">
      <c r="A112" s="35"/>
      <c r="B112" s="36"/>
      <c r="C112" s="37"/>
      <c r="D112" s="37"/>
      <c r="E112" s="171" t="str">
        <f>E7</f>
        <v>Obnova a propojení vodovodních řadů v ulici Palackého v Českém Brodě</v>
      </c>
      <c r="F112" s="29"/>
      <c r="G112" s="29"/>
      <c r="H112" s="29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120</v>
      </c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73" t="str">
        <f>E9</f>
        <v>SO303 - Vodovodní řad V2</v>
      </c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20</v>
      </c>
      <c r="D116" s="37"/>
      <c r="E116" s="37"/>
      <c r="F116" s="24" t="str">
        <f>F12</f>
        <v>Český Brod</v>
      </c>
      <c r="G116" s="37"/>
      <c r="H116" s="37"/>
      <c r="I116" s="29" t="s">
        <v>22</v>
      </c>
      <c r="J116" s="76" t="str">
        <f>IF(J12="","",J12)</f>
        <v>20. 7. 2022</v>
      </c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40.05" customHeight="1">
      <c r="A118" s="35"/>
      <c r="B118" s="36"/>
      <c r="C118" s="29" t="s">
        <v>24</v>
      </c>
      <c r="D118" s="37"/>
      <c r="E118" s="37"/>
      <c r="F118" s="24" t="str">
        <f>E15</f>
        <v>Město Český Brod, náměstí Husovo 70, 28201 Český B</v>
      </c>
      <c r="G118" s="37"/>
      <c r="H118" s="37"/>
      <c r="I118" s="29" t="s">
        <v>31</v>
      </c>
      <c r="J118" s="33" t="str">
        <f>E21</f>
        <v>LNConsult s.r.o., U hřiště 250, 25083 Škvorec</v>
      </c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29</v>
      </c>
      <c r="D119" s="37"/>
      <c r="E119" s="37"/>
      <c r="F119" s="24" t="str">
        <f>IF(E18="","",E18)</f>
        <v>Vyplň údaj</v>
      </c>
      <c r="G119" s="37"/>
      <c r="H119" s="37"/>
      <c r="I119" s="29" t="s">
        <v>35</v>
      </c>
      <c r="J119" s="33" t="str">
        <f>E24</f>
        <v xml:space="preserve"> 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0.32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10" customFormat="1" ht="29.28" customHeight="1">
      <c r="A121" s="182"/>
      <c r="B121" s="183"/>
      <c r="C121" s="184" t="s">
        <v>130</v>
      </c>
      <c r="D121" s="185" t="s">
        <v>63</v>
      </c>
      <c r="E121" s="185" t="s">
        <v>59</v>
      </c>
      <c r="F121" s="185" t="s">
        <v>60</v>
      </c>
      <c r="G121" s="185" t="s">
        <v>131</v>
      </c>
      <c r="H121" s="185" t="s">
        <v>132</v>
      </c>
      <c r="I121" s="185" t="s">
        <v>133</v>
      </c>
      <c r="J121" s="185" t="s">
        <v>124</v>
      </c>
      <c r="K121" s="186" t="s">
        <v>134</v>
      </c>
      <c r="L121" s="187"/>
      <c r="M121" s="97" t="s">
        <v>1</v>
      </c>
      <c r="N121" s="98" t="s">
        <v>42</v>
      </c>
      <c r="O121" s="98" t="s">
        <v>135</v>
      </c>
      <c r="P121" s="98" t="s">
        <v>136</v>
      </c>
      <c r="Q121" s="98" t="s">
        <v>137</v>
      </c>
      <c r="R121" s="98" t="s">
        <v>138</v>
      </c>
      <c r="S121" s="98" t="s">
        <v>139</v>
      </c>
      <c r="T121" s="99" t="s">
        <v>140</v>
      </c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</row>
    <row r="122" s="2" customFormat="1" ht="22.8" customHeight="1">
      <c r="A122" s="35"/>
      <c r="B122" s="36"/>
      <c r="C122" s="104" t="s">
        <v>141</v>
      </c>
      <c r="D122" s="37"/>
      <c r="E122" s="37"/>
      <c r="F122" s="37"/>
      <c r="G122" s="37"/>
      <c r="H122" s="37"/>
      <c r="I122" s="37"/>
      <c r="J122" s="188">
        <f>BK122</f>
        <v>0</v>
      </c>
      <c r="K122" s="37"/>
      <c r="L122" s="41"/>
      <c r="M122" s="100"/>
      <c r="N122" s="189"/>
      <c r="O122" s="101"/>
      <c r="P122" s="190">
        <f>P123</f>
        <v>0</v>
      </c>
      <c r="Q122" s="101"/>
      <c r="R122" s="190">
        <f>R123</f>
        <v>144.38084079870001</v>
      </c>
      <c r="S122" s="101"/>
      <c r="T122" s="191">
        <f>T123</f>
        <v>0.10000000000000001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4" t="s">
        <v>77</v>
      </c>
      <c r="AU122" s="14" t="s">
        <v>126</v>
      </c>
      <c r="BK122" s="192">
        <f>BK123</f>
        <v>0</v>
      </c>
    </row>
    <row r="123" s="11" customFormat="1" ht="25.92" customHeight="1">
      <c r="A123" s="11"/>
      <c r="B123" s="193"/>
      <c r="C123" s="194"/>
      <c r="D123" s="195" t="s">
        <v>77</v>
      </c>
      <c r="E123" s="196" t="s">
        <v>225</v>
      </c>
      <c r="F123" s="196" t="s">
        <v>226</v>
      </c>
      <c r="G123" s="194"/>
      <c r="H123" s="194"/>
      <c r="I123" s="197"/>
      <c r="J123" s="198">
        <f>BK123</f>
        <v>0</v>
      </c>
      <c r="K123" s="194"/>
      <c r="L123" s="199"/>
      <c r="M123" s="200"/>
      <c r="N123" s="201"/>
      <c r="O123" s="201"/>
      <c r="P123" s="202">
        <f>P124+P150+P152+P183+P194</f>
        <v>0</v>
      </c>
      <c r="Q123" s="201"/>
      <c r="R123" s="202">
        <f>R124+R150+R152+R183+R194</f>
        <v>144.38084079870001</v>
      </c>
      <c r="S123" s="201"/>
      <c r="T123" s="203">
        <f>T124+T150+T152+T183+T194</f>
        <v>0.10000000000000001</v>
      </c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R123" s="204" t="s">
        <v>86</v>
      </c>
      <c r="AT123" s="205" t="s">
        <v>77</v>
      </c>
      <c r="AU123" s="205" t="s">
        <v>78</v>
      </c>
      <c r="AY123" s="204" t="s">
        <v>144</v>
      </c>
      <c r="BK123" s="206">
        <f>BK124+BK150+BK152+BK183+BK194</f>
        <v>0</v>
      </c>
    </row>
    <row r="124" s="11" customFormat="1" ht="22.8" customHeight="1">
      <c r="A124" s="11"/>
      <c r="B124" s="193"/>
      <c r="C124" s="194"/>
      <c r="D124" s="195" t="s">
        <v>77</v>
      </c>
      <c r="E124" s="231" t="s">
        <v>86</v>
      </c>
      <c r="F124" s="231" t="s">
        <v>227</v>
      </c>
      <c r="G124" s="194"/>
      <c r="H124" s="194"/>
      <c r="I124" s="197"/>
      <c r="J124" s="232">
        <f>BK124</f>
        <v>0</v>
      </c>
      <c r="K124" s="194"/>
      <c r="L124" s="199"/>
      <c r="M124" s="200"/>
      <c r="N124" s="201"/>
      <c r="O124" s="201"/>
      <c r="P124" s="202">
        <f>SUM(P125:P149)</f>
        <v>0</v>
      </c>
      <c r="Q124" s="201"/>
      <c r="R124" s="202">
        <f>SUM(R125:R149)</f>
        <v>134.75258642599999</v>
      </c>
      <c r="S124" s="201"/>
      <c r="T124" s="203">
        <f>SUM(T125:T149)</f>
        <v>0</v>
      </c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R124" s="204" t="s">
        <v>86</v>
      </c>
      <c r="AT124" s="205" t="s">
        <v>77</v>
      </c>
      <c r="AU124" s="205" t="s">
        <v>86</v>
      </c>
      <c r="AY124" s="204" t="s">
        <v>144</v>
      </c>
      <c r="BK124" s="206">
        <f>SUM(BK125:BK149)</f>
        <v>0</v>
      </c>
    </row>
    <row r="125" s="2" customFormat="1" ht="33" customHeight="1">
      <c r="A125" s="35"/>
      <c r="B125" s="36"/>
      <c r="C125" s="207" t="s">
        <v>86</v>
      </c>
      <c r="D125" s="207" t="s">
        <v>147</v>
      </c>
      <c r="E125" s="208" t="s">
        <v>431</v>
      </c>
      <c r="F125" s="209" t="s">
        <v>432</v>
      </c>
      <c r="G125" s="210" t="s">
        <v>230</v>
      </c>
      <c r="H125" s="211">
        <v>5</v>
      </c>
      <c r="I125" s="212"/>
      <c r="J125" s="213">
        <f>ROUND(I125*H125,2)</f>
        <v>0</v>
      </c>
      <c r="K125" s="209" t="s">
        <v>248</v>
      </c>
      <c r="L125" s="41"/>
      <c r="M125" s="214" t="s">
        <v>1</v>
      </c>
      <c r="N125" s="215" t="s">
        <v>43</v>
      </c>
      <c r="O125" s="88"/>
      <c r="P125" s="216">
        <f>O125*H125</f>
        <v>0</v>
      </c>
      <c r="Q125" s="216">
        <v>0</v>
      </c>
      <c r="R125" s="216">
        <f>Q125*H125</f>
        <v>0</v>
      </c>
      <c r="S125" s="216">
        <v>0</v>
      </c>
      <c r="T125" s="21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18" t="s">
        <v>161</v>
      </c>
      <c r="AT125" s="218" t="s">
        <v>147</v>
      </c>
      <c r="AU125" s="218" t="s">
        <v>88</v>
      </c>
      <c r="AY125" s="14" t="s">
        <v>144</v>
      </c>
      <c r="BE125" s="219">
        <f>IF(N125="základní",J125,0)</f>
        <v>0</v>
      </c>
      <c r="BF125" s="219">
        <f>IF(N125="snížená",J125,0)</f>
        <v>0</v>
      </c>
      <c r="BG125" s="219">
        <f>IF(N125="zákl. přenesená",J125,0)</f>
        <v>0</v>
      </c>
      <c r="BH125" s="219">
        <f>IF(N125="sníž. přenesená",J125,0)</f>
        <v>0</v>
      </c>
      <c r="BI125" s="219">
        <f>IF(N125="nulová",J125,0)</f>
        <v>0</v>
      </c>
      <c r="BJ125" s="14" t="s">
        <v>86</v>
      </c>
      <c r="BK125" s="219">
        <f>ROUND(I125*H125,2)</f>
        <v>0</v>
      </c>
      <c r="BL125" s="14" t="s">
        <v>161</v>
      </c>
      <c r="BM125" s="218" t="s">
        <v>433</v>
      </c>
    </row>
    <row r="126" s="2" customFormat="1" ht="24.15" customHeight="1">
      <c r="A126" s="35"/>
      <c r="B126" s="36"/>
      <c r="C126" s="207" t="s">
        <v>88</v>
      </c>
      <c r="D126" s="207" t="s">
        <v>147</v>
      </c>
      <c r="E126" s="208" t="s">
        <v>434</v>
      </c>
      <c r="F126" s="209" t="s">
        <v>435</v>
      </c>
      <c r="G126" s="210" t="s">
        <v>230</v>
      </c>
      <c r="H126" s="211">
        <v>5</v>
      </c>
      <c r="I126" s="212"/>
      <c r="J126" s="213">
        <f>ROUND(I126*H126,2)</f>
        <v>0</v>
      </c>
      <c r="K126" s="209" t="s">
        <v>151</v>
      </c>
      <c r="L126" s="41"/>
      <c r="M126" s="214" t="s">
        <v>1</v>
      </c>
      <c r="N126" s="215" t="s">
        <v>43</v>
      </c>
      <c r="O126" s="88"/>
      <c r="P126" s="216">
        <f>O126*H126</f>
        <v>0</v>
      </c>
      <c r="Q126" s="216">
        <v>0</v>
      </c>
      <c r="R126" s="216">
        <f>Q126*H126</f>
        <v>0</v>
      </c>
      <c r="S126" s="216">
        <v>0</v>
      </c>
      <c r="T126" s="21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8" t="s">
        <v>161</v>
      </c>
      <c r="AT126" s="218" t="s">
        <v>147</v>
      </c>
      <c r="AU126" s="218" t="s">
        <v>88</v>
      </c>
      <c r="AY126" s="14" t="s">
        <v>144</v>
      </c>
      <c r="BE126" s="219">
        <f>IF(N126="základní",J126,0)</f>
        <v>0</v>
      </c>
      <c r="BF126" s="219">
        <f>IF(N126="snížená",J126,0)</f>
        <v>0</v>
      </c>
      <c r="BG126" s="219">
        <f>IF(N126="zákl. přenesená",J126,0)</f>
        <v>0</v>
      </c>
      <c r="BH126" s="219">
        <f>IF(N126="sníž. přenesená",J126,0)</f>
        <v>0</v>
      </c>
      <c r="BI126" s="219">
        <f>IF(N126="nulová",J126,0)</f>
        <v>0</v>
      </c>
      <c r="BJ126" s="14" t="s">
        <v>86</v>
      </c>
      <c r="BK126" s="219">
        <f>ROUND(I126*H126,2)</f>
        <v>0</v>
      </c>
      <c r="BL126" s="14" t="s">
        <v>161</v>
      </c>
      <c r="BM126" s="218" t="s">
        <v>436</v>
      </c>
    </row>
    <row r="127" s="2" customFormat="1" ht="21.75" customHeight="1">
      <c r="A127" s="35"/>
      <c r="B127" s="36"/>
      <c r="C127" s="207" t="s">
        <v>157</v>
      </c>
      <c r="D127" s="207" t="s">
        <v>147</v>
      </c>
      <c r="E127" s="208" t="s">
        <v>437</v>
      </c>
      <c r="F127" s="209" t="s">
        <v>438</v>
      </c>
      <c r="G127" s="210" t="s">
        <v>230</v>
      </c>
      <c r="H127" s="211">
        <v>5</v>
      </c>
      <c r="I127" s="212"/>
      <c r="J127" s="213">
        <f>ROUND(I127*H127,2)</f>
        <v>0</v>
      </c>
      <c r="K127" s="209" t="s">
        <v>248</v>
      </c>
      <c r="L127" s="41"/>
      <c r="M127" s="214" t="s">
        <v>1</v>
      </c>
      <c r="N127" s="215" t="s">
        <v>43</v>
      </c>
      <c r="O127" s="88"/>
      <c r="P127" s="216">
        <f>O127*H127</f>
        <v>0</v>
      </c>
      <c r="Q127" s="216">
        <v>0.00018000000000000001</v>
      </c>
      <c r="R127" s="216">
        <f>Q127*H127</f>
        <v>0.00090000000000000008</v>
      </c>
      <c r="S127" s="216">
        <v>0</v>
      </c>
      <c r="T127" s="21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8" t="s">
        <v>161</v>
      </c>
      <c r="AT127" s="218" t="s">
        <v>147</v>
      </c>
      <c r="AU127" s="218" t="s">
        <v>88</v>
      </c>
      <c r="AY127" s="14" t="s">
        <v>144</v>
      </c>
      <c r="BE127" s="219">
        <f>IF(N127="základní",J127,0)</f>
        <v>0</v>
      </c>
      <c r="BF127" s="219">
        <f>IF(N127="snížená",J127,0)</f>
        <v>0</v>
      </c>
      <c r="BG127" s="219">
        <f>IF(N127="zákl. přenesená",J127,0)</f>
        <v>0</v>
      </c>
      <c r="BH127" s="219">
        <f>IF(N127="sníž. přenesená",J127,0)</f>
        <v>0</v>
      </c>
      <c r="BI127" s="219">
        <f>IF(N127="nulová",J127,0)</f>
        <v>0</v>
      </c>
      <c r="BJ127" s="14" t="s">
        <v>86</v>
      </c>
      <c r="BK127" s="219">
        <f>ROUND(I127*H127,2)</f>
        <v>0</v>
      </c>
      <c r="BL127" s="14" t="s">
        <v>161</v>
      </c>
      <c r="BM127" s="218" t="s">
        <v>439</v>
      </c>
    </row>
    <row r="128" s="2" customFormat="1" ht="21.75" customHeight="1">
      <c r="A128" s="35"/>
      <c r="B128" s="36"/>
      <c r="C128" s="207" t="s">
        <v>161</v>
      </c>
      <c r="D128" s="207" t="s">
        <v>147</v>
      </c>
      <c r="E128" s="208" t="s">
        <v>245</v>
      </c>
      <c r="F128" s="209" t="s">
        <v>246</v>
      </c>
      <c r="G128" s="210" t="s">
        <v>247</v>
      </c>
      <c r="H128" s="211">
        <v>4</v>
      </c>
      <c r="I128" s="212"/>
      <c r="J128" s="213">
        <f>ROUND(I128*H128,2)</f>
        <v>0</v>
      </c>
      <c r="K128" s="209" t="s">
        <v>248</v>
      </c>
      <c r="L128" s="41"/>
      <c r="M128" s="214" t="s">
        <v>1</v>
      </c>
      <c r="N128" s="215" t="s">
        <v>43</v>
      </c>
      <c r="O128" s="88"/>
      <c r="P128" s="216">
        <f>O128*H128</f>
        <v>0</v>
      </c>
      <c r="Q128" s="216">
        <v>0</v>
      </c>
      <c r="R128" s="216">
        <f>Q128*H128</f>
        <v>0</v>
      </c>
      <c r="S128" s="216">
        <v>0</v>
      </c>
      <c r="T128" s="21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8" t="s">
        <v>161</v>
      </c>
      <c r="AT128" s="218" t="s">
        <v>147</v>
      </c>
      <c r="AU128" s="218" t="s">
        <v>88</v>
      </c>
      <c r="AY128" s="14" t="s">
        <v>144</v>
      </c>
      <c r="BE128" s="219">
        <f>IF(N128="základní",J128,0)</f>
        <v>0</v>
      </c>
      <c r="BF128" s="219">
        <f>IF(N128="snížená",J128,0)</f>
        <v>0</v>
      </c>
      <c r="BG128" s="219">
        <f>IF(N128="zákl. přenesená",J128,0)</f>
        <v>0</v>
      </c>
      <c r="BH128" s="219">
        <f>IF(N128="sníž. přenesená",J128,0)</f>
        <v>0</v>
      </c>
      <c r="BI128" s="219">
        <f>IF(N128="nulová",J128,0)</f>
        <v>0</v>
      </c>
      <c r="BJ128" s="14" t="s">
        <v>86</v>
      </c>
      <c r="BK128" s="219">
        <f>ROUND(I128*H128,2)</f>
        <v>0</v>
      </c>
      <c r="BL128" s="14" t="s">
        <v>161</v>
      </c>
      <c r="BM128" s="218" t="s">
        <v>440</v>
      </c>
    </row>
    <row r="129" s="2" customFormat="1" ht="24.15" customHeight="1">
      <c r="A129" s="35"/>
      <c r="B129" s="36"/>
      <c r="C129" s="207" t="s">
        <v>143</v>
      </c>
      <c r="D129" s="207" t="s">
        <v>147</v>
      </c>
      <c r="E129" s="208" t="s">
        <v>441</v>
      </c>
      <c r="F129" s="209" t="s">
        <v>442</v>
      </c>
      <c r="G129" s="210" t="s">
        <v>247</v>
      </c>
      <c r="H129" s="211">
        <v>29.835000000000001</v>
      </c>
      <c r="I129" s="212"/>
      <c r="J129" s="213">
        <f>ROUND(I129*H129,2)</f>
        <v>0</v>
      </c>
      <c r="K129" s="209" t="s">
        <v>274</v>
      </c>
      <c r="L129" s="41"/>
      <c r="M129" s="214" t="s">
        <v>1</v>
      </c>
      <c r="N129" s="215" t="s">
        <v>43</v>
      </c>
      <c r="O129" s="88"/>
      <c r="P129" s="216">
        <f>O129*H129</f>
        <v>0</v>
      </c>
      <c r="Q129" s="216">
        <v>0</v>
      </c>
      <c r="R129" s="216">
        <f>Q129*H129</f>
        <v>0</v>
      </c>
      <c r="S129" s="216">
        <v>0</v>
      </c>
      <c r="T129" s="21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8" t="s">
        <v>161</v>
      </c>
      <c r="AT129" s="218" t="s">
        <v>147</v>
      </c>
      <c r="AU129" s="218" t="s">
        <v>88</v>
      </c>
      <c r="AY129" s="14" t="s">
        <v>144</v>
      </c>
      <c r="BE129" s="219">
        <f>IF(N129="základní",J129,0)</f>
        <v>0</v>
      </c>
      <c r="BF129" s="219">
        <f>IF(N129="snížená",J129,0)</f>
        <v>0</v>
      </c>
      <c r="BG129" s="219">
        <f>IF(N129="zákl. přenesená",J129,0)</f>
        <v>0</v>
      </c>
      <c r="BH129" s="219">
        <f>IF(N129="sníž. přenesená",J129,0)</f>
        <v>0</v>
      </c>
      <c r="BI129" s="219">
        <f>IF(N129="nulová",J129,0)</f>
        <v>0</v>
      </c>
      <c r="BJ129" s="14" t="s">
        <v>86</v>
      </c>
      <c r="BK129" s="219">
        <f>ROUND(I129*H129,2)</f>
        <v>0</v>
      </c>
      <c r="BL129" s="14" t="s">
        <v>161</v>
      </c>
      <c r="BM129" s="218" t="s">
        <v>443</v>
      </c>
    </row>
    <row r="130" s="2" customFormat="1" ht="24.15" customHeight="1">
      <c r="A130" s="35"/>
      <c r="B130" s="36"/>
      <c r="C130" s="207" t="s">
        <v>169</v>
      </c>
      <c r="D130" s="207" t="s">
        <v>147</v>
      </c>
      <c r="E130" s="208" t="s">
        <v>444</v>
      </c>
      <c r="F130" s="209" t="s">
        <v>445</v>
      </c>
      <c r="G130" s="210" t="s">
        <v>247</v>
      </c>
      <c r="H130" s="211">
        <v>14.917999999999999</v>
      </c>
      <c r="I130" s="212"/>
      <c r="J130" s="213">
        <f>ROUND(I130*H130,2)</f>
        <v>0</v>
      </c>
      <c r="K130" s="209" t="s">
        <v>248</v>
      </c>
      <c r="L130" s="41"/>
      <c r="M130" s="214" t="s">
        <v>1</v>
      </c>
      <c r="N130" s="215" t="s">
        <v>43</v>
      </c>
      <c r="O130" s="88"/>
      <c r="P130" s="216">
        <f>O130*H130</f>
        <v>0</v>
      </c>
      <c r="Q130" s="216">
        <v>0</v>
      </c>
      <c r="R130" s="216">
        <f>Q130*H130</f>
        <v>0</v>
      </c>
      <c r="S130" s="216">
        <v>0</v>
      </c>
      <c r="T130" s="21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8" t="s">
        <v>161</v>
      </c>
      <c r="AT130" s="218" t="s">
        <v>147</v>
      </c>
      <c r="AU130" s="218" t="s">
        <v>88</v>
      </c>
      <c r="AY130" s="14" t="s">
        <v>144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14" t="s">
        <v>86</v>
      </c>
      <c r="BK130" s="219">
        <f>ROUND(I130*H130,2)</f>
        <v>0</v>
      </c>
      <c r="BL130" s="14" t="s">
        <v>161</v>
      </c>
      <c r="BM130" s="218" t="s">
        <v>446</v>
      </c>
    </row>
    <row r="131" s="2" customFormat="1" ht="24.15" customHeight="1">
      <c r="A131" s="35"/>
      <c r="B131" s="36"/>
      <c r="C131" s="207" t="s">
        <v>174</v>
      </c>
      <c r="D131" s="207" t="s">
        <v>147</v>
      </c>
      <c r="E131" s="208" t="s">
        <v>447</v>
      </c>
      <c r="F131" s="209" t="s">
        <v>448</v>
      </c>
      <c r="G131" s="210" t="s">
        <v>247</v>
      </c>
      <c r="H131" s="211">
        <v>29.835000000000001</v>
      </c>
      <c r="I131" s="212"/>
      <c r="J131" s="213">
        <f>ROUND(I131*H131,2)</f>
        <v>0</v>
      </c>
      <c r="K131" s="209" t="s">
        <v>274</v>
      </c>
      <c r="L131" s="41"/>
      <c r="M131" s="214" t="s">
        <v>1</v>
      </c>
      <c r="N131" s="215" t="s">
        <v>43</v>
      </c>
      <c r="O131" s="88"/>
      <c r="P131" s="216">
        <f>O131*H131</f>
        <v>0</v>
      </c>
      <c r="Q131" s="216">
        <v>0</v>
      </c>
      <c r="R131" s="216">
        <f>Q131*H131</f>
        <v>0</v>
      </c>
      <c r="S131" s="216">
        <v>0</v>
      </c>
      <c r="T131" s="21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8" t="s">
        <v>161</v>
      </c>
      <c r="AT131" s="218" t="s">
        <v>147</v>
      </c>
      <c r="AU131" s="218" t="s">
        <v>88</v>
      </c>
      <c r="AY131" s="14" t="s">
        <v>144</v>
      </c>
      <c r="BE131" s="219">
        <f>IF(N131="základní",J131,0)</f>
        <v>0</v>
      </c>
      <c r="BF131" s="219">
        <f>IF(N131="snížená",J131,0)</f>
        <v>0</v>
      </c>
      <c r="BG131" s="219">
        <f>IF(N131="zákl. přenesená",J131,0)</f>
        <v>0</v>
      </c>
      <c r="BH131" s="219">
        <f>IF(N131="sníž. přenesená",J131,0)</f>
        <v>0</v>
      </c>
      <c r="BI131" s="219">
        <f>IF(N131="nulová",J131,0)</f>
        <v>0</v>
      </c>
      <c r="BJ131" s="14" t="s">
        <v>86</v>
      </c>
      <c r="BK131" s="219">
        <f>ROUND(I131*H131,2)</f>
        <v>0</v>
      </c>
      <c r="BL131" s="14" t="s">
        <v>161</v>
      </c>
      <c r="BM131" s="218" t="s">
        <v>449</v>
      </c>
    </row>
    <row r="132" s="2" customFormat="1" ht="24.15" customHeight="1">
      <c r="A132" s="35"/>
      <c r="B132" s="36"/>
      <c r="C132" s="207" t="s">
        <v>179</v>
      </c>
      <c r="D132" s="207" t="s">
        <v>147</v>
      </c>
      <c r="E132" s="208" t="s">
        <v>450</v>
      </c>
      <c r="F132" s="209" t="s">
        <v>451</v>
      </c>
      <c r="G132" s="210" t="s">
        <v>247</v>
      </c>
      <c r="H132" s="211">
        <v>14.917999999999999</v>
      </c>
      <c r="I132" s="212"/>
      <c r="J132" s="213">
        <f>ROUND(I132*H132,2)</f>
        <v>0</v>
      </c>
      <c r="K132" s="209" t="s">
        <v>248</v>
      </c>
      <c r="L132" s="41"/>
      <c r="M132" s="214" t="s">
        <v>1</v>
      </c>
      <c r="N132" s="215" t="s">
        <v>43</v>
      </c>
      <c r="O132" s="88"/>
      <c r="P132" s="216">
        <f>O132*H132</f>
        <v>0</v>
      </c>
      <c r="Q132" s="216">
        <v>0</v>
      </c>
      <c r="R132" s="216">
        <f>Q132*H132</f>
        <v>0</v>
      </c>
      <c r="S132" s="216">
        <v>0</v>
      </c>
      <c r="T132" s="21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8" t="s">
        <v>161</v>
      </c>
      <c r="AT132" s="218" t="s">
        <v>147</v>
      </c>
      <c r="AU132" s="218" t="s">
        <v>88</v>
      </c>
      <c r="AY132" s="14" t="s">
        <v>144</v>
      </c>
      <c r="BE132" s="219">
        <f>IF(N132="základní",J132,0)</f>
        <v>0</v>
      </c>
      <c r="BF132" s="219">
        <f>IF(N132="snížená",J132,0)</f>
        <v>0</v>
      </c>
      <c r="BG132" s="219">
        <f>IF(N132="zákl. přenesená",J132,0)</f>
        <v>0</v>
      </c>
      <c r="BH132" s="219">
        <f>IF(N132="sníž. přenesená",J132,0)</f>
        <v>0</v>
      </c>
      <c r="BI132" s="219">
        <f>IF(N132="nulová",J132,0)</f>
        <v>0</v>
      </c>
      <c r="BJ132" s="14" t="s">
        <v>86</v>
      </c>
      <c r="BK132" s="219">
        <f>ROUND(I132*H132,2)</f>
        <v>0</v>
      </c>
      <c r="BL132" s="14" t="s">
        <v>161</v>
      </c>
      <c r="BM132" s="218" t="s">
        <v>452</v>
      </c>
    </row>
    <row r="133" s="2" customFormat="1" ht="33" customHeight="1">
      <c r="A133" s="35"/>
      <c r="B133" s="36"/>
      <c r="C133" s="207" t="s">
        <v>183</v>
      </c>
      <c r="D133" s="207" t="s">
        <v>147</v>
      </c>
      <c r="E133" s="208" t="s">
        <v>453</v>
      </c>
      <c r="F133" s="209" t="s">
        <v>454</v>
      </c>
      <c r="G133" s="210" t="s">
        <v>247</v>
      </c>
      <c r="H133" s="211">
        <v>3.8250000000000002</v>
      </c>
      <c r="I133" s="212"/>
      <c r="J133" s="213">
        <f>ROUND(I133*H133,2)</f>
        <v>0</v>
      </c>
      <c r="K133" s="209" t="s">
        <v>274</v>
      </c>
      <c r="L133" s="41"/>
      <c r="M133" s="214" t="s">
        <v>1</v>
      </c>
      <c r="N133" s="215" t="s">
        <v>43</v>
      </c>
      <c r="O133" s="88"/>
      <c r="P133" s="216">
        <f>O133*H133</f>
        <v>0</v>
      </c>
      <c r="Q133" s="216">
        <v>0</v>
      </c>
      <c r="R133" s="216">
        <f>Q133*H133</f>
        <v>0</v>
      </c>
      <c r="S133" s="216">
        <v>0</v>
      </c>
      <c r="T133" s="21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8" t="s">
        <v>161</v>
      </c>
      <c r="AT133" s="218" t="s">
        <v>147</v>
      </c>
      <c r="AU133" s="218" t="s">
        <v>88</v>
      </c>
      <c r="AY133" s="14" t="s">
        <v>144</v>
      </c>
      <c r="BE133" s="219">
        <f>IF(N133="základní",J133,0)</f>
        <v>0</v>
      </c>
      <c r="BF133" s="219">
        <f>IF(N133="snížená",J133,0)</f>
        <v>0</v>
      </c>
      <c r="BG133" s="219">
        <f>IF(N133="zákl. přenesená",J133,0)</f>
        <v>0</v>
      </c>
      <c r="BH133" s="219">
        <f>IF(N133="sníž. přenesená",J133,0)</f>
        <v>0</v>
      </c>
      <c r="BI133" s="219">
        <f>IF(N133="nulová",J133,0)</f>
        <v>0</v>
      </c>
      <c r="BJ133" s="14" t="s">
        <v>86</v>
      </c>
      <c r="BK133" s="219">
        <f>ROUND(I133*H133,2)</f>
        <v>0</v>
      </c>
      <c r="BL133" s="14" t="s">
        <v>161</v>
      </c>
      <c r="BM133" s="218" t="s">
        <v>455</v>
      </c>
    </row>
    <row r="134" s="2" customFormat="1" ht="33" customHeight="1">
      <c r="A134" s="35"/>
      <c r="B134" s="36"/>
      <c r="C134" s="207" t="s">
        <v>187</v>
      </c>
      <c r="D134" s="207" t="s">
        <v>147</v>
      </c>
      <c r="E134" s="208" t="s">
        <v>456</v>
      </c>
      <c r="F134" s="209" t="s">
        <v>457</v>
      </c>
      <c r="G134" s="210" t="s">
        <v>247</v>
      </c>
      <c r="H134" s="211">
        <v>3.8250000000000002</v>
      </c>
      <c r="I134" s="212"/>
      <c r="J134" s="213">
        <f>ROUND(I134*H134,2)</f>
        <v>0</v>
      </c>
      <c r="K134" s="209" t="s">
        <v>274</v>
      </c>
      <c r="L134" s="41"/>
      <c r="M134" s="214" t="s">
        <v>1</v>
      </c>
      <c r="N134" s="215" t="s">
        <v>43</v>
      </c>
      <c r="O134" s="88"/>
      <c r="P134" s="216">
        <f>O134*H134</f>
        <v>0</v>
      </c>
      <c r="Q134" s="216">
        <v>0</v>
      </c>
      <c r="R134" s="216">
        <f>Q134*H134</f>
        <v>0</v>
      </c>
      <c r="S134" s="216">
        <v>0</v>
      </c>
      <c r="T134" s="21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8" t="s">
        <v>161</v>
      </c>
      <c r="AT134" s="218" t="s">
        <v>147</v>
      </c>
      <c r="AU134" s="218" t="s">
        <v>88</v>
      </c>
      <c r="AY134" s="14" t="s">
        <v>144</v>
      </c>
      <c r="BE134" s="219">
        <f>IF(N134="základní",J134,0)</f>
        <v>0</v>
      </c>
      <c r="BF134" s="219">
        <f>IF(N134="snížená",J134,0)</f>
        <v>0</v>
      </c>
      <c r="BG134" s="219">
        <f>IF(N134="zákl. přenesená",J134,0)</f>
        <v>0</v>
      </c>
      <c r="BH134" s="219">
        <f>IF(N134="sníž. přenesená",J134,0)</f>
        <v>0</v>
      </c>
      <c r="BI134" s="219">
        <f>IF(N134="nulová",J134,0)</f>
        <v>0</v>
      </c>
      <c r="BJ134" s="14" t="s">
        <v>86</v>
      </c>
      <c r="BK134" s="219">
        <f>ROUND(I134*H134,2)</f>
        <v>0</v>
      </c>
      <c r="BL134" s="14" t="s">
        <v>161</v>
      </c>
      <c r="BM134" s="218" t="s">
        <v>458</v>
      </c>
    </row>
    <row r="135" s="2" customFormat="1" ht="21.75" customHeight="1">
      <c r="A135" s="35"/>
      <c r="B135" s="36"/>
      <c r="C135" s="207" t="s">
        <v>191</v>
      </c>
      <c r="D135" s="207" t="s">
        <v>147</v>
      </c>
      <c r="E135" s="208" t="s">
        <v>459</v>
      </c>
      <c r="F135" s="209" t="s">
        <v>460</v>
      </c>
      <c r="G135" s="210" t="s">
        <v>230</v>
      </c>
      <c r="H135" s="211">
        <v>132.59999999999999</v>
      </c>
      <c r="I135" s="212"/>
      <c r="J135" s="213">
        <f>ROUND(I135*H135,2)</f>
        <v>0</v>
      </c>
      <c r="K135" s="209" t="s">
        <v>151</v>
      </c>
      <c r="L135" s="41"/>
      <c r="M135" s="214" t="s">
        <v>1</v>
      </c>
      <c r="N135" s="215" t="s">
        <v>43</v>
      </c>
      <c r="O135" s="88"/>
      <c r="P135" s="216">
        <f>O135*H135</f>
        <v>0</v>
      </c>
      <c r="Q135" s="216">
        <v>0.00083850999999999999</v>
      </c>
      <c r="R135" s="216">
        <f>Q135*H135</f>
        <v>0.11118642599999999</v>
      </c>
      <c r="S135" s="216">
        <v>0</v>
      </c>
      <c r="T135" s="21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8" t="s">
        <v>161</v>
      </c>
      <c r="AT135" s="218" t="s">
        <v>147</v>
      </c>
      <c r="AU135" s="218" t="s">
        <v>88</v>
      </c>
      <c r="AY135" s="14" t="s">
        <v>144</v>
      </c>
      <c r="BE135" s="219">
        <f>IF(N135="základní",J135,0)</f>
        <v>0</v>
      </c>
      <c r="BF135" s="219">
        <f>IF(N135="snížená",J135,0)</f>
        <v>0</v>
      </c>
      <c r="BG135" s="219">
        <f>IF(N135="zákl. přenesená",J135,0)</f>
        <v>0</v>
      </c>
      <c r="BH135" s="219">
        <f>IF(N135="sníž. přenesená",J135,0)</f>
        <v>0</v>
      </c>
      <c r="BI135" s="219">
        <f>IF(N135="nulová",J135,0)</f>
        <v>0</v>
      </c>
      <c r="BJ135" s="14" t="s">
        <v>86</v>
      </c>
      <c r="BK135" s="219">
        <f>ROUND(I135*H135,2)</f>
        <v>0</v>
      </c>
      <c r="BL135" s="14" t="s">
        <v>161</v>
      </c>
      <c r="BM135" s="218" t="s">
        <v>461</v>
      </c>
    </row>
    <row r="136" s="2" customFormat="1" ht="24.15" customHeight="1">
      <c r="A136" s="35"/>
      <c r="B136" s="36"/>
      <c r="C136" s="207" t="s">
        <v>197</v>
      </c>
      <c r="D136" s="207" t="s">
        <v>147</v>
      </c>
      <c r="E136" s="208" t="s">
        <v>462</v>
      </c>
      <c r="F136" s="209" t="s">
        <v>463</v>
      </c>
      <c r="G136" s="210" t="s">
        <v>230</v>
      </c>
      <c r="H136" s="211">
        <v>132.59999999999999</v>
      </c>
      <c r="I136" s="212"/>
      <c r="J136" s="213">
        <f>ROUND(I136*H136,2)</f>
        <v>0</v>
      </c>
      <c r="K136" s="209" t="s">
        <v>151</v>
      </c>
      <c r="L136" s="41"/>
      <c r="M136" s="214" t="s">
        <v>1</v>
      </c>
      <c r="N136" s="215" t="s">
        <v>43</v>
      </c>
      <c r="O136" s="88"/>
      <c r="P136" s="216">
        <f>O136*H136</f>
        <v>0</v>
      </c>
      <c r="Q136" s="216">
        <v>0</v>
      </c>
      <c r="R136" s="216">
        <f>Q136*H136</f>
        <v>0</v>
      </c>
      <c r="S136" s="216">
        <v>0</v>
      </c>
      <c r="T136" s="21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8" t="s">
        <v>161</v>
      </c>
      <c r="AT136" s="218" t="s">
        <v>147</v>
      </c>
      <c r="AU136" s="218" t="s">
        <v>88</v>
      </c>
      <c r="AY136" s="14" t="s">
        <v>144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14" t="s">
        <v>86</v>
      </c>
      <c r="BK136" s="219">
        <f>ROUND(I136*H136,2)</f>
        <v>0</v>
      </c>
      <c r="BL136" s="14" t="s">
        <v>161</v>
      </c>
      <c r="BM136" s="218" t="s">
        <v>464</v>
      </c>
    </row>
    <row r="137" s="2" customFormat="1" ht="24.15" customHeight="1">
      <c r="A137" s="35"/>
      <c r="B137" s="36"/>
      <c r="C137" s="207" t="s">
        <v>201</v>
      </c>
      <c r="D137" s="207" t="s">
        <v>147</v>
      </c>
      <c r="E137" s="208" t="s">
        <v>260</v>
      </c>
      <c r="F137" s="209" t="s">
        <v>261</v>
      </c>
      <c r="G137" s="210" t="s">
        <v>247</v>
      </c>
      <c r="H137" s="211">
        <v>67.319999999999993</v>
      </c>
      <c r="I137" s="212"/>
      <c r="J137" s="213">
        <f>ROUND(I137*H137,2)</f>
        <v>0</v>
      </c>
      <c r="K137" s="209" t="s">
        <v>248</v>
      </c>
      <c r="L137" s="41"/>
      <c r="M137" s="214" t="s">
        <v>1</v>
      </c>
      <c r="N137" s="215" t="s">
        <v>43</v>
      </c>
      <c r="O137" s="88"/>
      <c r="P137" s="216">
        <f>O137*H137</f>
        <v>0</v>
      </c>
      <c r="Q137" s="216">
        <v>0</v>
      </c>
      <c r="R137" s="216">
        <f>Q137*H137</f>
        <v>0</v>
      </c>
      <c r="S137" s="216">
        <v>0</v>
      </c>
      <c r="T137" s="21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8" t="s">
        <v>161</v>
      </c>
      <c r="AT137" s="218" t="s">
        <v>147</v>
      </c>
      <c r="AU137" s="218" t="s">
        <v>88</v>
      </c>
      <c r="AY137" s="14" t="s">
        <v>144</v>
      </c>
      <c r="BE137" s="219">
        <f>IF(N137="základní",J137,0)</f>
        <v>0</v>
      </c>
      <c r="BF137" s="219">
        <f>IF(N137="snížená",J137,0)</f>
        <v>0</v>
      </c>
      <c r="BG137" s="219">
        <f>IF(N137="zákl. přenesená",J137,0)</f>
        <v>0</v>
      </c>
      <c r="BH137" s="219">
        <f>IF(N137="sníž. přenesená",J137,0)</f>
        <v>0</v>
      </c>
      <c r="BI137" s="219">
        <f>IF(N137="nulová",J137,0)</f>
        <v>0</v>
      </c>
      <c r="BJ137" s="14" t="s">
        <v>86</v>
      </c>
      <c r="BK137" s="219">
        <f>ROUND(I137*H137,2)</f>
        <v>0</v>
      </c>
      <c r="BL137" s="14" t="s">
        <v>161</v>
      </c>
      <c r="BM137" s="218" t="s">
        <v>465</v>
      </c>
    </row>
    <row r="138" s="2" customFormat="1" ht="24.15" customHeight="1">
      <c r="A138" s="35"/>
      <c r="B138" s="36"/>
      <c r="C138" s="207" t="s">
        <v>205</v>
      </c>
      <c r="D138" s="207" t="s">
        <v>147</v>
      </c>
      <c r="E138" s="208" t="s">
        <v>466</v>
      </c>
      <c r="F138" s="209" t="s">
        <v>467</v>
      </c>
      <c r="G138" s="210" t="s">
        <v>247</v>
      </c>
      <c r="H138" s="211">
        <v>67.319999999999993</v>
      </c>
      <c r="I138" s="212"/>
      <c r="J138" s="213">
        <f>ROUND(I138*H138,2)</f>
        <v>0</v>
      </c>
      <c r="K138" s="209" t="s">
        <v>248</v>
      </c>
      <c r="L138" s="41"/>
      <c r="M138" s="214" t="s">
        <v>1</v>
      </c>
      <c r="N138" s="215" t="s">
        <v>43</v>
      </c>
      <c r="O138" s="88"/>
      <c r="P138" s="216">
        <f>O138*H138</f>
        <v>0</v>
      </c>
      <c r="Q138" s="216">
        <v>0</v>
      </c>
      <c r="R138" s="216">
        <f>Q138*H138</f>
        <v>0</v>
      </c>
      <c r="S138" s="216">
        <v>0</v>
      </c>
      <c r="T138" s="21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8" t="s">
        <v>161</v>
      </c>
      <c r="AT138" s="218" t="s">
        <v>147</v>
      </c>
      <c r="AU138" s="218" t="s">
        <v>88</v>
      </c>
      <c r="AY138" s="14" t="s">
        <v>144</v>
      </c>
      <c r="BE138" s="219">
        <f>IF(N138="základní",J138,0)</f>
        <v>0</v>
      </c>
      <c r="BF138" s="219">
        <f>IF(N138="snížená",J138,0)</f>
        <v>0</v>
      </c>
      <c r="BG138" s="219">
        <f>IF(N138="zákl. přenesená",J138,0)</f>
        <v>0</v>
      </c>
      <c r="BH138" s="219">
        <f>IF(N138="sníž. přenesená",J138,0)</f>
        <v>0</v>
      </c>
      <c r="BI138" s="219">
        <f>IF(N138="nulová",J138,0)</f>
        <v>0</v>
      </c>
      <c r="BJ138" s="14" t="s">
        <v>86</v>
      </c>
      <c r="BK138" s="219">
        <f>ROUND(I138*H138,2)</f>
        <v>0</v>
      </c>
      <c r="BL138" s="14" t="s">
        <v>161</v>
      </c>
      <c r="BM138" s="218" t="s">
        <v>468</v>
      </c>
    </row>
    <row r="139" s="2" customFormat="1" ht="16.5" customHeight="1">
      <c r="A139" s="35"/>
      <c r="B139" s="36"/>
      <c r="C139" s="207" t="s">
        <v>8</v>
      </c>
      <c r="D139" s="207" t="s">
        <v>147</v>
      </c>
      <c r="E139" s="208" t="s">
        <v>276</v>
      </c>
      <c r="F139" s="209" t="s">
        <v>277</v>
      </c>
      <c r="G139" s="210" t="s">
        <v>247</v>
      </c>
      <c r="H139" s="211">
        <v>67.319999999999993</v>
      </c>
      <c r="I139" s="212"/>
      <c r="J139" s="213">
        <f>ROUND(I139*H139,2)</f>
        <v>0</v>
      </c>
      <c r="K139" s="209" t="s">
        <v>151</v>
      </c>
      <c r="L139" s="41"/>
      <c r="M139" s="214" t="s">
        <v>1</v>
      </c>
      <c r="N139" s="215" t="s">
        <v>43</v>
      </c>
      <c r="O139" s="88"/>
      <c r="P139" s="216">
        <f>O139*H139</f>
        <v>0</v>
      </c>
      <c r="Q139" s="216">
        <v>0</v>
      </c>
      <c r="R139" s="216">
        <f>Q139*H139</f>
        <v>0</v>
      </c>
      <c r="S139" s="216">
        <v>0</v>
      </c>
      <c r="T139" s="21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8" t="s">
        <v>161</v>
      </c>
      <c r="AT139" s="218" t="s">
        <v>147</v>
      </c>
      <c r="AU139" s="218" t="s">
        <v>88</v>
      </c>
      <c r="AY139" s="14" t="s">
        <v>144</v>
      </c>
      <c r="BE139" s="219">
        <f>IF(N139="základní",J139,0)</f>
        <v>0</v>
      </c>
      <c r="BF139" s="219">
        <f>IF(N139="snížená",J139,0)</f>
        <v>0</v>
      </c>
      <c r="BG139" s="219">
        <f>IF(N139="zákl. přenesená",J139,0)</f>
        <v>0</v>
      </c>
      <c r="BH139" s="219">
        <f>IF(N139="sníž. přenesená",J139,0)</f>
        <v>0</v>
      </c>
      <c r="BI139" s="219">
        <f>IF(N139="nulová",J139,0)</f>
        <v>0</v>
      </c>
      <c r="BJ139" s="14" t="s">
        <v>86</v>
      </c>
      <c r="BK139" s="219">
        <f>ROUND(I139*H139,2)</f>
        <v>0</v>
      </c>
      <c r="BL139" s="14" t="s">
        <v>161</v>
      </c>
      <c r="BM139" s="218" t="s">
        <v>469</v>
      </c>
    </row>
    <row r="140" s="2" customFormat="1" ht="24.15" customHeight="1">
      <c r="A140" s="35"/>
      <c r="B140" s="36"/>
      <c r="C140" s="207" t="s">
        <v>213</v>
      </c>
      <c r="D140" s="207" t="s">
        <v>147</v>
      </c>
      <c r="E140" s="208" t="s">
        <v>470</v>
      </c>
      <c r="F140" s="209" t="s">
        <v>471</v>
      </c>
      <c r="G140" s="210" t="s">
        <v>281</v>
      </c>
      <c r="H140" s="211">
        <v>121.176</v>
      </c>
      <c r="I140" s="212"/>
      <c r="J140" s="213">
        <f>ROUND(I140*H140,2)</f>
        <v>0</v>
      </c>
      <c r="K140" s="209" t="s">
        <v>248</v>
      </c>
      <c r="L140" s="41"/>
      <c r="M140" s="214" t="s">
        <v>1</v>
      </c>
      <c r="N140" s="215" t="s">
        <v>43</v>
      </c>
      <c r="O140" s="88"/>
      <c r="P140" s="216">
        <f>O140*H140</f>
        <v>0</v>
      </c>
      <c r="Q140" s="216">
        <v>0</v>
      </c>
      <c r="R140" s="216">
        <f>Q140*H140</f>
        <v>0</v>
      </c>
      <c r="S140" s="216">
        <v>0</v>
      </c>
      <c r="T140" s="21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8" t="s">
        <v>161</v>
      </c>
      <c r="AT140" s="218" t="s">
        <v>147</v>
      </c>
      <c r="AU140" s="218" t="s">
        <v>88</v>
      </c>
      <c r="AY140" s="14" t="s">
        <v>144</v>
      </c>
      <c r="BE140" s="219">
        <f>IF(N140="základní",J140,0)</f>
        <v>0</v>
      </c>
      <c r="BF140" s="219">
        <f>IF(N140="snížená",J140,0)</f>
        <v>0</v>
      </c>
      <c r="BG140" s="219">
        <f>IF(N140="zákl. přenesená",J140,0)</f>
        <v>0</v>
      </c>
      <c r="BH140" s="219">
        <f>IF(N140="sníž. přenesená",J140,0)</f>
        <v>0</v>
      </c>
      <c r="BI140" s="219">
        <f>IF(N140="nulová",J140,0)</f>
        <v>0</v>
      </c>
      <c r="BJ140" s="14" t="s">
        <v>86</v>
      </c>
      <c r="BK140" s="219">
        <f>ROUND(I140*H140,2)</f>
        <v>0</v>
      </c>
      <c r="BL140" s="14" t="s">
        <v>161</v>
      </c>
      <c r="BM140" s="218" t="s">
        <v>472</v>
      </c>
    </row>
    <row r="141" s="2" customFormat="1" ht="24.15" customHeight="1">
      <c r="A141" s="35"/>
      <c r="B141" s="36"/>
      <c r="C141" s="207" t="s">
        <v>283</v>
      </c>
      <c r="D141" s="207" t="s">
        <v>147</v>
      </c>
      <c r="E141" s="208" t="s">
        <v>473</v>
      </c>
      <c r="F141" s="209" t="s">
        <v>474</v>
      </c>
      <c r="G141" s="210" t="s">
        <v>247</v>
      </c>
      <c r="H141" s="211">
        <v>15.106</v>
      </c>
      <c r="I141" s="212"/>
      <c r="J141" s="213">
        <f>ROUND(I141*H141,2)</f>
        <v>0</v>
      </c>
      <c r="K141" s="209" t="s">
        <v>151</v>
      </c>
      <c r="L141" s="41"/>
      <c r="M141" s="214" t="s">
        <v>1</v>
      </c>
      <c r="N141" s="215" t="s">
        <v>43</v>
      </c>
      <c r="O141" s="88"/>
      <c r="P141" s="216">
        <f>O141*H141</f>
        <v>0</v>
      </c>
      <c r="Q141" s="216">
        <v>0</v>
      </c>
      <c r="R141" s="216">
        <f>Q141*H141</f>
        <v>0</v>
      </c>
      <c r="S141" s="216">
        <v>0</v>
      </c>
      <c r="T141" s="21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8" t="s">
        <v>161</v>
      </c>
      <c r="AT141" s="218" t="s">
        <v>147</v>
      </c>
      <c r="AU141" s="218" t="s">
        <v>88</v>
      </c>
      <c r="AY141" s="14" t="s">
        <v>144</v>
      </c>
      <c r="BE141" s="219">
        <f>IF(N141="základní",J141,0)</f>
        <v>0</v>
      </c>
      <c r="BF141" s="219">
        <f>IF(N141="snížená",J141,0)</f>
        <v>0</v>
      </c>
      <c r="BG141" s="219">
        <f>IF(N141="zákl. přenesená",J141,0)</f>
        <v>0</v>
      </c>
      <c r="BH141" s="219">
        <f>IF(N141="sníž. přenesená",J141,0)</f>
        <v>0</v>
      </c>
      <c r="BI141" s="219">
        <f>IF(N141="nulová",J141,0)</f>
        <v>0</v>
      </c>
      <c r="BJ141" s="14" t="s">
        <v>86</v>
      </c>
      <c r="BK141" s="219">
        <f>ROUND(I141*H141,2)</f>
        <v>0</v>
      </c>
      <c r="BL141" s="14" t="s">
        <v>161</v>
      </c>
      <c r="BM141" s="218" t="s">
        <v>475</v>
      </c>
    </row>
    <row r="142" s="2" customFormat="1" ht="24.15" customHeight="1">
      <c r="A142" s="35"/>
      <c r="B142" s="36"/>
      <c r="C142" s="207" t="s">
        <v>287</v>
      </c>
      <c r="D142" s="207" t="s">
        <v>147</v>
      </c>
      <c r="E142" s="208" t="s">
        <v>476</v>
      </c>
      <c r="F142" s="209" t="s">
        <v>477</v>
      </c>
      <c r="G142" s="210" t="s">
        <v>247</v>
      </c>
      <c r="H142" s="211">
        <v>3.7770000000000001</v>
      </c>
      <c r="I142" s="212"/>
      <c r="J142" s="213">
        <f>ROUND(I142*H142,2)</f>
        <v>0</v>
      </c>
      <c r="K142" s="209" t="s">
        <v>151</v>
      </c>
      <c r="L142" s="41"/>
      <c r="M142" s="214" t="s">
        <v>1</v>
      </c>
      <c r="N142" s="215" t="s">
        <v>43</v>
      </c>
      <c r="O142" s="88"/>
      <c r="P142" s="216">
        <f>O142*H142</f>
        <v>0</v>
      </c>
      <c r="Q142" s="216">
        <v>0</v>
      </c>
      <c r="R142" s="216">
        <f>Q142*H142</f>
        <v>0</v>
      </c>
      <c r="S142" s="216">
        <v>0</v>
      </c>
      <c r="T142" s="21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8" t="s">
        <v>161</v>
      </c>
      <c r="AT142" s="218" t="s">
        <v>147</v>
      </c>
      <c r="AU142" s="218" t="s">
        <v>88</v>
      </c>
      <c r="AY142" s="14" t="s">
        <v>144</v>
      </c>
      <c r="BE142" s="219">
        <f>IF(N142="základní",J142,0)</f>
        <v>0</v>
      </c>
      <c r="BF142" s="219">
        <f>IF(N142="snížená",J142,0)</f>
        <v>0</v>
      </c>
      <c r="BG142" s="219">
        <f>IF(N142="zákl. přenesená",J142,0)</f>
        <v>0</v>
      </c>
      <c r="BH142" s="219">
        <f>IF(N142="sníž. přenesená",J142,0)</f>
        <v>0</v>
      </c>
      <c r="BI142" s="219">
        <f>IF(N142="nulová",J142,0)</f>
        <v>0</v>
      </c>
      <c r="BJ142" s="14" t="s">
        <v>86</v>
      </c>
      <c r="BK142" s="219">
        <f>ROUND(I142*H142,2)</f>
        <v>0</v>
      </c>
      <c r="BL142" s="14" t="s">
        <v>161</v>
      </c>
      <c r="BM142" s="218" t="s">
        <v>478</v>
      </c>
    </row>
    <row r="143" s="2" customFormat="1" ht="16.5" customHeight="1">
      <c r="A143" s="35"/>
      <c r="B143" s="36"/>
      <c r="C143" s="233" t="s">
        <v>291</v>
      </c>
      <c r="D143" s="233" t="s">
        <v>307</v>
      </c>
      <c r="E143" s="234" t="s">
        <v>479</v>
      </c>
      <c r="F143" s="235" t="s">
        <v>480</v>
      </c>
      <c r="G143" s="236" t="s">
        <v>281</v>
      </c>
      <c r="H143" s="237">
        <v>30.212</v>
      </c>
      <c r="I143" s="238"/>
      <c r="J143" s="239">
        <f>ROUND(I143*H143,2)</f>
        <v>0</v>
      </c>
      <c r="K143" s="235" t="s">
        <v>248</v>
      </c>
      <c r="L143" s="240"/>
      <c r="M143" s="241" t="s">
        <v>1</v>
      </c>
      <c r="N143" s="242" t="s">
        <v>43</v>
      </c>
      <c r="O143" s="88"/>
      <c r="P143" s="216">
        <f>O143*H143</f>
        <v>0</v>
      </c>
      <c r="Q143" s="216">
        <v>1</v>
      </c>
      <c r="R143" s="216">
        <f>Q143*H143</f>
        <v>30.212</v>
      </c>
      <c r="S143" s="216">
        <v>0</v>
      </c>
      <c r="T143" s="21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8" t="s">
        <v>179</v>
      </c>
      <c r="AT143" s="218" t="s">
        <v>307</v>
      </c>
      <c r="AU143" s="218" t="s">
        <v>88</v>
      </c>
      <c r="AY143" s="14" t="s">
        <v>144</v>
      </c>
      <c r="BE143" s="219">
        <f>IF(N143="základní",J143,0)</f>
        <v>0</v>
      </c>
      <c r="BF143" s="219">
        <f>IF(N143="snížená",J143,0)</f>
        <v>0</v>
      </c>
      <c r="BG143" s="219">
        <f>IF(N143="zákl. přenesená",J143,0)</f>
        <v>0</v>
      </c>
      <c r="BH143" s="219">
        <f>IF(N143="sníž. přenesená",J143,0)</f>
        <v>0</v>
      </c>
      <c r="BI143" s="219">
        <f>IF(N143="nulová",J143,0)</f>
        <v>0</v>
      </c>
      <c r="BJ143" s="14" t="s">
        <v>86</v>
      </c>
      <c r="BK143" s="219">
        <f>ROUND(I143*H143,2)</f>
        <v>0</v>
      </c>
      <c r="BL143" s="14" t="s">
        <v>161</v>
      </c>
      <c r="BM143" s="218" t="s">
        <v>481</v>
      </c>
    </row>
    <row r="144" s="2" customFormat="1" ht="24.15" customHeight="1">
      <c r="A144" s="35"/>
      <c r="B144" s="36"/>
      <c r="C144" s="207" t="s">
        <v>295</v>
      </c>
      <c r="D144" s="207" t="s">
        <v>147</v>
      </c>
      <c r="E144" s="208" t="s">
        <v>284</v>
      </c>
      <c r="F144" s="209" t="s">
        <v>285</v>
      </c>
      <c r="G144" s="210" t="s">
        <v>247</v>
      </c>
      <c r="H144" s="211">
        <v>52.213999999999999</v>
      </c>
      <c r="I144" s="212"/>
      <c r="J144" s="213">
        <f>ROUND(I144*H144,2)</f>
        <v>0</v>
      </c>
      <c r="K144" s="209" t="s">
        <v>151</v>
      </c>
      <c r="L144" s="41"/>
      <c r="M144" s="214" t="s">
        <v>1</v>
      </c>
      <c r="N144" s="215" t="s">
        <v>43</v>
      </c>
      <c r="O144" s="88"/>
      <c r="P144" s="216">
        <f>O144*H144</f>
        <v>0</v>
      </c>
      <c r="Q144" s="216">
        <v>0</v>
      </c>
      <c r="R144" s="216">
        <f>Q144*H144</f>
        <v>0</v>
      </c>
      <c r="S144" s="216">
        <v>0</v>
      </c>
      <c r="T144" s="21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8" t="s">
        <v>161</v>
      </c>
      <c r="AT144" s="218" t="s">
        <v>147</v>
      </c>
      <c r="AU144" s="218" t="s">
        <v>88</v>
      </c>
      <c r="AY144" s="14" t="s">
        <v>144</v>
      </c>
      <c r="BE144" s="219">
        <f>IF(N144="základní",J144,0)</f>
        <v>0</v>
      </c>
      <c r="BF144" s="219">
        <f>IF(N144="snížená",J144,0)</f>
        <v>0</v>
      </c>
      <c r="BG144" s="219">
        <f>IF(N144="zákl. přenesená",J144,0)</f>
        <v>0</v>
      </c>
      <c r="BH144" s="219">
        <f>IF(N144="sníž. přenesená",J144,0)</f>
        <v>0</v>
      </c>
      <c r="BI144" s="219">
        <f>IF(N144="nulová",J144,0)</f>
        <v>0</v>
      </c>
      <c r="BJ144" s="14" t="s">
        <v>86</v>
      </c>
      <c r="BK144" s="219">
        <f>ROUND(I144*H144,2)</f>
        <v>0</v>
      </c>
      <c r="BL144" s="14" t="s">
        <v>161</v>
      </c>
      <c r="BM144" s="218" t="s">
        <v>482</v>
      </c>
    </row>
    <row r="145" s="2" customFormat="1" ht="16.5" customHeight="1">
      <c r="A145" s="35"/>
      <c r="B145" s="36"/>
      <c r="C145" s="233" t="s">
        <v>7</v>
      </c>
      <c r="D145" s="233" t="s">
        <v>307</v>
      </c>
      <c r="E145" s="234" t="s">
        <v>483</v>
      </c>
      <c r="F145" s="235" t="s">
        <v>484</v>
      </c>
      <c r="G145" s="236" t="s">
        <v>281</v>
      </c>
      <c r="H145" s="237">
        <v>104.428</v>
      </c>
      <c r="I145" s="238"/>
      <c r="J145" s="239">
        <f>ROUND(I145*H145,2)</f>
        <v>0</v>
      </c>
      <c r="K145" s="235" t="s">
        <v>274</v>
      </c>
      <c r="L145" s="240"/>
      <c r="M145" s="241" t="s">
        <v>1</v>
      </c>
      <c r="N145" s="242" t="s">
        <v>43</v>
      </c>
      <c r="O145" s="88"/>
      <c r="P145" s="216">
        <f>O145*H145</f>
        <v>0</v>
      </c>
      <c r="Q145" s="216">
        <v>1</v>
      </c>
      <c r="R145" s="216">
        <f>Q145*H145</f>
        <v>104.428</v>
      </c>
      <c r="S145" s="216">
        <v>0</v>
      </c>
      <c r="T145" s="21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8" t="s">
        <v>179</v>
      </c>
      <c r="AT145" s="218" t="s">
        <v>307</v>
      </c>
      <c r="AU145" s="218" t="s">
        <v>88</v>
      </c>
      <c r="AY145" s="14" t="s">
        <v>144</v>
      </c>
      <c r="BE145" s="219">
        <f>IF(N145="základní",J145,0)</f>
        <v>0</v>
      </c>
      <c r="BF145" s="219">
        <f>IF(N145="snížená",J145,0)</f>
        <v>0</v>
      </c>
      <c r="BG145" s="219">
        <f>IF(N145="zákl. přenesená",J145,0)</f>
        <v>0</v>
      </c>
      <c r="BH145" s="219">
        <f>IF(N145="sníž. přenesená",J145,0)</f>
        <v>0</v>
      </c>
      <c r="BI145" s="219">
        <f>IF(N145="nulová",J145,0)</f>
        <v>0</v>
      </c>
      <c r="BJ145" s="14" t="s">
        <v>86</v>
      </c>
      <c r="BK145" s="219">
        <f>ROUND(I145*H145,2)</f>
        <v>0</v>
      </c>
      <c r="BL145" s="14" t="s">
        <v>161</v>
      </c>
      <c r="BM145" s="218" t="s">
        <v>485</v>
      </c>
    </row>
    <row r="146" s="2" customFormat="1" ht="37.8" customHeight="1">
      <c r="A146" s="35"/>
      <c r="B146" s="36"/>
      <c r="C146" s="207" t="s">
        <v>302</v>
      </c>
      <c r="D146" s="207" t="s">
        <v>147</v>
      </c>
      <c r="E146" s="208" t="s">
        <v>292</v>
      </c>
      <c r="F146" s="209" t="s">
        <v>293</v>
      </c>
      <c r="G146" s="210" t="s">
        <v>230</v>
      </c>
      <c r="H146" s="211">
        <v>20</v>
      </c>
      <c r="I146" s="212"/>
      <c r="J146" s="213">
        <f>ROUND(I146*H146,2)</f>
        <v>0</v>
      </c>
      <c r="K146" s="209" t="s">
        <v>151</v>
      </c>
      <c r="L146" s="41"/>
      <c r="M146" s="214" t="s">
        <v>1</v>
      </c>
      <c r="N146" s="215" t="s">
        <v>43</v>
      </c>
      <c r="O146" s="88"/>
      <c r="P146" s="216">
        <f>O146*H146</f>
        <v>0</v>
      </c>
      <c r="Q146" s="216">
        <v>0</v>
      </c>
      <c r="R146" s="216">
        <f>Q146*H146</f>
        <v>0</v>
      </c>
      <c r="S146" s="216">
        <v>0</v>
      </c>
      <c r="T146" s="21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8" t="s">
        <v>161</v>
      </c>
      <c r="AT146" s="218" t="s">
        <v>147</v>
      </c>
      <c r="AU146" s="218" t="s">
        <v>88</v>
      </c>
      <c r="AY146" s="14" t="s">
        <v>144</v>
      </c>
      <c r="BE146" s="219">
        <f>IF(N146="základní",J146,0)</f>
        <v>0</v>
      </c>
      <c r="BF146" s="219">
        <f>IF(N146="snížená",J146,0)</f>
        <v>0</v>
      </c>
      <c r="BG146" s="219">
        <f>IF(N146="zákl. přenesená",J146,0)</f>
        <v>0</v>
      </c>
      <c r="BH146" s="219">
        <f>IF(N146="sníž. přenesená",J146,0)</f>
        <v>0</v>
      </c>
      <c r="BI146" s="219">
        <f>IF(N146="nulová",J146,0)</f>
        <v>0</v>
      </c>
      <c r="BJ146" s="14" t="s">
        <v>86</v>
      </c>
      <c r="BK146" s="219">
        <f>ROUND(I146*H146,2)</f>
        <v>0</v>
      </c>
      <c r="BL146" s="14" t="s">
        <v>161</v>
      </c>
      <c r="BM146" s="218" t="s">
        <v>486</v>
      </c>
    </row>
    <row r="147" s="2" customFormat="1" ht="24.15" customHeight="1">
      <c r="A147" s="35"/>
      <c r="B147" s="36"/>
      <c r="C147" s="207" t="s">
        <v>306</v>
      </c>
      <c r="D147" s="207" t="s">
        <v>147</v>
      </c>
      <c r="E147" s="208" t="s">
        <v>487</v>
      </c>
      <c r="F147" s="209" t="s">
        <v>488</v>
      </c>
      <c r="G147" s="210" t="s">
        <v>230</v>
      </c>
      <c r="H147" s="211">
        <v>20</v>
      </c>
      <c r="I147" s="212"/>
      <c r="J147" s="213">
        <f>ROUND(I147*H147,2)</f>
        <v>0</v>
      </c>
      <c r="K147" s="209" t="s">
        <v>274</v>
      </c>
      <c r="L147" s="41"/>
      <c r="M147" s="214" t="s">
        <v>1</v>
      </c>
      <c r="N147" s="215" t="s">
        <v>43</v>
      </c>
      <c r="O147" s="88"/>
      <c r="P147" s="216">
        <f>O147*H147</f>
        <v>0</v>
      </c>
      <c r="Q147" s="216">
        <v>0</v>
      </c>
      <c r="R147" s="216">
        <f>Q147*H147</f>
        <v>0</v>
      </c>
      <c r="S147" s="216">
        <v>0</v>
      </c>
      <c r="T147" s="21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8" t="s">
        <v>161</v>
      </c>
      <c r="AT147" s="218" t="s">
        <v>147</v>
      </c>
      <c r="AU147" s="218" t="s">
        <v>88</v>
      </c>
      <c r="AY147" s="14" t="s">
        <v>144</v>
      </c>
      <c r="BE147" s="219">
        <f>IF(N147="základní",J147,0)</f>
        <v>0</v>
      </c>
      <c r="BF147" s="219">
        <f>IF(N147="snížená",J147,0)</f>
        <v>0</v>
      </c>
      <c r="BG147" s="219">
        <f>IF(N147="zákl. přenesená",J147,0)</f>
        <v>0</v>
      </c>
      <c r="BH147" s="219">
        <f>IF(N147="sníž. přenesená",J147,0)</f>
        <v>0</v>
      </c>
      <c r="BI147" s="219">
        <f>IF(N147="nulová",J147,0)</f>
        <v>0</v>
      </c>
      <c r="BJ147" s="14" t="s">
        <v>86</v>
      </c>
      <c r="BK147" s="219">
        <f>ROUND(I147*H147,2)</f>
        <v>0</v>
      </c>
      <c r="BL147" s="14" t="s">
        <v>161</v>
      </c>
      <c r="BM147" s="218" t="s">
        <v>489</v>
      </c>
    </row>
    <row r="148" s="2" customFormat="1" ht="24.15" customHeight="1">
      <c r="A148" s="35"/>
      <c r="B148" s="36"/>
      <c r="C148" s="207" t="s">
        <v>313</v>
      </c>
      <c r="D148" s="207" t="s">
        <v>147</v>
      </c>
      <c r="E148" s="208" t="s">
        <v>490</v>
      </c>
      <c r="F148" s="209" t="s">
        <v>491</v>
      </c>
      <c r="G148" s="210" t="s">
        <v>230</v>
      </c>
      <c r="H148" s="211">
        <v>20</v>
      </c>
      <c r="I148" s="212"/>
      <c r="J148" s="213">
        <f>ROUND(I148*H148,2)</f>
        <v>0</v>
      </c>
      <c r="K148" s="209" t="s">
        <v>151</v>
      </c>
      <c r="L148" s="41"/>
      <c r="M148" s="214" t="s">
        <v>1</v>
      </c>
      <c r="N148" s="215" t="s">
        <v>43</v>
      </c>
      <c r="O148" s="88"/>
      <c r="P148" s="216">
        <f>O148*H148</f>
        <v>0</v>
      </c>
      <c r="Q148" s="216">
        <v>0</v>
      </c>
      <c r="R148" s="216">
        <f>Q148*H148</f>
        <v>0</v>
      </c>
      <c r="S148" s="216">
        <v>0</v>
      </c>
      <c r="T148" s="21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8" t="s">
        <v>161</v>
      </c>
      <c r="AT148" s="218" t="s">
        <v>147</v>
      </c>
      <c r="AU148" s="218" t="s">
        <v>88</v>
      </c>
      <c r="AY148" s="14" t="s">
        <v>144</v>
      </c>
      <c r="BE148" s="219">
        <f>IF(N148="základní",J148,0)</f>
        <v>0</v>
      </c>
      <c r="BF148" s="219">
        <f>IF(N148="snížená",J148,0)</f>
        <v>0</v>
      </c>
      <c r="BG148" s="219">
        <f>IF(N148="zákl. přenesená",J148,0)</f>
        <v>0</v>
      </c>
      <c r="BH148" s="219">
        <f>IF(N148="sníž. přenesená",J148,0)</f>
        <v>0</v>
      </c>
      <c r="BI148" s="219">
        <f>IF(N148="nulová",J148,0)</f>
        <v>0</v>
      </c>
      <c r="BJ148" s="14" t="s">
        <v>86</v>
      </c>
      <c r="BK148" s="219">
        <f>ROUND(I148*H148,2)</f>
        <v>0</v>
      </c>
      <c r="BL148" s="14" t="s">
        <v>161</v>
      </c>
      <c r="BM148" s="218" t="s">
        <v>492</v>
      </c>
    </row>
    <row r="149" s="2" customFormat="1" ht="16.5" customHeight="1">
      <c r="A149" s="35"/>
      <c r="B149" s="36"/>
      <c r="C149" s="233" t="s">
        <v>317</v>
      </c>
      <c r="D149" s="233" t="s">
        <v>307</v>
      </c>
      <c r="E149" s="234" t="s">
        <v>493</v>
      </c>
      <c r="F149" s="235" t="s">
        <v>494</v>
      </c>
      <c r="G149" s="236" t="s">
        <v>310</v>
      </c>
      <c r="H149" s="237">
        <v>0.5</v>
      </c>
      <c r="I149" s="238"/>
      <c r="J149" s="239">
        <f>ROUND(I149*H149,2)</f>
        <v>0</v>
      </c>
      <c r="K149" s="235" t="s">
        <v>248</v>
      </c>
      <c r="L149" s="240"/>
      <c r="M149" s="241" t="s">
        <v>1</v>
      </c>
      <c r="N149" s="242" t="s">
        <v>43</v>
      </c>
      <c r="O149" s="88"/>
      <c r="P149" s="216">
        <f>O149*H149</f>
        <v>0</v>
      </c>
      <c r="Q149" s="216">
        <v>0.001</v>
      </c>
      <c r="R149" s="216">
        <f>Q149*H149</f>
        <v>0.00050000000000000001</v>
      </c>
      <c r="S149" s="216">
        <v>0</v>
      </c>
      <c r="T149" s="21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8" t="s">
        <v>179</v>
      </c>
      <c r="AT149" s="218" t="s">
        <v>307</v>
      </c>
      <c r="AU149" s="218" t="s">
        <v>88</v>
      </c>
      <c r="AY149" s="14" t="s">
        <v>144</v>
      </c>
      <c r="BE149" s="219">
        <f>IF(N149="základní",J149,0)</f>
        <v>0</v>
      </c>
      <c r="BF149" s="219">
        <f>IF(N149="snížená",J149,0)</f>
        <v>0</v>
      </c>
      <c r="BG149" s="219">
        <f>IF(N149="zákl. přenesená",J149,0)</f>
        <v>0</v>
      </c>
      <c r="BH149" s="219">
        <f>IF(N149="sníž. přenesená",J149,0)</f>
        <v>0</v>
      </c>
      <c r="BI149" s="219">
        <f>IF(N149="nulová",J149,0)</f>
        <v>0</v>
      </c>
      <c r="BJ149" s="14" t="s">
        <v>86</v>
      </c>
      <c r="BK149" s="219">
        <f>ROUND(I149*H149,2)</f>
        <v>0</v>
      </c>
      <c r="BL149" s="14" t="s">
        <v>161</v>
      </c>
      <c r="BM149" s="218" t="s">
        <v>495</v>
      </c>
    </row>
    <row r="150" s="11" customFormat="1" ht="22.8" customHeight="1">
      <c r="A150" s="11"/>
      <c r="B150" s="193"/>
      <c r="C150" s="194"/>
      <c r="D150" s="195" t="s">
        <v>77</v>
      </c>
      <c r="E150" s="231" t="s">
        <v>161</v>
      </c>
      <c r="F150" s="231" t="s">
        <v>496</v>
      </c>
      <c r="G150" s="194"/>
      <c r="H150" s="194"/>
      <c r="I150" s="197"/>
      <c r="J150" s="232">
        <f>BK150</f>
        <v>0</v>
      </c>
      <c r="K150" s="194"/>
      <c r="L150" s="199"/>
      <c r="M150" s="200"/>
      <c r="N150" s="201"/>
      <c r="O150" s="201"/>
      <c r="P150" s="202">
        <f>P151</f>
        <v>0</v>
      </c>
      <c r="Q150" s="201"/>
      <c r="R150" s="202">
        <f>R151</f>
        <v>6.6366027000000001</v>
      </c>
      <c r="S150" s="201"/>
      <c r="T150" s="203">
        <f>T151</f>
        <v>0</v>
      </c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R150" s="204" t="s">
        <v>86</v>
      </c>
      <c r="AT150" s="205" t="s">
        <v>77</v>
      </c>
      <c r="AU150" s="205" t="s">
        <v>86</v>
      </c>
      <c r="AY150" s="204" t="s">
        <v>144</v>
      </c>
      <c r="BK150" s="206">
        <f>BK151</f>
        <v>0</v>
      </c>
    </row>
    <row r="151" s="2" customFormat="1" ht="24.15" customHeight="1">
      <c r="A151" s="35"/>
      <c r="B151" s="36"/>
      <c r="C151" s="207" t="s">
        <v>321</v>
      </c>
      <c r="D151" s="207" t="s">
        <v>147</v>
      </c>
      <c r="E151" s="208" t="s">
        <v>497</v>
      </c>
      <c r="F151" s="209" t="s">
        <v>498</v>
      </c>
      <c r="G151" s="210" t="s">
        <v>247</v>
      </c>
      <c r="H151" s="211">
        <v>3.5099999999999998</v>
      </c>
      <c r="I151" s="212"/>
      <c r="J151" s="213">
        <f>ROUND(I151*H151,2)</f>
        <v>0</v>
      </c>
      <c r="K151" s="209" t="s">
        <v>151</v>
      </c>
      <c r="L151" s="41"/>
      <c r="M151" s="214" t="s">
        <v>1</v>
      </c>
      <c r="N151" s="215" t="s">
        <v>43</v>
      </c>
      <c r="O151" s="88"/>
      <c r="P151" s="216">
        <f>O151*H151</f>
        <v>0</v>
      </c>
      <c r="Q151" s="216">
        <v>1.8907700000000001</v>
      </c>
      <c r="R151" s="216">
        <f>Q151*H151</f>
        <v>6.6366027000000001</v>
      </c>
      <c r="S151" s="216">
        <v>0</v>
      </c>
      <c r="T151" s="21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8" t="s">
        <v>161</v>
      </c>
      <c r="AT151" s="218" t="s">
        <v>147</v>
      </c>
      <c r="AU151" s="218" t="s">
        <v>88</v>
      </c>
      <c r="AY151" s="14" t="s">
        <v>144</v>
      </c>
      <c r="BE151" s="219">
        <f>IF(N151="základní",J151,0)</f>
        <v>0</v>
      </c>
      <c r="BF151" s="219">
        <f>IF(N151="snížená",J151,0)</f>
        <v>0</v>
      </c>
      <c r="BG151" s="219">
        <f>IF(N151="zákl. přenesená",J151,0)</f>
        <v>0</v>
      </c>
      <c r="BH151" s="219">
        <f>IF(N151="sníž. přenesená",J151,0)</f>
        <v>0</v>
      </c>
      <c r="BI151" s="219">
        <f>IF(N151="nulová",J151,0)</f>
        <v>0</v>
      </c>
      <c r="BJ151" s="14" t="s">
        <v>86</v>
      </c>
      <c r="BK151" s="219">
        <f>ROUND(I151*H151,2)</f>
        <v>0</v>
      </c>
      <c r="BL151" s="14" t="s">
        <v>161</v>
      </c>
      <c r="BM151" s="218" t="s">
        <v>499</v>
      </c>
    </row>
    <row r="152" s="11" customFormat="1" ht="22.8" customHeight="1">
      <c r="A152" s="11"/>
      <c r="B152" s="193"/>
      <c r="C152" s="194"/>
      <c r="D152" s="195" t="s">
        <v>77</v>
      </c>
      <c r="E152" s="231" t="s">
        <v>179</v>
      </c>
      <c r="F152" s="231" t="s">
        <v>349</v>
      </c>
      <c r="G152" s="194"/>
      <c r="H152" s="194"/>
      <c r="I152" s="197"/>
      <c r="J152" s="232">
        <f>BK152</f>
        <v>0</v>
      </c>
      <c r="K152" s="194"/>
      <c r="L152" s="199"/>
      <c r="M152" s="200"/>
      <c r="N152" s="201"/>
      <c r="O152" s="201"/>
      <c r="P152" s="202">
        <f>SUM(P153:P182)</f>
        <v>0</v>
      </c>
      <c r="Q152" s="201"/>
      <c r="R152" s="202">
        <f>SUM(R153:R182)</f>
        <v>2.7781362726999999</v>
      </c>
      <c r="S152" s="201"/>
      <c r="T152" s="203">
        <f>SUM(T153:T182)</f>
        <v>0.10000000000000001</v>
      </c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R152" s="204" t="s">
        <v>86</v>
      </c>
      <c r="AT152" s="205" t="s">
        <v>77</v>
      </c>
      <c r="AU152" s="205" t="s">
        <v>86</v>
      </c>
      <c r="AY152" s="204" t="s">
        <v>144</v>
      </c>
      <c r="BK152" s="206">
        <f>SUM(BK153:BK182)</f>
        <v>0</v>
      </c>
    </row>
    <row r="153" s="2" customFormat="1" ht="24.15" customHeight="1">
      <c r="A153" s="35"/>
      <c r="B153" s="36"/>
      <c r="C153" s="207" t="s">
        <v>325</v>
      </c>
      <c r="D153" s="207" t="s">
        <v>147</v>
      </c>
      <c r="E153" s="208" t="s">
        <v>685</v>
      </c>
      <c r="F153" s="209" t="s">
        <v>686</v>
      </c>
      <c r="G153" s="210" t="s">
        <v>234</v>
      </c>
      <c r="H153" s="211">
        <v>38.729999999999997</v>
      </c>
      <c r="I153" s="212"/>
      <c r="J153" s="213">
        <f>ROUND(I153*H153,2)</f>
        <v>0</v>
      </c>
      <c r="K153" s="209" t="s">
        <v>151</v>
      </c>
      <c r="L153" s="41"/>
      <c r="M153" s="214" t="s">
        <v>1</v>
      </c>
      <c r="N153" s="215" t="s">
        <v>43</v>
      </c>
      <c r="O153" s="88"/>
      <c r="P153" s="216">
        <f>O153*H153</f>
        <v>0</v>
      </c>
      <c r="Q153" s="216">
        <v>5.7999999999999995E-07</v>
      </c>
      <c r="R153" s="216">
        <f>Q153*H153</f>
        <v>2.2463399999999996E-05</v>
      </c>
      <c r="S153" s="216">
        <v>0</v>
      </c>
      <c r="T153" s="21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8" t="s">
        <v>161</v>
      </c>
      <c r="AT153" s="218" t="s">
        <v>147</v>
      </c>
      <c r="AU153" s="218" t="s">
        <v>88</v>
      </c>
      <c r="AY153" s="14" t="s">
        <v>144</v>
      </c>
      <c r="BE153" s="219">
        <f>IF(N153="základní",J153,0)</f>
        <v>0</v>
      </c>
      <c r="BF153" s="219">
        <f>IF(N153="snížená",J153,0)</f>
        <v>0</v>
      </c>
      <c r="BG153" s="219">
        <f>IF(N153="zákl. přenesená",J153,0)</f>
        <v>0</v>
      </c>
      <c r="BH153" s="219">
        <f>IF(N153="sníž. přenesená",J153,0)</f>
        <v>0</v>
      </c>
      <c r="BI153" s="219">
        <f>IF(N153="nulová",J153,0)</f>
        <v>0</v>
      </c>
      <c r="BJ153" s="14" t="s">
        <v>86</v>
      </c>
      <c r="BK153" s="219">
        <f>ROUND(I153*H153,2)</f>
        <v>0</v>
      </c>
      <c r="BL153" s="14" t="s">
        <v>161</v>
      </c>
      <c r="BM153" s="218" t="s">
        <v>687</v>
      </c>
    </row>
    <row r="154" s="2" customFormat="1" ht="24.15" customHeight="1">
      <c r="A154" s="35"/>
      <c r="B154" s="36"/>
      <c r="C154" s="233" t="s">
        <v>329</v>
      </c>
      <c r="D154" s="233" t="s">
        <v>307</v>
      </c>
      <c r="E154" s="234" t="s">
        <v>688</v>
      </c>
      <c r="F154" s="235" t="s">
        <v>689</v>
      </c>
      <c r="G154" s="236" t="s">
        <v>234</v>
      </c>
      <c r="H154" s="237">
        <v>39.505000000000003</v>
      </c>
      <c r="I154" s="238"/>
      <c r="J154" s="239">
        <f>ROUND(I154*H154,2)</f>
        <v>0</v>
      </c>
      <c r="K154" s="235" t="s">
        <v>274</v>
      </c>
      <c r="L154" s="240"/>
      <c r="M154" s="241" t="s">
        <v>1</v>
      </c>
      <c r="N154" s="242" t="s">
        <v>43</v>
      </c>
      <c r="O154" s="88"/>
      <c r="P154" s="216">
        <f>O154*H154</f>
        <v>0</v>
      </c>
      <c r="Q154" s="216">
        <v>0.033500000000000002</v>
      </c>
      <c r="R154" s="216">
        <f>Q154*H154</f>
        <v>1.3234175000000001</v>
      </c>
      <c r="S154" s="216">
        <v>0</v>
      </c>
      <c r="T154" s="21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8" t="s">
        <v>179</v>
      </c>
      <c r="AT154" s="218" t="s">
        <v>307</v>
      </c>
      <c r="AU154" s="218" t="s">
        <v>88</v>
      </c>
      <c r="AY154" s="14" t="s">
        <v>144</v>
      </c>
      <c r="BE154" s="219">
        <f>IF(N154="základní",J154,0)</f>
        <v>0</v>
      </c>
      <c r="BF154" s="219">
        <f>IF(N154="snížená",J154,0)</f>
        <v>0</v>
      </c>
      <c r="BG154" s="219">
        <f>IF(N154="zákl. přenesená",J154,0)</f>
        <v>0</v>
      </c>
      <c r="BH154" s="219">
        <f>IF(N154="sníž. přenesená",J154,0)</f>
        <v>0</v>
      </c>
      <c r="BI154" s="219">
        <f>IF(N154="nulová",J154,0)</f>
        <v>0</v>
      </c>
      <c r="BJ154" s="14" t="s">
        <v>86</v>
      </c>
      <c r="BK154" s="219">
        <f>ROUND(I154*H154,2)</f>
        <v>0</v>
      </c>
      <c r="BL154" s="14" t="s">
        <v>161</v>
      </c>
      <c r="BM154" s="218" t="s">
        <v>690</v>
      </c>
    </row>
    <row r="155" s="2" customFormat="1" ht="24.15" customHeight="1">
      <c r="A155" s="35"/>
      <c r="B155" s="36"/>
      <c r="C155" s="207" t="s">
        <v>333</v>
      </c>
      <c r="D155" s="207" t="s">
        <v>147</v>
      </c>
      <c r="E155" s="208" t="s">
        <v>515</v>
      </c>
      <c r="F155" s="209" t="s">
        <v>516</v>
      </c>
      <c r="G155" s="210" t="s">
        <v>177</v>
      </c>
      <c r="H155" s="211">
        <v>5</v>
      </c>
      <c r="I155" s="212"/>
      <c r="J155" s="213">
        <f>ROUND(I155*H155,2)</f>
        <v>0</v>
      </c>
      <c r="K155" s="209" t="s">
        <v>151</v>
      </c>
      <c r="L155" s="41"/>
      <c r="M155" s="214" t="s">
        <v>1</v>
      </c>
      <c r="N155" s="215" t="s">
        <v>43</v>
      </c>
      <c r="O155" s="88"/>
      <c r="P155" s="216">
        <f>O155*H155</f>
        <v>0</v>
      </c>
      <c r="Q155" s="216">
        <v>0</v>
      </c>
      <c r="R155" s="216">
        <f>Q155*H155</f>
        <v>0</v>
      </c>
      <c r="S155" s="216">
        <v>0</v>
      </c>
      <c r="T155" s="21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8" t="s">
        <v>161</v>
      </c>
      <c r="AT155" s="218" t="s">
        <v>147</v>
      </c>
      <c r="AU155" s="218" t="s">
        <v>88</v>
      </c>
      <c r="AY155" s="14" t="s">
        <v>144</v>
      </c>
      <c r="BE155" s="219">
        <f>IF(N155="základní",J155,0)</f>
        <v>0</v>
      </c>
      <c r="BF155" s="219">
        <f>IF(N155="snížená",J155,0)</f>
        <v>0</v>
      </c>
      <c r="BG155" s="219">
        <f>IF(N155="zákl. přenesená",J155,0)</f>
        <v>0</v>
      </c>
      <c r="BH155" s="219">
        <f>IF(N155="sníž. přenesená",J155,0)</f>
        <v>0</v>
      </c>
      <c r="BI155" s="219">
        <f>IF(N155="nulová",J155,0)</f>
        <v>0</v>
      </c>
      <c r="BJ155" s="14" t="s">
        <v>86</v>
      </c>
      <c r="BK155" s="219">
        <f>ROUND(I155*H155,2)</f>
        <v>0</v>
      </c>
      <c r="BL155" s="14" t="s">
        <v>161</v>
      </c>
      <c r="BM155" s="218" t="s">
        <v>517</v>
      </c>
    </row>
    <row r="156" s="2" customFormat="1" ht="24.15" customHeight="1">
      <c r="A156" s="35"/>
      <c r="B156" s="36"/>
      <c r="C156" s="233" t="s">
        <v>337</v>
      </c>
      <c r="D156" s="233" t="s">
        <v>307</v>
      </c>
      <c r="E156" s="234" t="s">
        <v>691</v>
      </c>
      <c r="F156" s="235" t="s">
        <v>692</v>
      </c>
      <c r="G156" s="236" t="s">
        <v>177</v>
      </c>
      <c r="H156" s="237">
        <v>8</v>
      </c>
      <c r="I156" s="238"/>
      <c r="J156" s="239">
        <f>ROUND(I156*H156,2)</f>
        <v>0</v>
      </c>
      <c r="K156" s="235" t="s">
        <v>274</v>
      </c>
      <c r="L156" s="240"/>
      <c r="M156" s="241" t="s">
        <v>1</v>
      </c>
      <c r="N156" s="242" t="s">
        <v>43</v>
      </c>
      <c r="O156" s="88"/>
      <c r="P156" s="216">
        <f>O156*H156</f>
        <v>0</v>
      </c>
      <c r="Q156" s="216">
        <v>0.0167</v>
      </c>
      <c r="R156" s="216">
        <f>Q156*H156</f>
        <v>0.1336</v>
      </c>
      <c r="S156" s="216">
        <v>0</v>
      </c>
      <c r="T156" s="21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8" t="s">
        <v>179</v>
      </c>
      <c r="AT156" s="218" t="s">
        <v>307</v>
      </c>
      <c r="AU156" s="218" t="s">
        <v>88</v>
      </c>
      <c r="AY156" s="14" t="s">
        <v>144</v>
      </c>
      <c r="BE156" s="219">
        <f>IF(N156="základní",J156,0)</f>
        <v>0</v>
      </c>
      <c r="BF156" s="219">
        <f>IF(N156="snížená",J156,0)</f>
        <v>0</v>
      </c>
      <c r="BG156" s="219">
        <f>IF(N156="zákl. přenesená",J156,0)</f>
        <v>0</v>
      </c>
      <c r="BH156" s="219">
        <f>IF(N156="sníž. přenesená",J156,0)</f>
        <v>0</v>
      </c>
      <c r="BI156" s="219">
        <f>IF(N156="nulová",J156,0)</f>
        <v>0</v>
      </c>
      <c r="BJ156" s="14" t="s">
        <v>86</v>
      </c>
      <c r="BK156" s="219">
        <f>ROUND(I156*H156,2)</f>
        <v>0</v>
      </c>
      <c r="BL156" s="14" t="s">
        <v>161</v>
      </c>
      <c r="BM156" s="218" t="s">
        <v>693</v>
      </c>
    </row>
    <row r="157" s="2" customFormat="1" ht="16.5" customHeight="1">
      <c r="A157" s="35"/>
      <c r="B157" s="36"/>
      <c r="C157" s="233" t="s">
        <v>341</v>
      </c>
      <c r="D157" s="233" t="s">
        <v>307</v>
      </c>
      <c r="E157" s="234" t="s">
        <v>527</v>
      </c>
      <c r="F157" s="235" t="s">
        <v>694</v>
      </c>
      <c r="G157" s="236" t="s">
        <v>177</v>
      </c>
      <c r="H157" s="237">
        <v>2</v>
      </c>
      <c r="I157" s="238"/>
      <c r="J157" s="239">
        <f>ROUND(I157*H157,2)</f>
        <v>0</v>
      </c>
      <c r="K157" s="235" t="s">
        <v>1</v>
      </c>
      <c r="L157" s="240"/>
      <c r="M157" s="241" t="s">
        <v>1</v>
      </c>
      <c r="N157" s="242" t="s">
        <v>43</v>
      </c>
      <c r="O157" s="88"/>
      <c r="P157" s="216">
        <f>O157*H157</f>
        <v>0</v>
      </c>
      <c r="Q157" s="216">
        <v>0.0040000000000000001</v>
      </c>
      <c r="R157" s="216">
        <f>Q157*H157</f>
        <v>0.0080000000000000002</v>
      </c>
      <c r="S157" s="216">
        <v>0</v>
      </c>
      <c r="T157" s="21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8" t="s">
        <v>179</v>
      </c>
      <c r="AT157" s="218" t="s">
        <v>307</v>
      </c>
      <c r="AU157" s="218" t="s">
        <v>88</v>
      </c>
      <c r="AY157" s="14" t="s">
        <v>144</v>
      </c>
      <c r="BE157" s="219">
        <f>IF(N157="základní",J157,0)</f>
        <v>0</v>
      </c>
      <c r="BF157" s="219">
        <f>IF(N157="snížená",J157,0)</f>
        <v>0</v>
      </c>
      <c r="BG157" s="219">
        <f>IF(N157="zákl. přenesená",J157,0)</f>
        <v>0</v>
      </c>
      <c r="BH157" s="219">
        <f>IF(N157="sníž. přenesená",J157,0)</f>
        <v>0</v>
      </c>
      <c r="BI157" s="219">
        <f>IF(N157="nulová",J157,0)</f>
        <v>0</v>
      </c>
      <c r="BJ157" s="14" t="s">
        <v>86</v>
      </c>
      <c r="BK157" s="219">
        <f>ROUND(I157*H157,2)</f>
        <v>0</v>
      </c>
      <c r="BL157" s="14" t="s">
        <v>161</v>
      </c>
      <c r="BM157" s="218" t="s">
        <v>529</v>
      </c>
    </row>
    <row r="158" s="2" customFormat="1">
      <c r="A158" s="35"/>
      <c r="B158" s="36"/>
      <c r="C158" s="37"/>
      <c r="D158" s="243" t="s">
        <v>530</v>
      </c>
      <c r="E158" s="37"/>
      <c r="F158" s="244" t="s">
        <v>531</v>
      </c>
      <c r="G158" s="37"/>
      <c r="H158" s="37"/>
      <c r="I158" s="245"/>
      <c r="J158" s="37"/>
      <c r="K158" s="37"/>
      <c r="L158" s="41"/>
      <c r="M158" s="246"/>
      <c r="N158" s="247"/>
      <c r="O158" s="88"/>
      <c r="P158" s="88"/>
      <c r="Q158" s="88"/>
      <c r="R158" s="88"/>
      <c r="S158" s="88"/>
      <c r="T158" s="89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T158" s="14" t="s">
        <v>530</v>
      </c>
      <c r="AU158" s="14" t="s">
        <v>88</v>
      </c>
    </row>
    <row r="159" s="2" customFormat="1" ht="16.5" customHeight="1">
      <c r="A159" s="35"/>
      <c r="B159" s="36"/>
      <c r="C159" s="233" t="s">
        <v>345</v>
      </c>
      <c r="D159" s="233" t="s">
        <v>307</v>
      </c>
      <c r="E159" s="234" t="s">
        <v>532</v>
      </c>
      <c r="F159" s="235" t="s">
        <v>695</v>
      </c>
      <c r="G159" s="236" t="s">
        <v>177</v>
      </c>
      <c r="H159" s="237">
        <v>6</v>
      </c>
      <c r="I159" s="238"/>
      <c r="J159" s="239">
        <f>ROUND(I159*H159,2)</f>
        <v>0</v>
      </c>
      <c r="K159" s="235" t="s">
        <v>1</v>
      </c>
      <c r="L159" s="240"/>
      <c r="M159" s="241" t="s">
        <v>1</v>
      </c>
      <c r="N159" s="242" t="s">
        <v>43</v>
      </c>
      <c r="O159" s="88"/>
      <c r="P159" s="216">
        <f>O159*H159</f>
        <v>0</v>
      </c>
      <c r="Q159" s="216">
        <v>0.0040000000000000001</v>
      </c>
      <c r="R159" s="216">
        <f>Q159*H159</f>
        <v>0.024</v>
      </c>
      <c r="S159" s="216">
        <v>0</v>
      </c>
      <c r="T159" s="21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8" t="s">
        <v>179</v>
      </c>
      <c r="AT159" s="218" t="s">
        <v>307</v>
      </c>
      <c r="AU159" s="218" t="s">
        <v>88</v>
      </c>
      <c r="AY159" s="14" t="s">
        <v>144</v>
      </c>
      <c r="BE159" s="219">
        <f>IF(N159="základní",J159,0)</f>
        <v>0</v>
      </c>
      <c r="BF159" s="219">
        <f>IF(N159="snížená",J159,0)</f>
        <v>0</v>
      </c>
      <c r="BG159" s="219">
        <f>IF(N159="zákl. přenesená",J159,0)</f>
        <v>0</v>
      </c>
      <c r="BH159" s="219">
        <f>IF(N159="sníž. přenesená",J159,0)</f>
        <v>0</v>
      </c>
      <c r="BI159" s="219">
        <f>IF(N159="nulová",J159,0)</f>
        <v>0</v>
      </c>
      <c r="BJ159" s="14" t="s">
        <v>86</v>
      </c>
      <c r="BK159" s="219">
        <f>ROUND(I159*H159,2)</f>
        <v>0</v>
      </c>
      <c r="BL159" s="14" t="s">
        <v>161</v>
      </c>
      <c r="BM159" s="218" t="s">
        <v>534</v>
      </c>
    </row>
    <row r="160" s="2" customFormat="1">
      <c r="A160" s="35"/>
      <c r="B160" s="36"/>
      <c r="C160" s="37"/>
      <c r="D160" s="243" t="s">
        <v>530</v>
      </c>
      <c r="E160" s="37"/>
      <c r="F160" s="244" t="s">
        <v>531</v>
      </c>
      <c r="G160" s="37"/>
      <c r="H160" s="37"/>
      <c r="I160" s="245"/>
      <c r="J160" s="37"/>
      <c r="K160" s="37"/>
      <c r="L160" s="41"/>
      <c r="M160" s="246"/>
      <c r="N160" s="247"/>
      <c r="O160" s="88"/>
      <c r="P160" s="88"/>
      <c r="Q160" s="88"/>
      <c r="R160" s="88"/>
      <c r="S160" s="88"/>
      <c r="T160" s="89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T160" s="14" t="s">
        <v>530</v>
      </c>
      <c r="AU160" s="14" t="s">
        <v>88</v>
      </c>
    </row>
    <row r="161" s="2" customFormat="1" ht="16.5" customHeight="1">
      <c r="A161" s="35"/>
      <c r="B161" s="36"/>
      <c r="C161" s="233" t="s">
        <v>350</v>
      </c>
      <c r="D161" s="233" t="s">
        <v>307</v>
      </c>
      <c r="E161" s="234" t="s">
        <v>696</v>
      </c>
      <c r="F161" s="235" t="s">
        <v>697</v>
      </c>
      <c r="G161" s="236" t="s">
        <v>177</v>
      </c>
      <c r="H161" s="237">
        <v>2</v>
      </c>
      <c r="I161" s="238"/>
      <c r="J161" s="239">
        <f>ROUND(I161*H161,2)</f>
        <v>0</v>
      </c>
      <c r="K161" s="235" t="s">
        <v>1</v>
      </c>
      <c r="L161" s="240"/>
      <c r="M161" s="241" t="s">
        <v>1</v>
      </c>
      <c r="N161" s="242" t="s">
        <v>43</v>
      </c>
      <c r="O161" s="88"/>
      <c r="P161" s="216">
        <f>O161*H161</f>
        <v>0</v>
      </c>
      <c r="Q161" s="216">
        <v>0.0040000000000000001</v>
      </c>
      <c r="R161" s="216">
        <f>Q161*H161</f>
        <v>0.0080000000000000002</v>
      </c>
      <c r="S161" s="216">
        <v>0</v>
      </c>
      <c r="T161" s="21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8" t="s">
        <v>179</v>
      </c>
      <c r="AT161" s="218" t="s">
        <v>307</v>
      </c>
      <c r="AU161" s="218" t="s">
        <v>88</v>
      </c>
      <c r="AY161" s="14" t="s">
        <v>144</v>
      </c>
      <c r="BE161" s="219">
        <f>IF(N161="základní",J161,0)</f>
        <v>0</v>
      </c>
      <c r="BF161" s="219">
        <f>IF(N161="snížená",J161,0)</f>
        <v>0</v>
      </c>
      <c r="BG161" s="219">
        <f>IF(N161="zákl. přenesená",J161,0)</f>
        <v>0</v>
      </c>
      <c r="BH161" s="219">
        <f>IF(N161="sníž. přenesená",J161,0)</f>
        <v>0</v>
      </c>
      <c r="BI161" s="219">
        <f>IF(N161="nulová",J161,0)</f>
        <v>0</v>
      </c>
      <c r="BJ161" s="14" t="s">
        <v>86</v>
      </c>
      <c r="BK161" s="219">
        <f>ROUND(I161*H161,2)</f>
        <v>0</v>
      </c>
      <c r="BL161" s="14" t="s">
        <v>161</v>
      </c>
      <c r="BM161" s="218" t="s">
        <v>698</v>
      </c>
    </row>
    <row r="162" s="2" customFormat="1">
      <c r="A162" s="35"/>
      <c r="B162" s="36"/>
      <c r="C162" s="37"/>
      <c r="D162" s="243" t="s">
        <v>530</v>
      </c>
      <c r="E162" s="37"/>
      <c r="F162" s="244" t="s">
        <v>531</v>
      </c>
      <c r="G162" s="37"/>
      <c r="H162" s="37"/>
      <c r="I162" s="245"/>
      <c r="J162" s="37"/>
      <c r="K162" s="37"/>
      <c r="L162" s="41"/>
      <c r="M162" s="246"/>
      <c r="N162" s="247"/>
      <c r="O162" s="88"/>
      <c r="P162" s="88"/>
      <c r="Q162" s="88"/>
      <c r="R162" s="88"/>
      <c r="S162" s="88"/>
      <c r="T162" s="89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T162" s="14" t="s">
        <v>530</v>
      </c>
      <c r="AU162" s="14" t="s">
        <v>88</v>
      </c>
    </row>
    <row r="163" s="2" customFormat="1" ht="24.15" customHeight="1">
      <c r="A163" s="35"/>
      <c r="B163" s="36"/>
      <c r="C163" s="207" t="s">
        <v>354</v>
      </c>
      <c r="D163" s="207" t="s">
        <v>147</v>
      </c>
      <c r="E163" s="208" t="s">
        <v>535</v>
      </c>
      <c r="F163" s="209" t="s">
        <v>536</v>
      </c>
      <c r="G163" s="210" t="s">
        <v>177</v>
      </c>
      <c r="H163" s="211">
        <v>1</v>
      </c>
      <c r="I163" s="212"/>
      <c r="J163" s="213">
        <f>ROUND(I163*H163,2)</f>
        <v>0</v>
      </c>
      <c r="K163" s="209" t="s">
        <v>151</v>
      </c>
      <c r="L163" s="41"/>
      <c r="M163" s="214" t="s">
        <v>1</v>
      </c>
      <c r="N163" s="215" t="s">
        <v>43</v>
      </c>
      <c r="O163" s="88"/>
      <c r="P163" s="216">
        <f>O163*H163</f>
        <v>0</v>
      </c>
      <c r="Q163" s="216">
        <v>0.0037984999999999998</v>
      </c>
      <c r="R163" s="216">
        <f>Q163*H163</f>
        <v>0.0037984999999999998</v>
      </c>
      <c r="S163" s="216">
        <v>0</v>
      </c>
      <c r="T163" s="21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8" t="s">
        <v>161</v>
      </c>
      <c r="AT163" s="218" t="s">
        <v>147</v>
      </c>
      <c r="AU163" s="218" t="s">
        <v>88</v>
      </c>
      <c r="AY163" s="14" t="s">
        <v>144</v>
      </c>
      <c r="BE163" s="219">
        <f>IF(N163="základní",J163,0)</f>
        <v>0</v>
      </c>
      <c r="BF163" s="219">
        <f>IF(N163="snížená",J163,0)</f>
        <v>0</v>
      </c>
      <c r="BG163" s="219">
        <f>IF(N163="zákl. přenesená",J163,0)</f>
        <v>0</v>
      </c>
      <c r="BH163" s="219">
        <f>IF(N163="sníž. přenesená",J163,0)</f>
        <v>0</v>
      </c>
      <c r="BI163" s="219">
        <f>IF(N163="nulová",J163,0)</f>
        <v>0</v>
      </c>
      <c r="BJ163" s="14" t="s">
        <v>86</v>
      </c>
      <c r="BK163" s="219">
        <f>ROUND(I163*H163,2)</f>
        <v>0</v>
      </c>
      <c r="BL163" s="14" t="s">
        <v>161</v>
      </c>
      <c r="BM163" s="218" t="s">
        <v>537</v>
      </c>
    </row>
    <row r="164" s="2" customFormat="1" ht="37.8" customHeight="1">
      <c r="A164" s="35"/>
      <c r="B164" s="36"/>
      <c r="C164" s="233" t="s">
        <v>358</v>
      </c>
      <c r="D164" s="233" t="s">
        <v>307</v>
      </c>
      <c r="E164" s="234" t="s">
        <v>699</v>
      </c>
      <c r="F164" s="235" t="s">
        <v>700</v>
      </c>
      <c r="G164" s="236" t="s">
        <v>177</v>
      </c>
      <c r="H164" s="237">
        <v>1</v>
      </c>
      <c r="I164" s="238"/>
      <c r="J164" s="239">
        <f>ROUND(I164*H164,2)</f>
        <v>0</v>
      </c>
      <c r="K164" s="235" t="s">
        <v>274</v>
      </c>
      <c r="L164" s="240"/>
      <c r="M164" s="241" t="s">
        <v>1</v>
      </c>
      <c r="N164" s="242" t="s">
        <v>43</v>
      </c>
      <c r="O164" s="88"/>
      <c r="P164" s="216">
        <f>O164*H164</f>
        <v>0</v>
      </c>
      <c r="Q164" s="216">
        <v>0.029899999999999999</v>
      </c>
      <c r="R164" s="216">
        <f>Q164*H164</f>
        <v>0.029899999999999999</v>
      </c>
      <c r="S164" s="216">
        <v>0</v>
      </c>
      <c r="T164" s="21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8" t="s">
        <v>179</v>
      </c>
      <c r="AT164" s="218" t="s">
        <v>307</v>
      </c>
      <c r="AU164" s="218" t="s">
        <v>88</v>
      </c>
      <c r="AY164" s="14" t="s">
        <v>144</v>
      </c>
      <c r="BE164" s="219">
        <f>IF(N164="základní",J164,0)</f>
        <v>0</v>
      </c>
      <c r="BF164" s="219">
        <f>IF(N164="snížená",J164,0)</f>
        <v>0</v>
      </c>
      <c r="BG164" s="219">
        <f>IF(N164="zákl. přenesená",J164,0)</f>
        <v>0</v>
      </c>
      <c r="BH164" s="219">
        <f>IF(N164="sníž. přenesená",J164,0)</f>
        <v>0</v>
      </c>
      <c r="BI164" s="219">
        <f>IF(N164="nulová",J164,0)</f>
        <v>0</v>
      </c>
      <c r="BJ164" s="14" t="s">
        <v>86</v>
      </c>
      <c r="BK164" s="219">
        <f>ROUND(I164*H164,2)</f>
        <v>0</v>
      </c>
      <c r="BL164" s="14" t="s">
        <v>161</v>
      </c>
      <c r="BM164" s="218" t="s">
        <v>701</v>
      </c>
    </row>
    <row r="165" s="2" customFormat="1" ht="24.15" customHeight="1">
      <c r="A165" s="35"/>
      <c r="B165" s="36"/>
      <c r="C165" s="207" t="s">
        <v>362</v>
      </c>
      <c r="D165" s="207" t="s">
        <v>147</v>
      </c>
      <c r="E165" s="208" t="s">
        <v>702</v>
      </c>
      <c r="F165" s="209" t="s">
        <v>703</v>
      </c>
      <c r="G165" s="210" t="s">
        <v>177</v>
      </c>
      <c r="H165" s="211">
        <v>1</v>
      </c>
      <c r="I165" s="212"/>
      <c r="J165" s="213">
        <f>ROUND(I165*H165,2)</f>
        <v>0</v>
      </c>
      <c r="K165" s="209" t="s">
        <v>151</v>
      </c>
      <c r="L165" s="41"/>
      <c r="M165" s="214" t="s">
        <v>1</v>
      </c>
      <c r="N165" s="215" t="s">
        <v>43</v>
      </c>
      <c r="O165" s="88"/>
      <c r="P165" s="216">
        <f>O165*H165</f>
        <v>0</v>
      </c>
      <c r="Q165" s="216">
        <v>0.0044971000000000004</v>
      </c>
      <c r="R165" s="216">
        <f>Q165*H165</f>
        <v>0.0044971000000000004</v>
      </c>
      <c r="S165" s="216">
        <v>0</v>
      </c>
      <c r="T165" s="21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8" t="s">
        <v>161</v>
      </c>
      <c r="AT165" s="218" t="s">
        <v>147</v>
      </c>
      <c r="AU165" s="218" t="s">
        <v>88</v>
      </c>
      <c r="AY165" s="14" t="s">
        <v>144</v>
      </c>
      <c r="BE165" s="219">
        <f>IF(N165="základní",J165,0)</f>
        <v>0</v>
      </c>
      <c r="BF165" s="219">
        <f>IF(N165="snížená",J165,0)</f>
        <v>0</v>
      </c>
      <c r="BG165" s="219">
        <f>IF(N165="zákl. přenesená",J165,0)</f>
        <v>0</v>
      </c>
      <c r="BH165" s="219">
        <f>IF(N165="sníž. přenesená",J165,0)</f>
        <v>0</v>
      </c>
      <c r="BI165" s="219">
        <f>IF(N165="nulová",J165,0)</f>
        <v>0</v>
      </c>
      <c r="BJ165" s="14" t="s">
        <v>86</v>
      </c>
      <c r="BK165" s="219">
        <f>ROUND(I165*H165,2)</f>
        <v>0</v>
      </c>
      <c r="BL165" s="14" t="s">
        <v>161</v>
      </c>
      <c r="BM165" s="218" t="s">
        <v>704</v>
      </c>
    </row>
    <row r="166" s="2" customFormat="1" ht="37.8" customHeight="1">
      <c r="A166" s="35"/>
      <c r="B166" s="36"/>
      <c r="C166" s="233" t="s">
        <v>367</v>
      </c>
      <c r="D166" s="233" t="s">
        <v>307</v>
      </c>
      <c r="E166" s="234" t="s">
        <v>705</v>
      </c>
      <c r="F166" s="235" t="s">
        <v>706</v>
      </c>
      <c r="G166" s="236" t="s">
        <v>177</v>
      </c>
      <c r="H166" s="237">
        <v>1</v>
      </c>
      <c r="I166" s="238"/>
      <c r="J166" s="239">
        <f>ROUND(I166*H166,2)</f>
        <v>0</v>
      </c>
      <c r="K166" s="235" t="s">
        <v>274</v>
      </c>
      <c r="L166" s="240"/>
      <c r="M166" s="241" t="s">
        <v>1</v>
      </c>
      <c r="N166" s="242" t="s">
        <v>43</v>
      </c>
      <c r="O166" s="88"/>
      <c r="P166" s="216">
        <f>O166*H166</f>
        <v>0</v>
      </c>
      <c r="Q166" s="216">
        <v>0.0465</v>
      </c>
      <c r="R166" s="216">
        <f>Q166*H166</f>
        <v>0.0465</v>
      </c>
      <c r="S166" s="216">
        <v>0</v>
      </c>
      <c r="T166" s="21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8" t="s">
        <v>179</v>
      </c>
      <c r="AT166" s="218" t="s">
        <v>307</v>
      </c>
      <c r="AU166" s="218" t="s">
        <v>88</v>
      </c>
      <c r="AY166" s="14" t="s">
        <v>144</v>
      </c>
      <c r="BE166" s="219">
        <f>IF(N166="základní",J166,0)</f>
        <v>0</v>
      </c>
      <c r="BF166" s="219">
        <f>IF(N166="snížená",J166,0)</f>
        <v>0</v>
      </c>
      <c r="BG166" s="219">
        <f>IF(N166="zákl. přenesená",J166,0)</f>
        <v>0</v>
      </c>
      <c r="BH166" s="219">
        <f>IF(N166="sníž. přenesená",J166,0)</f>
        <v>0</v>
      </c>
      <c r="BI166" s="219">
        <f>IF(N166="nulová",J166,0)</f>
        <v>0</v>
      </c>
      <c r="BJ166" s="14" t="s">
        <v>86</v>
      </c>
      <c r="BK166" s="219">
        <f>ROUND(I166*H166,2)</f>
        <v>0</v>
      </c>
      <c r="BL166" s="14" t="s">
        <v>161</v>
      </c>
      <c r="BM166" s="218" t="s">
        <v>707</v>
      </c>
    </row>
    <row r="167" s="2" customFormat="1" ht="21.75" customHeight="1">
      <c r="A167" s="35"/>
      <c r="B167" s="36"/>
      <c r="C167" s="207" t="s">
        <v>373</v>
      </c>
      <c r="D167" s="207" t="s">
        <v>147</v>
      </c>
      <c r="E167" s="208" t="s">
        <v>662</v>
      </c>
      <c r="F167" s="209" t="s">
        <v>663</v>
      </c>
      <c r="G167" s="210" t="s">
        <v>177</v>
      </c>
      <c r="H167" s="211">
        <v>4</v>
      </c>
      <c r="I167" s="212"/>
      <c r="J167" s="213">
        <f>ROUND(I167*H167,2)</f>
        <v>0</v>
      </c>
      <c r="K167" s="209" t="s">
        <v>151</v>
      </c>
      <c r="L167" s="41"/>
      <c r="M167" s="214" t="s">
        <v>1</v>
      </c>
      <c r="N167" s="215" t="s">
        <v>43</v>
      </c>
      <c r="O167" s="88"/>
      <c r="P167" s="216">
        <f>O167*H167</f>
        <v>0</v>
      </c>
      <c r="Q167" s="216">
        <v>0.00295744</v>
      </c>
      <c r="R167" s="216">
        <f>Q167*H167</f>
        <v>0.01182976</v>
      </c>
      <c r="S167" s="216">
        <v>0</v>
      </c>
      <c r="T167" s="21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8" t="s">
        <v>161</v>
      </c>
      <c r="AT167" s="218" t="s">
        <v>147</v>
      </c>
      <c r="AU167" s="218" t="s">
        <v>88</v>
      </c>
      <c r="AY167" s="14" t="s">
        <v>144</v>
      </c>
      <c r="BE167" s="219">
        <f>IF(N167="základní",J167,0)</f>
        <v>0</v>
      </c>
      <c r="BF167" s="219">
        <f>IF(N167="snížená",J167,0)</f>
        <v>0</v>
      </c>
      <c r="BG167" s="219">
        <f>IF(N167="zákl. přenesená",J167,0)</f>
        <v>0</v>
      </c>
      <c r="BH167" s="219">
        <f>IF(N167="sníž. přenesená",J167,0)</f>
        <v>0</v>
      </c>
      <c r="BI167" s="219">
        <f>IF(N167="nulová",J167,0)</f>
        <v>0</v>
      </c>
      <c r="BJ167" s="14" t="s">
        <v>86</v>
      </c>
      <c r="BK167" s="219">
        <f>ROUND(I167*H167,2)</f>
        <v>0</v>
      </c>
      <c r="BL167" s="14" t="s">
        <v>161</v>
      </c>
      <c r="BM167" s="218" t="s">
        <v>708</v>
      </c>
    </row>
    <row r="168" s="2" customFormat="1" ht="24.15" customHeight="1">
      <c r="A168" s="35"/>
      <c r="B168" s="36"/>
      <c r="C168" s="233" t="s">
        <v>377</v>
      </c>
      <c r="D168" s="233" t="s">
        <v>307</v>
      </c>
      <c r="E168" s="234" t="s">
        <v>665</v>
      </c>
      <c r="F168" s="235" t="s">
        <v>666</v>
      </c>
      <c r="G168" s="236" t="s">
        <v>177</v>
      </c>
      <c r="H168" s="237">
        <v>4</v>
      </c>
      <c r="I168" s="238"/>
      <c r="J168" s="239">
        <f>ROUND(I168*H168,2)</f>
        <v>0</v>
      </c>
      <c r="K168" s="235" t="s">
        <v>274</v>
      </c>
      <c r="L168" s="240"/>
      <c r="M168" s="241" t="s">
        <v>1</v>
      </c>
      <c r="N168" s="242" t="s">
        <v>43</v>
      </c>
      <c r="O168" s="88"/>
      <c r="P168" s="216">
        <f>O168*H168</f>
        <v>0</v>
      </c>
      <c r="Q168" s="216">
        <v>0.045999999999999999</v>
      </c>
      <c r="R168" s="216">
        <f>Q168*H168</f>
        <v>0.184</v>
      </c>
      <c r="S168" s="216">
        <v>0</v>
      </c>
      <c r="T168" s="21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8" t="s">
        <v>179</v>
      </c>
      <c r="AT168" s="218" t="s">
        <v>307</v>
      </c>
      <c r="AU168" s="218" t="s">
        <v>88</v>
      </c>
      <c r="AY168" s="14" t="s">
        <v>144</v>
      </c>
      <c r="BE168" s="219">
        <f>IF(N168="základní",J168,0)</f>
        <v>0</v>
      </c>
      <c r="BF168" s="219">
        <f>IF(N168="snížená",J168,0)</f>
        <v>0</v>
      </c>
      <c r="BG168" s="219">
        <f>IF(N168="zákl. přenesená",J168,0)</f>
        <v>0</v>
      </c>
      <c r="BH168" s="219">
        <f>IF(N168="sníž. přenesená",J168,0)</f>
        <v>0</v>
      </c>
      <c r="BI168" s="219">
        <f>IF(N168="nulová",J168,0)</f>
        <v>0</v>
      </c>
      <c r="BJ168" s="14" t="s">
        <v>86</v>
      </c>
      <c r="BK168" s="219">
        <f>ROUND(I168*H168,2)</f>
        <v>0</v>
      </c>
      <c r="BL168" s="14" t="s">
        <v>161</v>
      </c>
      <c r="BM168" s="218" t="s">
        <v>709</v>
      </c>
    </row>
    <row r="169" s="2" customFormat="1" ht="21.75" customHeight="1">
      <c r="A169" s="35"/>
      <c r="B169" s="36"/>
      <c r="C169" s="207" t="s">
        <v>381</v>
      </c>
      <c r="D169" s="207" t="s">
        <v>147</v>
      </c>
      <c r="E169" s="208" t="s">
        <v>710</v>
      </c>
      <c r="F169" s="209" t="s">
        <v>711</v>
      </c>
      <c r="G169" s="210" t="s">
        <v>177</v>
      </c>
      <c r="H169" s="211">
        <v>2</v>
      </c>
      <c r="I169" s="212"/>
      <c r="J169" s="213">
        <f>ROUND(I169*H169,2)</f>
        <v>0</v>
      </c>
      <c r="K169" s="209" t="s">
        <v>151</v>
      </c>
      <c r="L169" s="41"/>
      <c r="M169" s="214" t="s">
        <v>1</v>
      </c>
      <c r="N169" s="215" t="s">
        <v>43</v>
      </c>
      <c r="O169" s="88"/>
      <c r="P169" s="216">
        <f>O169*H169</f>
        <v>0</v>
      </c>
      <c r="Q169" s="216">
        <v>0.0030074400000000001</v>
      </c>
      <c r="R169" s="216">
        <f>Q169*H169</f>
        <v>0.0060148800000000002</v>
      </c>
      <c r="S169" s="216">
        <v>0</v>
      </c>
      <c r="T169" s="21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8" t="s">
        <v>161</v>
      </c>
      <c r="AT169" s="218" t="s">
        <v>147</v>
      </c>
      <c r="AU169" s="218" t="s">
        <v>88</v>
      </c>
      <c r="AY169" s="14" t="s">
        <v>144</v>
      </c>
      <c r="BE169" s="219">
        <f>IF(N169="základní",J169,0)</f>
        <v>0</v>
      </c>
      <c r="BF169" s="219">
        <f>IF(N169="snížená",J169,0)</f>
        <v>0</v>
      </c>
      <c r="BG169" s="219">
        <f>IF(N169="zákl. přenesená",J169,0)</f>
        <v>0</v>
      </c>
      <c r="BH169" s="219">
        <f>IF(N169="sníž. přenesená",J169,0)</f>
        <v>0</v>
      </c>
      <c r="BI169" s="219">
        <f>IF(N169="nulová",J169,0)</f>
        <v>0</v>
      </c>
      <c r="BJ169" s="14" t="s">
        <v>86</v>
      </c>
      <c r="BK169" s="219">
        <f>ROUND(I169*H169,2)</f>
        <v>0</v>
      </c>
      <c r="BL169" s="14" t="s">
        <v>161</v>
      </c>
      <c r="BM169" s="218" t="s">
        <v>712</v>
      </c>
    </row>
    <row r="170" s="2" customFormat="1" ht="24.15" customHeight="1">
      <c r="A170" s="35"/>
      <c r="B170" s="36"/>
      <c r="C170" s="233" t="s">
        <v>385</v>
      </c>
      <c r="D170" s="233" t="s">
        <v>307</v>
      </c>
      <c r="E170" s="234" t="s">
        <v>713</v>
      </c>
      <c r="F170" s="235" t="s">
        <v>714</v>
      </c>
      <c r="G170" s="236" t="s">
        <v>177</v>
      </c>
      <c r="H170" s="237">
        <v>2</v>
      </c>
      <c r="I170" s="238"/>
      <c r="J170" s="239">
        <f>ROUND(I170*H170,2)</f>
        <v>0</v>
      </c>
      <c r="K170" s="235" t="s">
        <v>274</v>
      </c>
      <c r="L170" s="240"/>
      <c r="M170" s="241" t="s">
        <v>1</v>
      </c>
      <c r="N170" s="242" t="s">
        <v>43</v>
      </c>
      <c r="O170" s="88"/>
      <c r="P170" s="216">
        <f>O170*H170</f>
        <v>0</v>
      </c>
      <c r="Q170" s="216">
        <v>0.065000000000000002</v>
      </c>
      <c r="R170" s="216">
        <f>Q170*H170</f>
        <v>0.13</v>
      </c>
      <c r="S170" s="216">
        <v>0</v>
      </c>
      <c r="T170" s="21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8" t="s">
        <v>179</v>
      </c>
      <c r="AT170" s="218" t="s">
        <v>307</v>
      </c>
      <c r="AU170" s="218" t="s">
        <v>88</v>
      </c>
      <c r="AY170" s="14" t="s">
        <v>144</v>
      </c>
      <c r="BE170" s="219">
        <f>IF(N170="základní",J170,0)</f>
        <v>0</v>
      </c>
      <c r="BF170" s="219">
        <f>IF(N170="snížená",J170,0)</f>
        <v>0</v>
      </c>
      <c r="BG170" s="219">
        <f>IF(N170="zákl. přenesená",J170,0)</f>
        <v>0</v>
      </c>
      <c r="BH170" s="219">
        <f>IF(N170="sníž. přenesená",J170,0)</f>
        <v>0</v>
      </c>
      <c r="BI170" s="219">
        <f>IF(N170="nulová",J170,0)</f>
        <v>0</v>
      </c>
      <c r="BJ170" s="14" t="s">
        <v>86</v>
      </c>
      <c r="BK170" s="219">
        <f>ROUND(I170*H170,2)</f>
        <v>0</v>
      </c>
      <c r="BL170" s="14" t="s">
        <v>161</v>
      </c>
      <c r="BM170" s="218" t="s">
        <v>715</v>
      </c>
    </row>
    <row r="171" s="2" customFormat="1" ht="21.75" customHeight="1">
      <c r="A171" s="35"/>
      <c r="B171" s="36"/>
      <c r="C171" s="207" t="s">
        <v>389</v>
      </c>
      <c r="D171" s="207" t="s">
        <v>147</v>
      </c>
      <c r="E171" s="208" t="s">
        <v>716</v>
      </c>
      <c r="F171" s="209" t="s">
        <v>717</v>
      </c>
      <c r="G171" s="210" t="s">
        <v>234</v>
      </c>
      <c r="H171" s="211">
        <v>38.729999999999997</v>
      </c>
      <c r="I171" s="212"/>
      <c r="J171" s="213">
        <f>ROUND(I171*H171,2)</f>
        <v>0</v>
      </c>
      <c r="K171" s="209" t="s">
        <v>151</v>
      </c>
      <c r="L171" s="41"/>
      <c r="M171" s="214" t="s">
        <v>1</v>
      </c>
      <c r="N171" s="215" t="s">
        <v>43</v>
      </c>
      <c r="O171" s="88"/>
      <c r="P171" s="216">
        <f>O171*H171</f>
        <v>0</v>
      </c>
      <c r="Q171" s="216">
        <v>0</v>
      </c>
      <c r="R171" s="216">
        <f>Q171*H171</f>
        <v>0</v>
      </c>
      <c r="S171" s="216">
        <v>0</v>
      </c>
      <c r="T171" s="21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8" t="s">
        <v>161</v>
      </c>
      <c r="AT171" s="218" t="s">
        <v>147</v>
      </c>
      <c r="AU171" s="218" t="s">
        <v>88</v>
      </c>
      <c r="AY171" s="14" t="s">
        <v>144</v>
      </c>
      <c r="BE171" s="219">
        <f>IF(N171="základní",J171,0)</f>
        <v>0</v>
      </c>
      <c r="BF171" s="219">
        <f>IF(N171="snížená",J171,0)</f>
        <v>0</v>
      </c>
      <c r="BG171" s="219">
        <f>IF(N171="zákl. přenesená",J171,0)</f>
        <v>0</v>
      </c>
      <c r="BH171" s="219">
        <f>IF(N171="sníž. přenesená",J171,0)</f>
        <v>0</v>
      </c>
      <c r="BI171" s="219">
        <f>IF(N171="nulová",J171,0)</f>
        <v>0</v>
      </c>
      <c r="BJ171" s="14" t="s">
        <v>86</v>
      </c>
      <c r="BK171" s="219">
        <f>ROUND(I171*H171,2)</f>
        <v>0</v>
      </c>
      <c r="BL171" s="14" t="s">
        <v>161</v>
      </c>
      <c r="BM171" s="218" t="s">
        <v>718</v>
      </c>
    </row>
    <row r="172" s="2" customFormat="1" ht="24.15" customHeight="1">
      <c r="A172" s="35"/>
      <c r="B172" s="36"/>
      <c r="C172" s="207" t="s">
        <v>393</v>
      </c>
      <c r="D172" s="207" t="s">
        <v>147</v>
      </c>
      <c r="E172" s="208" t="s">
        <v>719</v>
      </c>
      <c r="F172" s="209" t="s">
        <v>720</v>
      </c>
      <c r="G172" s="210" t="s">
        <v>234</v>
      </c>
      <c r="H172" s="211">
        <v>38.729999999999997</v>
      </c>
      <c r="I172" s="212"/>
      <c r="J172" s="213">
        <f>ROUND(I172*H172,2)</f>
        <v>0</v>
      </c>
      <c r="K172" s="209" t="s">
        <v>151</v>
      </c>
      <c r="L172" s="41"/>
      <c r="M172" s="214" t="s">
        <v>1</v>
      </c>
      <c r="N172" s="215" t="s">
        <v>43</v>
      </c>
      <c r="O172" s="88"/>
      <c r="P172" s="216">
        <f>O172*H172</f>
        <v>0</v>
      </c>
      <c r="Q172" s="216">
        <v>1.4100000000000001E-06</v>
      </c>
      <c r="R172" s="216">
        <f>Q172*H172</f>
        <v>5.4609299999999999E-05</v>
      </c>
      <c r="S172" s="216">
        <v>0</v>
      </c>
      <c r="T172" s="21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8" t="s">
        <v>161</v>
      </c>
      <c r="AT172" s="218" t="s">
        <v>147</v>
      </c>
      <c r="AU172" s="218" t="s">
        <v>88</v>
      </c>
      <c r="AY172" s="14" t="s">
        <v>144</v>
      </c>
      <c r="BE172" s="219">
        <f>IF(N172="základní",J172,0)</f>
        <v>0</v>
      </c>
      <c r="BF172" s="219">
        <f>IF(N172="snížená",J172,0)</f>
        <v>0</v>
      </c>
      <c r="BG172" s="219">
        <f>IF(N172="zákl. přenesená",J172,0)</f>
        <v>0</v>
      </c>
      <c r="BH172" s="219">
        <f>IF(N172="sníž. přenesená",J172,0)</f>
        <v>0</v>
      </c>
      <c r="BI172" s="219">
        <f>IF(N172="nulová",J172,0)</f>
        <v>0</v>
      </c>
      <c r="BJ172" s="14" t="s">
        <v>86</v>
      </c>
      <c r="BK172" s="219">
        <f>ROUND(I172*H172,2)</f>
        <v>0</v>
      </c>
      <c r="BL172" s="14" t="s">
        <v>161</v>
      </c>
      <c r="BM172" s="218" t="s">
        <v>721</v>
      </c>
    </row>
    <row r="173" s="2" customFormat="1" ht="24.15" customHeight="1">
      <c r="A173" s="35"/>
      <c r="B173" s="36"/>
      <c r="C173" s="207" t="s">
        <v>397</v>
      </c>
      <c r="D173" s="207" t="s">
        <v>147</v>
      </c>
      <c r="E173" s="208" t="s">
        <v>562</v>
      </c>
      <c r="F173" s="209" t="s">
        <v>563</v>
      </c>
      <c r="G173" s="210" t="s">
        <v>177</v>
      </c>
      <c r="H173" s="211">
        <v>2</v>
      </c>
      <c r="I173" s="212"/>
      <c r="J173" s="213">
        <f>ROUND(I173*H173,2)</f>
        <v>0</v>
      </c>
      <c r="K173" s="209" t="s">
        <v>151</v>
      </c>
      <c r="L173" s="41"/>
      <c r="M173" s="214" t="s">
        <v>1</v>
      </c>
      <c r="N173" s="215" t="s">
        <v>43</v>
      </c>
      <c r="O173" s="88"/>
      <c r="P173" s="216">
        <f>O173*H173</f>
        <v>0</v>
      </c>
      <c r="Q173" s="216">
        <v>0</v>
      </c>
      <c r="R173" s="216">
        <f>Q173*H173</f>
        <v>0</v>
      </c>
      <c r="S173" s="216">
        <v>0.050000000000000003</v>
      </c>
      <c r="T173" s="217">
        <f>S173*H173</f>
        <v>0.10000000000000001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8" t="s">
        <v>161</v>
      </c>
      <c r="AT173" s="218" t="s">
        <v>147</v>
      </c>
      <c r="AU173" s="218" t="s">
        <v>88</v>
      </c>
      <c r="AY173" s="14" t="s">
        <v>144</v>
      </c>
      <c r="BE173" s="219">
        <f>IF(N173="základní",J173,0)</f>
        <v>0</v>
      </c>
      <c r="BF173" s="219">
        <f>IF(N173="snížená",J173,0)</f>
        <v>0</v>
      </c>
      <c r="BG173" s="219">
        <f>IF(N173="zákl. přenesená",J173,0)</f>
        <v>0</v>
      </c>
      <c r="BH173" s="219">
        <f>IF(N173="sníž. přenesená",J173,0)</f>
        <v>0</v>
      </c>
      <c r="BI173" s="219">
        <f>IF(N173="nulová",J173,0)</f>
        <v>0</v>
      </c>
      <c r="BJ173" s="14" t="s">
        <v>86</v>
      </c>
      <c r="BK173" s="219">
        <f>ROUND(I173*H173,2)</f>
        <v>0</v>
      </c>
      <c r="BL173" s="14" t="s">
        <v>161</v>
      </c>
      <c r="BM173" s="218" t="s">
        <v>564</v>
      </c>
    </row>
    <row r="174" s="2" customFormat="1" ht="24.15" customHeight="1">
      <c r="A174" s="35"/>
      <c r="B174" s="36"/>
      <c r="C174" s="207" t="s">
        <v>403</v>
      </c>
      <c r="D174" s="207" t="s">
        <v>147</v>
      </c>
      <c r="E174" s="208" t="s">
        <v>565</v>
      </c>
      <c r="F174" s="209" t="s">
        <v>566</v>
      </c>
      <c r="G174" s="210" t="s">
        <v>370</v>
      </c>
      <c r="H174" s="211">
        <v>240</v>
      </c>
      <c r="I174" s="212"/>
      <c r="J174" s="213">
        <f>ROUND(I174*H174,2)</f>
        <v>0</v>
      </c>
      <c r="K174" s="209" t="s">
        <v>151</v>
      </c>
      <c r="L174" s="41"/>
      <c r="M174" s="214" t="s">
        <v>1</v>
      </c>
      <c r="N174" s="215" t="s">
        <v>43</v>
      </c>
      <c r="O174" s="88"/>
      <c r="P174" s="216">
        <f>O174*H174</f>
        <v>0</v>
      </c>
      <c r="Q174" s="216">
        <v>3.2634E-05</v>
      </c>
      <c r="R174" s="216">
        <f>Q174*H174</f>
        <v>0.0078321599999999995</v>
      </c>
      <c r="S174" s="216">
        <v>0</v>
      </c>
      <c r="T174" s="21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8" t="s">
        <v>161</v>
      </c>
      <c r="AT174" s="218" t="s">
        <v>147</v>
      </c>
      <c r="AU174" s="218" t="s">
        <v>88</v>
      </c>
      <c r="AY174" s="14" t="s">
        <v>144</v>
      </c>
      <c r="BE174" s="219">
        <f>IF(N174="základní",J174,0)</f>
        <v>0</v>
      </c>
      <c r="BF174" s="219">
        <f>IF(N174="snížená",J174,0)</f>
        <v>0</v>
      </c>
      <c r="BG174" s="219">
        <f>IF(N174="zákl. přenesená",J174,0)</f>
        <v>0</v>
      </c>
      <c r="BH174" s="219">
        <f>IF(N174="sníž. přenesená",J174,0)</f>
        <v>0</v>
      </c>
      <c r="BI174" s="219">
        <f>IF(N174="nulová",J174,0)</f>
        <v>0</v>
      </c>
      <c r="BJ174" s="14" t="s">
        <v>86</v>
      </c>
      <c r="BK174" s="219">
        <f>ROUND(I174*H174,2)</f>
        <v>0</v>
      </c>
      <c r="BL174" s="14" t="s">
        <v>161</v>
      </c>
      <c r="BM174" s="218" t="s">
        <v>567</v>
      </c>
    </row>
    <row r="175" s="2" customFormat="1" ht="16.5" customHeight="1">
      <c r="A175" s="35"/>
      <c r="B175" s="36"/>
      <c r="C175" s="207" t="s">
        <v>407</v>
      </c>
      <c r="D175" s="207" t="s">
        <v>147</v>
      </c>
      <c r="E175" s="208" t="s">
        <v>568</v>
      </c>
      <c r="F175" s="209" t="s">
        <v>569</v>
      </c>
      <c r="G175" s="210" t="s">
        <v>177</v>
      </c>
      <c r="H175" s="211">
        <v>6</v>
      </c>
      <c r="I175" s="212"/>
      <c r="J175" s="213">
        <f>ROUND(I175*H175,2)</f>
        <v>0</v>
      </c>
      <c r="K175" s="209" t="s">
        <v>151</v>
      </c>
      <c r="L175" s="41"/>
      <c r="M175" s="214" t="s">
        <v>1</v>
      </c>
      <c r="N175" s="215" t="s">
        <v>43</v>
      </c>
      <c r="O175" s="88"/>
      <c r="P175" s="216">
        <f>O175*H175</f>
        <v>0</v>
      </c>
      <c r="Q175" s="216">
        <v>0.12303160000000001</v>
      </c>
      <c r="R175" s="216">
        <f>Q175*H175</f>
        <v>0.7381896</v>
      </c>
      <c r="S175" s="216">
        <v>0</v>
      </c>
      <c r="T175" s="21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8" t="s">
        <v>161</v>
      </c>
      <c r="AT175" s="218" t="s">
        <v>147</v>
      </c>
      <c r="AU175" s="218" t="s">
        <v>88</v>
      </c>
      <c r="AY175" s="14" t="s">
        <v>144</v>
      </c>
      <c r="BE175" s="219">
        <f>IF(N175="základní",J175,0)</f>
        <v>0</v>
      </c>
      <c r="BF175" s="219">
        <f>IF(N175="snížená",J175,0)</f>
        <v>0</v>
      </c>
      <c r="BG175" s="219">
        <f>IF(N175="zákl. přenesená",J175,0)</f>
        <v>0</v>
      </c>
      <c r="BH175" s="219">
        <f>IF(N175="sníž. přenesená",J175,0)</f>
        <v>0</v>
      </c>
      <c r="BI175" s="219">
        <f>IF(N175="nulová",J175,0)</f>
        <v>0</v>
      </c>
      <c r="BJ175" s="14" t="s">
        <v>86</v>
      </c>
      <c r="BK175" s="219">
        <f>ROUND(I175*H175,2)</f>
        <v>0</v>
      </c>
      <c r="BL175" s="14" t="s">
        <v>161</v>
      </c>
      <c r="BM175" s="218" t="s">
        <v>570</v>
      </c>
    </row>
    <row r="176" s="2" customFormat="1" ht="16.5" customHeight="1">
      <c r="A176" s="35"/>
      <c r="B176" s="36"/>
      <c r="C176" s="233" t="s">
        <v>411</v>
      </c>
      <c r="D176" s="233" t="s">
        <v>307</v>
      </c>
      <c r="E176" s="234" t="s">
        <v>571</v>
      </c>
      <c r="F176" s="235" t="s">
        <v>572</v>
      </c>
      <c r="G176" s="236" t="s">
        <v>177</v>
      </c>
      <c r="H176" s="237">
        <v>6</v>
      </c>
      <c r="I176" s="238"/>
      <c r="J176" s="239">
        <f>ROUND(I176*H176,2)</f>
        <v>0</v>
      </c>
      <c r="K176" s="235" t="s">
        <v>1</v>
      </c>
      <c r="L176" s="240"/>
      <c r="M176" s="241" t="s">
        <v>1</v>
      </c>
      <c r="N176" s="242" t="s">
        <v>43</v>
      </c>
      <c r="O176" s="88"/>
      <c r="P176" s="216">
        <f>O176*H176</f>
        <v>0</v>
      </c>
      <c r="Q176" s="216">
        <v>0.013299999999999999</v>
      </c>
      <c r="R176" s="216">
        <f>Q176*H176</f>
        <v>0.079799999999999996</v>
      </c>
      <c r="S176" s="216">
        <v>0</v>
      </c>
      <c r="T176" s="21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8" t="s">
        <v>179</v>
      </c>
      <c r="AT176" s="218" t="s">
        <v>307</v>
      </c>
      <c r="AU176" s="218" t="s">
        <v>88</v>
      </c>
      <c r="AY176" s="14" t="s">
        <v>144</v>
      </c>
      <c r="BE176" s="219">
        <f>IF(N176="základní",J176,0)</f>
        <v>0</v>
      </c>
      <c r="BF176" s="219">
        <f>IF(N176="snížená",J176,0)</f>
        <v>0</v>
      </c>
      <c r="BG176" s="219">
        <f>IF(N176="zákl. přenesená",J176,0)</f>
        <v>0</v>
      </c>
      <c r="BH176" s="219">
        <f>IF(N176="sníž. přenesená",J176,0)</f>
        <v>0</v>
      </c>
      <c r="BI176" s="219">
        <f>IF(N176="nulová",J176,0)</f>
        <v>0</v>
      </c>
      <c r="BJ176" s="14" t="s">
        <v>86</v>
      </c>
      <c r="BK176" s="219">
        <f>ROUND(I176*H176,2)</f>
        <v>0</v>
      </c>
      <c r="BL176" s="14" t="s">
        <v>161</v>
      </c>
      <c r="BM176" s="218" t="s">
        <v>573</v>
      </c>
    </row>
    <row r="177" s="2" customFormat="1" ht="16.5" customHeight="1">
      <c r="A177" s="35"/>
      <c r="B177" s="36"/>
      <c r="C177" s="207" t="s">
        <v>415</v>
      </c>
      <c r="D177" s="207" t="s">
        <v>147</v>
      </c>
      <c r="E177" s="208" t="s">
        <v>575</v>
      </c>
      <c r="F177" s="209" t="s">
        <v>576</v>
      </c>
      <c r="G177" s="210" t="s">
        <v>177</v>
      </c>
      <c r="H177" s="211">
        <v>6</v>
      </c>
      <c r="I177" s="212"/>
      <c r="J177" s="213">
        <f>ROUND(I177*H177,2)</f>
        <v>0</v>
      </c>
      <c r="K177" s="209" t="s">
        <v>151</v>
      </c>
      <c r="L177" s="41"/>
      <c r="M177" s="214" t="s">
        <v>1</v>
      </c>
      <c r="N177" s="215" t="s">
        <v>43</v>
      </c>
      <c r="O177" s="88"/>
      <c r="P177" s="216">
        <f>O177*H177</f>
        <v>0</v>
      </c>
      <c r="Q177" s="216">
        <v>0</v>
      </c>
      <c r="R177" s="216">
        <f>Q177*H177</f>
        <v>0</v>
      </c>
      <c r="S177" s="216">
        <v>0</v>
      </c>
      <c r="T177" s="21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8" t="s">
        <v>213</v>
      </c>
      <c r="AT177" s="218" t="s">
        <v>147</v>
      </c>
      <c r="AU177" s="218" t="s">
        <v>88</v>
      </c>
      <c r="AY177" s="14" t="s">
        <v>144</v>
      </c>
      <c r="BE177" s="219">
        <f>IF(N177="základní",J177,0)</f>
        <v>0</v>
      </c>
      <c r="BF177" s="219">
        <f>IF(N177="snížená",J177,0)</f>
        <v>0</v>
      </c>
      <c r="BG177" s="219">
        <f>IF(N177="zákl. přenesená",J177,0)</f>
        <v>0</v>
      </c>
      <c r="BH177" s="219">
        <f>IF(N177="sníž. přenesená",J177,0)</f>
        <v>0</v>
      </c>
      <c r="BI177" s="219">
        <f>IF(N177="nulová",J177,0)</f>
        <v>0</v>
      </c>
      <c r="BJ177" s="14" t="s">
        <v>86</v>
      </c>
      <c r="BK177" s="219">
        <f>ROUND(I177*H177,2)</f>
        <v>0</v>
      </c>
      <c r="BL177" s="14" t="s">
        <v>213</v>
      </c>
      <c r="BM177" s="218" t="s">
        <v>577</v>
      </c>
    </row>
    <row r="178" s="2" customFormat="1" ht="16.5" customHeight="1">
      <c r="A178" s="35"/>
      <c r="B178" s="36"/>
      <c r="C178" s="233" t="s">
        <v>419</v>
      </c>
      <c r="D178" s="233" t="s">
        <v>307</v>
      </c>
      <c r="E178" s="234" t="s">
        <v>579</v>
      </c>
      <c r="F178" s="235" t="s">
        <v>580</v>
      </c>
      <c r="G178" s="236" t="s">
        <v>177</v>
      </c>
      <c r="H178" s="237">
        <v>6</v>
      </c>
      <c r="I178" s="238"/>
      <c r="J178" s="239">
        <f>ROUND(I178*H178,2)</f>
        <v>0</v>
      </c>
      <c r="K178" s="235" t="s">
        <v>248</v>
      </c>
      <c r="L178" s="240"/>
      <c r="M178" s="241" t="s">
        <v>1</v>
      </c>
      <c r="N178" s="242" t="s">
        <v>43</v>
      </c>
      <c r="O178" s="88"/>
      <c r="P178" s="216">
        <f>O178*H178</f>
        <v>0</v>
      </c>
      <c r="Q178" s="216">
        <v>0.0035000000000000001</v>
      </c>
      <c r="R178" s="216">
        <f>Q178*H178</f>
        <v>0.021000000000000001</v>
      </c>
      <c r="S178" s="216">
        <v>0</v>
      </c>
      <c r="T178" s="21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8" t="s">
        <v>345</v>
      </c>
      <c r="AT178" s="218" t="s">
        <v>307</v>
      </c>
      <c r="AU178" s="218" t="s">
        <v>88</v>
      </c>
      <c r="AY178" s="14" t="s">
        <v>144</v>
      </c>
      <c r="BE178" s="219">
        <f>IF(N178="základní",J178,0)</f>
        <v>0</v>
      </c>
      <c r="BF178" s="219">
        <f>IF(N178="snížená",J178,0)</f>
        <v>0</v>
      </c>
      <c r="BG178" s="219">
        <f>IF(N178="zákl. přenesená",J178,0)</f>
        <v>0</v>
      </c>
      <c r="BH178" s="219">
        <f>IF(N178="sníž. přenesená",J178,0)</f>
        <v>0</v>
      </c>
      <c r="BI178" s="219">
        <f>IF(N178="nulová",J178,0)</f>
        <v>0</v>
      </c>
      <c r="BJ178" s="14" t="s">
        <v>86</v>
      </c>
      <c r="BK178" s="219">
        <f>ROUND(I178*H178,2)</f>
        <v>0</v>
      </c>
      <c r="BL178" s="14" t="s">
        <v>213</v>
      </c>
      <c r="BM178" s="218" t="s">
        <v>581</v>
      </c>
    </row>
    <row r="179" s="2" customFormat="1" ht="24.15" customHeight="1">
      <c r="A179" s="35"/>
      <c r="B179" s="36"/>
      <c r="C179" s="233" t="s">
        <v>425</v>
      </c>
      <c r="D179" s="233" t="s">
        <v>307</v>
      </c>
      <c r="E179" s="234" t="s">
        <v>583</v>
      </c>
      <c r="F179" s="235" t="s">
        <v>584</v>
      </c>
      <c r="G179" s="236" t="s">
        <v>177</v>
      </c>
      <c r="H179" s="237">
        <v>6</v>
      </c>
      <c r="I179" s="238"/>
      <c r="J179" s="239">
        <f>ROUND(I179*H179,2)</f>
        <v>0</v>
      </c>
      <c r="K179" s="235" t="s">
        <v>274</v>
      </c>
      <c r="L179" s="240"/>
      <c r="M179" s="241" t="s">
        <v>1</v>
      </c>
      <c r="N179" s="242" t="s">
        <v>43</v>
      </c>
      <c r="O179" s="88"/>
      <c r="P179" s="216">
        <f>O179*H179</f>
        <v>0</v>
      </c>
      <c r="Q179" s="216">
        <v>0.00089999999999999998</v>
      </c>
      <c r="R179" s="216">
        <f>Q179*H179</f>
        <v>0.0054000000000000003</v>
      </c>
      <c r="S179" s="216">
        <v>0</v>
      </c>
      <c r="T179" s="21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8" t="s">
        <v>179</v>
      </c>
      <c r="AT179" s="218" t="s">
        <v>307</v>
      </c>
      <c r="AU179" s="218" t="s">
        <v>88</v>
      </c>
      <c r="AY179" s="14" t="s">
        <v>144</v>
      </c>
      <c r="BE179" s="219">
        <f>IF(N179="základní",J179,0)</f>
        <v>0</v>
      </c>
      <c r="BF179" s="219">
        <f>IF(N179="snížená",J179,0)</f>
        <v>0</v>
      </c>
      <c r="BG179" s="219">
        <f>IF(N179="zákl. přenesená",J179,0)</f>
        <v>0</v>
      </c>
      <c r="BH179" s="219">
        <f>IF(N179="sníž. přenesená",J179,0)</f>
        <v>0</v>
      </c>
      <c r="BI179" s="219">
        <f>IF(N179="nulová",J179,0)</f>
        <v>0</v>
      </c>
      <c r="BJ179" s="14" t="s">
        <v>86</v>
      </c>
      <c r="BK179" s="219">
        <f>ROUND(I179*H179,2)</f>
        <v>0</v>
      </c>
      <c r="BL179" s="14" t="s">
        <v>161</v>
      </c>
      <c r="BM179" s="218" t="s">
        <v>585</v>
      </c>
    </row>
    <row r="180" s="2" customFormat="1" ht="24.15" customHeight="1">
      <c r="A180" s="35"/>
      <c r="B180" s="36"/>
      <c r="C180" s="207" t="s">
        <v>574</v>
      </c>
      <c r="D180" s="207" t="s">
        <v>147</v>
      </c>
      <c r="E180" s="208" t="s">
        <v>587</v>
      </c>
      <c r="F180" s="209" t="s">
        <v>588</v>
      </c>
      <c r="G180" s="210" t="s">
        <v>177</v>
      </c>
      <c r="H180" s="211">
        <v>2</v>
      </c>
      <c r="I180" s="212"/>
      <c r="J180" s="213">
        <f>ROUND(I180*H180,2)</f>
        <v>0</v>
      </c>
      <c r="K180" s="209" t="s">
        <v>151</v>
      </c>
      <c r="L180" s="41"/>
      <c r="M180" s="214" t="s">
        <v>1</v>
      </c>
      <c r="N180" s="215" t="s">
        <v>43</v>
      </c>
      <c r="O180" s="88"/>
      <c r="P180" s="216">
        <f>O180*H180</f>
        <v>0</v>
      </c>
      <c r="Q180" s="216">
        <v>0.00015799999999999999</v>
      </c>
      <c r="R180" s="216">
        <f>Q180*H180</f>
        <v>0.00031599999999999998</v>
      </c>
      <c r="S180" s="216">
        <v>0</v>
      </c>
      <c r="T180" s="21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8" t="s">
        <v>161</v>
      </c>
      <c r="AT180" s="218" t="s">
        <v>147</v>
      </c>
      <c r="AU180" s="218" t="s">
        <v>88</v>
      </c>
      <c r="AY180" s="14" t="s">
        <v>144</v>
      </c>
      <c r="BE180" s="219">
        <f>IF(N180="základní",J180,0)</f>
        <v>0</v>
      </c>
      <c r="BF180" s="219">
        <f>IF(N180="snížená",J180,0)</f>
        <v>0</v>
      </c>
      <c r="BG180" s="219">
        <f>IF(N180="zákl. přenesená",J180,0)</f>
        <v>0</v>
      </c>
      <c r="BH180" s="219">
        <f>IF(N180="sníž. přenesená",J180,0)</f>
        <v>0</v>
      </c>
      <c r="BI180" s="219">
        <f>IF(N180="nulová",J180,0)</f>
        <v>0</v>
      </c>
      <c r="BJ180" s="14" t="s">
        <v>86</v>
      </c>
      <c r="BK180" s="219">
        <f>ROUND(I180*H180,2)</f>
        <v>0</v>
      </c>
      <c r="BL180" s="14" t="s">
        <v>161</v>
      </c>
      <c r="BM180" s="218" t="s">
        <v>589</v>
      </c>
    </row>
    <row r="181" s="2" customFormat="1" ht="16.5" customHeight="1">
      <c r="A181" s="35"/>
      <c r="B181" s="36"/>
      <c r="C181" s="207" t="s">
        <v>578</v>
      </c>
      <c r="D181" s="207" t="s">
        <v>147</v>
      </c>
      <c r="E181" s="208" t="s">
        <v>591</v>
      </c>
      <c r="F181" s="209" t="s">
        <v>592</v>
      </c>
      <c r="G181" s="210" t="s">
        <v>234</v>
      </c>
      <c r="H181" s="211">
        <v>45</v>
      </c>
      <c r="I181" s="212"/>
      <c r="J181" s="213">
        <f>ROUND(I181*H181,2)</f>
        <v>0</v>
      </c>
      <c r="K181" s="209" t="s">
        <v>151</v>
      </c>
      <c r="L181" s="41"/>
      <c r="M181" s="214" t="s">
        <v>1</v>
      </c>
      <c r="N181" s="215" t="s">
        <v>43</v>
      </c>
      <c r="O181" s="88"/>
      <c r="P181" s="216">
        <f>O181*H181</f>
        <v>0</v>
      </c>
      <c r="Q181" s="216">
        <v>0.00019236000000000001</v>
      </c>
      <c r="R181" s="216">
        <f>Q181*H181</f>
        <v>0.008656200000000001</v>
      </c>
      <c r="S181" s="216">
        <v>0</v>
      </c>
      <c r="T181" s="21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18" t="s">
        <v>161</v>
      </c>
      <c r="AT181" s="218" t="s">
        <v>147</v>
      </c>
      <c r="AU181" s="218" t="s">
        <v>88</v>
      </c>
      <c r="AY181" s="14" t="s">
        <v>144</v>
      </c>
      <c r="BE181" s="219">
        <f>IF(N181="základní",J181,0)</f>
        <v>0</v>
      </c>
      <c r="BF181" s="219">
        <f>IF(N181="snížená",J181,0)</f>
        <v>0</v>
      </c>
      <c r="BG181" s="219">
        <f>IF(N181="zákl. přenesená",J181,0)</f>
        <v>0</v>
      </c>
      <c r="BH181" s="219">
        <f>IF(N181="sníž. přenesená",J181,0)</f>
        <v>0</v>
      </c>
      <c r="BI181" s="219">
        <f>IF(N181="nulová",J181,0)</f>
        <v>0</v>
      </c>
      <c r="BJ181" s="14" t="s">
        <v>86</v>
      </c>
      <c r="BK181" s="219">
        <f>ROUND(I181*H181,2)</f>
        <v>0</v>
      </c>
      <c r="BL181" s="14" t="s">
        <v>161</v>
      </c>
      <c r="BM181" s="218" t="s">
        <v>593</v>
      </c>
    </row>
    <row r="182" s="2" customFormat="1" ht="21.75" customHeight="1">
      <c r="A182" s="35"/>
      <c r="B182" s="36"/>
      <c r="C182" s="207" t="s">
        <v>582</v>
      </c>
      <c r="D182" s="207" t="s">
        <v>147</v>
      </c>
      <c r="E182" s="208" t="s">
        <v>595</v>
      </c>
      <c r="F182" s="209" t="s">
        <v>596</v>
      </c>
      <c r="G182" s="210" t="s">
        <v>234</v>
      </c>
      <c r="H182" s="211">
        <v>45</v>
      </c>
      <c r="I182" s="212"/>
      <c r="J182" s="213">
        <f>ROUND(I182*H182,2)</f>
        <v>0</v>
      </c>
      <c r="K182" s="209" t="s">
        <v>151</v>
      </c>
      <c r="L182" s="41"/>
      <c r="M182" s="214" t="s">
        <v>1</v>
      </c>
      <c r="N182" s="215" t="s">
        <v>43</v>
      </c>
      <c r="O182" s="88"/>
      <c r="P182" s="216">
        <f>O182*H182</f>
        <v>0</v>
      </c>
      <c r="Q182" s="216">
        <v>7.3499999999999998E-05</v>
      </c>
      <c r="R182" s="216">
        <f>Q182*H182</f>
        <v>0.0033074999999999997</v>
      </c>
      <c r="S182" s="216">
        <v>0</v>
      </c>
      <c r="T182" s="21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8" t="s">
        <v>161</v>
      </c>
      <c r="AT182" s="218" t="s">
        <v>147</v>
      </c>
      <c r="AU182" s="218" t="s">
        <v>88</v>
      </c>
      <c r="AY182" s="14" t="s">
        <v>144</v>
      </c>
      <c r="BE182" s="219">
        <f>IF(N182="základní",J182,0)</f>
        <v>0</v>
      </c>
      <c r="BF182" s="219">
        <f>IF(N182="snížená",J182,0)</f>
        <v>0</v>
      </c>
      <c r="BG182" s="219">
        <f>IF(N182="zákl. přenesená",J182,0)</f>
        <v>0</v>
      </c>
      <c r="BH182" s="219">
        <f>IF(N182="sníž. přenesená",J182,0)</f>
        <v>0</v>
      </c>
      <c r="BI182" s="219">
        <f>IF(N182="nulová",J182,0)</f>
        <v>0</v>
      </c>
      <c r="BJ182" s="14" t="s">
        <v>86</v>
      </c>
      <c r="BK182" s="219">
        <f>ROUND(I182*H182,2)</f>
        <v>0</v>
      </c>
      <c r="BL182" s="14" t="s">
        <v>161</v>
      </c>
      <c r="BM182" s="218" t="s">
        <v>597</v>
      </c>
    </row>
    <row r="183" s="11" customFormat="1" ht="22.8" customHeight="1">
      <c r="A183" s="11"/>
      <c r="B183" s="193"/>
      <c r="C183" s="194"/>
      <c r="D183" s="195" t="s">
        <v>77</v>
      </c>
      <c r="E183" s="231" t="s">
        <v>183</v>
      </c>
      <c r="F183" s="231" t="s">
        <v>366</v>
      </c>
      <c r="G183" s="194"/>
      <c r="H183" s="194"/>
      <c r="I183" s="197"/>
      <c r="J183" s="232">
        <f>BK183</f>
        <v>0</v>
      </c>
      <c r="K183" s="194"/>
      <c r="L183" s="199"/>
      <c r="M183" s="200"/>
      <c r="N183" s="201"/>
      <c r="O183" s="201"/>
      <c r="P183" s="202">
        <f>SUM(P184:P193)</f>
        <v>0</v>
      </c>
      <c r="Q183" s="201"/>
      <c r="R183" s="202">
        <f>SUM(R184:R193)</f>
        <v>0.21351539999999999</v>
      </c>
      <c r="S183" s="201"/>
      <c r="T183" s="203">
        <f>SUM(T184:T193)</f>
        <v>0</v>
      </c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R183" s="204" t="s">
        <v>86</v>
      </c>
      <c r="AT183" s="205" t="s">
        <v>77</v>
      </c>
      <c r="AU183" s="205" t="s">
        <v>86</v>
      </c>
      <c r="AY183" s="204" t="s">
        <v>144</v>
      </c>
      <c r="BK183" s="206">
        <f>SUM(BK184:BK193)</f>
        <v>0</v>
      </c>
    </row>
    <row r="184" s="2" customFormat="1" ht="24.15" customHeight="1">
      <c r="A184" s="35"/>
      <c r="B184" s="36"/>
      <c r="C184" s="207" t="s">
        <v>586</v>
      </c>
      <c r="D184" s="207" t="s">
        <v>147</v>
      </c>
      <c r="E184" s="208" t="s">
        <v>623</v>
      </c>
      <c r="F184" s="209" t="s">
        <v>624</v>
      </c>
      <c r="G184" s="210" t="s">
        <v>234</v>
      </c>
      <c r="H184" s="211">
        <v>2</v>
      </c>
      <c r="I184" s="212"/>
      <c r="J184" s="213">
        <f>ROUND(I184*H184,2)</f>
        <v>0</v>
      </c>
      <c r="K184" s="209" t="s">
        <v>151</v>
      </c>
      <c r="L184" s="41"/>
      <c r="M184" s="214" t="s">
        <v>1</v>
      </c>
      <c r="N184" s="215" t="s">
        <v>43</v>
      </c>
      <c r="O184" s="88"/>
      <c r="P184" s="216">
        <f>O184*H184</f>
        <v>0</v>
      </c>
      <c r="Q184" s="216">
        <v>0.0086767000000000007</v>
      </c>
      <c r="R184" s="216">
        <f>Q184*H184</f>
        <v>0.017353400000000001</v>
      </c>
      <c r="S184" s="216">
        <v>0</v>
      </c>
      <c r="T184" s="21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8" t="s">
        <v>161</v>
      </c>
      <c r="AT184" s="218" t="s">
        <v>147</v>
      </c>
      <c r="AU184" s="218" t="s">
        <v>88</v>
      </c>
      <c r="AY184" s="14" t="s">
        <v>144</v>
      </c>
      <c r="BE184" s="219">
        <f>IF(N184="základní",J184,0)</f>
        <v>0</v>
      </c>
      <c r="BF184" s="219">
        <f>IF(N184="snížená",J184,0)</f>
        <v>0</v>
      </c>
      <c r="BG184" s="219">
        <f>IF(N184="zákl. přenesená",J184,0)</f>
        <v>0</v>
      </c>
      <c r="BH184" s="219">
        <f>IF(N184="sníž. přenesená",J184,0)</f>
        <v>0</v>
      </c>
      <c r="BI184" s="219">
        <f>IF(N184="nulová",J184,0)</f>
        <v>0</v>
      </c>
      <c r="BJ184" s="14" t="s">
        <v>86</v>
      </c>
      <c r="BK184" s="219">
        <f>ROUND(I184*H184,2)</f>
        <v>0</v>
      </c>
      <c r="BL184" s="14" t="s">
        <v>161</v>
      </c>
      <c r="BM184" s="218" t="s">
        <v>625</v>
      </c>
    </row>
    <row r="185" s="2" customFormat="1" ht="24.15" customHeight="1">
      <c r="A185" s="35"/>
      <c r="B185" s="36"/>
      <c r="C185" s="207" t="s">
        <v>590</v>
      </c>
      <c r="D185" s="207" t="s">
        <v>147</v>
      </c>
      <c r="E185" s="208" t="s">
        <v>626</v>
      </c>
      <c r="F185" s="209" t="s">
        <v>627</v>
      </c>
      <c r="G185" s="210" t="s">
        <v>234</v>
      </c>
      <c r="H185" s="211">
        <v>2</v>
      </c>
      <c r="I185" s="212"/>
      <c r="J185" s="213">
        <f>ROUND(I185*H185,2)</f>
        <v>0</v>
      </c>
      <c r="K185" s="209" t="s">
        <v>151</v>
      </c>
      <c r="L185" s="41"/>
      <c r="M185" s="214" t="s">
        <v>1</v>
      </c>
      <c r="N185" s="215" t="s">
        <v>43</v>
      </c>
      <c r="O185" s="88"/>
      <c r="P185" s="216">
        <f>O185*H185</f>
        <v>0</v>
      </c>
      <c r="Q185" s="216">
        <v>0.036904300000000001</v>
      </c>
      <c r="R185" s="216">
        <f>Q185*H185</f>
        <v>0.073808600000000002</v>
      </c>
      <c r="S185" s="216">
        <v>0</v>
      </c>
      <c r="T185" s="21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8" t="s">
        <v>161</v>
      </c>
      <c r="AT185" s="218" t="s">
        <v>147</v>
      </c>
      <c r="AU185" s="218" t="s">
        <v>88</v>
      </c>
      <c r="AY185" s="14" t="s">
        <v>144</v>
      </c>
      <c r="BE185" s="219">
        <f>IF(N185="základní",J185,0)</f>
        <v>0</v>
      </c>
      <c r="BF185" s="219">
        <f>IF(N185="snížená",J185,0)</f>
        <v>0</v>
      </c>
      <c r="BG185" s="219">
        <f>IF(N185="zákl. přenesená",J185,0)</f>
        <v>0</v>
      </c>
      <c r="BH185" s="219">
        <f>IF(N185="sníž. přenesená",J185,0)</f>
        <v>0</v>
      </c>
      <c r="BI185" s="219">
        <f>IF(N185="nulová",J185,0)</f>
        <v>0</v>
      </c>
      <c r="BJ185" s="14" t="s">
        <v>86</v>
      </c>
      <c r="BK185" s="219">
        <f>ROUND(I185*H185,2)</f>
        <v>0</v>
      </c>
      <c r="BL185" s="14" t="s">
        <v>161</v>
      </c>
      <c r="BM185" s="218" t="s">
        <v>628</v>
      </c>
    </row>
    <row r="186" s="2" customFormat="1" ht="24.15" customHeight="1">
      <c r="A186" s="35"/>
      <c r="B186" s="36"/>
      <c r="C186" s="207" t="s">
        <v>594</v>
      </c>
      <c r="D186" s="207" t="s">
        <v>147</v>
      </c>
      <c r="E186" s="208" t="s">
        <v>630</v>
      </c>
      <c r="F186" s="209" t="s">
        <v>631</v>
      </c>
      <c r="G186" s="210" t="s">
        <v>234</v>
      </c>
      <c r="H186" s="211">
        <v>2</v>
      </c>
      <c r="I186" s="212"/>
      <c r="J186" s="213">
        <f>ROUND(I186*H186,2)</f>
        <v>0</v>
      </c>
      <c r="K186" s="209" t="s">
        <v>151</v>
      </c>
      <c r="L186" s="41"/>
      <c r="M186" s="214" t="s">
        <v>1</v>
      </c>
      <c r="N186" s="215" t="s">
        <v>43</v>
      </c>
      <c r="O186" s="88"/>
      <c r="P186" s="216">
        <f>O186*H186</f>
        <v>0</v>
      </c>
      <c r="Q186" s="216">
        <v>0.060526700000000003</v>
      </c>
      <c r="R186" s="216">
        <f>Q186*H186</f>
        <v>0.12105340000000001</v>
      </c>
      <c r="S186" s="216">
        <v>0</v>
      </c>
      <c r="T186" s="21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18" t="s">
        <v>161</v>
      </c>
      <c r="AT186" s="218" t="s">
        <v>147</v>
      </c>
      <c r="AU186" s="218" t="s">
        <v>88</v>
      </c>
      <c r="AY186" s="14" t="s">
        <v>144</v>
      </c>
      <c r="BE186" s="219">
        <f>IF(N186="základní",J186,0)</f>
        <v>0</v>
      </c>
      <c r="BF186" s="219">
        <f>IF(N186="snížená",J186,0)</f>
        <v>0</v>
      </c>
      <c r="BG186" s="219">
        <f>IF(N186="zákl. přenesená",J186,0)</f>
        <v>0</v>
      </c>
      <c r="BH186" s="219">
        <f>IF(N186="sníž. přenesená",J186,0)</f>
        <v>0</v>
      </c>
      <c r="BI186" s="219">
        <f>IF(N186="nulová",J186,0)</f>
        <v>0</v>
      </c>
      <c r="BJ186" s="14" t="s">
        <v>86</v>
      </c>
      <c r="BK186" s="219">
        <f>ROUND(I186*H186,2)</f>
        <v>0</v>
      </c>
      <c r="BL186" s="14" t="s">
        <v>161</v>
      </c>
      <c r="BM186" s="218" t="s">
        <v>632</v>
      </c>
    </row>
    <row r="187" s="2" customFormat="1" ht="24.15" customHeight="1">
      <c r="A187" s="35"/>
      <c r="B187" s="36"/>
      <c r="C187" s="207" t="s">
        <v>598</v>
      </c>
      <c r="D187" s="207" t="s">
        <v>147</v>
      </c>
      <c r="E187" s="208" t="s">
        <v>634</v>
      </c>
      <c r="F187" s="209" t="s">
        <v>635</v>
      </c>
      <c r="G187" s="210" t="s">
        <v>177</v>
      </c>
      <c r="H187" s="211">
        <v>2</v>
      </c>
      <c r="I187" s="212"/>
      <c r="J187" s="213">
        <f>ROUND(I187*H187,2)</f>
        <v>0</v>
      </c>
      <c r="K187" s="209" t="s">
        <v>151</v>
      </c>
      <c r="L187" s="41"/>
      <c r="M187" s="214" t="s">
        <v>1</v>
      </c>
      <c r="N187" s="215" t="s">
        <v>43</v>
      </c>
      <c r="O187" s="88"/>
      <c r="P187" s="216">
        <f>O187*H187</f>
        <v>0</v>
      </c>
      <c r="Q187" s="216">
        <v>0.00064999999999999997</v>
      </c>
      <c r="R187" s="216">
        <f>Q187*H187</f>
        <v>0.0012999999999999999</v>
      </c>
      <c r="S187" s="216">
        <v>0</v>
      </c>
      <c r="T187" s="21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18" t="s">
        <v>161</v>
      </c>
      <c r="AT187" s="218" t="s">
        <v>147</v>
      </c>
      <c r="AU187" s="218" t="s">
        <v>88</v>
      </c>
      <c r="AY187" s="14" t="s">
        <v>144</v>
      </c>
      <c r="BE187" s="219">
        <f>IF(N187="základní",J187,0)</f>
        <v>0</v>
      </c>
      <c r="BF187" s="219">
        <f>IF(N187="snížená",J187,0)</f>
        <v>0</v>
      </c>
      <c r="BG187" s="219">
        <f>IF(N187="zákl. přenesená",J187,0)</f>
        <v>0</v>
      </c>
      <c r="BH187" s="219">
        <f>IF(N187="sníž. přenesená",J187,0)</f>
        <v>0</v>
      </c>
      <c r="BI187" s="219">
        <f>IF(N187="nulová",J187,0)</f>
        <v>0</v>
      </c>
      <c r="BJ187" s="14" t="s">
        <v>86</v>
      </c>
      <c r="BK187" s="219">
        <f>ROUND(I187*H187,2)</f>
        <v>0</v>
      </c>
      <c r="BL187" s="14" t="s">
        <v>161</v>
      </c>
      <c r="BM187" s="218" t="s">
        <v>636</v>
      </c>
    </row>
    <row r="188" s="2" customFormat="1" ht="24.15" customHeight="1">
      <c r="A188" s="35"/>
      <c r="B188" s="36"/>
      <c r="C188" s="207" t="s">
        <v>602</v>
      </c>
      <c r="D188" s="207" t="s">
        <v>147</v>
      </c>
      <c r="E188" s="208" t="s">
        <v>638</v>
      </c>
      <c r="F188" s="209" t="s">
        <v>639</v>
      </c>
      <c r="G188" s="210" t="s">
        <v>177</v>
      </c>
      <c r="H188" s="211">
        <v>2</v>
      </c>
      <c r="I188" s="212"/>
      <c r="J188" s="213">
        <f>ROUND(I188*H188,2)</f>
        <v>0</v>
      </c>
      <c r="K188" s="209" t="s">
        <v>151</v>
      </c>
      <c r="L188" s="41"/>
      <c r="M188" s="214" t="s">
        <v>1</v>
      </c>
      <c r="N188" s="215" t="s">
        <v>43</v>
      </c>
      <c r="O188" s="88"/>
      <c r="P188" s="216">
        <f>O188*H188</f>
        <v>0</v>
      </c>
      <c r="Q188" s="216">
        <v>0</v>
      </c>
      <c r="R188" s="216">
        <f>Q188*H188</f>
        <v>0</v>
      </c>
      <c r="S188" s="216">
        <v>0</v>
      </c>
      <c r="T188" s="21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18" t="s">
        <v>161</v>
      </c>
      <c r="AT188" s="218" t="s">
        <v>147</v>
      </c>
      <c r="AU188" s="218" t="s">
        <v>88</v>
      </c>
      <c r="AY188" s="14" t="s">
        <v>144</v>
      </c>
      <c r="BE188" s="219">
        <f>IF(N188="základní",J188,0)</f>
        <v>0</v>
      </c>
      <c r="BF188" s="219">
        <f>IF(N188="snížená",J188,0)</f>
        <v>0</v>
      </c>
      <c r="BG188" s="219">
        <f>IF(N188="zákl. přenesená",J188,0)</f>
        <v>0</v>
      </c>
      <c r="BH188" s="219">
        <f>IF(N188="sníž. přenesená",J188,0)</f>
        <v>0</v>
      </c>
      <c r="BI188" s="219">
        <f>IF(N188="nulová",J188,0)</f>
        <v>0</v>
      </c>
      <c r="BJ188" s="14" t="s">
        <v>86</v>
      </c>
      <c r="BK188" s="219">
        <f>ROUND(I188*H188,2)</f>
        <v>0</v>
      </c>
      <c r="BL188" s="14" t="s">
        <v>161</v>
      </c>
      <c r="BM188" s="218" t="s">
        <v>640</v>
      </c>
    </row>
    <row r="189" s="2" customFormat="1" ht="24.15" customHeight="1">
      <c r="A189" s="35"/>
      <c r="B189" s="36"/>
      <c r="C189" s="207" t="s">
        <v>606</v>
      </c>
      <c r="D189" s="207" t="s">
        <v>147</v>
      </c>
      <c r="E189" s="208" t="s">
        <v>722</v>
      </c>
      <c r="F189" s="209" t="s">
        <v>723</v>
      </c>
      <c r="G189" s="210" t="s">
        <v>194</v>
      </c>
      <c r="H189" s="211">
        <v>1</v>
      </c>
      <c r="I189" s="212"/>
      <c r="J189" s="213">
        <f>ROUND(I189*H189,2)</f>
        <v>0</v>
      </c>
      <c r="K189" s="209" t="s">
        <v>1</v>
      </c>
      <c r="L189" s="41"/>
      <c r="M189" s="214" t="s">
        <v>1</v>
      </c>
      <c r="N189" s="215" t="s">
        <v>43</v>
      </c>
      <c r="O189" s="88"/>
      <c r="P189" s="216">
        <f>O189*H189</f>
        <v>0</v>
      </c>
      <c r="Q189" s="216">
        <v>0</v>
      </c>
      <c r="R189" s="216">
        <f>Q189*H189</f>
        <v>0</v>
      </c>
      <c r="S189" s="216">
        <v>0</v>
      </c>
      <c r="T189" s="21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8" t="s">
        <v>161</v>
      </c>
      <c r="AT189" s="218" t="s">
        <v>147</v>
      </c>
      <c r="AU189" s="218" t="s">
        <v>88</v>
      </c>
      <c r="AY189" s="14" t="s">
        <v>144</v>
      </c>
      <c r="BE189" s="219">
        <f>IF(N189="základní",J189,0)</f>
        <v>0</v>
      </c>
      <c r="BF189" s="219">
        <f>IF(N189="snížená",J189,0)</f>
        <v>0</v>
      </c>
      <c r="BG189" s="219">
        <f>IF(N189="zákl. přenesená",J189,0)</f>
        <v>0</v>
      </c>
      <c r="BH189" s="219">
        <f>IF(N189="sníž. přenesená",J189,0)</f>
        <v>0</v>
      </c>
      <c r="BI189" s="219">
        <f>IF(N189="nulová",J189,0)</f>
        <v>0</v>
      </c>
      <c r="BJ189" s="14" t="s">
        <v>86</v>
      </c>
      <c r="BK189" s="219">
        <f>ROUND(I189*H189,2)</f>
        <v>0</v>
      </c>
      <c r="BL189" s="14" t="s">
        <v>161</v>
      </c>
      <c r="BM189" s="218" t="s">
        <v>724</v>
      </c>
    </row>
    <row r="190" s="2" customFormat="1" ht="33" customHeight="1">
      <c r="A190" s="35"/>
      <c r="B190" s="36"/>
      <c r="C190" s="207" t="s">
        <v>610</v>
      </c>
      <c r="D190" s="207" t="s">
        <v>147</v>
      </c>
      <c r="E190" s="208" t="s">
        <v>642</v>
      </c>
      <c r="F190" s="209" t="s">
        <v>725</v>
      </c>
      <c r="G190" s="210" t="s">
        <v>194</v>
      </c>
      <c r="H190" s="211">
        <v>1</v>
      </c>
      <c r="I190" s="212"/>
      <c r="J190" s="213">
        <f>ROUND(I190*H190,2)</f>
        <v>0</v>
      </c>
      <c r="K190" s="209" t="s">
        <v>1</v>
      </c>
      <c r="L190" s="41"/>
      <c r="M190" s="214" t="s">
        <v>1</v>
      </c>
      <c r="N190" s="215" t="s">
        <v>43</v>
      </c>
      <c r="O190" s="88"/>
      <c r="P190" s="216">
        <f>O190*H190</f>
        <v>0</v>
      </c>
      <c r="Q190" s="216">
        <v>0</v>
      </c>
      <c r="R190" s="216">
        <f>Q190*H190</f>
        <v>0</v>
      </c>
      <c r="S190" s="216">
        <v>0</v>
      </c>
      <c r="T190" s="21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8" t="s">
        <v>161</v>
      </c>
      <c r="AT190" s="218" t="s">
        <v>147</v>
      </c>
      <c r="AU190" s="218" t="s">
        <v>88</v>
      </c>
      <c r="AY190" s="14" t="s">
        <v>144</v>
      </c>
      <c r="BE190" s="219">
        <f>IF(N190="základní",J190,0)</f>
        <v>0</v>
      </c>
      <c r="BF190" s="219">
        <f>IF(N190="snížená",J190,0)</f>
        <v>0</v>
      </c>
      <c r="BG190" s="219">
        <f>IF(N190="zákl. přenesená",J190,0)</f>
        <v>0</v>
      </c>
      <c r="BH190" s="219">
        <f>IF(N190="sníž. přenesená",J190,0)</f>
        <v>0</v>
      </c>
      <c r="BI190" s="219">
        <f>IF(N190="nulová",J190,0)</f>
        <v>0</v>
      </c>
      <c r="BJ190" s="14" t="s">
        <v>86</v>
      </c>
      <c r="BK190" s="219">
        <f>ROUND(I190*H190,2)</f>
        <v>0</v>
      </c>
      <c r="BL190" s="14" t="s">
        <v>161</v>
      </c>
      <c r="BM190" s="218" t="s">
        <v>726</v>
      </c>
    </row>
    <row r="191" s="2" customFormat="1" ht="16.5" customHeight="1">
      <c r="A191" s="35"/>
      <c r="B191" s="36"/>
      <c r="C191" s="207" t="s">
        <v>614</v>
      </c>
      <c r="D191" s="207" t="s">
        <v>147</v>
      </c>
      <c r="E191" s="208" t="s">
        <v>188</v>
      </c>
      <c r="F191" s="209" t="s">
        <v>643</v>
      </c>
      <c r="G191" s="210" t="s">
        <v>194</v>
      </c>
      <c r="H191" s="211">
        <v>1</v>
      </c>
      <c r="I191" s="212"/>
      <c r="J191" s="213">
        <f>ROUND(I191*H191,2)</f>
        <v>0</v>
      </c>
      <c r="K191" s="209" t="s">
        <v>1</v>
      </c>
      <c r="L191" s="41"/>
      <c r="M191" s="214" t="s">
        <v>1</v>
      </c>
      <c r="N191" s="215" t="s">
        <v>43</v>
      </c>
      <c r="O191" s="88"/>
      <c r="P191" s="216">
        <f>O191*H191</f>
        <v>0</v>
      </c>
      <c r="Q191" s="216">
        <v>0</v>
      </c>
      <c r="R191" s="216">
        <f>Q191*H191</f>
        <v>0</v>
      </c>
      <c r="S191" s="216">
        <v>0</v>
      </c>
      <c r="T191" s="21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18" t="s">
        <v>161</v>
      </c>
      <c r="AT191" s="218" t="s">
        <v>147</v>
      </c>
      <c r="AU191" s="218" t="s">
        <v>88</v>
      </c>
      <c r="AY191" s="14" t="s">
        <v>144</v>
      </c>
      <c r="BE191" s="219">
        <f>IF(N191="základní",J191,0)</f>
        <v>0</v>
      </c>
      <c r="BF191" s="219">
        <f>IF(N191="snížená",J191,0)</f>
        <v>0</v>
      </c>
      <c r="BG191" s="219">
        <f>IF(N191="zákl. přenesená",J191,0)</f>
        <v>0</v>
      </c>
      <c r="BH191" s="219">
        <f>IF(N191="sníž. přenesená",J191,0)</f>
        <v>0</v>
      </c>
      <c r="BI191" s="219">
        <f>IF(N191="nulová",J191,0)</f>
        <v>0</v>
      </c>
      <c r="BJ191" s="14" t="s">
        <v>86</v>
      </c>
      <c r="BK191" s="219">
        <f>ROUND(I191*H191,2)</f>
        <v>0</v>
      </c>
      <c r="BL191" s="14" t="s">
        <v>161</v>
      </c>
      <c r="BM191" s="218" t="s">
        <v>644</v>
      </c>
    </row>
    <row r="192" s="2" customFormat="1" ht="16.5" customHeight="1">
      <c r="A192" s="35"/>
      <c r="B192" s="36"/>
      <c r="C192" s="207" t="s">
        <v>618</v>
      </c>
      <c r="D192" s="207" t="s">
        <v>147</v>
      </c>
      <c r="E192" s="208" t="s">
        <v>649</v>
      </c>
      <c r="F192" s="209" t="s">
        <v>646</v>
      </c>
      <c r="G192" s="210" t="s">
        <v>194</v>
      </c>
      <c r="H192" s="211">
        <v>1</v>
      </c>
      <c r="I192" s="212"/>
      <c r="J192" s="213">
        <f>ROUND(I192*H192,2)</f>
        <v>0</v>
      </c>
      <c r="K192" s="209" t="s">
        <v>1</v>
      </c>
      <c r="L192" s="41"/>
      <c r="M192" s="214" t="s">
        <v>1</v>
      </c>
      <c r="N192" s="215" t="s">
        <v>43</v>
      </c>
      <c r="O192" s="88"/>
      <c r="P192" s="216">
        <f>O192*H192</f>
        <v>0</v>
      </c>
      <c r="Q192" s="216">
        <v>0</v>
      </c>
      <c r="R192" s="216">
        <f>Q192*H192</f>
        <v>0</v>
      </c>
      <c r="S192" s="216">
        <v>0</v>
      </c>
      <c r="T192" s="21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18" t="s">
        <v>161</v>
      </c>
      <c r="AT192" s="218" t="s">
        <v>147</v>
      </c>
      <c r="AU192" s="218" t="s">
        <v>88</v>
      </c>
      <c r="AY192" s="14" t="s">
        <v>144</v>
      </c>
      <c r="BE192" s="219">
        <f>IF(N192="základní",J192,0)</f>
        <v>0</v>
      </c>
      <c r="BF192" s="219">
        <f>IF(N192="snížená",J192,0)</f>
        <v>0</v>
      </c>
      <c r="BG192" s="219">
        <f>IF(N192="zákl. přenesená",J192,0)</f>
        <v>0</v>
      </c>
      <c r="BH192" s="219">
        <f>IF(N192="sníž. přenesená",J192,0)</f>
        <v>0</v>
      </c>
      <c r="BI192" s="219">
        <f>IF(N192="nulová",J192,0)</f>
        <v>0</v>
      </c>
      <c r="BJ192" s="14" t="s">
        <v>86</v>
      </c>
      <c r="BK192" s="219">
        <f>ROUND(I192*H192,2)</f>
        <v>0</v>
      </c>
      <c r="BL192" s="14" t="s">
        <v>161</v>
      </c>
      <c r="BM192" s="218" t="s">
        <v>647</v>
      </c>
    </row>
    <row r="193" s="2" customFormat="1" ht="24.15" customHeight="1">
      <c r="A193" s="35"/>
      <c r="B193" s="36"/>
      <c r="C193" s="207" t="s">
        <v>622</v>
      </c>
      <c r="D193" s="207" t="s">
        <v>147</v>
      </c>
      <c r="E193" s="208" t="s">
        <v>727</v>
      </c>
      <c r="F193" s="209" t="s">
        <v>650</v>
      </c>
      <c r="G193" s="210" t="s">
        <v>194</v>
      </c>
      <c r="H193" s="211">
        <v>1</v>
      </c>
      <c r="I193" s="212"/>
      <c r="J193" s="213">
        <f>ROUND(I193*H193,2)</f>
        <v>0</v>
      </c>
      <c r="K193" s="209" t="s">
        <v>1</v>
      </c>
      <c r="L193" s="41"/>
      <c r="M193" s="214" t="s">
        <v>1</v>
      </c>
      <c r="N193" s="215" t="s">
        <v>43</v>
      </c>
      <c r="O193" s="88"/>
      <c r="P193" s="216">
        <f>O193*H193</f>
        <v>0</v>
      </c>
      <c r="Q193" s="216">
        <v>0</v>
      </c>
      <c r="R193" s="216">
        <f>Q193*H193</f>
        <v>0</v>
      </c>
      <c r="S193" s="216">
        <v>0</v>
      </c>
      <c r="T193" s="21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8" t="s">
        <v>161</v>
      </c>
      <c r="AT193" s="218" t="s">
        <v>147</v>
      </c>
      <c r="AU193" s="218" t="s">
        <v>88</v>
      </c>
      <c r="AY193" s="14" t="s">
        <v>144</v>
      </c>
      <c r="BE193" s="219">
        <f>IF(N193="základní",J193,0)</f>
        <v>0</v>
      </c>
      <c r="BF193" s="219">
        <f>IF(N193="snížená",J193,0)</f>
        <v>0</v>
      </c>
      <c r="BG193" s="219">
        <f>IF(N193="zákl. přenesená",J193,0)</f>
        <v>0</v>
      </c>
      <c r="BH193" s="219">
        <f>IF(N193="sníž. přenesená",J193,0)</f>
        <v>0</v>
      </c>
      <c r="BI193" s="219">
        <f>IF(N193="nulová",J193,0)</f>
        <v>0</v>
      </c>
      <c r="BJ193" s="14" t="s">
        <v>86</v>
      </c>
      <c r="BK193" s="219">
        <f>ROUND(I193*H193,2)</f>
        <v>0</v>
      </c>
      <c r="BL193" s="14" t="s">
        <v>161</v>
      </c>
      <c r="BM193" s="218" t="s">
        <v>728</v>
      </c>
    </row>
    <row r="194" s="11" customFormat="1" ht="22.8" customHeight="1">
      <c r="A194" s="11"/>
      <c r="B194" s="193"/>
      <c r="C194" s="194"/>
      <c r="D194" s="195" t="s">
        <v>77</v>
      </c>
      <c r="E194" s="231" t="s">
        <v>423</v>
      </c>
      <c r="F194" s="231" t="s">
        <v>424</v>
      </c>
      <c r="G194" s="194"/>
      <c r="H194" s="194"/>
      <c r="I194" s="197"/>
      <c r="J194" s="232">
        <f>BK194</f>
        <v>0</v>
      </c>
      <c r="K194" s="194"/>
      <c r="L194" s="199"/>
      <c r="M194" s="200"/>
      <c r="N194" s="201"/>
      <c r="O194" s="201"/>
      <c r="P194" s="202">
        <f>P195</f>
        <v>0</v>
      </c>
      <c r="Q194" s="201"/>
      <c r="R194" s="202">
        <f>R195</f>
        <v>0</v>
      </c>
      <c r="S194" s="201"/>
      <c r="T194" s="203">
        <f>T195</f>
        <v>0</v>
      </c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R194" s="204" t="s">
        <v>86</v>
      </c>
      <c r="AT194" s="205" t="s">
        <v>77</v>
      </c>
      <c r="AU194" s="205" t="s">
        <v>86</v>
      </c>
      <c r="AY194" s="204" t="s">
        <v>144</v>
      </c>
      <c r="BK194" s="206">
        <f>BK195</f>
        <v>0</v>
      </c>
    </row>
    <row r="195" s="2" customFormat="1" ht="24.15" customHeight="1">
      <c r="A195" s="35"/>
      <c r="B195" s="36"/>
      <c r="C195" s="207" t="s">
        <v>371</v>
      </c>
      <c r="D195" s="207" t="s">
        <v>147</v>
      </c>
      <c r="E195" s="208" t="s">
        <v>653</v>
      </c>
      <c r="F195" s="209" t="s">
        <v>654</v>
      </c>
      <c r="G195" s="210" t="s">
        <v>281</v>
      </c>
      <c r="H195" s="211">
        <v>144.36000000000001</v>
      </c>
      <c r="I195" s="212"/>
      <c r="J195" s="213">
        <f>ROUND(I195*H195,2)</f>
        <v>0</v>
      </c>
      <c r="K195" s="209" t="s">
        <v>151</v>
      </c>
      <c r="L195" s="41"/>
      <c r="M195" s="220" t="s">
        <v>1</v>
      </c>
      <c r="N195" s="221" t="s">
        <v>43</v>
      </c>
      <c r="O195" s="222"/>
      <c r="P195" s="223">
        <f>O195*H195</f>
        <v>0</v>
      </c>
      <c r="Q195" s="223">
        <v>0</v>
      </c>
      <c r="R195" s="223">
        <f>Q195*H195</f>
        <v>0</v>
      </c>
      <c r="S195" s="223">
        <v>0</v>
      </c>
      <c r="T195" s="224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18" t="s">
        <v>161</v>
      </c>
      <c r="AT195" s="218" t="s">
        <v>147</v>
      </c>
      <c r="AU195" s="218" t="s">
        <v>88</v>
      </c>
      <c r="AY195" s="14" t="s">
        <v>144</v>
      </c>
      <c r="BE195" s="219">
        <f>IF(N195="základní",J195,0)</f>
        <v>0</v>
      </c>
      <c r="BF195" s="219">
        <f>IF(N195="snížená",J195,0)</f>
        <v>0</v>
      </c>
      <c r="BG195" s="219">
        <f>IF(N195="zákl. přenesená",J195,0)</f>
        <v>0</v>
      </c>
      <c r="BH195" s="219">
        <f>IF(N195="sníž. přenesená",J195,0)</f>
        <v>0</v>
      </c>
      <c r="BI195" s="219">
        <f>IF(N195="nulová",J195,0)</f>
        <v>0</v>
      </c>
      <c r="BJ195" s="14" t="s">
        <v>86</v>
      </c>
      <c r="BK195" s="219">
        <f>ROUND(I195*H195,2)</f>
        <v>0</v>
      </c>
      <c r="BL195" s="14" t="s">
        <v>161</v>
      </c>
      <c r="BM195" s="218" t="s">
        <v>655</v>
      </c>
    </row>
    <row r="196" s="2" customFormat="1" ht="6.96" customHeight="1">
      <c r="A196" s="35"/>
      <c r="B196" s="63"/>
      <c r="C196" s="64"/>
      <c r="D196" s="64"/>
      <c r="E196" s="64"/>
      <c r="F196" s="64"/>
      <c r="G196" s="64"/>
      <c r="H196" s="64"/>
      <c r="I196" s="64"/>
      <c r="J196" s="64"/>
      <c r="K196" s="64"/>
      <c r="L196" s="41"/>
      <c r="M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</row>
  </sheetData>
  <sheetProtection sheet="1" autoFilter="0" formatColumns="0" formatRows="0" objects="1" scenarios="1" spinCount="100000" saltValue="zd1raxPnUfu8TNRQN4xwTKT1X9yLAs35dHkrT7YHpPkz9p4CK/KDsbpfcp66XV8zxZtaoLJm+rOS5jh2MFa7OQ==" hashValue="NzK+gL7N89Ud6DY1+knnUbEoVInMDbsX4zUr65eqGLAM8zJFbxzRMISPtDkuVDA+MS7Owps/UXZq8BQFS/3IfA==" algorithmName="SHA-512" password="CC35"/>
  <autoFilter ref="C121:K195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103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88</v>
      </c>
    </row>
    <row r="4" s="1" customFormat="1" ht="24.96" customHeight="1">
      <c r="B4" s="17"/>
      <c r="D4" s="135" t="s">
        <v>119</v>
      </c>
      <c r="L4" s="17"/>
      <c r="M4" s="13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16</v>
      </c>
      <c r="L6" s="17"/>
    </row>
    <row r="7" s="1" customFormat="1" ht="26.25" customHeight="1">
      <c r="B7" s="17"/>
      <c r="E7" s="138" t="str">
        <f>'Rekapitulace stavby'!K6</f>
        <v>Obnova a propojení vodovodních řadů v ulici Palackého v Českém Brodě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120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729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18</v>
      </c>
      <c r="E11" s="35"/>
      <c r="F11" s="140" t="s">
        <v>1</v>
      </c>
      <c r="G11" s="35"/>
      <c r="H11" s="35"/>
      <c r="I11" s="137" t="s">
        <v>19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20</v>
      </c>
      <c r="E12" s="35"/>
      <c r="F12" s="140" t="s">
        <v>21</v>
      </c>
      <c r="G12" s="35"/>
      <c r="H12" s="35"/>
      <c r="I12" s="137" t="s">
        <v>22</v>
      </c>
      <c r="J12" s="141" t="str">
        <f>'Rekapitulace stavby'!AN8</f>
        <v>20. 7. 2022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24</v>
      </c>
      <c r="E14" s="35"/>
      <c r="F14" s="35"/>
      <c r="G14" s="35"/>
      <c r="H14" s="35"/>
      <c r="I14" s="137" t="s">
        <v>25</v>
      </c>
      <c r="J14" s="140" t="s">
        <v>730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">
        <v>731</v>
      </c>
      <c r="F15" s="35"/>
      <c r="G15" s="35"/>
      <c r="H15" s="35"/>
      <c r="I15" s="137" t="s">
        <v>28</v>
      </c>
      <c r="J15" s="140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29</v>
      </c>
      <c r="E17" s="35"/>
      <c r="F17" s="35"/>
      <c r="G17" s="35"/>
      <c r="H17" s="35"/>
      <c r="I17" s="137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28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31</v>
      </c>
      <c r="E20" s="35"/>
      <c r="F20" s="35"/>
      <c r="G20" s="35"/>
      <c r="H20" s="35"/>
      <c r="I20" s="137" t="s">
        <v>25</v>
      </c>
      <c r="J20" s="140" t="s">
        <v>32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">
        <v>33</v>
      </c>
      <c r="F21" s="35"/>
      <c r="G21" s="35"/>
      <c r="H21" s="35"/>
      <c r="I21" s="137" t="s">
        <v>28</v>
      </c>
      <c r="J21" s="140" t="s">
        <v>1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35</v>
      </c>
      <c r="E23" s="35"/>
      <c r="F23" s="35"/>
      <c r="G23" s="35"/>
      <c r="H23" s="35"/>
      <c r="I23" s="137" t="s">
        <v>25</v>
      </c>
      <c r="J23" s="140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tr">
        <f>IF('Rekapitulace stavby'!E20="","",'Rekapitulace stavby'!E20)</f>
        <v xml:space="preserve"> </v>
      </c>
      <c r="F24" s="35"/>
      <c r="G24" s="35"/>
      <c r="H24" s="35"/>
      <c r="I24" s="137" t="s">
        <v>28</v>
      </c>
      <c r="J24" s="140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37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38</v>
      </c>
      <c r="E30" s="35"/>
      <c r="F30" s="35"/>
      <c r="G30" s="35"/>
      <c r="H30" s="35"/>
      <c r="I30" s="35"/>
      <c r="J30" s="148">
        <f>ROUND(J123,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40</v>
      </c>
      <c r="G32" s="35"/>
      <c r="H32" s="35"/>
      <c r="I32" s="149" t="s">
        <v>39</v>
      </c>
      <c r="J32" s="149" t="s">
        <v>41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42</v>
      </c>
      <c r="E33" s="137" t="s">
        <v>43</v>
      </c>
      <c r="F33" s="151">
        <f>ROUND((SUM(BE123:BE175)),  2)</f>
        <v>0</v>
      </c>
      <c r="G33" s="35"/>
      <c r="H33" s="35"/>
      <c r="I33" s="152">
        <v>0.20999999999999999</v>
      </c>
      <c r="J33" s="151">
        <f>ROUND(((SUM(BE123:BE175))*I33),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44</v>
      </c>
      <c r="F34" s="151">
        <f>ROUND((SUM(BF123:BF175)),  2)</f>
        <v>0</v>
      </c>
      <c r="G34" s="35"/>
      <c r="H34" s="35"/>
      <c r="I34" s="152">
        <v>0.14999999999999999</v>
      </c>
      <c r="J34" s="151">
        <f>ROUND(((SUM(BF123:BF175))*I34),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45</v>
      </c>
      <c r="F35" s="151">
        <f>ROUND((SUM(BG123:BG175)),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46</v>
      </c>
      <c r="F36" s="151">
        <f>ROUND((SUM(BH123:BH175)),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47</v>
      </c>
      <c r="F37" s="151">
        <f>ROUND((SUM(BI123:BI175)),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48</v>
      </c>
      <c r="E39" s="155"/>
      <c r="F39" s="155"/>
      <c r="G39" s="156" t="s">
        <v>49</v>
      </c>
      <c r="H39" s="157" t="s">
        <v>50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51</v>
      </c>
      <c r="E50" s="161"/>
      <c r="F50" s="161"/>
      <c r="G50" s="160" t="s">
        <v>52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53</v>
      </c>
      <c r="E61" s="163"/>
      <c r="F61" s="164" t="s">
        <v>54</v>
      </c>
      <c r="G61" s="162" t="s">
        <v>53</v>
      </c>
      <c r="H61" s="163"/>
      <c r="I61" s="163"/>
      <c r="J61" s="165" t="s">
        <v>54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55</v>
      </c>
      <c r="E65" s="166"/>
      <c r="F65" s="166"/>
      <c r="G65" s="160" t="s">
        <v>56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53</v>
      </c>
      <c r="E76" s="163"/>
      <c r="F76" s="164" t="s">
        <v>54</v>
      </c>
      <c r="G76" s="162" t="s">
        <v>53</v>
      </c>
      <c r="H76" s="163"/>
      <c r="I76" s="163"/>
      <c r="J76" s="165" t="s">
        <v>54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122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71" t="str">
        <f>E7</f>
        <v>Obnova a propojení vodovodních řadů v ulici Palackého v Českém Brodě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120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SO304 - Vodovodní přípojky - část 1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>Český Brod</v>
      </c>
      <c r="G89" s="37"/>
      <c r="H89" s="37"/>
      <c r="I89" s="29" t="s">
        <v>22</v>
      </c>
      <c r="J89" s="76" t="str">
        <f>IF(J12="","",J12)</f>
        <v>20. 7. 2022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24</v>
      </c>
      <c r="D91" s="37"/>
      <c r="E91" s="37"/>
      <c r="F91" s="24" t="str">
        <f>E15</f>
        <v>Bytové družstvo v Palackého ulici 485, 28201 Český</v>
      </c>
      <c r="G91" s="37"/>
      <c r="H91" s="37"/>
      <c r="I91" s="29" t="s">
        <v>31</v>
      </c>
      <c r="J91" s="33" t="str">
        <f>E21</f>
        <v>LNConsult s.r.o., U hřiště 250, 25083 Škvorec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29</v>
      </c>
      <c r="D92" s="37"/>
      <c r="E92" s="37"/>
      <c r="F92" s="24" t="str">
        <f>IF(E18="","",E18)</f>
        <v>Vyplň údaj</v>
      </c>
      <c r="G92" s="37"/>
      <c r="H92" s="37"/>
      <c r="I92" s="29" t="s">
        <v>35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2" t="s">
        <v>123</v>
      </c>
      <c r="D94" s="173"/>
      <c r="E94" s="173"/>
      <c r="F94" s="173"/>
      <c r="G94" s="173"/>
      <c r="H94" s="173"/>
      <c r="I94" s="173"/>
      <c r="J94" s="174" t="s">
        <v>124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5" t="s">
        <v>125</v>
      </c>
      <c r="D96" s="37"/>
      <c r="E96" s="37"/>
      <c r="F96" s="37"/>
      <c r="G96" s="37"/>
      <c r="H96" s="37"/>
      <c r="I96" s="37"/>
      <c r="J96" s="107">
        <f>J123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126</v>
      </c>
    </row>
    <row r="97" s="9" customFormat="1" ht="24.96" customHeight="1">
      <c r="A97" s="9"/>
      <c r="B97" s="176"/>
      <c r="C97" s="177"/>
      <c r="D97" s="178" t="s">
        <v>218</v>
      </c>
      <c r="E97" s="179"/>
      <c r="F97" s="179"/>
      <c r="G97" s="179"/>
      <c r="H97" s="179"/>
      <c r="I97" s="179"/>
      <c r="J97" s="180">
        <f>J124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2" customFormat="1" ht="19.92" customHeight="1">
      <c r="A98" s="12"/>
      <c r="B98" s="225"/>
      <c r="C98" s="226"/>
      <c r="D98" s="227" t="s">
        <v>219</v>
      </c>
      <c r="E98" s="228"/>
      <c r="F98" s="228"/>
      <c r="G98" s="228"/>
      <c r="H98" s="228"/>
      <c r="I98" s="228"/>
      <c r="J98" s="229">
        <f>J125</f>
        <v>0</v>
      </c>
      <c r="K98" s="226"/>
      <c r="L98" s="230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="12" customFormat="1" ht="19.92" customHeight="1">
      <c r="A99" s="12"/>
      <c r="B99" s="225"/>
      <c r="C99" s="226"/>
      <c r="D99" s="227" t="s">
        <v>430</v>
      </c>
      <c r="E99" s="228"/>
      <c r="F99" s="228"/>
      <c r="G99" s="228"/>
      <c r="H99" s="228"/>
      <c r="I99" s="228"/>
      <c r="J99" s="229">
        <f>J146</f>
        <v>0</v>
      </c>
      <c r="K99" s="226"/>
      <c r="L99" s="230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="12" customFormat="1" ht="19.92" customHeight="1">
      <c r="A100" s="12"/>
      <c r="B100" s="225"/>
      <c r="C100" s="226"/>
      <c r="D100" s="227" t="s">
        <v>220</v>
      </c>
      <c r="E100" s="228"/>
      <c r="F100" s="228"/>
      <c r="G100" s="228"/>
      <c r="H100" s="228"/>
      <c r="I100" s="228"/>
      <c r="J100" s="229">
        <f>J148</f>
        <v>0</v>
      </c>
      <c r="K100" s="226"/>
      <c r="L100" s="230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="12" customFormat="1" ht="19.92" customHeight="1">
      <c r="A101" s="12"/>
      <c r="B101" s="225"/>
      <c r="C101" s="226"/>
      <c r="D101" s="227" t="s">
        <v>221</v>
      </c>
      <c r="E101" s="228"/>
      <c r="F101" s="228"/>
      <c r="G101" s="228"/>
      <c r="H101" s="228"/>
      <c r="I101" s="228"/>
      <c r="J101" s="229">
        <f>J150</f>
        <v>0</v>
      </c>
      <c r="K101" s="226"/>
      <c r="L101" s="230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="12" customFormat="1" ht="19.92" customHeight="1">
      <c r="A102" s="12"/>
      <c r="B102" s="225"/>
      <c r="C102" s="226"/>
      <c r="D102" s="227" t="s">
        <v>222</v>
      </c>
      <c r="E102" s="228"/>
      <c r="F102" s="228"/>
      <c r="G102" s="228"/>
      <c r="H102" s="228"/>
      <c r="I102" s="228"/>
      <c r="J102" s="229">
        <f>J165</f>
        <v>0</v>
      </c>
      <c r="K102" s="226"/>
      <c r="L102" s="230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="12" customFormat="1" ht="19.92" customHeight="1">
      <c r="A103" s="12"/>
      <c r="B103" s="225"/>
      <c r="C103" s="226"/>
      <c r="D103" s="227" t="s">
        <v>224</v>
      </c>
      <c r="E103" s="228"/>
      <c r="F103" s="228"/>
      <c r="G103" s="228"/>
      <c r="H103" s="228"/>
      <c r="I103" s="228"/>
      <c r="J103" s="229">
        <f>J174</f>
        <v>0</v>
      </c>
      <c r="K103" s="226"/>
      <c r="L103" s="230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129</v>
      </c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16</v>
      </c>
      <c r="D112" s="37"/>
      <c r="E112" s="37"/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26.25" customHeight="1">
      <c r="A113" s="35"/>
      <c r="B113" s="36"/>
      <c r="C113" s="37"/>
      <c r="D113" s="37"/>
      <c r="E113" s="171" t="str">
        <f>E7</f>
        <v>Obnova a propojení vodovodních řadů v ulici Palackého v Českém Brodě</v>
      </c>
      <c r="F113" s="29"/>
      <c r="G113" s="29"/>
      <c r="H113" s="29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120</v>
      </c>
      <c r="D114" s="37"/>
      <c r="E114" s="37"/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73" t="str">
        <f>E9</f>
        <v>SO304 - Vodovodní přípojky - část 1</v>
      </c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20</v>
      </c>
      <c r="D117" s="37"/>
      <c r="E117" s="37"/>
      <c r="F117" s="24" t="str">
        <f>F12</f>
        <v>Český Brod</v>
      </c>
      <c r="G117" s="37"/>
      <c r="H117" s="37"/>
      <c r="I117" s="29" t="s">
        <v>22</v>
      </c>
      <c r="J117" s="76" t="str">
        <f>IF(J12="","",J12)</f>
        <v>20. 7. 2022</v>
      </c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40.05" customHeight="1">
      <c r="A119" s="35"/>
      <c r="B119" s="36"/>
      <c r="C119" s="29" t="s">
        <v>24</v>
      </c>
      <c r="D119" s="37"/>
      <c r="E119" s="37"/>
      <c r="F119" s="24" t="str">
        <f>E15</f>
        <v>Bytové družstvo v Palackého ulici 485, 28201 Český</v>
      </c>
      <c r="G119" s="37"/>
      <c r="H119" s="37"/>
      <c r="I119" s="29" t="s">
        <v>31</v>
      </c>
      <c r="J119" s="33" t="str">
        <f>E21</f>
        <v>LNConsult s.r.o., U hřiště 250, 25083 Škvorec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5.15" customHeight="1">
      <c r="A120" s="35"/>
      <c r="B120" s="36"/>
      <c r="C120" s="29" t="s">
        <v>29</v>
      </c>
      <c r="D120" s="37"/>
      <c r="E120" s="37"/>
      <c r="F120" s="24" t="str">
        <f>IF(E18="","",E18)</f>
        <v>Vyplň údaj</v>
      </c>
      <c r="G120" s="37"/>
      <c r="H120" s="37"/>
      <c r="I120" s="29" t="s">
        <v>35</v>
      </c>
      <c r="J120" s="33" t="str">
        <f>E24</f>
        <v xml:space="preserve"> </v>
      </c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0.32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10" customFormat="1" ht="29.28" customHeight="1">
      <c r="A122" s="182"/>
      <c r="B122" s="183"/>
      <c r="C122" s="184" t="s">
        <v>130</v>
      </c>
      <c r="D122" s="185" t="s">
        <v>63</v>
      </c>
      <c r="E122" s="185" t="s">
        <v>59</v>
      </c>
      <c r="F122" s="185" t="s">
        <v>60</v>
      </c>
      <c r="G122" s="185" t="s">
        <v>131</v>
      </c>
      <c r="H122" s="185" t="s">
        <v>132</v>
      </c>
      <c r="I122" s="185" t="s">
        <v>133</v>
      </c>
      <c r="J122" s="185" t="s">
        <v>124</v>
      </c>
      <c r="K122" s="186" t="s">
        <v>134</v>
      </c>
      <c r="L122" s="187"/>
      <c r="M122" s="97" t="s">
        <v>1</v>
      </c>
      <c r="N122" s="98" t="s">
        <v>42</v>
      </c>
      <c r="O122" s="98" t="s">
        <v>135</v>
      </c>
      <c r="P122" s="98" t="s">
        <v>136</v>
      </c>
      <c r="Q122" s="98" t="s">
        <v>137</v>
      </c>
      <c r="R122" s="98" t="s">
        <v>138</v>
      </c>
      <c r="S122" s="98" t="s">
        <v>139</v>
      </c>
      <c r="T122" s="99" t="s">
        <v>140</v>
      </c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</row>
    <row r="123" s="2" customFormat="1" ht="22.8" customHeight="1">
      <c r="A123" s="35"/>
      <c r="B123" s="36"/>
      <c r="C123" s="104" t="s">
        <v>141</v>
      </c>
      <c r="D123" s="37"/>
      <c r="E123" s="37"/>
      <c r="F123" s="37"/>
      <c r="G123" s="37"/>
      <c r="H123" s="37"/>
      <c r="I123" s="37"/>
      <c r="J123" s="188">
        <f>BK123</f>
        <v>0</v>
      </c>
      <c r="K123" s="37"/>
      <c r="L123" s="41"/>
      <c r="M123" s="100"/>
      <c r="N123" s="189"/>
      <c r="O123" s="101"/>
      <c r="P123" s="190">
        <f>P124</f>
        <v>0</v>
      </c>
      <c r="Q123" s="101"/>
      <c r="R123" s="190">
        <f>R124</f>
        <v>25.884616168000001</v>
      </c>
      <c r="S123" s="101"/>
      <c r="T123" s="191">
        <f>T124</f>
        <v>7.3308400000000002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4" t="s">
        <v>77</v>
      </c>
      <c r="AU123" s="14" t="s">
        <v>126</v>
      </c>
      <c r="BK123" s="192">
        <f>BK124</f>
        <v>0</v>
      </c>
    </row>
    <row r="124" s="11" customFormat="1" ht="25.92" customHeight="1">
      <c r="A124" s="11"/>
      <c r="B124" s="193"/>
      <c r="C124" s="194"/>
      <c r="D124" s="195" t="s">
        <v>77</v>
      </c>
      <c r="E124" s="196" t="s">
        <v>225</v>
      </c>
      <c r="F124" s="196" t="s">
        <v>226</v>
      </c>
      <c r="G124" s="194"/>
      <c r="H124" s="194"/>
      <c r="I124" s="197"/>
      <c r="J124" s="198">
        <f>BK124</f>
        <v>0</v>
      </c>
      <c r="K124" s="194"/>
      <c r="L124" s="199"/>
      <c r="M124" s="200"/>
      <c r="N124" s="201"/>
      <c r="O124" s="201"/>
      <c r="P124" s="202">
        <f>P125+P146+P148+P150+P165+P174</f>
        <v>0</v>
      </c>
      <c r="Q124" s="201"/>
      <c r="R124" s="202">
        <f>R125+R146+R148+R150+R165+R174</f>
        <v>25.884616168000001</v>
      </c>
      <c r="S124" s="201"/>
      <c r="T124" s="203">
        <f>T125+T146+T148+T150+T165+T174</f>
        <v>7.3308400000000002</v>
      </c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R124" s="204" t="s">
        <v>86</v>
      </c>
      <c r="AT124" s="205" t="s">
        <v>77</v>
      </c>
      <c r="AU124" s="205" t="s">
        <v>78</v>
      </c>
      <c r="AY124" s="204" t="s">
        <v>144</v>
      </c>
      <c r="BK124" s="206">
        <f>BK125+BK146+BK148+BK150+BK165+BK174</f>
        <v>0</v>
      </c>
    </row>
    <row r="125" s="11" customFormat="1" ht="22.8" customHeight="1">
      <c r="A125" s="11"/>
      <c r="B125" s="193"/>
      <c r="C125" s="194"/>
      <c r="D125" s="195" t="s">
        <v>77</v>
      </c>
      <c r="E125" s="231" t="s">
        <v>86</v>
      </c>
      <c r="F125" s="231" t="s">
        <v>227</v>
      </c>
      <c r="G125" s="194"/>
      <c r="H125" s="194"/>
      <c r="I125" s="197"/>
      <c r="J125" s="232">
        <f>BK125</f>
        <v>0</v>
      </c>
      <c r="K125" s="194"/>
      <c r="L125" s="199"/>
      <c r="M125" s="200"/>
      <c r="N125" s="201"/>
      <c r="O125" s="201"/>
      <c r="P125" s="202">
        <f>SUM(P126:P145)</f>
        <v>0</v>
      </c>
      <c r="Q125" s="201"/>
      <c r="R125" s="202">
        <f>SUM(R126:R145)</f>
        <v>20.207456560000001</v>
      </c>
      <c r="S125" s="201"/>
      <c r="T125" s="203">
        <f>SUM(T126:T145)</f>
        <v>7.1400000000000006</v>
      </c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R125" s="204" t="s">
        <v>86</v>
      </c>
      <c r="AT125" s="205" t="s">
        <v>77</v>
      </c>
      <c r="AU125" s="205" t="s">
        <v>86</v>
      </c>
      <c r="AY125" s="204" t="s">
        <v>144</v>
      </c>
      <c r="BK125" s="206">
        <f>SUM(BK126:BK145)</f>
        <v>0</v>
      </c>
    </row>
    <row r="126" s="2" customFormat="1" ht="24.15" customHeight="1">
      <c r="A126" s="35"/>
      <c r="B126" s="36"/>
      <c r="C126" s="207" t="s">
        <v>86</v>
      </c>
      <c r="D126" s="207" t="s">
        <v>147</v>
      </c>
      <c r="E126" s="208" t="s">
        <v>732</v>
      </c>
      <c r="F126" s="209" t="s">
        <v>733</v>
      </c>
      <c r="G126" s="210" t="s">
        <v>230</v>
      </c>
      <c r="H126" s="211">
        <v>28</v>
      </c>
      <c r="I126" s="212"/>
      <c r="J126" s="213">
        <f>ROUND(I126*H126,2)</f>
        <v>0</v>
      </c>
      <c r="K126" s="209" t="s">
        <v>151</v>
      </c>
      <c r="L126" s="41"/>
      <c r="M126" s="214" t="s">
        <v>1</v>
      </c>
      <c r="N126" s="215" t="s">
        <v>43</v>
      </c>
      <c r="O126" s="88"/>
      <c r="P126" s="216">
        <f>O126*H126</f>
        <v>0</v>
      </c>
      <c r="Q126" s="216">
        <v>0</v>
      </c>
      <c r="R126" s="216">
        <f>Q126*H126</f>
        <v>0</v>
      </c>
      <c r="S126" s="216">
        <v>0.255</v>
      </c>
      <c r="T126" s="217">
        <f>S126*H126</f>
        <v>7.1400000000000006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8" t="s">
        <v>161</v>
      </c>
      <c r="AT126" s="218" t="s">
        <v>147</v>
      </c>
      <c r="AU126" s="218" t="s">
        <v>88</v>
      </c>
      <c r="AY126" s="14" t="s">
        <v>144</v>
      </c>
      <c r="BE126" s="219">
        <f>IF(N126="základní",J126,0)</f>
        <v>0</v>
      </c>
      <c r="BF126" s="219">
        <f>IF(N126="snížená",J126,0)</f>
        <v>0</v>
      </c>
      <c r="BG126" s="219">
        <f>IF(N126="zákl. přenesená",J126,0)</f>
        <v>0</v>
      </c>
      <c r="BH126" s="219">
        <f>IF(N126="sníž. přenesená",J126,0)</f>
        <v>0</v>
      </c>
      <c r="BI126" s="219">
        <f>IF(N126="nulová",J126,0)</f>
        <v>0</v>
      </c>
      <c r="BJ126" s="14" t="s">
        <v>86</v>
      </c>
      <c r="BK126" s="219">
        <f>ROUND(I126*H126,2)</f>
        <v>0</v>
      </c>
      <c r="BL126" s="14" t="s">
        <v>161</v>
      </c>
      <c r="BM126" s="218" t="s">
        <v>734</v>
      </c>
    </row>
    <row r="127" s="2" customFormat="1" ht="24.15" customHeight="1">
      <c r="A127" s="35"/>
      <c r="B127" s="36"/>
      <c r="C127" s="207" t="s">
        <v>88</v>
      </c>
      <c r="D127" s="207" t="s">
        <v>147</v>
      </c>
      <c r="E127" s="208" t="s">
        <v>735</v>
      </c>
      <c r="F127" s="209" t="s">
        <v>736</v>
      </c>
      <c r="G127" s="210" t="s">
        <v>230</v>
      </c>
      <c r="H127" s="211">
        <v>28</v>
      </c>
      <c r="I127" s="212"/>
      <c r="J127" s="213">
        <f>ROUND(I127*H127,2)</f>
        <v>0</v>
      </c>
      <c r="K127" s="209" t="s">
        <v>151</v>
      </c>
      <c r="L127" s="41"/>
      <c r="M127" s="214" t="s">
        <v>1</v>
      </c>
      <c r="N127" s="215" t="s">
        <v>43</v>
      </c>
      <c r="O127" s="88"/>
      <c r="P127" s="216">
        <f>O127*H127</f>
        <v>0</v>
      </c>
      <c r="Q127" s="216">
        <v>0</v>
      </c>
      <c r="R127" s="216">
        <f>Q127*H127</f>
        <v>0</v>
      </c>
      <c r="S127" s="216">
        <v>0</v>
      </c>
      <c r="T127" s="21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8" t="s">
        <v>161</v>
      </c>
      <c r="AT127" s="218" t="s">
        <v>147</v>
      </c>
      <c r="AU127" s="218" t="s">
        <v>88</v>
      </c>
      <c r="AY127" s="14" t="s">
        <v>144</v>
      </c>
      <c r="BE127" s="219">
        <f>IF(N127="základní",J127,0)</f>
        <v>0</v>
      </c>
      <c r="BF127" s="219">
        <f>IF(N127="snížená",J127,0)</f>
        <v>0</v>
      </c>
      <c r="BG127" s="219">
        <f>IF(N127="zákl. přenesená",J127,0)</f>
        <v>0</v>
      </c>
      <c r="BH127" s="219">
        <f>IF(N127="sníž. přenesená",J127,0)</f>
        <v>0</v>
      </c>
      <c r="BI127" s="219">
        <f>IF(N127="nulová",J127,0)</f>
        <v>0</v>
      </c>
      <c r="BJ127" s="14" t="s">
        <v>86</v>
      </c>
      <c r="BK127" s="219">
        <f>ROUND(I127*H127,2)</f>
        <v>0</v>
      </c>
      <c r="BL127" s="14" t="s">
        <v>161</v>
      </c>
      <c r="BM127" s="218" t="s">
        <v>737</v>
      </c>
    </row>
    <row r="128" s="2" customFormat="1" ht="21.75" customHeight="1">
      <c r="A128" s="35"/>
      <c r="B128" s="36"/>
      <c r="C128" s="207" t="s">
        <v>157</v>
      </c>
      <c r="D128" s="207" t="s">
        <v>147</v>
      </c>
      <c r="E128" s="208" t="s">
        <v>245</v>
      </c>
      <c r="F128" s="209" t="s">
        <v>246</v>
      </c>
      <c r="G128" s="210" t="s">
        <v>247</v>
      </c>
      <c r="H128" s="211">
        <v>1.3999999999999999</v>
      </c>
      <c r="I128" s="212"/>
      <c r="J128" s="213">
        <f>ROUND(I128*H128,2)</f>
        <v>0</v>
      </c>
      <c r="K128" s="209" t="s">
        <v>248</v>
      </c>
      <c r="L128" s="41"/>
      <c r="M128" s="214" t="s">
        <v>1</v>
      </c>
      <c r="N128" s="215" t="s">
        <v>43</v>
      </c>
      <c r="O128" s="88"/>
      <c r="P128" s="216">
        <f>O128*H128</f>
        <v>0</v>
      </c>
      <c r="Q128" s="216">
        <v>0</v>
      </c>
      <c r="R128" s="216">
        <f>Q128*H128</f>
        <v>0</v>
      </c>
      <c r="S128" s="216">
        <v>0</v>
      </c>
      <c r="T128" s="21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8" t="s">
        <v>161</v>
      </c>
      <c r="AT128" s="218" t="s">
        <v>147</v>
      </c>
      <c r="AU128" s="218" t="s">
        <v>88</v>
      </c>
      <c r="AY128" s="14" t="s">
        <v>144</v>
      </c>
      <c r="BE128" s="219">
        <f>IF(N128="základní",J128,0)</f>
        <v>0</v>
      </c>
      <c r="BF128" s="219">
        <f>IF(N128="snížená",J128,0)</f>
        <v>0</v>
      </c>
      <c r="BG128" s="219">
        <f>IF(N128="zákl. přenesená",J128,0)</f>
        <v>0</v>
      </c>
      <c r="BH128" s="219">
        <f>IF(N128="sníž. přenesená",J128,0)</f>
        <v>0</v>
      </c>
      <c r="BI128" s="219">
        <f>IF(N128="nulová",J128,0)</f>
        <v>0</v>
      </c>
      <c r="BJ128" s="14" t="s">
        <v>86</v>
      </c>
      <c r="BK128" s="219">
        <f>ROUND(I128*H128,2)</f>
        <v>0</v>
      </c>
      <c r="BL128" s="14" t="s">
        <v>161</v>
      </c>
      <c r="BM128" s="218" t="s">
        <v>440</v>
      </c>
    </row>
    <row r="129" s="2" customFormat="1" ht="24.15" customHeight="1">
      <c r="A129" s="35"/>
      <c r="B129" s="36"/>
      <c r="C129" s="207" t="s">
        <v>161</v>
      </c>
      <c r="D129" s="207" t="s">
        <v>147</v>
      </c>
      <c r="E129" s="208" t="s">
        <v>447</v>
      </c>
      <c r="F129" s="209" t="s">
        <v>448</v>
      </c>
      <c r="G129" s="210" t="s">
        <v>247</v>
      </c>
      <c r="H129" s="211">
        <v>21.420000000000002</v>
      </c>
      <c r="I129" s="212"/>
      <c r="J129" s="213">
        <f>ROUND(I129*H129,2)</f>
        <v>0</v>
      </c>
      <c r="K129" s="209" t="s">
        <v>274</v>
      </c>
      <c r="L129" s="41"/>
      <c r="M129" s="214" t="s">
        <v>1</v>
      </c>
      <c r="N129" s="215" t="s">
        <v>43</v>
      </c>
      <c r="O129" s="88"/>
      <c r="P129" s="216">
        <f>O129*H129</f>
        <v>0</v>
      </c>
      <c r="Q129" s="216">
        <v>0</v>
      </c>
      <c r="R129" s="216">
        <f>Q129*H129</f>
        <v>0</v>
      </c>
      <c r="S129" s="216">
        <v>0</v>
      </c>
      <c r="T129" s="21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8" t="s">
        <v>161</v>
      </c>
      <c r="AT129" s="218" t="s">
        <v>147</v>
      </c>
      <c r="AU129" s="218" t="s">
        <v>88</v>
      </c>
      <c r="AY129" s="14" t="s">
        <v>144</v>
      </c>
      <c r="BE129" s="219">
        <f>IF(N129="základní",J129,0)</f>
        <v>0</v>
      </c>
      <c r="BF129" s="219">
        <f>IF(N129="snížená",J129,0)</f>
        <v>0</v>
      </c>
      <c r="BG129" s="219">
        <f>IF(N129="zákl. přenesená",J129,0)</f>
        <v>0</v>
      </c>
      <c r="BH129" s="219">
        <f>IF(N129="sníž. přenesená",J129,0)</f>
        <v>0</v>
      </c>
      <c r="BI129" s="219">
        <f>IF(N129="nulová",J129,0)</f>
        <v>0</v>
      </c>
      <c r="BJ129" s="14" t="s">
        <v>86</v>
      </c>
      <c r="BK129" s="219">
        <f>ROUND(I129*H129,2)</f>
        <v>0</v>
      </c>
      <c r="BL129" s="14" t="s">
        <v>161</v>
      </c>
      <c r="BM129" s="218" t="s">
        <v>449</v>
      </c>
    </row>
    <row r="130" s="2" customFormat="1" ht="24.15" customHeight="1">
      <c r="A130" s="35"/>
      <c r="B130" s="36"/>
      <c r="C130" s="207" t="s">
        <v>143</v>
      </c>
      <c r="D130" s="207" t="s">
        <v>147</v>
      </c>
      <c r="E130" s="208" t="s">
        <v>450</v>
      </c>
      <c r="F130" s="209" t="s">
        <v>451</v>
      </c>
      <c r="G130" s="210" t="s">
        <v>247</v>
      </c>
      <c r="H130" s="211">
        <v>10.710000000000001</v>
      </c>
      <c r="I130" s="212"/>
      <c r="J130" s="213">
        <f>ROUND(I130*H130,2)</f>
        <v>0</v>
      </c>
      <c r="K130" s="209" t="s">
        <v>248</v>
      </c>
      <c r="L130" s="41"/>
      <c r="M130" s="214" t="s">
        <v>1</v>
      </c>
      <c r="N130" s="215" t="s">
        <v>43</v>
      </c>
      <c r="O130" s="88"/>
      <c r="P130" s="216">
        <f>O130*H130</f>
        <v>0</v>
      </c>
      <c r="Q130" s="216">
        <v>0</v>
      </c>
      <c r="R130" s="216">
        <f>Q130*H130</f>
        <v>0</v>
      </c>
      <c r="S130" s="216">
        <v>0</v>
      </c>
      <c r="T130" s="21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8" t="s">
        <v>161</v>
      </c>
      <c r="AT130" s="218" t="s">
        <v>147</v>
      </c>
      <c r="AU130" s="218" t="s">
        <v>88</v>
      </c>
      <c r="AY130" s="14" t="s">
        <v>144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14" t="s">
        <v>86</v>
      </c>
      <c r="BK130" s="219">
        <f>ROUND(I130*H130,2)</f>
        <v>0</v>
      </c>
      <c r="BL130" s="14" t="s">
        <v>161</v>
      </c>
      <c r="BM130" s="218" t="s">
        <v>452</v>
      </c>
    </row>
    <row r="131" s="2" customFormat="1" ht="33" customHeight="1">
      <c r="A131" s="35"/>
      <c r="B131" s="36"/>
      <c r="C131" s="207" t="s">
        <v>169</v>
      </c>
      <c r="D131" s="207" t="s">
        <v>147</v>
      </c>
      <c r="E131" s="208" t="s">
        <v>456</v>
      </c>
      <c r="F131" s="209" t="s">
        <v>457</v>
      </c>
      <c r="G131" s="210" t="s">
        <v>247</v>
      </c>
      <c r="H131" s="211">
        <v>1.53</v>
      </c>
      <c r="I131" s="212"/>
      <c r="J131" s="213">
        <f>ROUND(I131*H131,2)</f>
        <v>0</v>
      </c>
      <c r="K131" s="209" t="s">
        <v>274</v>
      </c>
      <c r="L131" s="41"/>
      <c r="M131" s="214" t="s">
        <v>1</v>
      </c>
      <c r="N131" s="215" t="s">
        <v>43</v>
      </c>
      <c r="O131" s="88"/>
      <c r="P131" s="216">
        <f>O131*H131</f>
        <v>0</v>
      </c>
      <c r="Q131" s="216">
        <v>0</v>
      </c>
      <c r="R131" s="216">
        <f>Q131*H131</f>
        <v>0</v>
      </c>
      <c r="S131" s="216">
        <v>0</v>
      </c>
      <c r="T131" s="21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8" t="s">
        <v>161</v>
      </c>
      <c r="AT131" s="218" t="s">
        <v>147</v>
      </c>
      <c r="AU131" s="218" t="s">
        <v>88</v>
      </c>
      <c r="AY131" s="14" t="s">
        <v>144</v>
      </c>
      <c r="BE131" s="219">
        <f>IF(N131="základní",J131,0)</f>
        <v>0</v>
      </c>
      <c r="BF131" s="219">
        <f>IF(N131="snížená",J131,0)</f>
        <v>0</v>
      </c>
      <c r="BG131" s="219">
        <f>IF(N131="zákl. přenesená",J131,0)</f>
        <v>0</v>
      </c>
      <c r="BH131" s="219">
        <f>IF(N131="sníž. přenesená",J131,0)</f>
        <v>0</v>
      </c>
      <c r="BI131" s="219">
        <f>IF(N131="nulová",J131,0)</f>
        <v>0</v>
      </c>
      <c r="BJ131" s="14" t="s">
        <v>86</v>
      </c>
      <c r="BK131" s="219">
        <f>ROUND(I131*H131,2)</f>
        <v>0</v>
      </c>
      <c r="BL131" s="14" t="s">
        <v>161</v>
      </c>
      <c r="BM131" s="218" t="s">
        <v>458</v>
      </c>
    </row>
    <row r="132" s="2" customFormat="1" ht="21.75" customHeight="1">
      <c r="A132" s="35"/>
      <c r="B132" s="36"/>
      <c r="C132" s="207" t="s">
        <v>174</v>
      </c>
      <c r="D132" s="207" t="s">
        <v>147</v>
      </c>
      <c r="E132" s="208" t="s">
        <v>459</v>
      </c>
      <c r="F132" s="209" t="s">
        <v>460</v>
      </c>
      <c r="G132" s="210" t="s">
        <v>230</v>
      </c>
      <c r="H132" s="211">
        <v>56</v>
      </c>
      <c r="I132" s="212"/>
      <c r="J132" s="213">
        <f>ROUND(I132*H132,2)</f>
        <v>0</v>
      </c>
      <c r="K132" s="209" t="s">
        <v>151</v>
      </c>
      <c r="L132" s="41"/>
      <c r="M132" s="214" t="s">
        <v>1</v>
      </c>
      <c r="N132" s="215" t="s">
        <v>43</v>
      </c>
      <c r="O132" s="88"/>
      <c r="P132" s="216">
        <f>O132*H132</f>
        <v>0</v>
      </c>
      <c r="Q132" s="216">
        <v>0.00083850999999999999</v>
      </c>
      <c r="R132" s="216">
        <f>Q132*H132</f>
        <v>0.046956560000000001</v>
      </c>
      <c r="S132" s="216">
        <v>0</v>
      </c>
      <c r="T132" s="21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8" t="s">
        <v>161</v>
      </c>
      <c r="AT132" s="218" t="s">
        <v>147</v>
      </c>
      <c r="AU132" s="218" t="s">
        <v>88</v>
      </c>
      <c r="AY132" s="14" t="s">
        <v>144</v>
      </c>
      <c r="BE132" s="219">
        <f>IF(N132="základní",J132,0)</f>
        <v>0</v>
      </c>
      <c r="BF132" s="219">
        <f>IF(N132="snížená",J132,0)</f>
        <v>0</v>
      </c>
      <c r="BG132" s="219">
        <f>IF(N132="zákl. přenesená",J132,0)</f>
        <v>0</v>
      </c>
      <c r="BH132" s="219">
        <f>IF(N132="sníž. přenesená",J132,0)</f>
        <v>0</v>
      </c>
      <c r="BI132" s="219">
        <f>IF(N132="nulová",J132,0)</f>
        <v>0</v>
      </c>
      <c r="BJ132" s="14" t="s">
        <v>86</v>
      </c>
      <c r="BK132" s="219">
        <f>ROUND(I132*H132,2)</f>
        <v>0</v>
      </c>
      <c r="BL132" s="14" t="s">
        <v>161</v>
      </c>
      <c r="BM132" s="218" t="s">
        <v>461</v>
      </c>
    </row>
    <row r="133" s="2" customFormat="1" ht="24.15" customHeight="1">
      <c r="A133" s="35"/>
      <c r="B133" s="36"/>
      <c r="C133" s="207" t="s">
        <v>179</v>
      </c>
      <c r="D133" s="207" t="s">
        <v>147</v>
      </c>
      <c r="E133" s="208" t="s">
        <v>462</v>
      </c>
      <c r="F133" s="209" t="s">
        <v>463</v>
      </c>
      <c r="G133" s="210" t="s">
        <v>230</v>
      </c>
      <c r="H133" s="211">
        <v>56</v>
      </c>
      <c r="I133" s="212"/>
      <c r="J133" s="213">
        <f>ROUND(I133*H133,2)</f>
        <v>0</v>
      </c>
      <c r="K133" s="209" t="s">
        <v>151</v>
      </c>
      <c r="L133" s="41"/>
      <c r="M133" s="214" t="s">
        <v>1</v>
      </c>
      <c r="N133" s="215" t="s">
        <v>43</v>
      </c>
      <c r="O133" s="88"/>
      <c r="P133" s="216">
        <f>O133*H133</f>
        <v>0</v>
      </c>
      <c r="Q133" s="216">
        <v>0</v>
      </c>
      <c r="R133" s="216">
        <f>Q133*H133</f>
        <v>0</v>
      </c>
      <c r="S133" s="216">
        <v>0</v>
      </c>
      <c r="T133" s="21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8" t="s">
        <v>161</v>
      </c>
      <c r="AT133" s="218" t="s">
        <v>147</v>
      </c>
      <c r="AU133" s="218" t="s">
        <v>88</v>
      </c>
      <c r="AY133" s="14" t="s">
        <v>144</v>
      </c>
      <c r="BE133" s="219">
        <f>IF(N133="základní",J133,0)</f>
        <v>0</v>
      </c>
      <c r="BF133" s="219">
        <f>IF(N133="snížená",J133,0)</f>
        <v>0</v>
      </c>
      <c r="BG133" s="219">
        <f>IF(N133="zákl. přenesená",J133,0)</f>
        <v>0</v>
      </c>
      <c r="BH133" s="219">
        <f>IF(N133="sníž. přenesená",J133,0)</f>
        <v>0</v>
      </c>
      <c r="BI133" s="219">
        <f>IF(N133="nulová",J133,0)</f>
        <v>0</v>
      </c>
      <c r="BJ133" s="14" t="s">
        <v>86</v>
      </c>
      <c r="BK133" s="219">
        <f>ROUND(I133*H133,2)</f>
        <v>0</v>
      </c>
      <c r="BL133" s="14" t="s">
        <v>161</v>
      </c>
      <c r="BM133" s="218" t="s">
        <v>464</v>
      </c>
    </row>
    <row r="134" s="2" customFormat="1" ht="24.15" customHeight="1">
      <c r="A134" s="35"/>
      <c r="B134" s="36"/>
      <c r="C134" s="207" t="s">
        <v>183</v>
      </c>
      <c r="D134" s="207" t="s">
        <v>147</v>
      </c>
      <c r="E134" s="208" t="s">
        <v>260</v>
      </c>
      <c r="F134" s="209" t="s">
        <v>261</v>
      </c>
      <c r="G134" s="210" t="s">
        <v>247</v>
      </c>
      <c r="H134" s="211">
        <v>22.949999999999999</v>
      </c>
      <c r="I134" s="212"/>
      <c r="J134" s="213">
        <f>ROUND(I134*H134,2)</f>
        <v>0</v>
      </c>
      <c r="K134" s="209" t="s">
        <v>248</v>
      </c>
      <c r="L134" s="41"/>
      <c r="M134" s="214" t="s">
        <v>1</v>
      </c>
      <c r="N134" s="215" t="s">
        <v>43</v>
      </c>
      <c r="O134" s="88"/>
      <c r="P134" s="216">
        <f>O134*H134</f>
        <v>0</v>
      </c>
      <c r="Q134" s="216">
        <v>0</v>
      </c>
      <c r="R134" s="216">
        <f>Q134*H134</f>
        <v>0</v>
      </c>
      <c r="S134" s="216">
        <v>0</v>
      </c>
      <c r="T134" s="21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8" t="s">
        <v>161</v>
      </c>
      <c r="AT134" s="218" t="s">
        <v>147</v>
      </c>
      <c r="AU134" s="218" t="s">
        <v>88</v>
      </c>
      <c r="AY134" s="14" t="s">
        <v>144</v>
      </c>
      <c r="BE134" s="219">
        <f>IF(N134="základní",J134,0)</f>
        <v>0</v>
      </c>
      <c r="BF134" s="219">
        <f>IF(N134="snížená",J134,0)</f>
        <v>0</v>
      </c>
      <c r="BG134" s="219">
        <f>IF(N134="zákl. přenesená",J134,0)</f>
        <v>0</v>
      </c>
      <c r="BH134" s="219">
        <f>IF(N134="sníž. přenesená",J134,0)</f>
        <v>0</v>
      </c>
      <c r="BI134" s="219">
        <f>IF(N134="nulová",J134,0)</f>
        <v>0</v>
      </c>
      <c r="BJ134" s="14" t="s">
        <v>86</v>
      </c>
      <c r="BK134" s="219">
        <f>ROUND(I134*H134,2)</f>
        <v>0</v>
      </c>
      <c r="BL134" s="14" t="s">
        <v>161</v>
      </c>
      <c r="BM134" s="218" t="s">
        <v>465</v>
      </c>
    </row>
    <row r="135" s="2" customFormat="1" ht="24.15" customHeight="1">
      <c r="A135" s="35"/>
      <c r="B135" s="36"/>
      <c r="C135" s="207" t="s">
        <v>187</v>
      </c>
      <c r="D135" s="207" t="s">
        <v>147</v>
      </c>
      <c r="E135" s="208" t="s">
        <v>466</v>
      </c>
      <c r="F135" s="209" t="s">
        <v>467</v>
      </c>
      <c r="G135" s="210" t="s">
        <v>247</v>
      </c>
      <c r="H135" s="211">
        <v>2.1600000000000001</v>
      </c>
      <c r="I135" s="212"/>
      <c r="J135" s="213">
        <f>ROUND(I135*H135,2)</f>
        <v>0</v>
      </c>
      <c r="K135" s="209" t="s">
        <v>248</v>
      </c>
      <c r="L135" s="41"/>
      <c r="M135" s="214" t="s">
        <v>1</v>
      </c>
      <c r="N135" s="215" t="s">
        <v>43</v>
      </c>
      <c r="O135" s="88"/>
      <c r="P135" s="216">
        <f>O135*H135</f>
        <v>0</v>
      </c>
      <c r="Q135" s="216">
        <v>0</v>
      </c>
      <c r="R135" s="216">
        <f>Q135*H135</f>
        <v>0</v>
      </c>
      <c r="S135" s="216">
        <v>0</v>
      </c>
      <c r="T135" s="21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8" t="s">
        <v>161</v>
      </c>
      <c r="AT135" s="218" t="s">
        <v>147</v>
      </c>
      <c r="AU135" s="218" t="s">
        <v>88</v>
      </c>
      <c r="AY135" s="14" t="s">
        <v>144</v>
      </c>
      <c r="BE135" s="219">
        <f>IF(N135="základní",J135,0)</f>
        <v>0</v>
      </c>
      <c r="BF135" s="219">
        <f>IF(N135="snížená",J135,0)</f>
        <v>0</v>
      </c>
      <c r="BG135" s="219">
        <f>IF(N135="zákl. přenesená",J135,0)</f>
        <v>0</v>
      </c>
      <c r="BH135" s="219">
        <f>IF(N135="sníž. přenesená",J135,0)</f>
        <v>0</v>
      </c>
      <c r="BI135" s="219">
        <f>IF(N135="nulová",J135,0)</f>
        <v>0</v>
      </c>
      <c r="BJ135" s="14" t="s">
        <v>86</v>
      </c>
      <c r="BK135" s="219">
        <f>ROUND(I135*H135,2)</f>
        <v>0</v>
      </c>
      <c r="BL135" s="14" t="s">
        <v>161</v>
      </c>
      <c r="BM135" s="218" t="s">
        <v>468</v>
      </c>
    </row>
    <row r="136" s="2" customFormat="1" ht="16.5" customHeight="1">
      <c r="A136" s="35"/>
      <c r="B136" s="36"/>
      <c r="C136" s="207" t="s">
        <v>191</v>
      </c>
      <c r="D136" s="207" t="s">
        <v>147</v>
      </c>
      <c r="E136" s="208" t="s">
        <v>276</v>
      </c>
      <c r="F136" s="209" t="s">
        <v>277</v>
      </c>
      <c r="G136" s="210" t="s">
        <v>247</v>
      </c>
      <c r="H136" s="211">
        <v>2.1600000000000001</v>
      </c>
      <c r="I136" s="212"/>
      <c r="J136" s="213">
        <f>ROUND(I136*H136,2)</f>
        <v>0</v>
      </c>
      <c r="K136" s="209" t="s">
        <v>151</v>
      </c>
      <c r="L136" s="41"/>
      <c r="M136" s="214" t="s">
        <v>1</v>
      </c>
      <c r="N136" s="215" t="s">
        <v>43</v>
      </c>
      <c r="O136" s="88"/>
      <c r="P136" s="216">
        <f>O136*H136</f>
        <v>0</v>
      </c>
      <c r="Q136" s="216">
        <v>0</v>
      </c>
      <c r="R136" s="216">
        <f>Q136*H136</f>
        <v>0</v>
      </c>
      <c r="S136" s="216">
        <v>0</v>
      </c>
      <c r="T136" s="21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8" t="s">
        <v>161</v>
      </c>
      <c r="AT136" s="218" t="s">
        <v>147</v>
      </c>
      <c r="AU136" s="218" t="s">
        <v>88</v>
      </c>
      <c r="AY136" s="14" t="s">
        <v>144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14" t="s">
        <v>86</v>
      </c>
      <c r="BK136" s="219">
        <f>ROUND(I136*H136,2)</f>
        <v>0</v>
      </c>
      <c r="BL136" s="14" t="s">
        <v>161</v>
      </c>
      <c r="BM136" s="218" t="s">
        <v>469</v>
      </c>
    </row>
    <row r="137" s="2" customFormat="1" ht="24.15" customHeight="1">
      <c r="A137" s="35"/>
      <c r="B137" s="36"/>
      <c r="C137" s="207" t="s">
        <v>197</v>
      </c>
      <c r="D137" s="207" t="s">
        <v>147</v>
      </c>
      <c r="E137" s="208" t="s">
        <v>470</v>
      </c>
      <c r="F137" s="209" t="s">
        <v>471</v>
      </c>
      <c r="G137" s="210" t="s">
        <v>281</v>
      </c>
      <c r="H137" s="211">
        <v>3.8879999999999999</v>
      </c>
      <c r="I137" s="212"/>
      <c r="J137" s="213">
        <f>ROUND(I137*H137,2)</f>
        <v>0</v>
      </c>
      <c r="K137" s="209" t="s">
        <v>248</v>
      </c>
      <c r="L137" s="41"/>
      <c r="M137" s="214" t="s">
        <v>1</v>
      </c>
      <c r="N137" s="215" t="s">
        <v>43</v>
      </c>
      <c r="O137" s="88"/>
      <c r="P137" s="216">
        <f>O137*H137</f>
        <v>0</v>
      </c>
      <c r="Q137" s="216">
        <v>0</v>
      </c>
      <c r="R137" s="216">
        <f>Q137*H137</f>
        <v>0</v>
      </c>
      <c r="S137" s="216">
        <v>0</v>
      </c>
      <c r="T137" s="21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8" t="s">
        <v>161</v>
      </c>
      <c r="AT137" s="218" t="s">
        <v>147</v>
      </c>
      <c r="AU137" s="218" t="s">
        <v>88</v>
      </c>
      <c r="AY137" s="14" t="s">
        <v>144</v>
      </c>
      <c r="BE137" s="219">
        <f>IF(N137="základní",J137,0)</f>
        <v>0</v>
      </c>
      <c r="BF137" s="219">
        <f>IF(N137="snížená",J137,0)</f>
        <v>0</v>
      </c>
      <c r="BG137" s="219">
        <f>IF(N137="zákl. přenesená",J137,0)</f>
        <v>0</v>
      </c>
      <c r="BH137" s="219">
        <f>IF(N137="sníž. přenesená",J137,0)</f>
        <v>0</v>
      </c>
      <c r="BI137" s="219">
        <f>IF(N137="nulová",J137,0)</f>
        <v>0</v>
      </c>
      <c r="BJ137" s="14" t="s">
        <v>86</v>
      </c>
      <c r="BK137" s="219">
        <f>ROUND(I137*H137,2)</f>
        <v>0</v>
      </c>
      <c r="BL137" s="14" t="s">
        <v>161</v>
      </c>
      <c r="BM137" s="218" t="s">
        <v>472</v>
      </c>
    </row>
    <row r="138" s="2" customFormat="1" ht="24.15" customHeight="1">
      <c r="A138" s="35"/>
      <c r="B138" s="36"/>
      <c r="C138" s="207" t="s">
        <v>201</v>
      </c>
      <c r="D138" s="207" t="s">
        <v>147</v>
      </c>
      <c r="E138" s="208" t="s">
        <v>473</v>
      </c>
      <c r="F138" s="209" t="s">
        <v>474</v>
      </c>
      <c r="G138" s="210" t="s">
        <v>247</v>
      </c>
      <c r="H138" s="211">
        <v>5.04</v>
      </c>
      <c r="I138" s="212"/>
      <c r="J138" s="213">
        <f>ROUND(I138*H138,2)</f>
        <v>0</v>
      </c>
      <c r="K138" s="209" t="s">
        <v>151</v>
      </c>
      <c r="L138" s="41"/>
      <c r="M138" s="214" t="s">
        <v>1</v>
      </c>
      <c r="N138" s="215" t="s">
        <v>43</v>
      </c>
      <c r="O138" s="88"/>
      <c r="P138" s="216">
        <f>O138*H138</f>
        <v>0</v>
      </c>
      <c r="Q138" s="216">
        <v>0</v>
      </c>
      <c r="R138" s="216">
        <f>Q138*H138</f>
        <v>0</v>
      </c>
      <c r="S138" s="216">
        <v>0</v>
      </c>
      <c r="T138" s="21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8" t="s">
        <v>161</v>
      </c>
      <c r="AT138" s="218" t="s">
        <v>147</v>
      </c>
      <c r="AU138" s="218" t="s">
        <v>88</v>
      </c>
      <c r="AY138" s="14" t="s">
        <v>144</v>
      </c>
      <c r="BE138" s="219">
        <f>IF(N138="základní",J138,0)</f>
        <v>0</v>
      </c>
      <c r="BF138" s="219">
        <f>IF(N138="snížená",J138,0)</f>
        <v>0</v>
      </c>
      <c r="BG138" s="219">
        <f>IF(N138="zákl. přenesená",J138,0)</f>
        <v>0</v>
      </c>
      <c r="BH138" s="219">
        <f>IF(N138="sníž. přenesená",J138,0)</f>
        <v>0</v>
      </c>
      <c r="BI138" s="219">
        <f>IF(N138="nulová",J138,0)</f>
        <v>0</v>
      </c>
      <c r="BJ138" s="14" t="s">
        <v>86</v>
      </c>
      <c r="BK138" s="219">
        <f>ROUND(I138*H138,2)</f>
        <v>0</v>
      </c>
      <c r="BL138" s="14" t="s">
        <v>161</v>
      </c>
      <c r="BM138" s="218" t="s">
        <v>475</v>
      </c>
    </row>
    <row r="139" s="2" customFormat="1" ht="24.15" customHeight="1">
      <c r="A139" s="35"/>
      <c r="B139" s="36"/>
      <c r="C139" s="207" t="s">
        <v>205</v>
      </c>
      <c r="D139" s="207" t="s">
        <v>147</v>
      </c>
      <c r="E139" s="208" t="s">
        <v>476</v>
      </c>
      <c r="F139" s="209" t="s">
        <v>477</v>
      </c>
      <c r="G139" s="210" t="s">
        <v>247</v>
      </c>
      <c r="H139" s="211">
        <v>1.26</v>
      </c>
      <c r="I139" s="212"/>
      <c r="J139" s="213">
        <f>ROUND(I139*H139,2)</f>
        <v>0</v>
      </c>
      <c r="K139" s="209" t="s">
        <v>151</v>
      </c>
      <c r="L139" s="41"/>
      <c r="M139" s="214" t="s">
        <v>1</v>
      </c>
      <c r="N139" s="215" t="s">
        <v>43</v>
      </c>
      <c r="O139" s="88"/>
      <c r="P139" s="216">
        <f>O139*H139</f>
        <v>0</v>
      </c>
      <c r="Q139" s="216">
        <v>0</v>
      </c>
      <c r="R139" s="216">
        <f>Q139*H139</f>
        <v>0</v>
      </c>
      <c r="S139" s="216">
        <v>0</v>
      </c>
      <c r="T139" s="21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8" t="s">
        <v>161</v>
      </c>
      <c r="AT139" s="218" t="s">
        <v>147</v>
      </c>
      <c r="AU139" s="218" t="s">
        <v>88</v>
      </c>
      <c r="AY139" s="14" t="s">
        <v>144</v>
      </c>
      <c r="BE139" s="219">
        <f>IF(N139="základní",J139,0)</f>
        <v>0</v>
      </c>
      <c r="BF139" s="219">
        <f>IF(N139="snížená",J139,0)</f>
        <v>0</v>
      </c>
      <c r="BG139" s="219">
        <f>IF(N139="zákl. přenesená",J139,0)</f>
        <v>0</v>
      </c>
      <c r="BH139" s="219">
        <f>IF(N139="sníž. přenesená",J139,0)</f>
        <v>0</v>
      </c>
      <c r="BI139" s="219">
        <f>IF(N139="nulová",J139,0)</f>
        <v>0</v>
      </c>
      <c r="BJ139" s="14" t="s">
        <v>86</v>
      </c>
      <c r="BK139" s="219">
        <f>ROUND(I139*H139,2)</f>
        <v>0</v>
      </c>
      <c r="BL139" s="14" t="s">
        <v>161</v>
      </c>
      <c r="BM139" s="218" t="s">
        <v>478</v>
      </c>
    </row>
    <row r="140" s="2" customFormat="1" ht="16.5" customHeight="1">
      <c r="A140" s="35"/>
      <c r="B140" s="36"/>
      <c r="C140" s="233" t="s">
        <v>8</v>
      </c>
      <c r="D140" s="233" t="s">
        <v>307</v>
      </c>
      <c r="E140" s="234" t="s">
        <v>479</v>
      </c>
      <c r="F140" s="235" t="s">
        <v>480</v>
      </c>
      <c r="G140" s="236" t="s">
        <v>281</v>
      </c>
      <c r="H140" s="237">
        <v>20.16</v>
      </c>
      <c r="I140" s="238"/>
      <c r="J140" s="239">
        <f>ROUND(I140*H140,2)</f>
        <v>0</v>
      </c>
      <c r="K140" s="235" t="s">
        <v>248</v>
      </c>
      <c r="L140" s="240"/>
      <c r="M140" s="241" t="s">
        <v>1</v>
      </c>
      <c r="N140" s="242" t="s">
        <v>43</v>
      </c>
      <c r="O140" s="88"/>
      <c r="P140" s="216">
        <f>O140*H140</f>
        <v>0</v>
      </c>
      <c r="Q140" s="216">
        <v>1</v>
      </c>
      <c r="R140" s="216">
        <f>Q140*H140</f>
        <v>20.16</v>
      </c>
      <c r="S140" s="216">
        <v>0</v>
      </c>
      <c r="T140" s="21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8" t="s">
        <v>179</v>
      </c>
      <c r="AT140" s="218" t="s">
        <v>307</v>
      </c>
      <c r="AU140" s="218" t="s">
        <v>88</v>
      </c>
      <c r="AY140" s="14" t="s">
        <v>144</v>
      </c>
      <c r="BE140" s="219">
        <f>IF(N140="základní",J140,0)</f>
        <v>0</v>
      </c>
      <c r="BF140" s="219">
        <f>IF(N140="snížená",J140,0)</f>
        <v>0</v>
      </c>
      <c r="BG140" s="219">
        <f>IF(N140="zákl. přenesená",J140,0)</f>
        <v>0</v>
      </c>
      <c r="BH140" s="219">
        <f>IF(N140="sníž. přenesená",J140,0)</f>
        <v>0</v>
      </c>
      <c r="BI140" s="219">
        <f>IF(N140="nulová",J140,0)</f>
        <v>0</v>
      </c>
      <c r="BJ140" s="14" t="s">
        <v>86</v>
      </c>
      <c r="BK140" s="219">
        <f>ROUND(I140*H140,2)</f>
        <v>0</v>
      </c>
      <c r="BL140" s="14" t="s">
        <v>161</v>
      </c>
      <c r="BM140" s="218" t="s">
        <v>481</v>
      </c>
    </row>
    <row r="141" s="2" customFormat="1" ht="24.15" customHeight="1">
      <c r="A141" s="35"/>
      <c r="B141" s="36"/>
      <c r="C141" s="207" t="s">
        <v>213</v>
      </c>
      <c r="D141" s="207" t="s">
        <v>147</v>
      </c>
      <c r="E141" s="208" t="s">
        <v>284</v>
      </c>
      <c r="F141" s="209" t="s">
        <v>285</v>
      </c>
      <c r="G141" s="210" t="s">
        <v>247</v>
      </c>
      <c r="H141" s="211">
        <v>7.5599999999999996</v>
      </c>
      <c r="I141" s="212"/>
      <c r="J141" s="213">
        <f>ROUND(I141*H141,2)</f>
        <v>0</v>
      </c>
      <c r="K141" s="209" t="s">
        <v>151</v>
      </c>
      <c r="L141" s="41"/>
      <c r="M141" s="214" t="s">
        <v>1</v>
      </c>
      <c r="N141" s="215" t="s">
        <v>43</v>
      </c>
      <c r="O141" s="88"/>
      <c r="P141" s="216">
        <f>O141*H141</f>
        <v>0</v>
      </c>
      <c r="Q141" s="216">
        <v>0</v>
      </c>
      <c r="R141" s="216">
        <f>Q141*H141</f>
        <v>0</v>
      </c>
      <c r="S141" s="216">
        <v>0</v>
      </c>
      <c r="T141" s="21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8" t="s">
        <v>161</v>
      </c>
      <c r="AT141" s="218" t="s">
        <v>147</v>
      </c>
      <c r="AU141" s="218" t="s">
        <v>88</v>
      </c>
      <c r="AY141" s="14" t="s">
        <v>144</v>
      </c>
      <c r="BE141" s="219">
        <f>IF(N141="základní",J141,0)</f>
        <v>0</v>
      </c>
      <c r="BF141" s="219">
        <f>IF(N141="snížená",J141,0)</f>
        <v>0</v>
      </c>
      <c r="BG141" s="219">
        <f>IF(N141="zákl. přenesená",J141,0)</f>
        <v>0</v>
      </c>
      <c r="BH141" s="219">
        <f>IF(N141="sníž. přenesená",J141,0)</f>
        <v>0</v>
      </c>
      <c r="BI141" s="219">
        <f>IF(N141="nulová",J141,0)</f>
        <v>0</v>
      </c>
      <c r="BJ141" s="14" t="s">
        <v>86</v>
      </c>
      <c r="BK141" s="219">
        <f>ROUND(I141*H141,2)</f>
        <v>0</v>
      </c>
      <c r="BL141" s="14" t="s">
        <v>161</v>
      </c>
      <c r="BM141" s="218" t="s">
        <v>482</v>
      </c>
    </row>
    <row r="142" s="2" customFormat="1" ht="37.8" customHeight="1">
      <c r="A142" s="35"/>
      <c r="B142" s="36"/>
      <c r="C142" s="207" t="s">
        <v>283</v>
      </c>
      <c r="D142" s="207" t="s">
        <v>147</v>
      </c>
      <c r="E142" s="208" t="s">
        <v>292</v>
      </c>
      <c r="F142" s="209" t="s">
        <v>293</v>
      </c>
      <c r="G142" s="210" t="s">
        <v>230</v>
      </c>
      <c r="H142" s="211">
        <v>14</v>
      </c>
      <c r="I142" s="212"/>
      <c r="J142" s="213">
        <f>ROUND(I142*H142,2)</f>
        <v>0</v>
      </c>
      <c r="K142" s="209" t="s">
        <v>151</v>
      </c>
      <c r="L142" s="41"/>
      <c r="M142" s="214" t="s">
        <v>1</v>
      </c>
      <c r="N142" s="215" t="s">
        <v>43</v>
      </c>
      <c r="O142" s="88"/>
      <c r="P142" s="216">
        <f>O142*H142</f>
        <v>0</v>
      </c>
      <c r="Q142" s="216">
        <v>0</v>
      </c>
      <c r="R142" s="216">
        <f>Q142*H142</f>
        <v>0</v>
      </c>
      <c r="S142" s="216">
        <v>0</v>
      </c>
      <c r="T142" s="21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8" t="s">
        <v>161</v>
      </c>
      <c r="AT142" s="218" t="s">
        <v>147</v>
      </c>
      <c r="AU142" s="218" t="s">
        <v>88</v>
      </c>
      <c r="AY142" s="14" t="s">
        <v>144</v>
      </c>
      <c r="BE142" s="219">
        <f>IF(N142="základní",J142,0)</f>
        <v>0</v>
      </c>
      <c r="BF142" s="219">
        <f>IF(N142="snížená",J142,0)</f>
        <v>0</v>
      </c>
      <c r="BG142" s="219">
        <f>IF(N142="zákl. přenesená",J142,0)</f>
        <v>0</v>
      </c>
      <c r="BH142" s="219">
        <f>IF(N142="sníž. přenesená",J142,0)</f>
        <v>0</v>
      </c>
      <c r="BI142" s="219">
        <f>IF(N142="nulová",J142,0)</f>
        <v>0</v>
      </c>
      <c r="BJ142" s="14" t="s">
        <v>86</v>
      </c>
      <c r="BK142" s="219">
        <f>ROUND(I142*H142,2)</f>
        <v>0</v>
      </c>
      <c r="BL142" s="14" t="s">
        <v>161</v>
      </c>
      <c r="BM142" s="218" t="s">
        <v>486</v>
      </c>
    </row>
    <row r="143" s="2" customFormat="1" ht="24.15" customHeight="1">
      <c r="A143" s="35"/>
      <c r="B143" s="36"/>
      <c r="C143" s="207" t="s">
        <v>287</v>
      </c>
      <c r="D143" s="207" t="s">
        <v>147</v>
      </c>
      <c r="E143" s="208" t="s">
        <v>487</v>
      </c>
      <c r="F143" s="209" t="s">
        <v>488</v>
      </c>
      <c r="G143" s="210" t="s">
        <v>230</v>
      </c>
      <c r="H143" s="211">
        <v>14</v>
      </c>
      <c r="I143" s="212"/>
      <c r="J143" s="213">
        <f>ROUND(I143*H143,2)</f>
        <v>0</v>
      </c>
      <c r="K143" s="209" t="s">
        <v>274</v>
      </c>
      <c r="L143" s="41"/>
      <c r="M143" s="214" t="s">
        <v>1</v>
      </c>
      <c r="N143" s="215" t="s">
        <v>43</v>
      </c>
      <c r="O143" s="88"/>
      <c r="P143" s="216">
        <f>O143*H143</f>
        <v>0</v>
      </c>
      <c r="Q143" s="216">
        <v>0</v>
      </c>
      <c r="R143" s="216">
        <f>Q143*H143</f>
        <v>0</v>
      </c>
      <c r="S143" s="216">
        <v>0</v>
      </c>
      <c r="T143" s="21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8" t="s">
        <v>161</v>
      </c>
      <c r="AT143" s="218" t="s">
        <v>147</v>
      </c>
      <c r="AU143" s="218" t="s">
        <v>88</v>
      </c>
      <c r="AY143" s="14" t="s">
        <v>144</v>
      </c>
      <c r="BE143" s="219">
        <f>IF(N143="základní",J143,0)</f>
        <v>0</v>
      </c>
      <c r="BF143" s="219">
        <f>IF(N143="snížená",J143,0)</f>
        <v>0</v>
      </c>
      <c r="BG143" s="219">
        <f>IF(N143="zákl. přenesená",J143,0)</f>
        <v>0</v>
      </c>
      <c r="BH143" s="219">
        <f>IF(N143="sníž. přenesená",J143,0)</f>
        <v>0</v>
      </c>
      <c r="BI143" s="219">
        <f>IF(N143="nulová",J143,0)</f>
        <v>0</v>
      </c>
      <c r="BJ143" s="14" t="s">
        <v>86</v>
      </c>
      <c r="BK143" s="219">
        <f>ROUND(I143*H143,2)</f>
        <v>0</v>
      </c>
      <c r="BL143" s="14" t="s">
        <v>161</v>
      </c>
      <c r="BM143" s="218" t="s">
        <v>489</v>
      </c>
    </row>
    <row r="144" s="2" customFormat="1" ht="24.15" customHeight="1">
      <c r="A144" s="35"/>
      <c r="B144" s="36"/>
      <c r="C144" s="207" t="s">
        <v>291</v>
      </c>
      <c r="D144" s="207" t="s">
        <v>147</v>
      </c>
      <c r="E144" s="208" t="s">
        <v>490</v>
      </c>
      <c r="F144" s="209" t="s">
        <v>491</v>
      </c>
      <c r="G144" s="210" t="s">
        <v>230</v>
      </c>
      <c r="H144" s="211">
        <v>14</v>
      </c>
      <c r="I144" s="212"/>
      <c r="J144" s="213">
        <f>ROUND(I144*H144,2)</f>
        <v>0</v>
      </c>
      <c r="K144" s="209" t="s">
        <v>151</v>
      </c>
      <c r="L144" s="41"/>
      <c r="M144" s="214" t="s">
        <v>1</v>
      </c>
      <c r="N144" s="215" t="s">
        <v>43</v>
      </c>
      <c r="O144" s="88"/>
      <c r="P144" s="216">
        <f>O144*H144</f>
        <v>0</v>
      </c>
      <c r="Q144" s="216">
        <v>0</v>
      </c>
      <c r="R144" s="216">
        <f>Q144*H144</f>
        <v>0</v>
      </c>
      <c r="S144" s="216">
        <v>0</v>
      </c>
      <c r="T144" s="21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8" t="s">
        <v>161</v>
      </c>
      <c r="AT144" s="218" t="s">
        <v>147</v>
      </c>
      <c r="AU144" s="218" t="s">
        <v>88</v>
      </c>
      <c r="AY144" s="14" t="s">
        <v>144</v>
      </c>
      <c r="BE144" s="219">
        <f>IF(N144="základní",J144,0)</f>
        <v>0</v>
      </c>
      <c r="BF144" s="219">
        <f>IF(N144="snížená",J144,0)</f>
        <v>0</v>
      </c>
      <c r="BG144" s="219">
        <f>IF(N144="zákl. přenesená",J144,0)</f>
        <v>0</v>
      </c>
      <c r="BH144" s="219">
        <f>IF(N144="sníž. přenesená",J144,0)</f>
        <v>0</v>
      </c>
      <c r="BI144" s="219">
        <f>IF(N144="nulová",J144,0)</f>
        <v>0</v>
      </c>
      <c r="BJ144" s="14" t="s">
        <v>86</v>
      </c>
      <c r="BK144" s="219">
        <f>ROUND(I144*H144,2)</f>
        <v>0</v>
      </c>
      <c r="BL144" s="14" t="s">
        <v>161</v>
      </c>
      <c r="BM144" s="218" t="s">
        <v>492</v>
      </c>
    </row>
    <row r="145" s="2" customFormat="1" ht="16.5" customHeight="1">
      <c r="A145" s="35"/>
      <c r="B145" s="36"/>
      <c r="C145" s="233" t="s">
        <v>295</v>
      </c>
      <c r="D145" s="233" t="s">
        <v>307</v>
      </c>
      <c r="E145" s="234" t="s">
        <v>493</v>
      </c>
      <c r="F145" s="235" t="s">
        <v>494</v>
      </c>
      <c r="G145" s="236" t="s">
        <v>310</v>
      </c>
      <c r="H145" s="237">
        <v>0.5</v>
      </c>
      <c r="I145" s="238"/>
      <c r="J145" s="239">
        <f>ROUND(I145*H145,2)</f>
        <v>0</v>
      </c>
      <c r="K145" s="235" t="s">
        <v>248</v>
      </c>
      <c r="L145" s="240"/>
      <c r="M145" s="241" t="s">
        <v>1</v>
      </c>
      <c r="N145" s="242" t="s">
        <v>43</v>
      </c>
      <c r="O145" s="88"/>
      <c r="P145" s="216">
        <f>O145*H145</f>
        <v>0</v>
      </c>
      <c r="Q145" s="216">
        <v>0.001</v>
      </c>
      <c r="R145" s="216">
        <f>Q145*H145</f>
        <v>0.00050000000000000001</v>
      </c>
      <c r="S145" s="216">
        <v>0</v>
      </c>
      <c r="T145" s="21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8" t="s">
        <v>179</v>
      </c>
      <c r="AT145" s="218" t="s">
        <v>307</v>
      </c>
      <c r="AU145" s="218" t="s">
        <v>88</v>
      </c>
      <c r="AY145" s="14" t="s">
        <v>144</v>
      </c>
      <c r="BE145" s="219">
        <f>IF(N145="základní",J145,0)</f>
        <v>0</v>
      </c>
      <c r="BF145" s="219">
        <f>IF(N145="snížená",J145,0)</f>
        <v>0</v>
      </c>
      <c r="BG145" s="219">
        <f>IF(N145="zákl. přenesená",J145,0)</f>
        <v>0</v>
      </c>
      <c r="BH145" s="219">
        <f>IF(N145="sníž. přenesená",J145,0)</f>
        <v>0</v>
      </c>
      <c r="BI145" s="219">
        <f>IF(N145="nulová",J145,0)</f>
        <v>0</v>
      </c>
      <c r="BJ145" s="14" t="s">
        <v>86</v>
      </c>
      <c r="BK145" s="219">
        <f>ROUND(I145*H145,2)</f>
        <v>0</v>
      </c>
      <c r="BL145" s="14" t="s">
        <v>161</v>
      </c>
      <c r="BM145" s="218" t="s">
        <v>495</v>
      </c>
    </row>
    <row r="146" s="11" customFormat="1" ht="22.8" customHeight="1">
      <c r="A146" s="11"/>
      <c r="B146" s="193"/>
      <c r="C146" s="194"/>
      <c r="D146" s="195" t="s">
        <v>77</v>
      </c>
      <c r="E146" s="231" t="s">
        <v>161</v>
      </c>
      <c r="F146" s="231" t="s">
        <v>496</v>
      </c>
      <c r="G146" s="194"/>
      <c r="H146" s="194"/>
      <c r="I146" s="197"/>
      <c r="J146" s="232">
        <f>BK146</f>
        <v>0</v>
      </c>
      <c r="K146" s="194"/>
      <c r="L146" s="199"/>
      <c r="M146" s="200"/>
      <c r="N146" s="201"/>
      <c r="O146" s="201"/>
      <c r="P146" s="202">
        <f>P147</f>
        <v>0</v>
      </c>
      <c r="Q146" s="201"/>
      <c r="R146" s="202">
        <f>R147</f>
        <v>2.3823702</v>
      </c>
      <c r="S146" s="201"/>
      <c r="T146" s="203">
        <f>T147</f>
        <v>0</v>
      </c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R146" s="204" t="s">
        <v>86</v>
      </c>
      <c r="AT146" s="205" t="s">
        <v>77</v>
      </c>
      <c r="AU146" s="205" t="s">
        <v>86</v>
      </c>
      <c r="AY146" s="204" t="s">
        <v>144</v>
      </c>
      <c r="BK146" s="206">
        <f>BK147</f>
        <v>0</v>
      </c>
    </row>
    <row r="147" s="2" customFormat="1" ht="24.15" customHeight="1">
      <c r="A147" s="35"/>
      <c r="B147" s="36"/>
      <c r="C147" s="207" t="s">
        <v>7</v>
      </c>
      <c r="D147" s="207" t="s">
        <v>147</v>
      </c>
      <c r="E147" s="208" t="s">
        <v>497</v>
      </c>
      <c r="F147" s="209" t="s">
        <v>498</v>
      </c>
      <c r="G147" s="210" t="s">
        <v>247</v>
      </c>
      <c r="H147" s="211">
        <v>1.26</v>
      </c>
      <c r="I147" s="212"/>
      <c r="J147" s="213">
        <f>ROUND(I147*H147,2)</f>
        <v>0</v>
      </c>
      <c r="K147" s="209" t="s">
        <v>151</v>
      </c>
      <c r="L147" s="41"/>
      <c r="M147" s="214" t="s">
        <v>1</v>
      </c>
      <c r="N147" s="215" t="s">
        <v>43</v>
      </c>
      <c r="O147" s="88"/>
      <c r="P147" s="216">
        <f>O147*H147</f>
        <v>0</v>
      </c>
      <c r="Q147" s="216">
        <v>1.8907700000000001</v>
      </c>
      <c r="R147" s="216">
        <f>Q147*H147</f>
        <v>2.3823702</v>
      </c>
      <c r="S147" s="216">
        <v>0</v>
      </c>
      <c r="T147" s="21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8" t="s">
        <v>161</v>
      </c>
      <c r="AT147" s="218" t="s">
        <v>147</v>
      </c>
      <c r="AU147" s="218" t="s">
        <v>88</v>
      </c>
      <c r="AY147" s="14" t="s">
        <v>144</v>
      </c>
      <c r="BE147" s="219">
        <f>IF(N147="základní",J147,0)</f>
        <v>0</v>
      </c>
      <c r="BF147" s="219">
        <f>IF(N147="snížená",J147,0)</f>
        <v>0</v>
      </c>
      <c r="BG147" s="219">
        <f>IF(N147="zákl. přenesená",J147,0)</f>
        <v>0</v>
      </c>
      <c r="BH147" s="219">
        <f>IF(N147="sníž. přenesená",J147,0)</f>
        <v>0</v>
      </c>
      <c r="BI147" s="219">
        <f>IF(N147="nulová",J147,0)</f>
        <v>0</v>
      </c>
      <c r="BJ147" s="14" t="s">
        <v>86</v>
      </c>
      <c r="BK147" s="219">
        <f>ROUND(I147*H147,2)</f>
        <v>0</v>
      </c>
      <c r="BL147" s="14" t="s">
        <v>161</v>
      </c>
      <c r="BM147" s="218" t="s">
        <v>499</v>
      </c>
    </row>
    <row r="148" s="11" customFormat="1" ht="22.8" customHeight="1">
      <c r="A148" s="11"/>
      <c r="B148" s="193"/>
      <c r="C148" s="194"/>
      <c r="D148" s="195" t="s">
        <v>77</v>
      </c>
      <c r="E148" s="231" t="s">
        <v>143</v>
      </c>
      <c r="F148" s="231" t="s">
        <v>312</v>
      </c>
      <c r="G148" s="194"/>
      <c r="H148" s="194"/>
      <c r="I148" s="197"/>
      <c r="J148" s="232">
        <f>BK148</f>
        <v>0</v>
      </c>
      <c r="K148" s="194"/>
      <c r="L148" s="199"/>
      <c r="M148" s="200"/>
      <c r="N148" s="201"/>
      <c r="O148" s="201"/>
      <c r="P148" s="202">
        <f>P149</f>
        <v>0</v>
      </c>
      <c r="Q148" s="201"/>
      <c r="R148" s="202">
        <f>R149</f>
        <v>2.8280000000000003</v>
      </c>
      <c r="S148" s="201"/>
      <c r="T148" s="203">
        <f>T149</f>
        <v>0</v>
      </c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R148" s="204" t="s">
        <v>86</v>
      </c>
      <c r="AT148" s="205" t="s">
        <v>77</v>
      </c>
      <c r="AU148" s="205" t="s">
        <v>86</v>
      </c>
      <c r="AY148" s="204" t="s">
        <v>144</v>
      </c>
      <c r="BK148" s="206">
        <f>BK149</f>
        <v>0</v>
      </c>
    </row>
    <row r="149" s="2" customFormat="1" ht="33" customHeight="1">
      <c r="A149" s="35"/>
      <c r="B149" s="36"/>
      <c r="C149" s="207" t="s">
        <v>302</v>
      </c>
      <c r="D149" s="207" t="s">
        <v>147</v>
      </c>
      <c r="E149" s="208" t="s">
        <v>738</v>
      </c>
      <c r="F149" s="209" t="s">
        <v>739</v>
      </c>
      <c r="G149" s="210" t="s">
        <v>230</v>
      </c>
      <c r="H149" s="211">
        <v>28</v>
      </c>
      <c r="I149" s="212"/>
      <c r="J149" s="213">
        <f>ROUND(I149*H149,2)</f>
        <v>0</v>
      </c>
      <c r="K149" s="209" t="s">
        <v>151</v>
      </c>
      <c r="L149" s="41"/>
      <c r="M149" s="214" t="s">
        <v>1</v>
      </c>
      <c r="N149" s="215" t="s">
        <v>43</v>
      </c>
      <c r="O149" s="88"/>
      <c r="P149" s="216">
        <f>O149*H149</f>
        <v>0</v>
      </c>
      <c r="Q149" s="216">
        <v>0.10100000000000001</v>
      </c>
      <c r="R149" s="216">
        <f>Q149*H149</f>
        <v>2.8280000000000003</v>
      </c>
      <c r="S149" s="216">
        <v>0</v>
      </c>
      <c r="T149" s="21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8" t="s">
        <v>161</v>
      </c>
      <c r="AT149" s="218" t="s">
        <v>147</v>
      </c>
      <c r="AU149" s="218" t="s">
        <v>88</v>
      </c>
      <c r="AY149" s="14" t="s">
        <v>144</v>
      </c>
      <c r="BE149" s="219">
        <f>IF(N149="základní",J149,0)</f>
        <v>0</v>
      </c>
      <c r="BF149" s="219">
        <f>IF(N149="snížená",J149,0)</f>
        <v>0</v>
      </c>
      <c r="BG149" s="219">
        <f>IF(N149="zákl. přenesená",J149,0)</f>
        <v>0</v>
      </c>
      <c r="BH149" s="219">
        <f>IF(N149="sníž. přenesená",J149,0)</f>
        <v>0</v>
      </c>
      <c r="BI149" s="219">
        <f>IF(N149="nulová",J149,0)</f>
        <v>0</v>
      </c>
      <c r="BJ149" s="14" t="s">
        <v>86</v>
      </c>
      <c r="BK149" s="219">
        <f>ROUND(I149*H149,2)</f>
        <v>0</v>
      </c>
      <c r="BL149" s="14" t="s">
        <v>161</v>
      </c>
      <c r="BM149" s="218" t="s">
        <v>740</v>
      </c>
    </row>
    <row r="150" s="11" customFormat="1" ht="22.8" customHeight="1">
      <c r="A150" s="11"/>
      <c r="B150" s="193"/>
      <c r="C150" s="194"/>
      <c r="D150" s="195" t="s">
        <v>77</v>
      </c>
      <c r="E150" s="231" t="s">
        <v>179</v>
      </c>
      <c r="F150" s="231" t="s">
        <v>349</v>
      </c>
      <c r="G150" s="194"/>
      <c r="H150" s="194"/>
      <c r="I150" s="197"/>
      <c r="J150" s="232">
        <f>BK150</f>
        <v>0</v>
      </c>
      <c r="K150" s="194"/>
      <c r="L150" s="199"/>
      <c r="M150" s="200"/>
      <c r="N150" s="201"/>
      <c r="O150" s="201"/>
      <c r="P150" s="202">
        <f>SUM(P151:P164)</f>
        <v>0</v>
      </c>
      <c r="Q150" s="201"/>
      <c r="R150" s="202">
        <f>SUM(R151:R164)</f>
        <v>0.041058607999999996</v>
      </c>
      <c r="S150" s="201"/>
      <c r="T150" s="203">
        <f>SUM(T151:T164)</f>
        <v>0.19084000000000001</v>
      </c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R150" s="204" t="s">
        <v>86</v>
      </c>
      <c r="AT150" s="205" t="s">
        <v>77</v>
      </c>
      <c r="AU150" s="205" t="s">
        <v>86</v>
      </c>
      <c r="AY150" s="204" t="s">
        <v>144</v>
      </c>
      <c r="BK150" s="206">
        <f>SUM(BK151:BK164)</f>
        <v>0</v>
      </c>
    </row>
    <row r="151" s="2" customFormat="1" ht="16.5" customHeight="1">
      <c r="A151" s="35"/>
      <c r="B151" s="36"/>
      <c r="C151" s="207" t="s">
        <v>306</v>
      </c>
      <c r="D151" s="207" t="s">
        <v>147</v>
      </c>
      <c r="E151" s="208" t="s">
        <v>500</v>
      </c>
      <c r="F151" s="209" t="s">
        <v>501</v>
      </c>
      <c r="G151" s="210" t="s">
        <v>234</v>
      </c>
      <c r="H151" s="211">
        <v>6</v>
      </c>
      <c r="I151" s="212"/>
      <c r="J151" s="213">
        <f>ROUND(I151*H151,2)</f>
        <v>0</v>
      </c>
      <c r="K151" s="209" t="s">
        <v>151</v>
      </c>
      <c r="L151" s="41"/>
      <c r="M151" s="214" t="s">
        <v>1</v>
      </c>
      <c r="N151" s="215" t="s">
        <v>43</v>
      </c>
      <c r="O151" s="88"/>
      <c r="P151" s="216">
        <f>O151*H151</f>
        <v>0</v>
      </c>
      <c r="Q151" s="216">
        <v>0</v>
      </c>
      <c r="R151" s="216">
        <f>Q151*H151</f>
        <v>0</v>
      </c>
      <c r="S151" s="216">
        <v>0.014919999999999999</v>
      </c>
      <c r="T151" s="217">
        <f>S151*H151</f>
        <v>0.089519999999999988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8" t="s">
        <v>213</v>
      </c>
      <c r="AT151" s="218" t="s">
        <v>147</v>
      </c>
      <c r="AU151" s="218" t="s">
        <v>88</v>
      </c>
      <c r="AY151" s="14" t="s">
        <v>144</v>
      </c>
      <c r="BE151" s="219">
        <f>IF(N151="základní",J151,0)</f>
        <v>0</v>
      </c>
      <c r="BF151" s="219">
        <f>IF(N151="snížená",J151,0)</f>
        <v>0</v>
      </c>
      <c r="BG151" s="219">
        <f>IF(N151="zákl. přenesená",J151,0)</f>
        <v>0</v>
      </c>
      <c r="BH151" s="219">
        <f>IF(N151="sníž. přenesená",J151,0)</f>
        <v>0</v>
      </c>
      <c r="BI151" s="219">
        <f>IF(N151="nulová",J151,0)</f>
        <v>0</v>
      </c>
      <c r="BJ151" s="14" t="s">
        <v>86</v>
      </c>
      <c r="BK151" s="219">
        <f>ROUND(I151*H151,2)</f>
        <v>0</v>
      </c>
      <c r="BL151" s="14" t="s">
        <v>213</v>
      </c>
      <c r="BM151" s="218" t="s">
        <v>502</v>
      </c>
    </row>
    <row r="152" s="2" customFormat="1" ht="24.15" customHeight="1">
      <c r="A152" s="35"/>
      <c r="B152" s="36"/>
      <c r="C152" s="207" t="s">
        <v>313</v>
      </c>
      <c r="D152" s="207" t="s">
        <v>147</v>
      </c>
      <c r="E152" s="208" t="s">
        <v>503</v>
      </c>
      <c r="F152" s="209" t="s">
        <v>504</v>
      </c>
      <c r="G152" s="210" t="s">
        <v>177</v>
      </c>
      <c r="H152" s="211">
        <v>2</v>
      </c>
      <c r="I152" s="212"/>
      <c r="J152" s="213">
        <f>ROUND(I152*H152,2)</f>
        <v>0</v>
      </c>
      <c r="K152" s="209" t="s">
        <v>151</v>
      </c>
      <c r="L152" s="41"/>
      <c r="M152" s="214" t="s">
        <v>1</v>
      </c>
      <c r="N152" s="215" t="s">
        <v>43</v>
      </c>
      <c r="O152" s="88"/>
      <c r="P152" s="216">
        <f>O152*H152</f>
        <v>0</v>
      </c>
      <c r="Q152" s="216">
        <v>1.6739999999999999E-05</v>
      </c>
      <c r="R152" s="216">
        <f>Q152*H152</f>
        <v>3.3479999999999998E-05</v>
      </c>
      <c r="S152" s="216">
        <v>0.039</v>
      </c>
      <c r="T152" s="217">
        <f>S152*H152</f>
        <v>0.078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8" t="s">
        <v>161</v>
      </c>
      <c r="AT152" s="218" t="s">
        <v>147</v>
      </c>
      <c r="AU152" s="218" t="s">
        <v>88</v>
      </c>
      <c r="AY152" s="14" t="s">
        <v>144</v>
      </c>
      <c r="BE152" s="219">
        <f>IF(N152="základní",J152,0)</f>
        <v>0</v>
      </c>
      <c r="BF152" s="219">
        <f>IF(N152="snížená",J152,0)</f>
        <v>0</v>
      </c>
      <c r="BG152" s="219">
        <f>IF(N152="zákl. přenesená",J152,0)</f>
        <v>0</v>
      </c>
      <c r="BH152" s="219">
        <f>IF(N152="sníž. přenesená",J152,0)</f>
        <v>0</v>
      </c>
      <c r="BI152" s="219">
        <f>IF(N152="nulová",J152,0)</f>
        <v>0</v>
      </c>
      <c r="BJ152" s="14" t="s">
        <v>86</v>
      </c>
      <c r="BK152" s="219">
        <f>ROUND(I152*H152,2)</f>
        <v>0</v>
      </c>
      <c r="BL152" s="14" t="s">
        <v>161</v>
      </c>
      <c r="BM152" s="218" t="s">
        <v>505</v>
      </c>
    </row>
    <row r="153" s="2" customFormat="1" ht="21.75" customHeight="1">
      <c r="A153" s="35"/>
      <c r="B153" s="36"/>
      <c r="C153" s="207" t="s">
        <v>317</v>
      </c>
      <c r="D153" s="207" t="s">
        <v>147</v>
      </c>
      <c r="E153" s="208" t="s">
        <v>741</v>
      </c>
      <c r="F153" s="209" t="s">
        <v>742</v>
      </c>
      <c r="G153" s="210" t="s">
        <v>177</v>
      </c>
      <c r="H153" s="211">
        <v>2</v>
      </c>
      <c r="I153" s="212"/>
      <c r="J153" s="213">
        <f>ROUND(I153*H153,2)</f>
        <v>0</v>
      </c>
      <c r="K153" s="209" t="s">
        <v>151</v>
      </c>
      <c r="L153" s="41"/>
      <c r="M153" s="214" t="s">
        <v>1</v>
      </c>
      <c r="N153" s="215" t="s">
        <v>43</v>
      </c>
      <c r="O153" s="88"/>
      <c r="P153" s="216">
        <f>O153*H153</f>
        <v>0</v>
      </c>
      <c r="Q153" s="216">
        <v>0</v>
      </c>
      <c r="R153" s="216">
        <f>Q153*H153</f>
        <v>0</v>
      </c>
      <c r="S153" s="216">
        <v>0.01166</v>
      </c>
      <c r="T153" s="217">
        <f>S153*H153</f>
        <v>0.02332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8" t="s">
        <v>161</v>
      </c>
      <c r="AT153" s="218" t="s">
        <v>147</v>
      </c>
      <c r="AU153" s="218" t="s">
        <v>88</v>
      </c>
      <c r="AY153" s="14" t="s">
        <v>144</v>
      </c>
      <c r="BE153" s="219">
        <f>IF(N153="základní",J153,0)</f>
        <v>0</v>
      </c>
      <c r="BF153" s="219">
        <f>IF(N153="snížená",J153,0)</f>
        <v>0</v>
      </c>
      <c r="BG153" s="219">
        <f>IF(N153="zákl. přenesená",J153,0)</f>
        <v>0</v>
      </c>
      <c r="BH153" s="219">
        <f>IF(N153="sníž. přenesená",J153,0)</f>
        <v>0</v>
      </c>
      <c r="BI153" s="219">
        <f>IF(N153="nulová",J153,0)</f>
        <v>0</v>
      </c>
      <c r="BJ153" s="14" t="s">
        <v>86</v>
      </c>
      <c r="BK153" s="219">
        <f>ROUND(I153*H153,2)</f>
        <v>0</v>
      </c>
      <c r="BL153" s="14" t="s">
        <v>161</v>
      </c>
      <c r="BM153" s="218" t="s">
        <v>743</v>
      </c>
    </row>
    <row r="154" s="2" customFormat="1" ht="16.5" customHeight="1">
      <c r="A154" s="35"/>
      <c r="B154" s="36"/>
      <c r="C154" s="207" t="s">
        <v>321</v>
      </c>
      <c r="D154" s="207" t="s">
        <v>147</v>
      </c>
      <c r="E154" s="208" t="s">
        <v>744</v>
      </c>
      <c r="F154" s="209" t="s">
        <v>745</v>
      </c>
      <c r="G154" s="210" t="s">
        <v>234</v>
      </c>
      <c r="H154" s="211">
        <v>14</v>
      </c>
      <c r="I154" s="212"/>
      <c r="J154" s="213">
        <f>ROUND(I154*H154,2)</f>
        <v>0</v>
      </c>
      <c r="K154" s="209" t="s">
        <v>151</v>
      </c>
      <c r="L154" s="41"/>
      <c r="M154" s="214" t="s">
        <v>1</v>
      </c>
      <c r="N154" s="215" t="s">
        <v>43</v>
      </c>
      <c r="O154" s="88"/>
      <c r="P154" s="216">
        <f>O154*H154</f>
        <v>0</v>
      </c>
      <c r="Q154" s="216">
        <v>0</v>
      </c>
      <c r="R154" s="216">
        <f>Q154*H154</f>
        <v>0</v>
      </c>
      <c r="S154" s="216">
        <v>0</v>
      </c>
      <c r="T154" s="21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8" t="s">
        <v>161</v>
      </c>
      <c r="AT154" s="218" t="s">
        <v>147</v>
      </c>
      <c r="AU154" s="218" t="s">
        <v>88</v>
      </c>
      <c r="AY154" s="14" t="s">
        <v>144</v>
      </c>
      <c r="BE154" s="219">
        <f>IF(N154="základní",J154,0)</f>
        <v>0</v>
      </c>
      <c r="BF154" s="219">
        <f>IF(N154="snížená",J154,0)</f>
        <v>0</v>
      </c>
      <c r="BG154" s="219">
        <f>IF(N154="zákl. přenesená",J154,0)</f>
        <v>0</v>
      </c>
      <c r="BH154" s="219">
        <f>IF(N154="sníž. přenesená",J154,0)</f>
        <v>0</v>
      </c>
      <c r="BI154" s="219">
        <f>IF(N154="nulová",J154,0)</f>
        <v>0</v>
      </c>
      <c r="BJ154" s="14" t="s">
        <v>86</v>
      </c>
      <c r="BK154" s="219">
        <f>ROUND(I154*H154,2)</f>
        <v>0</v>
      </c>
      <c r="BL154" s="14" t="s">
        <v>161</v>
      </c>
      <c r="BM154" s="218" t="s">
        <v>746</v>
      </c>
    </row>
    <row r="155" s="2" customFormat="1" ht="24.15" customHeight="1">
      <c r="A155" s="35"/>
      <c r="B155" s="36"/>
      <c r="C155" s="207" t="s">
        <v>325</v>
      </c>
      <c r="D155" s="207" t="s">
        <v>147</v>
      </c>
      <c r="E155" s="208" t="s">
        <v>747</v>
      </c>
      <c r="F155" s="209" t="s">
        <v>748</v>
      </c>
      <c r="G155" s="210" t="s">
        <v>234</v>
      </c>
      <c r="H155" s="211">
        <v>14</v>
      </c>
      <c r="I155" s="212"/>
      <c r="J155" s="213">
        <f>ROUND(I155*H155,2)</f>
        <v>0</v>
      </c>
      <c r="K155" s="209" t="s">
        <v>151</v>
      </c>
      <c r="L155" s="41"/>
      <c r="M155" s="214" t="s">
        <v>1</v>
      </c>
      <c r="N155" s="215" t="s">
        <v>43</v>
      </c>
      <c r="O155" s="88"/>
      <c r="P155" s="216">
        <f>O155*H155</f>
        <v>0</v>
      </c>
      <c r="Q155" s="216">
        <v>1.6999999999999999E-07</v>
      </c>
      <c r="R155" s="216">
        <f>Q155*H155</f>
        <v>2.3799999999999997E-06</v>
      </c>
      <c r="S155" s="216">
        <v>0</v>
      </c>
      <c r="T155" s="21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8" t="s">
        <v>161</v>
      </c>
      <c r="AT155" s="218" t="s">
        <v>147</v>
      </c>
      <c r="AU155" s="218" t="s">
        <v>88</v>
      </c>
      <c r="AY155" s="14" t="s">
        <v>144</v>
      </c>
      <c r="BE155" s="219">
        <f>IF(N155="základní",J155,0)</f>
        <v>0</v>
      </c>
      <c r="BF155" s="219">
        <f>IF(N155="snížená",J155,0)</f>
        <v>0</v>
      </c>
      <c r="BG155" s="219">
        <f>IF(N155="zákl. přenesená",J155,0)</f>
        <v>0</v>
      </c>
      <c r="BH155" s="219">
        <f>IF(N155="sníž. přenesená",J155,0)</f>
        <v>0</v>
      </c>
      <c r="BI155" s="219">
        <f>IF(N155="nulová",J155,0)</f>
        <v>0</v>
      </c>
      <c r="BJ155" s="14" t="s">
        <v>86</v>
      </c>
      <c r="BK155" s="219">
        <f>ROUND(I155*H155,2)</f>
        <v>0</v>
      </c>
      <c r="BL155" s="14" t="s">
        <v>161</v>
      </c>
      <c r="BM155" s="218" t="s">
        <v>749</v>
      </c>
    </row>
    <row r="156" s="2" customFormat="1" ht="24.15" customHeight="1">
      <c r="A156" s="35"/>
      <c r="B156" s="36"/>
      <c r="C156" s="207" t="s">
        <v>329</v>
      </c>
      <c r="D156" s="207" t="s">
        <v>147</v>
      </c>
      <c r="E156" s="208" t="s">
        <v>565</v>
      </c>
      <c r="F156" s="209" t="s">
        <v>566</v>
      </c>
      <c r="G156" s="210" t="s">
        <v>370</v>
      </c>
      <c r="H156" s="211">
        <v>2</v>
      </c>
      <c r="I156" s="212"/>
      <c r="J156" s="213">
        <f>ROUND(I156*H156,2)</f>
        <v>0</v>
      </c>
      <c r="K156" s="209" t="s">
        <v>151</v>
      </c>
      <c r="L156" s="41"/>
      <c r="M156" s="214" t="s">
        <v>1</v>
      </c>
      <c r="N156" s="215" t="s">
        <v>43</v>
      </c>
      <c r="O156" s="88"/>
      <c r="P156" s="216">
        <f>O156*H156</f>
        <v>0</v>
      </c>
      <c r="Q156" s="216">
        <v>3.2634E-05</v>
      </c>
      <c r="R156" s="216">
        <f>Q156*H156</f>
        <v>6.5267999999999999E-05</v>
      </c>
      <c r="S156" s="216">
        <v>0</v>
      </c>
      <c r="T156" s="21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8" t="s">
        <v>161</v>
      </c>
      <c r="AT156" s="218" t="s">
        <v>147</v>
      </c>
      <c r="AU156" s="218" t="s">
        <v>88</v>
      </c>
      <c r="AY156" s="14" t="s">
        <v>144</v>
      </c>
      <c r="BE156" s="219">
        <f>IF(N156="základní",J156,0)</f>
        <v>0</v>
      </c>
      <c r="BF156" s="219">
        <f>IF(N156="snížená",J156,0)</f>
        <v>0</v>
      </c>
      <c r="BG156" s="219">
        <f>IF(N156="zákl. přenesená",J156,0)</f>
        <v>0</v>
      </c>
      <c r="BH156" s="219">
        <f>IF(N156="sníž. přenesená",J156,0)</f>
        <v>0</v>
      </c>
      <c r="BI156" s="219">
        <f>IF(N156="nulová",J156,0)</f>
        <v>0</v>
      </c>
      <c r="BJ156" s="14" t="s">
        <v>86</v>
      </c>
      <c r="BK156" s="219">
        <f>ROUND(I156*H156,2)</f>
        <v>0</v>
      </c>
      <c r="BL156" s="14" t="s">
        <v>161</v>
      </c>
      <c r="BM156" s="218" t="s">
        <v>567</v>
      </c>
    </row>
    <row r="157" s="2" customFormat="1" ht="24.15" customHeight="1">
      <c r="A157" s="35"/>
      <c r="B157" s="36"/>
      <c r="C157" s="207" t="s">
        <v>333</v>
      </c>
      <c r="D157" s="207" t="s">
        <v>147</v>
      </c>
      <c r="E157" s="208" t="s">
        <v>587</v>
      </c>
      <c r="F157" s="209" t="s">
        <v>588</v>
      </c>
      <c r="G157" s="210" t="s">
        <v>177</v>
      </c>
      <c r="H157" s="211">
        <v>2</v>
      </c>
      <c r="I157" s="212"/>
      <c r="J157" s="213">
        <f>ROUND(I157*H157,2)</f>
        <v>0</v>
      </c>
      <c r="K157" s="209" t="s">
        <v>151</v>
      </c>
      <c r="L157" s="41"/>
      <c r="M157" s="214" t="s">
        <v>1</v>
      </c>
      <c r="N157" s="215" t="s">
        <v>43</v>
      </c>
      <c r="O157" s="88"/>
      <c r="P157" s="216">
        <f>O157*H157</f>
        <v>0</v>
      </c>
      <c r="Q157" s="216">
        <v>0.00015799999999999999</v>
      </c>
      <c r="R157" s="216">
        <f>Q157*H157</f>
        <v>0.00031599999999999998</v>
      </c>
      <c r="S157" s="216">
        <v>0</v>
      </c>
      <c r="T157" s="21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8" t="s">
        <v>161</v>
      </c>
      <c r="AT157" s="218" t="s">
        <v>147</v>
      </c>
      <c r="AU157" s="218" t="s">
        <v>88</v>
      </c>
      <c r="AY157" s="14" t="s">
        <v>144</v>
      </c>
      <c r="BE157" s="219">
        <f>IF(N157="základní",J157,0)</f>
        <v>0</v>
      </c>
      <c r="BF157" s="219">
        <f>IF(N157="snížená",J157,0)</f>
        <v>0</v>
      </c>
      <c r="BG157" s="219">
        <f>IF(N157="zákl. přenesená",J157,0)</f>
        <v>0</v>
      </c>
      <c r="BH157" s="219">
        <f>IF(N157="sníž. přenesená",J157,0)</f>
        <v>0</v>
      </c>
      <c r="BI157" s="219">
        <f>IF(N157="nulová",J157,0)</f>
        <v>0</v>
      </c>
      <c r="BJ157" s="14" t="s">
        <v>86</v>
      </c>
      <c r="BK157" s="219">
        <f>ROUND(I157*H157,2)</f>
        <v>0</v>
      </c>
      <c r="BL157" s="14" t="s">
        <v>161</v>
      </c>
      <c r="BM157" s="218" t="s">
        <v>589</v>
      </c>
    </row>
    <row r="158" s="2" customFormat="1" ht="16.5" customHeight="1">
      <c r="A158" s="35"/>
      <c r="B158" s="36"/>
      <c r="C158" s="207" t="s">
        <v>337</v>
      </c>
      <c r="D158" s="207" t="s">
        <v>147</v>
      </c>
      <c r="E158" s="208" t="s">
        <v>591</v>
      </c>
      <c r="F158" s="209" t="s">
        <v>592</v>
      </c>
      <c r="G158" s="210" t="s">
        <v>234</v>
      </c>
      <c r="H158" s="211">
        <v>14</v>
      </c>
      <c r="I158" s="212"/>
      <c r="J158" s="213">
        <f>ROUND(I158*H158,2)</f>
        <v>0</v>
      </c>
      <c r="K158" s="209" t="s">
        <v>151</v>
      </c>
      <c r="L158" s="41"/>
      <c r="M158" s="214" t="s">
        <v>1</v>
      </c>
      <c r="N158" s="215" t="s">
        <v>43</v>
      </c>
      <c r="O158" s="88"/>
      <c r="P158" s="216">
        <f>O158*H158</f>
        <v>0</v>
      </c>
      <c r="Q158" s="216">
        <v>0.00019236000000000001</v>
      </c>
      <c r="R158" s="216">
        <f>Q158*H158</f>
        <v>0.0026930400000000003</v>
      </c>
      <c r="S158" s="216">
        <v>0</v>
      </c>
      <c r="T158" s="21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8" t="s">
        <v>161</v>
      </c>
      <c r="AT158" s="218" t="s">
        <v>147</v>
      </c>
      <c r="AU158" s="218" t="s">
        <v>88</v>
      </c>
      <c r="AY158" s="14" t="s">
        <v>144</v>
      </c>
      <c r="BE158" s="219">
        <f>IF(N158="základní",J158,0)</f>
        <v>0</v>
      </c>
      <c r="BF158" s="219">
        <f>IF(N158="snížená",J158,0)</f>
        <v>0</v>
      </c>
      <c r="BG158" s="219">
        <f>IF(N158="zákl. přenesená",J158,0)</f>
        <v>0</v>
      </c>
      <c r="BH158" s="219">
        <f>IF(N158="sníž. přenesená",J158,0)</f>
        <v>0</v>
      </c>
      <c r="BI158" s="219">
        <f>IF(N158="nulová",J158,0)</f>
        <v>0</v>
      </c>
      <c r="BJ158" s="14" t="s">
        <v>86</v>
      </c>
      <c r="BK158" s="219">
        <f>ROUND(I158*H158,2)</f>
        <v>0</v>
      </c>
      <c r="BL158" s="14" t="s">
        <v>161</v>
      </c>
      <c r="BM158" s="218" t="s">
        <v>593</v>
      </c>
    </row>
    <row r="159" s="2" customFormat="1" ht="21.75" customHeight="1">
      <c r="A159" s="35"/>
      <c r="B159" s="36"/>
      <c r="C159" s="207" t="s">
        <v>341</v>
      </c>
      <c r="D159" s="207" t="s">
        <v>147</v>
      </c>
      <c r="E159" s="208" t="s">
        <v>595</v>
      </c>
      <c r="F159" s="209" t="s">
        <v>596</v>
      </c>
      <c r="G159" s="210" t="s">
        <v>234</v>
      </c>
      <c r="H159" s="211">
        <v>14</v>
      </c>
      <c r="I159" s="212"/>
      <c r="J159" s="213">
        <f>ROUND(I159*H159,2)</f>
        <v>0</v>
      </c>
      <c r="K159" s="209" t="s">
        <v>151</v>
      </c>
      <c r="L159" s="41"/>
      <c r="M159" s="214" t="s">
        <v>1</v>
      </c>
      <c r="N159" s="215" t="s">
        <v>43</v>
      </c>
      <c r="O159" s="88"/>
      <c r="P159" s="216">
        <f>O159*H159</f>
        <v>0</v>
      </c>
      <c r="Q159" s="216">
        <v>7.3499999999999998E-05</v>
      </c>
      <c r="R159" s="216">
        <f>Q159*H159</f>
        <v>0.001029</v>
      </c>
      <c r="S159" s="216">
        <v>0</v>
      </c>
      <c r="T159" s="21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8" t="s">
        <v>161</v>
      </c>
      <c r="AT159" s="218" t="s">
        <v>147</v>
      </c>
      <c r="AU159" s="218" t="s">
        <v>88</v>
      </c>
      <c r="AY159" s="14" t="s">
        <v>144</v>
      </c>
      <c r="BE159" s="219">
        <f>IF(N159="základní",J159,0)</f>
        <v>0</v>
      </c>
      <c r="BF159" s="219">
        <f>IF(N159="snížená",J159,0)</f>
        <v>0</v>
      </c>
      <c r="BG159" s="219">
        <f>IF(N159="zákl. přenesená",J159,0)</f>
        <v>0</v>
      </c>
      <c r="BH159" s="219">
        <f>IF(N159="sníž. přenesená",J159,0)</f>
        <v>0</v>
      </c>
      <c r="BI159" s="219">
        <f>IF(N159="nulová",J159,0)</f>
        <v>0</v>
      </c>
      <c r="BJ159" s="14" t="s">
        <v>86</v>
      </c>
      <c r="BK159" s="219">
        <f>ROUND(I159*H159,2)</f>
        <v>0</v>
      </c>
      <c r="BL159" s="14" t="s">
        <v>161</v>
      </c>
      <c r="BM159" s="218" t="s">
        <v>597</v>
      </c>
    </row>
    <row r="160" s="2" customFormat="1" ht="24.15" customHeight="1">
      <c r="A160" s="35"/>
      <c r="B160" s="36"/>
      <c r="C160" s="207" t="s">
        <v>345</v>
      </c>
      <c r="D160" s="207" t="s">
        <v>147</v>
      </c>
      <c r="E160" s="208" t="s">
        <v>599</v>
      </c>
      <c r="F160" s="209" t="s">
        <v>600</v>
      </c>
      <c r="G160" s="210" t="s">
        <v>234</v>
      </c>
      <c r="H160" s="211">
        <v>14</v>
      </c>
      <c r="I160" s="212"/>
      <c r="J160" s="213">
        <f>ROUND(I160*H160,2)</f>
        <v>0</v>
      </c>
      <c r="K160" s="209" t="s">
        <v>151</v>
      </c>
      <c r="L160" s="41"/>
      <c r="M160" s="214" t="s">
        <v>1</v>
      </c>
      <c r="N160" s="215" t="s">
        <v>43</v>
      </c>
      <c r="O160" s="88"/>
      <c r="P160" s="216">
        <f>O160*H160</f>
        <v>0</v>
      </c>
      <c r="Q160" s="216">
        <v>0</v>
      </c>
      <c r="R160" s="216">
        <f>Q160*H160</f>
        <v>0</v>
      </c>
      <c r="S160" s="216">
        <v>0</v>
      </c>
      <c r="T160" s="21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8" t="s">
        <v>161</v>
      </c>
      <c r="AT160" s="218" t="s">
        <v>147</v>
      </c>
      <c r="AU160" s="218" t="s">
        <v>88</v>
      </c>
      <c r="AY160" s="14" t="s">
        <v>144</v>
      </c>
      <c r="BE160" s="219">
        <f>IF(N160="základní",J160,0)</f>
        <v>0</v>
      </c>
      <c r="BF160" s="219">
        <f>IF(N160="snížená",J160,0)</f>
        <v>0</v>
      </c>
      <c r="BG160" s="219">
        <f>IF(N160="zákl. přenesená",J160,0)</f>
        <v>0</v>
      </c>
      <c r="BH160" s="219">
        <f>IF(N160="sníž. přenesená",J160,0)</f>
        <v>0</v>
      </c>
      <c r="BI160" s="219">
        <f>IF(N160="nulová",J160,0)</f>
        <v>0</v>
      </c>
      <c r="BJ160" s="14" t="s">
        <v>86</v>
      </c>
      <c r="BK160" s="219">
        <f>ROUND(I160*H160,2)</f>
        <v>0</v>
      </c>
      <c r="BL160" s="14" t="s">
        <v>161</v>
      </c>
      <c r="BM160" s="218" t="s">
        <v>601</v>
      </c>
    </row>
    <row r="161" s="2" customFormat="1" ht="21.75" customHeight="1">
      <c r="A161" s="35"/>
      <c r="B161" s="36"/>
      <c r="C161" s="233" t="s">
        <v>350</v>
      </c>
      <c r="D161" s="233" t="s">
        <v>307</v>
      </c>
      <c r="E161" s="234" t="s">
        <v>603</v>
      </c>
      <c r="F161" s="235" t="s">
        <v>604</v>
      </c>
      <c r="G161" s="236" t="s">
        <v>234</v>
      </c>
      <c r="H161" s="237">
        <v>14.699999999999999</v>
      </c>
      <c r="I161" s="238"/>
      <c r="J161" s="239">
        <f>ROUND(I161*H161,2)</f>
        <v>0</v>
      </c>
      <c r="K161" s="235" t="s">
        <v>274</v>
      </c>
      <c r="L161" s="240"/>
      <c r="M161" s="241" t="s">
        <v>1</v>
      </c>
      <c r="N161" s="242" t="s">
        <v>43</v>
      </c>
      <c r="O161" s="88"/>
      <c r="P161" s="216">
        <f>O161*H161</f>
        <v>0</v>
      </c>
      <c r="Q161" s="216">
        <v>0.00066</v>
      </c>
      <c r="R161" s="216">
        <f>Q161*H161</f>
        <v>0.0097019999999999988</v>
      </c>
      <c r="S161" s="216">
        <v>0</v>
      </c>
      <c r="T161" s="21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8" t="s">
        <v>179</v>
      </c>
      <c r="AT161" s="218" t="s">
        <v>307</v>
      </c>
      <c r="AU161" s="218" t="s">
        <v>88</v>
      </c>
      <c r="AY161" s="14" t="s">
        <v>144</v>
      </c>
      <c r="BE161" s="219">
        <f>IF(N161="základní",J161,0)</f>
        <v>0</v>
      </c>
      <c r="BF161" s="219">
        <f>IF(N161="snížená",J161,0)</f>
        <v>0</v>
      </c>
      <c r="BG161" s="219">
        <f>IF(N161="zákl. přenesená",J161,0)</f>
        <v>0</v>
      </c>
      <c r="BH161" s="219">
        <f>IF(N161="sníž. přenesená",J161,0)</f>
        <v>0</v>
      </c>
      <c r="BI161" s="219">
        <f>IF(N161="nulová",J161,0)</f>
        <v>0</v>
      </c>
      <c r="BJ161" s="14" t="s">
        <v>86</v>
      </c>
      <c r="BK161" s="219">
        <f>ROUND(I161*H161,2)</f>
        <v>0</v>
      </c>
      <c r="BL161" s="14" t="s">
        <v>161</v>
      </c>
      <c r="BM161" s="218" t="s">
        <v>605</v>
      </c>
    </row>
    <row r="162" s="2" customFormat="1" ht="16.5" customHeight="1">
      <c r="A162" s="35"/>
      <c r="B162" s="36"/>
      <c r="C162" s="207" t="s">
        <v>354</v>
      </c>
      <c r="D162" s="207" t="s">
        <v>147</v>
      </c>
      <c r="E162" s="208" t="s">
        <v>607</v>
      </c>
      <c r="F162" s="209" t="s">
        <v>608</v>
      </c>
      <c r="G162" s="210" t="s">
        <v>177</v>
      </c>
      <c r="H162" s="211">
        <v>2</v>
      </c>
      <c r="I162" s="212"/>
      <c r="J162" s="213">
        <f>ROUND(I162*H162,2)</f>
        <v>0</v>
      </c>
      <c r="K162" s="209" t="s">
        <v>151</v>
      </c>
      <c r="L162" s="41"/>
      <c r="M162" s="214" t="s">
        <v>1</v>
      </c>
      <c r="N162" s="215" t="s">
        <v>43</v>
      </c>
      <c r="O162" s="88"/>
      <c r="P162" s="216">
        <f>O162*H162</f>
        <v>0</v>
      </c>
      <c r="Q162" s="216">
        <v>0.00088999999999999995</v>
      </c>
      <c r="R162" s="216">
        <f>Q162*H162</f>
        <v>0.0017799999999999999</v>
      </c>
      <c r="S162" s="216">
        <v>0</v>
      </c>
      <c r="T162" s="21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8" t="s">
        <v>161</v>
      </c>
      <c r="AT162" s="218" t="s">
        <v>147</v>
      </c>
      <c r="AU162" s="218" t="s">
        <v>88</v>
      </c>
      <c r="AY162" s="14" t="s">
        <v>144</v>
      </c>
      <c r="BE162" s="219">
        <f>IF(N162="základní",J162,0)</f>
        <v>0</v>
      </c>
      <c r="BF162" s="219">
        <f>IF(N162="snížená",J162,0)</f>
        <v>0</v>
      </c>
      <c r="BG162" s="219">
        <f>IF(N162="zákl. přenesená",J162,0)</f>
        <v>0</v>
      </c>
      <c r="BH162" s="219">
        <f>IF(N162="sníž. přenesená",J162,0)</f>
        <v>0</v>
      </c>
      <c r="BI162" s="219">
        <f>IF(N162="nulová",J162,0)</f>
        <v>0</v>
      </c>
      <c r="BJ162" s="14" t="s">
        <v>86</v>
      </c>
      <c r="BK162" s="219">
        <f>ROUND(I162*H162,2)</f>
        <v>0</v>
      </c>
      <c r="BL162" s="14" t="s">
        <v>161</v>
      </c>
      <c r="BM162" s="218" t="s">
        <v>609</v>
      </c>
    </row>
    <row r="163" s="2" customFormat="1" ht="21.75" customHeight="1">
      <c r="A163" s="35"/>
      <c r="B163" s="36"/>
      <c r="C163" s="207" t="s">
        <v>358</v>
      </c>
      <c r="D163" s="207" t="s">
        <v>147</v>
      </c>
      <c r="E163" s="208" t="s">
        <v>615</v>
      </c>
      <c r="F163" s="209" t="s">
        <v>616</v>
      </c>
      <c r="G163" s="210" t="s">
        <v>177</v>
      </c>
      <c r="H163" s="211">
        <v>2</v>
      </c>
      <c r="I163" s="212"/>
      <c r="J163" s="213">
        <f>ROUND(I163*H163,2)</f>
        <v>0</v>
      </c>
      <c r="K163" s="209" t="s">
        <v>151</v>
      </c>
      <c r="L163" s="41"/>
      <c r="M163" s="214" t="s">
        <v>1</v>
      </c>
      <c r="N163" s="215" t="s">
        <v>43</v>
      </c>
      <c r="O163" s="88"/>
      <c r="P163" s="216">
        <f>O163*H163</f>
        <v>0</v>
      </c>
      <c r="Q163" s="216">
        <v>0.00071871999999999995</v>
      </c>
      <c r="R163" s="216">
        <f>Q163*H163</f>
        <v>0.0014374399999999999</v>
      </c>
      <c r="S163" s="216">
        <v>0</v>
      </c>
      <c r="T163" s="21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8" t="s">
        <v>161</v>
      </c>
      <c r="AT163" s="218" t="s">
        <v>147</v>
      </c>
      <c r="AU163" s="218" t="s">
        <v>88</v>
      </c>
      <c r="AY163" s="14" t="s">
        <v>144</v>
      </c>
      <c r="BE163" s="219">
        <f>IF(N163="základní",J163,0)</f>
        <v>0</v>
      </c>
      <c r="BF163" s="219">
        <f>IF(N163="snížená",J163,0)</f>
        <v>0</v>
      </c>
      <c r="BG163" s="219">
        <f>IF(N163="zákl. přenesená",J163,0)</f>
        <v>0</v>
      </c>
      <c r="BH163" s="219">
        <f>IF(N163="sníž. přenesená",J163,0)</f>
        <v>0</v>
      </c>
      <c r="BI163" s="219">
        <f>IF(N163="nulová",J163,0)</f>
        <v>0</v>
      </c>
      <c r="BJ163" s="14" t="s">
        <v>86</v>
      </c>
      <c r="BK163" s="219">
        <f>ROUND(I163*H163,2)</f>
        <v>0</v>
      </c>
      <c r="BL163" s="14" t="s">
        <v>161</v>
      </c>
      <c r="BM163" s="218" t="s">
        <v>617</v>
      </c>
    </row>
    <row r="164" s="2" customFormat="1" ht="24.15" customHeight="1">
      <c r="A164" s="35"/>
      <c r="B164" s="36"/>
      <c r="C164" s="233" t="s">
        <v>362</v>
      </c>
      <c r="D164" s="233" t="s">
        <v>307</v>
      </c>
      <c r="E164" s="234" t="s">
        <v>619</v>
      </c>
      <c r="F164" s="235" t="s">
        <v>620</v>
      </c>
      <c r="G164" s="236" t="s">
        <v>177</v>
      </c>
      <c r="H164" s="237">
        <v>2</v>
      </c>
      <c r="I164" s="238"/>
      <c r="J164" s="239">
        <f>ROUND(I164*H164,2)</f>
        <v>0</v>
      </c>
      <c r="K164" s="235" t="s">
        <v>274</v>
      </c>
      <c r="L164" s="240"/>
      <c r="M164" s="241" t="s">
        <v>1</v>
      </c>
      <c r="N164" s="242" t="s">
        <v>43</v>
      </c>
      <c r="O164" s="88"/>
      <c r="P164" s="216">
        <f>O164*H164</f>
        <v>0</v>
      </c>
      <c r="Q164" s="216">
        <v>0.012</v>
      </c>
      <c r="R164" s="216">
        <f>Q164*H164</f>
        <v>0.024</v>
      </c>
      <c r="S164" s="216">
        <v>0</v>
      </c>
      <c r="T164" s="21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8" t="s">
        <v>179</v>
      </c>
      <c r="AT164" s="218" t="s">
        <v>307</v>
      </c>
      <c r="AU164" s="218" t="s">
        <v>88</v>
      </c>
      <c r="AY164" s="14" t="s">
        <v>144</v>
      </c>
      <c r="BE164" s="219">
        <f>IF(N164="základní",J164,0)</f>
        <v>0</v>
      </c>
      <c r="BF164" s="219">
        <f>IF(N164="snížená",J164,0)</f>
        <v>0</v>
      </c>
      <c r="BG164" s="219">
        <f>IF(N164="zákl. přenesená",J164,0)</f>
        <v>0</v>
      </c>
      <c r="BH164" s="219">
        <f>IF(N164="sníž. přenesená",J164,0)</f>
        <v>0</v>
      </c>
      <c r="BI164" s="219">
        <f>IF(N164="nulová",J164,0)</f>
        <v>0</v>
      </c>
      <c r="BJ164" s="14" t="s">
        <v>86</v>
      </c>
      <c r="BK164" s="219">
        <f>ROUND(I164*H164,2)</f>
        <v>0</v>
      </c>
      <c r="BL164" s="14" t="s">
        <v>161</v>
      </c>
      <c r="BM164" s="218" t="s">
        <v>621</v>
      </c>
    </row>
    <row r="165" s="11" customFormat="1" ht="22.8" customHeight="1">
      <c r="A165" s="11"/>
      <c r="B165" s="193"/>
      <c r="C165" s="194"/>
      <c r="D165" s="195" t="s">
        <v>77</v>
      </c>
      <c r="E165" s="231" t="s">
        <v>183</v>
      </c>
      <c r="F165" s="231" t="s">
        <v>366</v>
      </c>
      <c r="G165" s="194"/>
      <c r="H165" s="194"/>
      <c r="I165" s="197"/>
      <c r="J165" s="232">
        <f>BK165</f>
        <v>0</v>
      </c>
      <c r="K165" s="194"/>
      <c r="L165" s="199"/>
      <c r="M165" s="200"/>
      <c r="N165" s="201"/>
      <c r="O165" s="201"/>
      <c r="P165" s="202">
        <f>SUM(P166:P173)</f>
        <v>0</v>
      </c>
      <c r="Q165" s="201"/>
      <c r="R165" s="202">
        <f>SUM(R166:R173)</f>
        <v>0.42573080000000002</v>
      </c>
      <c r="S165" s="201"/>
      <c r="T165" s="203">
        <f>SUM(T166:T173)</f>
        <v>0</v>
      </c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R165" s="204" t="s">
        <v>86</v>
      </c>
      <c r="AT165" s="205" t="s">
        <v>77</v>
      </c>
      <c r="AU165" s="205" t="s">
        <v>86</v>
      </c>
      <c r="AY165" s="204" t="s">
        <v>144</v>
      </c>
      <c r="BK165" s="206">
        <f>SUM(BK166:BK173)</f>
        <v>0</v>
      </c>
    </row>
    <row r="166" s="2" customFormat="1" ht="24.15" customHeight="1">
      <c r="A166" s="35"/>
      <c r="B166" s="36"/>
      <c r="C166" s="207" t="s">
        <v>367</v>
      </c>
      <c r="D166" s="207" t="s">
        <v>147</v>
      </c>
      <c r="E166" s="208" t="s">
        <v>623</v>
      </c>
      <c r="F166" s="209" t="s">
        <v>624</v>
      </c>
      <c r="G166" s="210" t="s">
        <v>234</v>
      </c>
      <c r="H166" s="211">
        <v>4</v>
      </c>
      <c r="I166" s="212"/>
      <c r="J166" s="213">
        <f>ROUND(I166*H166,2)</f>
        <v>0</v>
      </c>
      <c r="K166" s="209" t="s">
        <v>151</v>
      </c>
      <c r="L166" s="41"/>
      <c r="M166" s="214" t="s">
        <v>1</v>
      </c>
      <c r="N166" s="215" t="s">
        <v>43</v>
      </c>
      <c r="O166" s="88"/>
      <c r="P166" s="216">
        <f>O166*H166</f>
        <v>0</v>
      </c>
      <c r="Q166" s="216">
        <v>0.0086767000000000007</v>
      </c>
      <c r="R166" s="216">
        <f>Q166*H166</f>
        <v>0.034706800000000003</v>
      </c>
      <c r="S166" s="216">
        <v>0</v>
      </c>
      <c r="T166" s="21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8" t="s">
        <v>161</v>
      </c>
      <c r="AT166" s="218" t="s">
        <v>147</v>
      </c>
      <c r="AU166" s="218" t="s">
        <v>88</v>
      </c>
      <c r="AY166" s="14" t="s">
        <v>144</v>
      </c>
      <c r="BE166" s="219">
        <f>IF(N166="základní",J166,0)</f>
        <v>0</v>
      </c>
      <c r="BF166" s="219">
        <f>IF(N166="snížená",J166,0)</f>
        <v>0</v>
      </c>
      <c r="BG166" s="219">
        <f>IF(N166="zákl. přenesená",J166,0)</f>
        <v>0</v>
      </c>
      <c r="BH166" s="219">
        <f>IF(N166="sníž. přenesená",J166,0)</f>
        <v>0</v>
      </c>
      <c r="BI166" s="219">
        <f>IF(N166="nulová",J166,0)</f>
        <v>0</v>
      </c>
      <c r="BJ166" s="14" t="s">
        <v>86</v>
      </c>
      <c r="BK166" s="219">
        <f>ROUND(I166*H166,2)</f>
        <v>0</v>
      </c>
      <c r="BL166" s="14" t="s">
        <v>161</v>
      </c>
      <c r="BM166" s="218" t="s">
        <v>625</v>
      </c>
    </row>
    <row r="167" s="2" customFormat="1" ht="24.15" customHeight="1">
      <c r="A167" s="35"/>
      <c r="B167" s="36"/>
      <c r="C167" s="207" t="s">
        <v>373</v>
      </c>
      <c r="D167" s="207" t="s">
        <v>147</v>
      </c>
      <c r="E167" s="208" t="s">
        <v>626</v>
      </c>
      <c r="F167" s="209" t="s">
        <v>627</v>
      </c>
      <c r="G167" s="210" t="s">
        <v>234</v>
      </c>
      <c r="H167" s="211">
        <v>4</v>
      </c>
      <c r="I167" s="212"/>
      <c r="J167" s="213">
        <f>ROUND(I167*H167,2)</f>
        <v>0</v>
      </c>
      <c r="K167" s="209" t="s">
        <v>151</v>
      </c>
      <c r="L167" s="41"/>
      <c r="M167" s="214" t="s">
        <v>1</v>
      </c>
      <c r="N167" s="215" t="s">
        <v>43</v>
      </c>
      <c r="O167" s="88"/>
      <c r="P167" s="216">
        <f>O167*H167</f>
        <v>0</v>
      </c>
      <c r="Q167" s="216">
        <v>0.036904300000000001</v>
      </c>
      <c r="R167" s="216">
        <f>Q167*H167</f>
        <v>0.1476172</v>
      </c>
      <c r="S167" s="216">
        <v>0</v>
      </c>
      <c r="T167" s="21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8" t="s">
        <v>161</v>
      </c>
      <c r="AT167" s="218" t="s">
        <v>147</v>
      </c>
      <c r="AU167" s="218" t="s">
        <v>88</v>
      </c>
      <c r="AY167" s="14" t="s">
        <v>144</v>
      </c>
      <c r="BE167" s="219">
        <f>IF(N167="základní",J167,0)</f>
        <v>0</v>
      </c>
      <c r="BF167" s="219">
        <f>IF(N167="snížená",J167,0)</f>
        <v>0</v>
      </c>
      <c r="BG167" s="219">
        <f>IF(N167="zákl. přenesená",J167,0)</f>
        <v>0</v>
      </c>
      <c r="BH167" s="219">
        <f>IF(N167="sníž. přenesená",J167,0)</f>
        <v>0</v>
      </c>
      <c r="BI167" s="219">
        <f>IF(N167="nulová",J167,0)</f>
        <v>0</v>
      </c>
      <c r="BJ167" s="14" t="s">
        <v>86</v>
      </c>
      <c r="BK167" s="219">
        <f>ROUND(I167*H167,2)</f>
        <v>0</v>
      </c>
      <c r="BL167" s="14" t="s">
        <v>161</v>
      </c>
      <c r="BM167" s="218" t="s">
        <v>628</v>
      </c>
    </row>
    <row r="168" s="2" customFormat="1" ht="24.15" customHeight="1">
      <c r="A168" s="35"/>
      <c r="B168" s="36"/>
      <c r="C168" s="207" t="s">
        <v>377</v>
      </c>
      <c r="D168" s="207" t="s">
        <v>147</v>
      </c>
      <c r="E168" s="208" t="s">
        <v>630</v>
      </c>
      <c r="F168" s="209" t="s">
        <v>631</v>
      </c>
      <c r="G168" s="210" t="s">
        <v>234</v>
      </c>
      <c r="H168" s="211">
        <v>4</v>
      </c>
      <c r="I168" s="212"/>
      <c r="J168" s="213">
        <f>ROUND(I168*H168,2)</f>
        <v>0</v>
      </c>
      <c r="K168" s="209" t="s">
        <v>151</v>
      </c>
      <c r="L168" s="41"/>
      <c r="M168" s="214" t="s">
        <v>1</v>
      </c>
      <c r="N168" s="215" t="s">
        <v>43</v>
      </c>
      <c r="O168" s="88"/>
      <c r="P168" s="216">
        <f>O168*H168</f>
        <v>0</v>
      </c>
      <c r="Q168" s="216">
        <v>0.060526700000000003</v>
      </c>
      <c r="R168" s="216">
        <f>Q168*H168</f>
        <v>0.24210680000000001</v>
      </c>
      <c r="S168" s="216">
        <v>0</v>
      </c>
      <c r="T168" s="21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8" t="s">
        <v>161</v>
      </c>
      <c r="AT168" s="218" t="s">
        <v>147</v>
      </c>
      <c r="AU168" s="218" t="s">
        <v>88</v>
      </c>
      <c r="AY168" s="14" t="s">
        <v>144</v>
      </c>
      <c r="BE168" s="219">
        <f>IF(N168="základní",J168,0)</f>
        <v>0</v>
      </c>
      <c r="BF168" s="219">
        <f>IF(N168="snížená",J168,0)</f>
        <v>0</v>
      </c>
      <c r="BG168" s="219">
        <f>IF(N168="zákl. přenesená",J168,0)</f>
        <v>0</v>
      </c>
      <c r="BH168" s="219">
        <f>IF(N168="sníž. přenesená",J168,0)</f>
        <v>0</v>
      </c>
      <c r="BI168" s="219">
        <f>IF(N168="nulová",J168,0)</f>
        <v>0</v>
      </c>
      <c r="BJ168" s="14" t="s">
        <v>86</v>
      </c>
      <c r="BK168" s="219">
        <f>ROUND(I168*H168,2)</f>
        <v>0</v>
      </c>
      <c r="BL168" s="14" t="s">
        <v>161</v>
      </c>
      <c r="BM168" s="218" t="s">
        <v>632</v>
      </c>
    </row>
    <row r="169" s="2" customFormat="1" ht="24.15" customHeight="1">
      <c r="A169" s="35"/>
      <c r="B169" s="36"/>
      <c r="C169" s="207" t="s">
        <v>381</v>
      </c>
      <c r="D169" s="207" t="s">
        <v>147</v>
      </c>
      <c r="E169" s="208" t="s">
        <v>634</v>
      </c>
      <c r="F169" s="209" t="s">
        <v>635</v>
      </c>
      <c r="G169" s="210" t="s">
        <v>177</v>
      </c>
      <c r="H169" s="211">
        <v>2</v>
      </c>
      <c r="I169" s="212"/>
      <c r="J169" s="213">
        <f>ROUND(I169*H169,2)</f>
        <v>0</v>
      </c>
      <c r="K169" s="209" t="s">
        <v>151</v>
      </c>
      <c r="L169" s="41"/>
      <c r="M169" s="214" t="s">
        <v>1</v>
      </c>
      <c r="N169" s="215" t="s">
        <v>43</v>
      </c>
      <c r="O169" s="88"/>
      <c r="P169" s="216">
        <f>O169*H169</f>
        <v>0</v>
      </c>
      <c r="Q169" s="216">
        <v>0.00064999999999999997</v>
      </c>
      <c r="R169" s="216">
        <f>Q169*H169</f>
        <v>0.0012999999999999999</v>
      </c>
      <c r="S169" s="216">
        <v>0</v>
      </c>
      <c r="T169" s="21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8" t="s">
        <v>161</v>
      </c>
      <c r="AT169" s="218" t="s">
        <v>147</v>
      </c>
      <c r="AU169" s="218" t="s">
        <v>88</v>
      </c>
      <c r="AY169" s="14" t="s">
        <v>144</v>
      </c>
      <c r="BE169" s="219">
        <f>IF(N169="základní",J169,0)</f>
        <v>0</v>
      </c>
      <c r="BF169" s="219">
        <f>IF(N169="snížená",J169,0)</f>
        <v>0</v>
      </c>
      <c r="BG169" s="219">
        <f>IF(N169="zákl. přenesená",J169,0)</f>
        <v>0</v>
      </c>
      <c r="BH169" s="219">
        <f>IF(N169="sníž. přenesená",J169,0)</f>
        <v>0</v>
      </c>
      <c r="BI169" s="219">
        <f>IF(N169="nulová",J169,0)</f>
        <v>0</v>
      </c>
      <c r="BJ169" s="14" t="s">
        <v>86</v>
      </c>
      <c r="BK169" s="219">
        <f>ROUND(I169*H169,2)</f>
        <v>0</v>
      </c>
      <c r="BL169" s="14" t="s">
        <v>161</v>
      </c>
      <c r="BM169" s="218" t="s">
        <v>636</v>
      </c>
    </row>
    <row r="170" s="2" customFormat="1" ht="24.15" customHeight="1">
      <c r="A170" s="35"/>
      <c r="B170" s="36"/>
      <c r="C170" s="207" t="s">
        <v>385</v>
      </c>
      <c r="D170" s="207" t="s">
        <v>147</v>
      </c>
      <c r="E170" s="208" t="s">
        <v>638</v>
      </c>
      <c r="F170" s="209" t="s">
        <v>639</v>
      </c>
      <c r="G170" s="210" t="s">
        <v>177</v>
      </c>
      <c r="H170" s="211">
        <v>2</v>
      </c>
      <c r="I170" s="212"/>
      <c r="J170" s="213">
        <f>ROUND(I170*H170,2)</f>
        <v>0</v>
      </c>
      <c r="K170" s="209" t="s">
        <v>151</v>
      </c>
      <c r="L170" s="41"/>
      <c r="M170" s="214" t="s">
        <v>1</v>
      </c>
      <c r="N170" s="215" t="s">
        <v>43</v>
      </c>
      <c r="O170" s="88"/>
      <c r="P170" s="216">
        <f>O170*H170</f>
        <v>0</v>
      </c>
      <c r="Q170" s="216">
        <v>0</v>
      </c>
      <c r="R170" s="216">
        <f>Q170*H170</f>
        <v>0</v>
      </c>
      <c r="S170" s="216">
        <v>0</v>
      </c>
      <c r="T170" s="21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8" t="s">
        <v>161</v>
      </c>
      <c r="AT170" s="218" t="s">
        <v>147</v>
      </c>
      <c r="AU170" s="218" t="s">
        <v>88</v>
      </c>
      <c r="AY170" s="14" t="s">
        <v>144</v>
      </c>
      <c r="BE170" s="219">
        <f>IF(N170="základní",J170,0)</f>
        <v>0</v>
      </c>
      <c r="BF170" s="219">
        <f>IF(N170="snížená",J170,0)</f>
        <v>0</v>
      </c>
      <c r="BG170" s="219">
        <f>IF(N170="zákl. přenesená",J170,0)</f>
        <v>0</v>
      </c>
      <c r="BH170" s="219">
        <f>IF(N170="sníž. přenesená",J170,0)</f>
        <v>0</v>
      </c>
      <c r="BI170" s="219">
        <f>IF(N170="nulová",J170,0)</f>
        <v>0</v>
      </c>
      <c r="BJ170" s="14" t="s">
        <v>86</v>
      </c>
      <c r="BK170" s="219">
        <f>ROUND(I170*H170,2)</f>
        <v>0</v>
      </c>
      <c r="BL170" s="14" t="s">
        <v>161</v>
      </c>
      <c r="BM170" s="218" t="s">
        <v>640</v>
      </c>
    </row>
    <row r="171" s="2" customFormat="1" ht="16.5" customHeight="1">
      <c r="A171" s="35"/>
      <c r="B171" s="36"/>
      <c r="C171" s="207" t="s">
        <v>389</v>
      </c>
      <c r="D171" s="207" t="s">
        <v>147</v>
      </c>
      <c r="E171" s="208" t="s">
        <v>642</v>
      </c>
      <c r="F171" s="209" t="s">
        <v>643</v>
      </c>
      <c r="G171" s="210" t="s">
        <v>194</v>
      </c>
      <c r="H171" s="211">
        <v>1</v>
      </c>
      <c r="I171" s="212"/>
      <c r="J171" s="213">
        <f>ROUND(I171*H171,2)</f>
        <v>0</v>
      </c>
      <c r="K171" s="209" t="s">
        <v>1</v>
      </c>
      <c r="L171" s="41"/>
      <c r="M171" s="214" t="s">
        <v>1</v>
      </c>
      <c r="N171" s="215" t="s">
        <v>43</v>
      </c>
      <c r="O171" s="88"/>
      <c r="P171" s="216">
        <f>O171*H171</f>
        <v>0</v>
      </c>
      <c r="Q171" s="216">
        <v>0</v>
      </c>
      <c r="R171" s="216">
        <f>Q171*H171</f>
        <v>0</v>
      </c>
      <c r="S171" s="216">
        <v>0</v>
      </c>
      <c r="T171" s="21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8" t="s">
        <v>161</v>
      </c>
      <c r="AT171" s="218" t="s">
        <v>147</v>
      </c>
      <c r="AU171" s="218" t="s">
        <v>88</v>
      </c>
      <c r="AY171" s="14" t="s">
        <v>144</v>
      </c>
      <c r="BE171" s="219">
        <f>IF(N171="základní",J171,0)</f>
        <v>0</v>
      </c>
      <c r="BF171" s="219">
        <f>IF(N171="snížená",J171,0)</f>
        <v>0</v>
      </c>
      <c r="BG171" s="219">
        <f>IF(N171="zákl. přenesená",J171,0)</f>
        <v>0</v>
      </c>
      <c r="BH171" s="219">
        <f>IF(N171="sníž. přenesená",J171,0)</f>
        <v>0</v>
      </c>
      <c r="BI171" s="219">
        <f>IF(N171="nulová",J171,0)</f>
        <v>0</v>
      </c>
      <c r="BJ171" s="14" t="s">
        <v>86</v>
      </c>
      <c r="BK171" s="219">
        <f>ROUND(I171*H171,2)</f>
        <v>0</v>
      </c>
      <c r="BL171" s="14" t="s">
        <v>161</v>
      </c>
      <c r="BM171" s="218" t="s">
        <v>644</v>
      </c>
    </row>
    <row r="172" s="2" customFormat="1" ht="16.5" customHeight="1">
      <c r="A172" s="35"/>
      <c r="B172" s="36"/>
      <c r="C172" s="207" t="s">
        <v>393</v>
      </c>
      <c r="D172" s="207" t="s">
        <v>147</v>
      </c>
      <c r="E172" s="208" t="s">
        <v>188</v>
      </c>
      <c r="F172" s="209" t="s">
        <v>646</v>
      </c>
      <c r="G172" s="210" t="s">
        <v>194</v>
      </c>
      <c r="H172" s="211">
        <v>1</v>
      </c>
      <c r="I172" s="212"/>
      <c r="J172" s="213">
        <f>ROUND(I172*H172,2)</f>
        <v>0</v>
      </c>
      <c r="K172" s="209" t="s">
        <v>1</v>
      </c>
      <c r="L172" s="41"/>
      <c r="M172" s="214" t="s">
        <v>1</v>
      </c>
      <c r="N172" s="215" t="s">
        <v>43</v>
      </c>
      <c r="O172" s="88"/>
      <c r="P172" s="216">
        <f>O172*H172</f>
        <v>0</v>
      </c>
      <c r="Q172" s="216">
        <v>0</v>
      </c>
      <c r="R172" s="216">
        <f>Q172*H172</f>
        <v>0</v>
      </c>
      <c r="S172" s="216">
        <v>0</v>
      </c>
      <c r="T172" s="21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8" t="s">
        <v>161</v>
      </c>
      <c r="AT172" s="218" t="s">
        <v>147</v>
      </c>
      <c r="AU172" s="218" t="s">
        <v>88</v>
      </c>
      <c r="AY172" s="14" t="s">
        <v>144</v>
      </c>
      <c r="BE172" s="219">
        <f>IF(N172="základní",J172,0)</f>
        <v>0</v>
      </c>
      <c r="BF172" s="219">
        <f>IF(N172="snížená",J172,0)</f>
        <v>0</v>
      </c>
      <c r="BG172" s="219">
        <f>IF(N172="zákl. přenesená",J172,0)</f>
        <v>0</v>
      </c>
      <c r="BH172" s="219">
        <f>IF(N172="sníž. přenesená",J172,0)</f>
        <v>0</v>
      </c>
      <c r="BI172" s="219">
        <f>IF(N172="nulová",J172,0)</f>
        <v>0</v>
      </c>
      <c r="BJ172" s="14" t="s">
        <v>86</v>
      </c>
      <c r="BK172" s="219">
        <f>ROUND(I172*H172,2)</f>
        <v>0</v>
      </c>
      <c r="BL172" s="14" t="s">
        <v>161</v>
      </c>
      <c r="BM172" s="218" t="s">
        <v>647</v>
      </c>
    </row>
    <row r="173" s="2" customFormat="1" ht="24.15" customHeight="1">
      <c r="A173" s="35"/>
      <c r="B173" s="36"/>
      <c r="C173" s="207" t="s">
        <v>397</v>
      </c>
      <c r="D173" s="207" t="s">
        <v>147</v>
      </c>
      <c r="E173" s="208" t="s">
        <v>649</v>
      </c>
      <c r="F173" s="209" t="s">
        <v>650</v>
      </c>
      <c r="G173" s="210" t="s">
        <v>194</v>
      </c>
      <c r="H173" s="211">
        <v>1</v>
      </c>
      <c r="I173" s="212"/>
      <c r="J173" s="213">
        <f>ROUND(I173*H173,2)</f>
        <v>0</v>
      </c>
      <c r="K173" s="209" t="s">
        <v>1</v>
      </c>
      <c r="L173" s="41"/>
      <c r="M173" s="214" t="s">
        <v>1</v>
      </c>
      <c r="N173" s="215" t="s">
        <v>43</v>
      </c>
      <c r="O173" s="88"/>
      <c r="P173" s="216">
        <f>O173*H173</f>
        <v>0</v>
      </c>
      <c r="Q173" s="216">
        <v>0</v>
      </c>
      <c r="R173" s="216">
        <f>Q173*H173</f>
        <v>0</v>
      </c>
      <c r="S173" s="216">
        <v>0</v>
      </c>
      <c r="T173" s="21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8" t="s">
        <v>161</v>
      </c>
      <c r="AT173" s="218" t="s">
        <v>147</v>
      </c>
      <c r="AU173" s="218" t="s">
        <v>88</v>
      </c>
      <c r="AY173" s="14" t="s">
        <v>144</v>
      </c>
      <c r="BE173" s="219">
        <f>IF(N173="základní",J173,0)</f>
        <v>0</v>
      </c>
      <c r="BF173" s="219">
        <f>IF(N173="snížená",J173,0)</f>
        <v>0</v>
      </c>
      <c r="BG173" s="219">
        <f>IF(N173="zákl. přenesená",J173,0)</f>
        <v>0</v>
      </c>
      <c r="BH173" s="219">
        <f>IF(N173="sníž. přenesená",J173,0)</f>
        <v>0</v>
      </c>
      <c r="BI173" s="219">
        <f>IF(N173="nulová",J173,0)</f>
        <v>0</v>
      </c>
      <c r="BJ173" s="14" t="s">
        <v>86</v>
      </c>
      <c r="BK173" s="219">
        <f>ROUND(I173*H173,2)</f>
        <v>0</v>
      </c>
      <c r="BL173" s="14" t="s">
        <v>161</v>
      </c>
      <c r="BM173" s="218" t="s">
        <v>651</v>
      </c>
    </row>
    <row r="174" s="11" customFormat="1" ht="22.8" customHeight="1">
      <c r="A174" s="11"/>
      <c r="B174" s="193"/>
      <c r="C174" s="194"/>
      <c r="D174" s="195" t="s">
        <v>77</v>
      </c>
      <c r="E174" s="231" t="s">
        <v>423</v>
      </c>
      <c r="F174" s="231" t="s">
        <v>424</v>
      </c>
      <c r="G174" s="194"/>
      <c r="H174" s="194"/>
      <c r="I174" s="197"/>
      <c r="J174" s="232">
        <f>BK174</f>
        <v>0</v>
      </c>
      <c r="K174" s="194"/>
      <c r="L174" s="199"/>
      <c r="M174" s="200"/>
      <c r="N174" s="201"/>
      <c r="O174" s="201"/>
      <c r="P174" s="202">
        <f>P175</f>
        <v>0</v>
      </c>
      <c r="Q174" s="201"/>
      <c r="R174" s="202">
        <f>R175</f>
        <v>0</v>
      </c>
      <c r="S174" s="201"/>
      <c r="T174" s="203">
        <f>T175</f>
        <v>0</v>
      </c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R174" s="204" t="s">
        <v>86</v>
      </c>
      <c r="AT174" s="205" t="s">
        <v>77</v>
      </c>
      <c r="AU174" s="205" t="s">
        <v>86</v>
      </c>
      <c r="AY174" s="204" t="s">
        <v>144</v>
      </c>
      <c r="BK174" s="206">
        <f>BK175</f>
        <v>0</v>
      </c>
    </row>
    <row r="175" s="2" customFormat="1" ht="24.15" customHeight="1">
      <c r="A175" s="35"/>
      <c r="B175" s="36"/>
      <c r="C175" s="207" t="s">
        <v>403</v>
      </c>
      <c r="D175" s="207" t="s">
        <v>147</v>
      </c>
      <c r="E175" s="208" t="s">
        <v>653</v>
      </c>
      <c r="F175" s="209" t="s">
        <v>654</v>
      </c>
      <c r="G175" s="210" t="s">
        <v>281</v>
      </c>
      <c r="H175" s="211">
        <v>25.885000000000002</v>
      </c>
      <c r="I175" s="212"/>
      <c r="J175" s="213">
        <f>ROUND(I175*H175,2)</f>
        <v>0</v>
      </c>
      <c r="K175" s="209" t="s">
        <v>151</v>
      </c>
      <c r="L175" s="41"/>
      <c r="M175" s="220" t="s">
        <v>1</v>
      </c>
      <c r="N175" s="221" t="s">
        <v>43</v>
      </c>
      <c r="O175" s="222"/>
      <c r="P175" s="223">
        <f>O175*H175</f>
        <v>0</v>
      </c>
      <c r="Q175" s="223">
        <v>0</v>
      </c>
      <c r="R175" s="223">
        <f>Q175*H175</f>
        <v>0</v>
      </c>
      <c r="S175" s="223">
        <v>0</v>
      </c>
      <c r="T175" s="224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8" t="s">
        <v>161</v>
      </c>
      <c r="AT175" s="218" t="s">
        <v>147</v>
      </c>
      <c r="AU175" s="218" t="s">
        <v>88</v>
      </c>
      <c r="AY175" s="14" t="s">
        <v>144</v>
      </c>
      <c r="BE175" s="219">
        <f>IF(N175="základní",J175,0)</f>
        <v>0</v>
      </c>
      <c r="BF175" s="219">
        <f>IF(N175="snížená",J175,0)</f>
        <v>0</v>
      </c>
      <c r="BG175" s="219">
        <f>IF(N175="zákl. přenesená",J175,0)</f>
        <v>0</v>
      </c>
      <c r="BH175" s="219">
        <f>IF(N175="sníž. přenesená",J175,0)</f>
        <v>0</v>
      </c>
      <c r="BI175" s="219">
        <f>IF(N175="nulová",J175,0)</f>
        <v>0</v>
      </c>
      <c r="BJ175" s="14" t="s">
        <v>86</v>
      </c>
      <c r="BK175" s="219">
        <f>ROUND(I175*H175,2)</f>
        <v>0</v>
      </c>
      <c r="BL175" s="14" t="s">
        <v>161</v>
      </c>
      <c r="BM175" s="218" t="s">
        <v>655</v>
      </c>
    </row>
    <row r="176" s="2" customFormat="1" ht="6.96" customHeight="1">
      <c r="A176" s="35"/>
      <c r="B176" s="63"/>
      <c r="C176" s="64"/>
      <c r="D176" s="64"/>
      <c r="E176" s="64"/>
      <c r="F176" s="64"/>
      <c r="G176" s="64"/>
      <c r="H176" s="64"/>
      <c r="I176" s="64"/>
      <c r="J176" s="64"/>
      <c r="K176" s="64"/>
      <c r="L176" s="41"/>
      <c r="M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</row>
  </sheetData>
  <sheetProtection sheet="1" autoFilter="0" formatColumns="0" formatRows="0" objects="1" scenarios="1" spinCount="100000" saltValue="B9IQRClLgSUaxx7QphNnSS7JIkgGl7yzt1bF6RILX2uzYyFN2vfvdc6I34tStqPIfb3i0OBUNzt3N2aF+X5A6Q==" hashValue="OhZ0byuToNYANkUeJ1vjjDLZo3Ip9ki5T/LkUMkTazaAXWKGfBzTwk2F6mcoL7NUhYDp1XV54PH3GhpSa7dVWg==" algorithmName="SHA-512" password="CC35"/>
  <autoFilter ref="C122:K175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106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88</v>
      </c>
    </row>
    <row r="4" s="1" customFormat="1" ht="24.96" customHeight="1">
      <c r="B4" s="17"/>
      <c r="D4" s="135" t="s">
        <v>119</v>
      </c>
      <c r="L4" s="17"/>
      <c r="M4" s="13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16</v>
      </c>
      <c r="L6" s="17"/>
    </row>
    <row r="7" s="1" customFormat="1" ht="26.25" customHeight="1">
      <c r="B7" s="17"/>
      <c r="E7" s="138" t="str">
        <f>'Rekapitulace stavby'!K6</f>
        <v>Obnova a propojení vodovodních řadů v ulici Palackého v Českém Brodě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120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750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18</v>
      </c>
      <c r="E11" s="35"/>
      <c r="F11" s="140" t="s">
        <v>1</v>
      </c>
      <c r="G11" s="35"/>
      <c r="H11" s="35"/>
      <c r="I11" s="137" t="s">
        <v>19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20</v>
      </c>
      <c r="E12" s="35"/>
      <c r="F12" s="140" t="s">
        <v>21</v>
      </c>
      <c r="G12" s="35"/>
      <c r="H12" s="35"/>
      <c r="I12" s="137" t="s">
        <v>22</v>
      </c>
      <c r="J12" s="141" t="str">
        <f>'Rekapitulace stavby'!AN8</f>
        <v>20. 7. 2022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24</v>
      </c>
      <c r="E14" s="35"/>
      <c r="F14" s="35"/>
      <c r="G14" s="35"/>
      <c r="H14" s="35"/>
      <c r="I14" s="137" t="s">
        <v>25</v>
      </c>
      <c r="J14" s="140" t="s">
        <v>730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">
        <v>731</v>
      </c>
      <c r="F15" s="35"/>
      <c r="G15" s="35"/>
      <c r="H15" s="35"/>
      <c r="I15" s="137" t="s">
        <v>28</v>
      </c>
      <c r="J15" s="140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29</v>
      </c>
      <c r="E17" s="35"/>
      <c r="F17" s="35"/>
      <c r="G17" s="35"/>
      <c r="H17" s="35"/>
      <c r="I17" s="137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28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31</v>
      </c>
      <c r="E20" s="35"/>
      <c r="F20" s="35"/>
      <c r="G20" s="35"/>
      <c r="H20" s="35"/>
      <c r="I20" s="137" t="s">
        <v>25</v>
      </c>
      <c r="J20" s="140" t="s">
        <v>32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">
        <v>33</v>
      </c>
      <c r="F21" s="35"/>
      <c r="G21" s="35"/>
      <c r="H21" s="35"/>
      <c r="I21" s="137" t="s">
        <v>28</v>
      </c>
      <c r="J21" s="140" t="s">
        <v>1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35</v>
      </c>
      <c r="E23" s="35"/>
      <c r="F23" s="35"/>
      <c r="G23" s="35"/>
      <c r="H23" s="35"/>
      <c r="I23" s="137" t="s">
        <v>25</v>
      </c>
      <c r="J23" s="140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tr">
        <f>IF('Rekapitulace stavby'!E20="","",'Rekapitulace stavby'!E20)</f>
        <v xml:space="preserve"> </v>
      </c>
      <c r="F24" s="35"/>
      <c r="G24" s="35"/>
      <c r="H24" s="35"/>
      <c r="I24" s="137" t="s">
        <v>28</v>
      </c>
      <c r="J24" s="140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37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38</v>
      </c>
      <c r="E30" s="35"/>
      <c r="F30" s="35"/>
      <c r="G30" s="35"/>
      <c r="H30" s="35"/>
      <c r="I30" s="35"/>
      <c r="J30" s="148">
        <f>ROUND(J123,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40</v>
      </c>
      <c r="G32" s="35"/>
      <c r="H32" s="35"/>
      <c r="I32" s="149" t="s">
        <v>39</v>
      </c>
      <c r="J32" s="149" t="s">
        <v>41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42</v>
      </c>
      <c r="E33" s="137" t="s">
        <v>43</v>
      </c>
      <c r="F33" s="151">
        <f>ROUND((SUM(BE123:BE175)),  2)</f>
        <v>0</v>
      </c>
      <c r="G33" s="35"/>
      <c r="H33" s="35"/>
      <c r="I33" s="152">
        <v>0.20999999999999999</v>
      </c>
      <c r="J33" s="151">
        <f>ROUND(((SUM(BE123:BE175))*I33),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44</v>
      </c>
      <c r="F34" s="151">
        <f>ROUND((SUM(BF123:BF175)),  2)</f>
        <v>0</v>
      </c>
      <c r="G34" s="35"/>
      <c r="H34" s="35"/>
      <c r="I34" s="152">
        <v>0.14999999999999999</v>
      </c>
      <c r="J34" s="151">
        <f>ROUND(((SUM(BF123:BF175))*I34),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45</v>
      </c>
      <c r="F35" s="151">
        <f>ROUND((SUM(BG123:BG175)),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46</v>
      </c>
      <c r="F36" s="151">
        <f>ROUND((SUM(BH123:BH175)),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47</v>
      </c>
      <c r="F37" s="151">
        <f>ROUND((SUM(BI123:BI175)),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48</v>
      </c>
      <c r="E39" s="155"/>
      <c r="F39" s="155"/>
      <c r="G39" s="156" t="s">
        <v>49</v>
      </c>
      <c r="H39" s="157" t="s">
        <v>50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51</v>
      </c>
      <c r="E50" s="161"/>
      <c r="F50" s="161"/>
      <c r="G50" s="160" t="s">
        <v>52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53</v>
      </c>
      <c r="E61" s="163"/>
      <c r="F61" s="164" t="s">
        <v>54</v>
      </c>
      <c r="G61" s="162" t="s">
        <v>53</v>
      </c>
      <c r="H61" s="163"/>
      <c r="I61" s="163"/>
      <c r="J61" s="165" t="s">
        <v>54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55</v>
      </c>
      <c r="E65" s="166"/>
      <c r="F65" s="166"/>
      <c r="G65" s="160" t="s">
        <v>56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53</v>
      </c>
      <c r="E76" s="163"/>
      <c r="F76" s="164" t="s">
        <v>54</v>
      </c>
      <c r="G76" s="162" t="s">
        <v>53</v>
      </c>
      <c r="H76" s="163"/>
      <c r="I76" s="163"/>
      <c r="J76" s="165" t="s">
        <v>54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122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71" t="str">
        <f>E7</f>
        <v>Obnova a propojení vodovodních řadů v ulici Palackého v Českém Brodě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120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SO305 - Vodovodní přípojky - část 2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>Český Brod</v>
      </c>
      <c r="G89" s="37"/>
      <c r="H89" s="37"/>
      <c r="I89" s="29" t="s">
        <v>22</v>
      </c>
      <c r="J89" s="76" t="str">
        <f>IF(J12="","",J12)</f>
        <v>20. 7. 2022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24</v>
      </c>
      <c r="D91" s="37"/>
      <c r="E91" s="37"/>
      <c r="F91" s="24" t="str">
        <f>E15</f>
        <v>Bytové družstvo v Palackého ulici 485, 28201 Český</v>
      </c>
      <c r="G91" s="37"/>
      <c r="H91" s="37"/>
      <c r="I91" s="29" t="s">
        <v>31</v>
      </c>
      <c r="J91" s="33" t="str">
        <f>E21</f>
        <v>LNConsult s.r.o., U hřiště 250, 25083 Škvorec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29</v>
      </c>
      <c r="D92" s="37"/>
      <c r="E92" s="37"/>
      <c r="F92" s="24" t="str">
        <f>IF(E18="","",E18)</f>
        <v>Vyplň údaj</v>
      </c>
      <c r="G92" s="37"/>
      <c r="H92" s="37"/>
      <c r="I92" s="29" t="s">
        <v>35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2" t="s">
        <v>123</v>
      </c>
      <c r="D94" s="173"/>
      <c r="E94" s="173"/>
      <c r="F94" s="173"/>
      <c r="G94" s="173"/>
      <c r="H94" s="173"/>
      <c r="I94" s="173"/>
      <c r="J94" s="174" t="s">
        <v>124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5" t="s">
        <v>125</v>
      </c>
      <c r="D96" s="37"/>
      <c r="E96" s="37"/>
      <c r="F96" s="37"/>
      <c r="G96" s="37"/>
      <c r="H96" s="37"/>
      <c r="I96" s="37"/>
      <c r="J96" s="107">
        <f>J123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126</v>
      </c>
    </row>
    <row r="97" s="9" customFormat="1" ht="24.96" customHeight="1">
      <c r="A97" s="9"/>
      <c r="B97" s="176"/>
      <c r="C97" s="177"/>
      <c r="D97" s="178" t="s">
        <v>218</v>
      </c>
      <c r="E97" s="179"/>
      <c r="F97" s="179"/>
      <c r="G97" s="179"/>
      <c r="H97" s="179"/>
      <c r="I97" s="179"/>
      <c r="J97" s="180">
        <f>J124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2" customFormat="1" ht="19.92" customHeight="1">
      <c r="A98" s="12"/>
      <c r="B98" s="225"/>
      <c r="C98" s="226"/>
      <c r="D98" s="227" t="s">
        <v>219</v>
      </c>
      <c r="E98" s="228"/>
      <c r="F98" s="228"/>
      <c r="G98" s="228"/>
      <c r="H98" s="228"/>
      <c r="I98" s="228"/>
      <c r="J98" s="229">
        <f>J125</f>
        <v>0</v>
      </c>
      <c r="K98" s="226"/>
      <c r="L98" s="230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="12" customFormat="1" ht="19.92" customHeight="1">
      <c r="A99" s="12"/>
      <c r="B99" s="225"/>
      <c r="C99" s="226"/>
      <c r="D99" s="227" t="s">
        <v>430</v>
      </c>
      <c r="E99" s="228"/>
      <c r="F99" s="228"/>
      <c r="G99" s="228"/>
      <c r="H99" s="228"/>
      <c r="I99" s="228"/>
      <c r="J99" s="229">
        <f>J146</f>
        <v>0</v>
      </c>
      <c r="K99" s="226"/>
      <c r="L99" s="230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="12" customFormat="1" ht="19.92" customHeight="1">
      <c r="A100" s="12"/>
      <c r="B100" s="225"/>
      <c r="C100" s="226"/>
      <c r="D100" s="227" t="s">
        <v>220</v>
      </c>
      <c r="E100" s="228"/>
      <c r="F100" s="228"/>
      <c r="G100" s="228"/>
      <c r="H100" s="228"/>
      <c r="I100" s="228"/>
      <c r="J100" s="229">
        <f>J148</f>
        <v>0</v>
      </c>
      <c r="K100" s="226"/>
      <c r="L100" s="230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="12" customFormat="1" ht="19.92" customHeight="1">
      <c r="A101" s="12"/>
      <c r="B101" s="225"/>
      <c r="C101" s="226"/>
      <c r="D101" s="227" t="s">
        <v>221</v>
      </c>
      <c r="E101" s="228"/>
      <c r="F101" s="228"/>
      <c r="G101" s="228"/>
      <c r="H101" s="228"/>
      <c r="I101" s="228"/>
      <c r="J101" s="229">
        <f>J150</f>
        <v>0</v>
      </c>
      <c r="K101" s="226"/>
      <c r="L101" s="230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="12" customFormat="1" ht="19.92" customHeight="1">
      <c r="A102" s="12"/>
      <c r="B102" s="225"/>
      <c r="C102" s="226"/>
      <c r="D102" s="227" t="s">
        <v>222</v>
      </c>
      <c r="E102" s="228"/>
      <c r="F102" s="228"/>
      <c r="G102" s="228"/>
      <c r="H102" s="228"/>
      <c r="I102" s="228"/>
      <c r="J102" s="229">
        <f>J165</f>
        <v>0</v>
      </c>
      <c r="K102" s="226"/>
      <c r="L102" s="230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="12" customFormat="1" ht="19.92" customHeight="1">
      <c r="A103" s="12"/>
      <c r="B103" s="225"/>
      <c r="C103" s="226"/>
      <c r="D103" s="227" t="s">
        <v>224</v>
      </c>
      <c r="E103" s="228"/>
      <c r="F103" s="228"/>
      <c r="G103" s="228"/>
      <c r="H103" s="228"/>
      <c r="I103" s="228"/>
      <c r="J103" s="229">
        <f>J174</f>
        <v>0</v>
      </c>
      <c r="K103" s="226"/>
      <c r="L103" s="230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129</v>
      </c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16</v>
      </c>
      <c r="D112" s="37"/>
      <c r="E112" s="37"/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26.25" customHeight="1">
      <c r="A113" s="35"/>
      <c r="B113" s="36"/>
      <c r="C113" s="37"/>
      <c r="D113" s="37"/>
      <c r="E113" s="171" t="str">
        <f>E7</f>
        <v>Obnova a propojení vodovodních řadů v ulici Palackého v Českém Brodě</v>
      </c>
      <c r="F113" s="29"/>
      <c r="G113" s="29"/>
      <c r="H113" s="29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120</v>
      </c>
      <c r="D114" s="37"/>
      <c r="E114" s="37"/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73" t="str">
        <f>E9</f>
        <v>SO305 - Vodovodní přípojky - část 2</v>
      </c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20</v>
      </c>
      <c r="D117" s="37"/>
      <c r="E117" s="37"/>
      <c r="F117" s="24" t="str">
        <f>F12</f>
        <v>Český Brod</v>
      </c>
      <c r="G117" s="37"/>
      <c r="H117" s="37"/>
      <c r="I117" s="29" t="s">
        <v>22</v>
      </c>
      <c r="J117" s="76" t="str">
        <f>IF(J12="","",J12)</f>
        <v>20. 7. 2022</v>
      </c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40.05" customHeight="1">
      <c r="A119" s="35"/>
      <c r="B119" s="36"/>
      <c r="C119" s="29" t="s">
        <v>24</v>
      </c>
      <c r="D119" s="37"/>
      <c r="E119" s="37"/>
      <c r="F119" s="24" t="str">
        <f>E15</f>
        <v>Bytové družstvo v Palackého ulici 485, 28201 Český</v>
      </c>
      <c r="G119" s="37"/>
      <c r="H119" s="37"/>
      <c r="I119" s="29" t="s">
        <v>31</v>
      </c>
      <c r="J119" s="33" t="str">
        <f>E21</f>
        <v>LNConsult s.r.o., U hřiště 250, 25083 Škvorec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5.15" customHeight="1">
      <c r="A120" s="35"/>
      <c r="B120" s="36"/>
      <c r="C120" s="29" t="s">
        <v>29</v>
      </c>
      <c r="D120" s="37"/>
      <c r="E120" s="37"/>
      <c r="F120" s="24" t="str">
        <f>IF(E18="","",E18)</f>
        <v>Vyplň údaj</v>
      </c>
      <c r="G120" s="37"/>
      <c r="H120" s="37"/>
      <c r="I120" s="29" t="s">
        <v>35</v>
      </c>
      <c r="J120" s="33" t="str">
        <f>E24</f>
        <v xml:space="preserve"> </v>
      </c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0.32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10" customFormat="1" ht="29.28" customHeight="1">
      <c r="A122" s="182"/>
      <c r="B122" s="183"/>
      <c r="C122" s="184" t="s">
        <v>130</v>
      </c>
      <c r="D122" s="185" t="s">
        <v>63</v>
      </c>
      <c r="E122" s="185" t="s">
        <v>59</v>
      </c>
      <c r="F122" s="185" t="s">
        <v>60</v>
      </c>
      <c r="G122" s="185" t="s">
        <v>131</v>
      </c>
      <c r="H122" s="185" t="s">
        <v>132</v>
      </c>
      <c r="I122" s="185" t="s">
        <v>133</v>
      </c>
      <c r="J122" s="185" t="s">
        <v>124</v>
      </c>
      <c r="K122" s="186" t="s">
        <v>134</v>
      </c>
      <c r="L122" s="187"/>
      <c r="M122" s="97" t="s">
        <v>1</v>
      </c>
      <c r="N122" s="98" t="s">
        <v>42</v>
      </c>
      <c r="O122" s="98" t="s">
        <v>135</v>
      </c>
      <c r="P122" s="98" t="s">
        <v>136</v>
      </c>
      <c r="Q122" s="98" t="s">
        <v>137</v>
      </c>
      <c r="R122" s="98" t="s">
        <v>138</v>
      </c>
      <c r="S122" s="98" t="s">
        <v>139</v>
      </c>
      <c r="T122" s="99" t="s">
        <v>140</v>
      </c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</row>
    <row r="123" s="2" customFormat="1" ht="22.8" customHeight="1">
      <c r="A123" s="35"/>
      <c r="B123" s="36"/>
      <c r="C123" s="104" t="s">
        <v>141</v>
      </c>
      <c r="D123" s="37"/>
      <c r="E123" s="37"/>
      <c r="F123" s="37"/>
      <c r="G123" s="37"/>
      <c r="H123" s="37"/>
      <c r="I123" s="37"/>
      <c r="J123" s="188">
        <f>BK123</f>
        <v>0</v>
      </c>
      <c r="K123" s="37"/>
      <c r="L123" s="41"/>
      <c r="M123" s="100"/>
      <c r="N123" s="189"/>
      <c r="O123" s="101"/>
      <c r="P123" s="190">
        <f>P124</f>
        <v>0</v>
      </c>
      <c r="Q123" s="101"/>
      <c r="R123" s="190">
        <f>R124</f>
        <v>24.578301920000001</v>
      </c>
      <c r="S123" s="101"/>
      <c r="T123" s="191">
        <f>T124</f>
        <v>18.327100000000002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4" t="s">
        <v>77</v>
      </c>
      <c r="AU123" s="14" t="s">
        <v>126</v>
      </c>
      <c r="BK123" s="192">
        <f>BK124</f>
        <v>0</v>
      </c>
    </row>
    <row r="124" s="11" customFormat="1" ht="25.92" customHeight="1">
      <c r="A124" s="11"/>
      <c r="B124" s="193"/>
      <c r="C124" s="194"/>
      <c r="D124" s="195" t="s">
        <v>77</v>
      </c>
      <c r="E124" s="196" t="s">
        <v>225</v>
      </c>
      <c r="F124" s="196" t="s">
        <v>226</v>
      </c>
      <c r="G124" s="194"/>
      <c r="H124" s="194"/>
      <c r="I124" s="197"/>
      <c r="J124" s="198">
        <f>BK124</f>
        <v>0</v>
      </c>
      <c r="K124" s="194"/>
      <c r="L124" s="199"/>
      <c r="M124" s="200"/>
      <c r="N124" s="201"/>
      <c r="O124" s="201"/>
      <c r="P124" s="202">
        <f>P125+P146+P148+P150+P165+P174</f>
        <v>0</v>
      </c>
      <c r="Q124" s="201"/>
      <c r="R124" s="202">
        <f>R125+R146+R148+R150+R165+R174</f>
        <v>24.578301920000001</v>
      </c>
      <c r="S124" s="201"/>
      <c r="T124" s="203">
        <f>T125+T146+T148+T150+T165+T174</f>
        <v>18.327100000000002</v>
      </c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R124" s="204" t="s">
        <v>86</v>
      </c>
      <c r="AT124" s="205" t="s">
        <v>77</v>
      </c>
      <c r="AU124" s="205" t="s">
        <v>78</v>
      </c>
      <c r="AY124" s="204" t="s">
        <v>144</v>
      </c>
      <c r="BK124" s="206">
        <f>BK125+BK146+BK148+BK150+BK165+BK174</f>
        <v>0</v>
      </c>
    </row>
    <row r="125" s="11" customFormat="1" ht="22.8" customHeight="1">
      <c r="A125" s="11"/>
      <c r="B125" s="193"/>
      <c r="C125" s="194"/>
      <c r="D125" s="195" t="s">
        <v>77</v>
      </c>
      <c r="E125" s="231" t="s">
        <v>86</v>
      </c>
      <c r="F125" s="231" t="s">
        <v>227</v>
      </c>
      <c r="G125" s="194"/>
      <c r="H125" s="194"/>
      <c r="I125" s="197"/>
      <c r="J125" s="232">
        <f>BK125</f>
        <v>0</v>
      </c>
      <c r="K125" s="194"/>
      <c r="L125" s="199"/>
      <c r="M125" s="200"/>
      <c r="N125" s="201"/>
      <c r="O125" s="201"/>
      <c r="P125" s="202">
        <f>SUM(P126:P145)</f>
        <v>0</v>
      </c>
      <c r="Q125" s="201"/>
      <c r="R125" s="202">
        <f>SUM(R126:R145)</f>
        <v>10.917891400000002</v>
      </c>
      <c r="S125" s="201"/>
      <c r="T125" s="203">
        <f>SUM(T126:T145)</f>
        <v>17.850000000000001</v>
      </c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R125" s="204" t="s">
        <v>86</v>
      </c>
      <c r="AT125" s="205" t="s">
        <v>77</v>
      </c>
      <c r="AU125" s="205" t="s">
        <v>86</v>
      </c>
      <c r="AY125" s="204" t="s">
        <v>144</v>
      </c>
      <c r="BK125" s="206">
        <f>SUM(BK126:BK145)</f>
        <v>0</v>
      </c>
    </row>
    <row r="126" s="2" customFormat="1" ht="24.15" customHeight="1">
      <c r="A126" s="35"/>
      <c r="B126" s="36"/>
      <c r="C126" s="207" t="s">
        <v>86</v>
      </c>
      <c r="D126" s="207" t="s">
        <v>147</v>
      </c>
      <c r="E126" s="208" t="s">
        <v>732</v>
      </c>
      <c r="F126" s="209" t="s">
        <v>733</v>
      </c>
      <c r="G126" s="210" t="s">
        <v>230</v>
      </c>
      <c r="H126" s="211">
        <v>70</v>
      </c>
      <c r="I126" s="212"/>
      <c r="J126" s="213">
        <f>ROUND(I126*H126,2)</f>
        <v>0</v>
      </c>
      <c r="K126" s="209" t="s">
        <v>151</v>
      </c>
      <c r="L126" s="41"/>
      <c r="M126" s="214" t="s">
        <v>1</v>
      </c>
      <c r="N126" s="215" t="s">
        <v>43</v>
      </c>
      <c r="O126" s="88"/>
      <c r="P126" s="216">
        <f>O126*H126</f>
        <v>0</v>
      </c>
      <c r="Q126" s="216">
        <v>0</v>
      </c>
      <c r="R126" s="216">
        <f>Q126*H126</f>
        <v>0</v>
      </c>
      <c r="S126" s="216">
        <v>0.255</v>
      </c>
      <c r="T126" s="217">
        <f>S126*H126</f>
        <v>17.850000000000001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8" t="s">
        <v>161</v>
      </c>
      <c r="AT126" s="218" t="s">
        <v>147</v>
      </c>
      <c r="AU126" s="218" t="s">
        <v>88</v>
      </c>
      <c r="AY126" s="14" t="s">
        <v>144</v>
      </c>
      <c r="BE126" s="219">
        <f>IF(N126="základní",J126,0)</f>
        <v>0</v>
      </c>
      <c r="BF126" s="219">
        <f>IF(N126="snížená",J126,0)</f>
        <v>0</v>
      </c>
      <c r="BG126" s="219">
        <f>IF(N126="zákl. přenesená",J126,0)</f>
        <v>0</v>
      </c>
      <c r="BH126" s="219">
        <f>IF(N126="sníž. přenesená",J126,0)</f>
        <v>0</v>
      </c>
      <c r="BI126" s="219">
        <f>IF(N126="nulová",J126,0)</f>
        <v>0</v>
      </c>
      <c r="BJ126" s="14" t="s">
        <v>86</v>
      </c>
      <c r="BK126" s="219">
        <f>ROUND(I126*H126,2)</f>
        <v>0</v>
      </c>
      <c r="BL126" s="14" t="s">
        <v>161</v>
      </c>
      <c r="BM126" s="218" t="s">
        <v>751</v>
      </c>
    </row>
    <row r="127" s="2" customFormat="1" ht="24.15" customHeight="1">
      <c r="A127" s="35"/>
      <c r="B127" s="36"/>
      <c r="C127" s="207" t="s">
        <v>88</v>
      </c>
      <c r="D127" s="207" t="s">
        <v>147</v>
      </c>
      <c r="E127" s="208" t="s">
        <v>735</v>
      </c>
      <c r="F127" s="209" t="s">
        <v>736</v>
      </c>
      <c r="G127" s="210" t="s">
        <v>230</v>
      </c>
      <c r="H127" s="211">
        <v>70</v>
      </c>
      <c r="I127" s="212"/>
      <c r="J127" s="213">
        <f>ROUND(I127*H127,2)</f>
        <v>0</v>
      </c>
      <c r="K127" s="209" t="s">
        <v>151</v>
      </c>
      <c r="L127" s="41"/>
      <c r="M127" s="214" t="s">
        <v>1</v>
      </c>
      <c r="N127" s="215" t="s">
        <v>43</v>
      </c>
      <c r="O127" s="88"/>
      <c r="P127" s="216">
        <f>O127*H127</f>
        <v>0</v>
      </c>
      <c r="Q127" s="216">
        <v>0</v>
      </c>
      <c r="R127" s="216">
        <f>Q127*H127</f>
        <v>0</v>
      </c>
      <c r="S127" s="216">
        <v>0</v>
      </c>
      <c r="T127" s="21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8" t="s">
        <v>161</v>
      </c>
      <c r="AT127" s="218" t="s">
        <v>147</v>
      </c>
      <c r="AU127" s="218" t="s">
        <v>88</v>
      </c>
      <c r="AY127" s="14" t="s">
        <v>144</v>
      </c>
      <c r="BE127" s="219">
        <f>IF(N127="základní",J127,0)</f>
        <v>0</v>
      </c>
      <c r="BF127" s="219">
        <f>IF(N127="snížená",J127,0)</f>
        <v>0</v>
      </c>
      <c r="BG127" s="219">
        <f>IF(N127="zákl. přenesená",J127,0)</f>
        <v>0</v>
      </c>
      <c r="BH127" s="219">
        <f>IF(N127="sníž. přenesená",J127,0)</f>
        <v>0</v>
      </c>
      <c r="BI127" s="219">
        <f>IF(N127="nulová",J127,0)</f>
        <v>0</v>
      </c>
      <c r="BJ127" s="14" t="s">
        <v>86</v>
      </c>
      <c r="BK127" s="219">
        <f>ROUND(I127*H127,2)</f>
        <v>0</v>
      </c>
      <c r="BL127" s="14" t="s">
        <v>161</v>
      </c>
      <c r="BM127" s="218" t="s">
        <v>752</v>
      </c>
    </row>
    <row r="128" s="2" customFormat="1" ht="21.75" customHeight="1">
      <c r="A128" s="35"/>
      <c r="B128" s="36"/>
      <c r="C128" s="207" t="s">
        <v>157</v>
      </c>
      <c r="D128" s="207" t="s">
        <v>147</v>
      </c>
      <c r="E128" s="208" t="s">
        <v>245</v>
      </c>
      <c r="F128" s="209" t="s">
        <v>246</v>
      </c>
      <c r="G128" s="210" t="s">
        <v>247</v>
      </c>
      <c r="H128" s="211">
        <v>3.5</v>
      </c>
      <c r="I128" s="212"/>
      <c r="J128" s="213">
        <f>ROUND(I128*H128,2)</f>
        <v>0</v>
      </c>
      <c r="K128" s="209" t="s">
        <v>248</v>
      </c>
      <c r="L128" s="41"/>
      <c r="M128" s="214" t="s">
        <v>1</v>
      </c>
      <c r="N128" s="215" t="s">
        <v>43</v>
      </c>
      <c r="O128" s="88"/>
      <c r="P128" s="216">
        <f>O128*H128</f>
        <v>0</v>
      </c>
      <c r="Q128" s="216">
        <v>0</v>
      </c>
      <c r="R128" s="216">
        <f>Q128*H128</f>
        <v>0</v>
      </c>
      <c r="S128" s="216">
        <v>0</v>
      </c>
      <c r="T128" s="21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8" t="s">
        <v>161</v>
      </c>
      <c r="AT128" s="218" t="s">
        <v>147</v>
      </c>
      <c r="AU128" s="218" t="s">
        <v>88</v>
      </c>
      <c r="AY128" s="14" t="s">
        <v>144</v>
      </c>
      <c r="BE128" s="219">
        <f>IF(N128="základní",J128,0)</f>
        <v>0</v>
      </c>
      <c r="BF128" s="219">
        <f>IF(N128="snížená",J128,0)</f>
        <v>0</v>
      </c>
      <c r="BG128" s="219">
        <f>IF(N128="zákl. přenesená",J128,0)</f>
        <v>0</v>
      </c>
      <c r="BH128" s="219">
        <f>IF(N128="sníž. přenesená",J128,0)</f>
        <v>0</v>
      </c>
      <c r="BI128" s="219">
        <f>IF(N128="nulová",J128,0)</f>
        <v>0</v>
      </c>
      <c r="BJ128" s="14" t="s">
        <v>86</v>
      </c>
      <c r="BK128" s="219">
        <f>ROUND(I128*H128,2)</f>
        <v>0</v>
      </c>
      <c r="BL128" s="14" t="s">
        <v>161</v>
      </c>
      <c r="BM128" s="218" t="s">
        <v>440</v>
      </c>
    </row>
    <row r="129" s="2" customFormat="1" ht="24.15" customHeight="1">
      <c r="A129" s="35"/>
      <c r="B129" s="36"/>
      <c r="C129" s="207" t="s">
        <v>161</v>
      </c>
      <c r="D129" s="207" t="s">
        <v>147</v>
      </c>
      <c r="E129" s="208" t="s">
        <v>447</v>
      </c>
      <c r="F129" s="209" t="s">
        <v>448</v>
      </c>
      <c r="G129" s="210" t="s">
        <v>247</v>
      </c>
      <c r="H129" s="211">
        <v>53.549999999999997</v>
      </c>
      <c r="I129" s="212"/>
      <c r="J129" s="213">
        <f>ROUND(I129*H129,2)</f>
        <v>0</v>
      </c>
      <c r="K129" s="209" t="s">
        <v>274</v>
      </c>
      <c r="L129" s="41"/>
      <c r="M129" s="214" t="s">
        <v>1</v>
      </c>
      <c r="N129" s="215" t="s">
        <v>43</v>
      </c>
      <c r="O129" s="88"/>
      <c r="P129" s="216">
        <f>O129*H129</f>
        <v>0</v>
      </c>
      <c r="Q129" s="216">
        <v>0</v>
      </c>
      <c r="R129" s="216">
        <f>Q129*H129</f>
        <v>0</v>
      </c>
      <c r="S129" s="216">
        <v>0</v>
      </c>
      <c r="T129" s="21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8" t="s">
        <v>161</v>
      </c>
      <c r="AT129" s="218" t="s">
        <v>147</v>
      </c>
      <c r="AU129" s="218" t="s">
        <v>88</v>
      </c>
      <c r="AY129" s="14" t="s">
        <v>144</v>
      </c>
      <c r="BE129" s="219">
        <f>IF(N129="základní",J129,0)</f>
        <v>0</v>
      </c>
      <c r="BF129" s="219">
        <f>IF(N129="snížená",J129,0)</f>
        <v>0</v>
      </c>
      <c r="BG129" s="219">
        <f>IF(N129="zákl. přenesená",J129,0)</f>
        <v>0</v>
      </c>
      <c r="BH129" s="219">
        <f>IF(N129="sníž. přenesená",J129,0)</f>
        <v>0</v>
      </c>
      <c r="BI129" s="219">
        <f>IF(N129="nulová",J129,0)</f>
        <v>0</v>
      </c>
      <c r="BJ129" s="14" t="s">
        <v>86</v>
      </c>
      <c r="BK129" s="219">
        <f>ROUND(I129*H129,2)</f>
        <v>0</v>
      </c>
      <c r="BL129" s="14" t="s">
        <v>161</v>
      </c>
      <c r="BM129" s="218" t="s">
        <v>449</v>
      </c>
    </row>
    <row r="130" s="2" customFormat="1" ht="24.15" customHeight="1">
      <c r="A130" s="35"/>
      <c r="B130" s="36"/>
      <c r="C130" s="207" t="s">
        <v>143</v>
      </c>
      <c r="D130" s="207" t="s">
        <v>147</v>
      </c>
      <c r="E130" s="208" t="s">
        <v>450</v>
      </c>
      <c r="F130" s="209" t="s">
        <v>451</v>
      </c>
      <c r="G130" s="210" t="s">
        <v>247</v>
      </c>
      <c r="H130" s="211">
        <v>26.774999999999999</v>
      </c>
      <c r="I130" s="212"/>
      <c r="J130" s="213">
        <f>ROUND(I130*H130,2)</f>
        <v>0</v>
      </c>
      <c r="K130" s="209" t="s">
        <v>248</v>
      </c>
      <c r="L130" s="41"/>
      <c r="M130" s="214" t="s">
        <v>1</v>
      </c>
      <c r="N130" s="215" t="s">
        <v>43</v>
      </c>
      <c r="O130" s="88"/>
      <c r="P130" s="216">
        <f>O130*H130</f>
        <v>0</v>
      </c>
      <c r="Q130" s="216">
        <v>0</v>
      </c>
      <c r="R130" s="216">
        <f>Q130*H130</f>
        <v>0</v>
      </c>
      <c r="S130" s="216">
        <v>0</v>
      </c>
      <c r="T130" s="21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8" t="s">
        <v>161</v>
      </c>
      <c r="AT130" s="218" t="s">
        <v>147</v>
      </c>
      <c r="AU130" s="218" t="s">
        <v>88</v>
      </c>
      <c r="AY130" s="14" t="s">
        <v>144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14" t="s">
        <v>86</v>
      </c>
      <c r="BK130" s="219">
        <f>ROUND(I130*H130,2)</f>
        <v>0</v>
      </c>
      <c r="BL130" s="14" t="s">
        <v>161</v>
      </c>
      <c r="BM130" s="218" t="s">
        <v>452</v>
      </c>
    </row>
    <row r="131" s="2" customFormat="1" ht="33" customHeight="1">
      <c r="A131" s="35"/>
      <c r="B131" s="36"/>
      <c r="C131" s="207" t="s">
        <v>169</v>
      </c>
      <c r="D131" s="207" t="s">
        <v>147</v>
      </c>
      <c r="E131" s="208" t="s">
        <v>456</v>
      </c>
      <c r="F131" s="209" t="s">
        <v>457</v>
      </c>
      <c r="G131" s="210" t="s">
        <v>247</v>
      </c>
      <c r="H131" s="211">
        <v>3.8250000000000002</v>
      </c>
      <c r="I131" s="212"/>
      <c r="J131" s="213">
        <f>ROUND(I131*H131,2)</f>
        <v>0</v>
      </c>
      <c r="K131" s="209" t="s">
        <v>274</v>
      </c>
      <c r="L131" s="41"/>
      <c r="M131" s="214" t="s">
        <v>1</v>
      </c>
      <c r="N131" s="215" t="s">
        <v>43</v>
      </c>
      <c r="O131" s="88"/>
      <c r="P131" s="216">
        <f>O131*H131</f>
        <v>0</v>
      </c>
      <c r="Q131" s="216">
        <v>0</v>
      </c>
      <c r="R131" s="216">
        <f>Q131*H131</f>
        <v>0</v>
      </c>
      <c r="S131" s="216">
        <v>0</v>
      </c>
      <c r="T131" s="21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8" t="s">
        <v>161</v>
      </c>
      <c r="AT131" s="218" t="s">
        <v>147</v>
      </c>
      <c r="AU131" s="218" t="s">
        <v>88</v>
      </c>
      <c r="AY131" s="14" t="s">
        <v>144</v>
      </c>
      <c r="BE131" s="219">
        <f>IF(N131="základní",J131,0)</f>
        <v>0</v>
      </c>
      <c r="BF131" s="219">
        <f>IF(N131="snížená",J131,0)</f>
        <v>0</v>
      </c>
      <c r="BG131" s="219">
        <f>IF(N131="zákl. přenesená",J131,0)</f>
        <v>0</v>
      </c>
      <c r="BH131" s="219">
        <f>IF(N131="sníž. přenesená",J131,0)</f>
        <v>0</v>
      </c>
      <c r="BI131" s="219">
        <f>IF(N131="nulová",J131,0)</f>
        <v>0</v>
      </c>
      <c r="BJ131" s="14" t="s">
        <v>86</v>
      </c>
      <c r="BK131" s="219">
        <f>ROUND(I131*H131,2)</f>
        <v>0</v>
      </c>
      <c r="BL131" s="14" t="s">
        <v>161</v>
      </c>
      <c r="BM131" s="218" t="s">
        <v>458</v>
      </c>
    </row>
    <row r="132" s="2" customFormat="1" ht="21.75" customHeight="1">
      <c r="A132" s="35"/>
      <c r="B132" s="36"/>
      <c r="C132" s="207" t="s">
        <v>174</v>
      </c>
      <c r="D132" s="207" t="s">
        <v>147</v>
      </c>
      <c r="E132" s="208" t="s">
        <v>459</v>
      </c>
      <c r="F132" s="209" t="s">
        <v>460</v>
      </c>
      <c r="G132" s="210" t="s">
        <v>230</v>
      </c>
      <c r="H132" s="211">
        <v>140</v>
      </c>
      <c r="I132" s="212"/>
      <c r="J132" s="213">
        <f>ROUND(I132*H132,2)</f>
        <v>0</v>
      </c>
      <c r="K132" s="209" t="s">
        <v>151</v>
      </c>
      <c r="L132" s="41"/>
      <c r="M132" s="214" t="s">
        <v>1</v>
      </c>
      <c r="N132" s="215" t="s">
        <v>43</v>
      </c>
      <c r="O132" s="88"/>
      <c r="P132" s="216">
        <f>O132*H132</f>
        <v>0</v>
      </c>
      <c r="Q132" s="216">
        <v>0.00083850999999999999</v>
      </c>
      <c r="R132" s="216">
        <f>Q132*H132</f>
        <v>0.11739139999999999</v>
      </c>
      <c r="S132" s="216">
        <v>0</v>
      </c>
      <c r="T132" s="21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8" t="s">
        <v>161</v>
      </c>
      <c r="AT132" s="218" t="s">
        <v>147</v>
      </c>
      <c r="AU132" s="218" t="s">
        <v>88</v>
      </c>
      <c r="AY132" s="14" t="s">
        <v>144</v>
      </c>
      <c r="BE132" s="219">
        <f>IF(N132="základní",J132,0)</f>
        <v>0</v>
      </c>
      <c r="BF132" s="219">
        <f>IF(N132="snížená",J132,0)</f>
        <v>0</v>
      </c>
      <c r="BG132" s="219">
        <f>IF(N132="zákl. přenesená",J132,0)</f>
        <v>0</v>
      </c>
      <c r="BH132" s="219">
        <f>IF(N132="sníž. přenesená",J132,0)</f>
        <v>0</v>
      </c>
      <c r="BI132" s="219">
        <f>IF(N132="nulová",J132,0)</f>
        <v>0</v>
      </c>
      <c r="BJ132" s="14" t="s">
        <v>86</v>
      </c>
      <c r="BK132" s="219">
        <f>ROUND(I132*H132,2)</f>
        <v>0</v>
      </c>
      <c r="BL132" s="14" t="s">
        <v>161</v>
      </c>
      <c r="BM132" s="218" t="s">
        <v>461</v>
      </c>
    </row>
    <row r="133" s="2" customFormat="1" ht="24.15" customHeight="1">
      <c r="A133" s="35"/>
      <c r="B133" s="36"/>
      <c r="C133" s="207" t="s">
        <v>179</v>
      </c>
      <c r="D133" s="207" t="s">
        <v>147</v>
      </c>
      <c r="E133" s="208" t="s">
        <v>462</v>
      </c>
      <c r="F133" s="209" t="s">
        <v>463</v>
      </c>
      <c r="G133" s="210" t="s">
        <v>230</v>
      </c>
      <c r="H133" s="211">
        <v>140</v>
      </c>
      <c r="I133" s="212"/>
      <c r="J133" s="213">
        <f>ROUND(I133*H133,2)</f>
        <v>0</v>
      </c>
      <c r="K133" s="209" t="s">
        <v>151</v>
      </c>
      <c r="L133" s="41"/>
      <c r="M133" s="214" t="s">
        <v>1</v>
      </c>
      <c r="N133" s="215" t="s">
        <v>43</v>
      </c>
      <c r="O133" s="88"/>
      <c r="P133" s="216">
        <f>O133*H133</f>
        <v>0</v>
      </c>
      <c r="Q133" s="216">
        <v>0</v>
      </c>
      <c r="R133" s="216">
        <f>Q133*H133</f>
        <v>0</v>
      </c>
      <c r="S133" s="216">
        <v>0</v>
      </c>
      <c r="T133" s="21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8" t="s">
        <v>161</v>
      </c>
      <c r="AT133" s="218" t="s">
        <v>147</v>
      </c>
      <c r="AU133" s="218" t="s">
        <v>88</v>
      </c>
      <c r="AY133" s="14" t="s">
        <v>144</v>
      </c>
      <c r="BE133" s="219">
        <f>IF(N133="základní",J133,0)</f>
        <v>0</v>
      </c>
      <c r="BF133" s="219">
        <f>IF(N133="snížená",J133,0)</f>
        <v>0</v>
      </c>
      <c r="BG133" s="219">
        <f>IF(N133="zákl. přenesená",J133,0)</f>
        <v>0</v>
      </c>
      <c r="BH133" s="219">
        <f>IF(N133="sníž. přenesená",J133,0)</f>
        <v>0</v>
      </c>
      <c r="BI133" s="219">
        <f>IF(N133="nulová",J133,0)</f>
        <v>0</v>
      </c>
      <c r="BJ133" s="14" t="s">
        <v>86</v>
      </c>
      <c r="BK133" s="219">
        <f>ROUND(I133*H133,2)</f>
        <v>0</v>
      </c>
      <c r="BL133" s="14" t="s">
        <v>161</v>
      </c>
      <c r="BM133" s="218" t="s">
        <v>464</v>
      </c>
    </row>
    <row r="134" s="2" customFormat="1" ht="24.15" customHeight="1">
      <c r="A134" s="35"/>
      <c r="B134" s="36"/>
      <c r="C134" s="207" t="s">
        <v>183</v>
      </c>
      <c r="D134" s="207" t="s">
        <v>147</v>
      </c>
      <c r="E134" s="208" t="s">
        <v>260</v>
      </c>
      <c r="F134" s="209" t="s">
        <v>261</v>
      </c>
      <c r="G134" s="210" t="s">
        <v>247</v>
      </c>
      <c r="H134" s="211">
        <v>57.375</v>
      </c>
      <c r="I134" s="212"/>
      <c r="J134" s="213">
        <f>ROUND(I134*H134,2)</f>
        <v>0</v>
      </c>
      <c r="K134" s="209" t="s">
        <v>248</v>
      </c>
      <c r="L134" s="41"/>
      <c r="M134" s="214" t="s">
        <v>1</v>
      </c>
      <c r="N134" s="215" t="s">
        <v>43</v>
      </c>
      <c r="O134" s="88"/>
      <c r="P134" s="216">
        <f>O134*H134</f>
        <v>0</v>
      </c>
      <c r="Q134" s="216">
        <v>0</v>
      </c>
      <c r="R134" s="216">
        <f>Q134*H134</f>
        <v>0</v>
      </c>
      <c r="S134" s="216">
        <v>0</v>
      </c>
      <c r="T134" s="21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8" t="s">
        <v>161</v>
      </c>
      <c r="AT134" s="218" t="s">
        <v>147</v>
      </c>
      <c r="AU134" s="218" t="s">
        <v>88</v>
      </c>
      <c r="AY134" s="14" t="s">
        <v>144</v>
      </c>
      <c r="BE134" s="219">
        <f>IF(N134="základní",J134,0)</f>
        <v>0</v>
      </c>
      <c r="BF134" s="219">
        <f>IF(N134="snížená",J134,0)</f>
        <v>0</v>
      </c>
      <c r="BG134" s="219">
        <f>IF(N134="zákl. přenesená",J134,0)</f>
        <v>0</v>
      </c>
      <c r="BH134" s="219">
        <f>IF(N134="sníž. přenesená",J134,0)</f>
        <v>0</v>
      </c>
      <c r="BI134" s="219">
        <f>IF(N134="nulová",J134,0)</f>
        <v>0</v>
      </c>
      <c r="BJ134" s="14" t="s">
        <v>86</v>
      </c>
      <c r="BK134" s="219">
        <f>ROUND(I134*H134,2)</f>
        <v>0</v>
      </c>
      <c r="BL134" s="14" t="s">
        <v>161</v>
      </c>
      <c r="BM134" s="218" t="s">
        <v>465</v>
      </c>
    </row>
    <row r="135" s="2" customFormat="1" ht="24.15" customHeight="1">
      <c r="A135" s="35"/>
      <c r="B135" s="36"/>
      <c r="C135" s="207" t="s">
        <v>187</v>
      </c>
      <c r="D135" s="207" t="s">
        <v>147</v>
      </c>
      <c r="E135" s="208" t="s">
        <v>466</v>
      </c>
      <c r="F135" s="209" t="s">
        <v>467</v>
      </c>
      <c r="G135" s="210" t="s">
        <v>247</v>
      </c>
      <c r="H135" s="211">
        <v>12.6</v>
      </c>
      <c r="I135" s="212"/>
      <c r="J135" s="213">
        <f>ROUND(I135*H135,2)</f>
        <v>0</v>
      </c>
      <c r="K135" s="209" t="s">
        <v>248</v>
      </c>
      <c r="L135" s="41"/>
      <c r="M135" s="214" t="s">
        <v>1</v>
      </c>
      <c r="N135" s="215" t="s">
        <v>43</v>
      </c>
      <c r="O135" s="88"/>
      <c r="P135" s="216">
        <f>O135*H135</f>
        <v>0</v>
      </c>
      <c r="Q135" s="216">
        <v>0</v>
      </c>
      <c r="R135" s="216">
        <f>Q135*H135</f>
        <v>0</v>
      </c>
      <c r="S135" s="216">
        <v>0</v>
      </c>
      <c r="T135" s="21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8" t="s">
        <v>161</v>
      </c>
      <c r="AT135" s="218" t="s">
        <v>147</v>
      </c>
      <c r="AU135" s="218" t="s">
        <v>88</v>
      </c>
      <c r="AY135" s="14" t="s">
        <v>144</v>
      </c>
      <c r="BE135" s="219">
        <f>IF(N135="základní",J135,0)</f>
        <v>0</v>
      </c>
      <c r="BF135" s="219">
        <f>IF(N135="snížená",J135,0)</f>
        <v>0</v>
      </c>
      <c r="BG135" s="219">
        <f>IF(N135="zákl. přenesená",J135,0)</f>
        <v>0</v>
      </c>
      <c r="BH135" s="219">
        <f>IF(N135="sníž. přenesená",J135,0)</f>
        <v>0</v>
      </c>
      <c r="BI135" s="219">
        <f>IF(N135="nulová",J135,0)</f>
        <v>0</v>
      </c>
      <c r="BJ135" s="14" t="s">
        <v>86</v>
      </c>
      <c r="BK135" s="219">
        <f>ROUND(I135*H135,2)</f>
        <v>0</v>
      </c>
      <c r="BL135" s="14" t="s">
        <v>161</v>
      </c>
      <c r="BM135" s="218" t="s">
        <v>468</v>
      </c>
    </row>
    <row r="136" s="2" customFormat="1" ht="16.5" customHeight="1">
      <c r="A136" s="35"/>
      <c r="B136" s="36"/>
      <c r="C136" s="207" t="s">
        <v>191</v>
      </c>
      <c r="D136" s="207" t="s">
        <v>147</v>
      </c>
      <c r="E136" s="208" t="s">
        <v>276</v>
      </c>
      <c r="F136" s="209" t="s">
        <v>277</v>
      </c>
      <c r="G136" s="210" t="s">
        <v>247</v>
      </c>
      <c r="H136" s="211">
        <v>12.6</v>
      </c>
      <c r="I136" s="212"/>
      <c r="J136" s="213">
        <f>ROUND(I136*H136,2)</f>
        <v>0</v>
      </c>
      <c r="K136" s="209" t="s">
        <v>151</v>
      </c>
      <c r="L136" s="41"/>
      <c r="M136" s="214" t="s">
        <v>1</v>
      </c>
      <c r="N136" s="215" t="s">
        <v>43</v>
      </c>
      <c r="O136" s="88"/>
      <c r="P136" s="216">
        <f>O136*H136</f>
        <v>0</v>
      </c>
      <c r="Q136" s="216">
        <v>0</v>
      </c>
      <c r="R136" s="216">
        <f>Q136*H136</f>
        <v>0</v>
      </c>
      <c r="S136" s="216">
        <v>0</v>
      </c>
      <c r="T136" s="21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8" t="s">
        <v>161</v>
      </c>
      <c r="AT136" s="218" t="s">
        <v>147</v>
      </c>
      <c r="AU136" s="218" t="s">
        <v>88</v>
      </c>
      <c r="AY136" s="14" t="s">
        <v>144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14" t="s">
        <v>86</v>
      </c>
      <c r="BK136" s="219">
        <f>ROUND(I136*H136,2)</f>
        <v>0</v>
      </c>
      <c r="BL136" s="14" t="s">
        <v>161</v>
      </c>
      <c r="BM136" s="218" t="s">
        <v>469</v>
      </c>
    </row>
    <row r="137" s="2" customFormat="1" ht="24.15" customHeight="1">
      <c r="A137" s="35"/>
      <c r="B137" s="36"/>
      <c r="C137" s="207" t="s">
        <v>197</v>
      </c>
      <c r="D137" s="207" t="s">
        <v>147</v>
      </c>
      <c r="E137" s="208" t="s">
        <v>470</v>
      </c>
      <c r="F137" s="209" t="s">
        <v>471</v>
      </c>
      <c r="G137" s="210" t="s">
        <v>281</v>
      </c>
      <c r="H137" s="211">
        <v>22.68</v>
      </c>
      <c r="I137" s="212"/>
      <c r="J137" s="213">
        <f>ROUND(I137*H137,2)</f>
        <v>0</v>
      </c>
      <c r="K137" s="209" t="s">
        <v>248</v>
      </c>
      <c r="L137" s="41"/>
      <c r="M137" s="214" t="s">
        <v>1</v>
      </c>
      <c r="N137" s="215" t="s">
        <v>43</v>
      </c>
      <c r="O137" s="88"/>
      <c r="P137" s="216">
        <f>O137*H137</f>
        <v>0</v>
      </c>
      <c r="Q137" s="216">
        <v>0</v>
      </c>
      <c r="R137" s="216">
        <f>Q137*H137</f>
        <v>0</v>
      </c>
      <c r="S137" s="216">
        <v>0</v>
      </c>
      <c r="T137" s="21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8" t="s">
        <v>161</v>
      </c>
      <c r="AT137" s="218" t="s">
        <v>147</v>
      </c>
      <c r="AU137" s="218" t="s">
        <v>88</v>
      </c>
      <c r="AY137" s="14" t="s">
        <v>144</v>
      </c>
      <c r="BE137" s="219">
        <f>IF(N137="základní",J137,0)</f>
        <v>0</v>
      </c>
      <c r="BF137" s="219">
        <f>IF(N137="snížená",J137,0)</f>
        <v>0</v>
      </c>
      <c r="BG137" s="219">
        <f>IF(N137="zákl. přenesená",J137,0)</f>
        <v>0</v>
      </c>
      <c r="BH137" s="219">
        <f>IF(N137="sníž. přenesená",J137,0)</f>
        <v>0</v>
      </c>
      <c r="BI137" s="219">
        <f>IF(N137="nulová",J137,0)</f>
        <v>0</v>
      </c>
      <c r="BJ137" s="14" t="s">
        <v>86</v>
      </c>
      <c r="BK137" s="219">
        <f>ROUND(I137*H137,2)</f>
        <v>0</v>
      </c>
      <c r="BL137" s="14" t="s">
        <v>161</v>
      </c>
      <c r="BM137" s="218" t="s">
        <v>472</v>
      </c>
    </row>
    <row r="138" s="2" customFormat="1" ht="24.15" customHeight="1">
      <c r="A138" s="35"/>
      <c r="B138" s="36"/>
      <c r="C138" s="207" t="s">
        <v>201</v>
      </c>
      <c r="D138" s="207" t="s">
        <v>147</v>
      </c>
      <c r="E138" s="208" t="s">
        <v>473</v>
      </c>
      <c r="F138" s="209" t="s">
        <v>474</v>
      </c>
      <c r="G138" s="210" t="s">
        <v>247</v>
      </c>
      <c r="H138" s="211">
        <v>12.6</v>
      </c>
      <c r="I138" s="212"/>
      <c r="J138" s="213">
        <f>ROUND(I138*H138,2)</f>
        <v>0</v>
      </c>
      <c r="K138" s="209" t="s">
        <v>151</v>
      </c>
      <c r="L138" s="41"/>
      <c r="M138" s="214" t="s">
        <v>1</v>
      </c>
      <c r="N138" s="215" t="s">
        <v>43</v>
      </c>
      <c r="O138" s="88"/>
      <c r="P138" s="216">
        <f>O138*H138</f>
        <v>0</v>
      </c>
      <c r="Q138" s="216">
        <v>0</v>
      </c>
      <c r="R138" s="216">
        <f>Q138*H138</f>
        <v>0</v>
      </c>
      <c r="S138" s="216">
        <v>0</v>
      </c>
      <c r="T138" s="21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8" t="s">
        <v>161</v>
      </c>
      <c r="AT138" s="218" t="s">
        <v>147</v>
      </c>
      <c r="AU138" s="218" t="s">
        <v>88</v>
      </c>
      <c r="AY138" s="14" t="s">
        <v>144</v>
      </c>
      <c r="BE138" s="219">
        <f>IF(N138="základní",J138,0)</f>
        <v>0</v>
      </c>
      <c r="BF138" s="219">
        <f>IF(N138="snížená",J138,0)</f>
        <v>0</v>
      </c>
      <c r="BG138" s="219">
        <f>IF(N138="zákl. přenesená",J138,0)</f>
        <v>0</v>
      </c>
      <c r="BH138" s="219">
        <f>IF(N138="sníž. přenesená",J138,0)</f>
        <v>0</v>
      </c>
      <c r="BI138" s="219">
        <f>IF(N138="nulová",J138,0)</f>
        <v>0</v>
      </c>
      <c r="BJ138" s="14" t="s">
        <v>86</v>
      </c>
      <c r="BK138" s="219">
        <f>ROUND(I138*H138,2)</f>
        <v>0</v>
      </c>
      <c r="BL138" s="14" t="s">
        <v>161</v>
      </c>
      <c r="BM138" s="218" t="s">
        <v>475</v>
      </c>
    </row>
    <row r="139" s="2" customFormat="1" ht="24.15" customHeight="1">
      <c r="A139" s="35"/>
      <c r="B139" s="36"/>
      <c r="C139" s="207" t="s">
        <v>205</v>
      </c>
      <c r="D139" s="207" t="s">
        <v>147</v>
      </c>
      <c r="E139" s="208" t="s">
        <v>476</v>
      </c>
      <c r="F139" s="209" t="s">
        <v>477</v>
      </c>
      <c r="G139" s="210" t="s">
        <v>247</v>
      </c>
      <c r="H139" s="211">
        <v>3.1499999999999999</v>
      </c>
      <c r="I139" s="212"/>
      <c r="J139" s="213">
        <f>ROUND(I139*H139,2)</f>
        <v>0</v>
      </c>
      <c r="K139" s="209" t="s">
        <v>151</v>
      </c>
      <c r="L139" s="41"/>
      <c r="M139" s="214" t="s">
        <v>1</v>
      </c>
      <c r="N139" s="215" t="s">
        <v>43</v>
      </c>
      <c r="O139" s="88"/>
      <c r="P139" s="216">
        <f>O139*H139</f>
        <v>0</v>
      </c>
      <c r="Q139" s="216">
        <v>0</v>
      </c>
      <c r="R139" s="216">
        <f>Q139*H139</f>
        <v>0</v>
      </c>
      <c r="S139" s="216">
        <v>0</v>
      </c>
      <c r="T139" s="21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8" t="s">
        <v>161</v>
      </c>
      <c r="AT139" s="218" t="s">
        <v>147</v>
      </c>
      <c r="AU139" s="218" t="s">
        <v>88</v>
      </c>
      <c r="AY139" s="14" t="s">
        <v>144</v>
      </c>
      <c r="BE139" s="219">
        <f>IF(N139="základní",J139,0)</f>
        <v>0</v>
      </c>
      <c r="BF139" s="219">
        <f>IF(N139="snížená",J139,0)</f>
        <v>0</v>
      </c>
      <c r="BG139" s="219">
        <f>IF(N139="zákl. přenesená",J139,0)</f>
        <v>0</v>
      </c>
      <c r="BH139" s="219">
        <f>IF(N139="sníž. přenesená",J139,0)</f>
        <v>0</v>
      </c>
      <c r="BI139" s="219">
        <f>IF(N139="nulová",J139,0)</f>
        <v>0</v>
      </c>
      <c r="BJ139" s="14" t="s">
        <v>86</v>
      </c>
      <c r="BK139" s="219">
        <f>ROUND(I139*H139,2)</f>
        <v>0</v>
      </c>
      <c r="BL139" s="14" t="s">
        <v>161</v>
      </c>
      <c r="BM139" s="218" t="s">
        <v>478</v>
      </c>
    </row>
    <row r="140" s="2" customFormat="1" ht="16.5" customHeight="1">
      <c r="A140" s="35"/>
      <c r="B140" s="36"/>
      <c r="C140" s="233" t="s">
        <v>8</v>
      </c>
      <c r="D140" s="233" t="s">
        <v>307</v>
      </c>
      <c r="E140" s="234" t="s">
        <v>479</v>
      </c>
      <c r="F140" s="235" t="s">
        <v>480</v>
      </c>
      <c r="G140" s="236" t="s">
        <v>281</v>
      </c>
      <c r="H140" s="237">
        <v>10.800000000000001</v>
      </c>
      <c r="I140" s="238"/>
      <c r="J140" s="239">
        <f>ROUND(I140*H140,2)</f>
        <v>0</v>
      </c>
      <c r="K140" s="235" t="s">
        <v>248</v>
      </c>
      <c r="L140" s="240"/>
      <c r="M140" s="241" t="s">
        <v>1</v>
      </c>
      <c r="N140" s="242" t="s">
        <v>43</v>
      </c>
      <c r="O140" s="88"/>
      <c r="P140" s="216">
        <f>O140*H140</f>
        <v>0</v>
      </c>
      <c r="Q140" s="216">
        <v>1</v>
      </c>
      <c r="R140" s="216">
        <f>Q140*H140</f>
        <v>10.800000000000001</v>
      </c>
      <c r="S140" s="216">
        <v>0</v>
      </c>
      <c r="T140" s="21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8" t="s">
        <v>179</v>
      </c>
      <c r="AT140" s="218" t="s">
        <v>307</v>
      </c>
      <c r="AU140" s="218" t="s">
        <v>88</v>
      </c>
      <c r="AY140" s="14" t="s">
        <v>144</v>
      </c>
      <c r="BE140" s="219">
        <f>IF(N140="základní",J140,0)</f>
        <v>0</v>
      </c>
      <c r="BF140" s="219">
        <f>IF(N140="snížená",J140,0)</f>
        <v>0</v>
      </c>
      <c r="BG140" s="219">
        <f>IF(N140="zákl. přenesená",J140,0)</f>
        <v>0</v>
      </c>
      <c r="BH140" s="219">
        <f>IF(N140="sníž. přenesená",J140,0)</f>
        <v>0</v>
      </c>
      <c r="BI140" s="219">
        <f>IF(N140="nulová",J140,0)</f>
        <v>0</v>
      </c>
      <c r="BJ140" s="14" t="s">
        <v>86</v>
      </c>
      <c r="BK140" s="219">
        <f>ROUND(I140*H140,2)</f>
        <v>0</v>
      </c>
      <c r="BL140" s="14" t="s">
        <v>161</v>
      </c>
      <c r="BM140" s="218" t="s">
        <v>481</v>
      </c>
    </row>
    <row r="141" s="2" customFormat="1" ht="24.15" customHeight="1">
      <c r="A141" s="35"/>
      <c r="B141" s="36"/>
      <c r="C141" s="207" t="s">
        <v>213</v>
      </c>
      <c r="D141" s="207" t="s">
        <v>147</v>
      </c>
      <c r="E141" s="208" t="s">
        <v>284</v>
      </c>
      <c r="F141" s="209" t="s">
        <v>285</v>
      </c>
      <c r="G141" s="210" t="s">
        <v>247</v>
      </c>
      <c r="H141" s="211">
        <v>44.774999999999999</v>
      </c>
      <c r="I141" s="212"/>
      <c r="J141" s="213">
        <f>ROUND(I141*H141,2)</f>
        <v>0</v>
      </c>
      <c r="K141" s="209" t="s">
        <v>151</v>
      </c>
      <c r="L141" s="41"/>
      <c r="M141" s="214" t="s">
        <v>1</v>
      </c>
      <c r="N141" s="215" t="s">
        <v>43</v>
      </c>
      <c r="O141" s="88"/>
      <c r="P141" s="216">
        <f>O141*H141</f>
        <v>0</v>
      </c>
      <c r="Q141" s="216">
        <v>0</v>
      </c>
      <c r="R141" s="216">
        <f>Q141*H141</f>
        <v>0</v>
      </c>
      <c r="S141" s="216">
        <v>0</v>
      </c>
      <c r="T141" s="21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8" t="s">
        <v>161</v>
      </c>
      <c r="AT141" s="218" t="s">
        <v>147</v>
      </c>
      <c r="AU141" s="218" t="s">
        <v>88</v>
      </c>
      <c r="AY141" s="14" t="s">
        <v>144</v>
      </c>
      <c r="BE141" s="219">
        <f>IF(N141="základní",J141,0)</f>
        <v>0</v>
      </c>
      <c r="BF141" s="219">
        <f>IF(N141="snížená",J141,0)</f>
        <v>0</v>
      </c>
      <c r="BG141" s="219">
        <f>IF(N141="zákl. přenesená",J141,0)</f>
        <v>0</v>
      </c>
      <c r="BH141" s="219">
        <f>IF(N141="sníž. přenesená",J141,0)</f>
        <v>0</v>
      </c>
      <c r="BI141" s="219">
        <f>IF(N141="nulová",J141,0)</f>
        <v>0</v>
      </c>
      <c r="BJ141" s="14" t="s">
        <v>86</v>
      </c>
      <c r="BK141" s="219">
        <f>ROUND(I141*H141,2)</f>
        <v>0</v>
      </c>
      <c r="BL141" s="14" t="s">
        <v>161</v>
      </c>
      <c r="BM141" s="218" t="s">
        <v>482</v>
      </c>
    </row>
    <row r="142" s="2" customFormat="1" ht="37.8" customHeight="1">
      <c r="A142" s="35"/>
      <c r="B142" s="36"/>
      <c r="C142" s="207" t="s">
        <v>283</v>
      </c>
      <c r="D142" s="207" t="s">
        <v>147</v>
      </c>
      <c r="E142" s="208" t="s">
        <v>292</v>
      </c>
      <c r="F142" s="209" t="s">
        <v>293</v>
      </c>
      <c r="G142" s="210" t="s">
        <v>230</v>
      </c>
      <c r="H142" s="211">
        <v>35</v>
      </c>
      <c r="I142" s="212"/>
      <c r="J142" s="213">
        <f>ROUND(I142*H142,2)</f>
        <v>0</v>
      </c>
      <c r="K142" s="209" t="s">
        <v>151</v>
      </c>
      <c r="L142" s="41"/>
      <c r="M142" s="214" t="s">
        <v>1</v>
      </c>
      <c r="N142" s="215" t="s">
        <v>43</v>
      </c>
      <c r="O142" s="88"/>
      <c r="P142" s="216">
        <f>O142*H142</f>
        <v>0</v>
      </c>
      <c r="Q142" s="216">
        <v>0</v>
      </c>
      <c r="R142" s="216">
        <f>Q142*H142</f>
        <v>0</v>
      </c>
      <c r="S142" s="216">
        <v>0</v>
      </c>
      <c r="T142" s="21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8" t="s">
        <v>161</v>
      </c>
      <c r="AT142" s="218" t="s">
        <v>147</v>
      </c>
      <c r="AU142" s="218" t="s">
        <v>88</v>
      </c>
      <c r="AY142" s="14" t="s">
        <v>144</v>
      </c>
      <c r="BE142" s="219">
        <f>IF(N142="základní",J142,0)</f>
        <v>0</v>
      </c>
      <c r="BF142" s="219">
        <f>IF(N142="snížená",J142,0)</f>
        <v>0</v>
      </c>
      <c r="BG142" s="219">
        <f>IF(N142="zákl. přenesená",J142,0)</f>
        <v>0</v>
      </c>
      <c r="BH142" s="219">
        <f>IF(N142="sníž. přenesená",J142,0)</f>
        <v>0</v>
      </c>
      <c r="BI142" s="219">
        <f>IF(N142="nulová",J142,0)</f>
        <v>0</v>
      </c>
      <c r="BJ142" s="14" t="s">
        <v>86</v>
      </c>
      <c r="BK142" s="219">
        <f>ROUND(I142*H142,2)</f>
        <v>0</v>
      </c>
      <c r="BL142" s="14" t="s">
        <v>161</v>
      </c>
      <c r="BM142" s="218" t="s">
        <v>486</v>
      </c>
    </row>
    <row r="143" s="2" customFormat="1" ht="24.15" customHeight="1">
      <c r="A143" s="35"/>
      <c r="B143" s="36"/>
      <c r="C143" s="207" t="s">
        <v>287</v>
      </c>
      <c r="D143" s="207" t="s">
        <v>147</v>
      </c>
      <c r="E143" s="208" t="s">
        <v>487</v>
      </c>
      <c r="F143" s="209" t="s">
        <v>488</v>
      </c>
      <c r="G143" s="210" t="s">
        <v>230</v>
      </c>
      <c r="H143" s="211">
        <v>35</v>
      </c>
      <c r="I143" s="212"/>
      <c r="J143" s="213">
        <f>ROUND(I143*H143,2)</f>
        <v>0</v>
      </c>
      <c r="K143" s="209" t="s">
        <v>274</v>
      </c>
      <c r="L143" s="41"/>
      <c r="M143" s="214" t="s">
        <v>1</v>
      </c>
      <c r="N143" s="215" t="s">
        <v>43</v>
      </c>
      <c r="O143" s="88"/>
      <c r="P143" s="216">
        <f>O143*H143</f>
        <v>0</v>
      </c>
      <c r="Q143" s="216">
        <v>0</v>
      </c>
      <c r="R143" s="216">
        <f>Q143*H143</f>
        <v>0</v>
      </c>
      <c r="S143" s="216">
        <v>0</v>
      </c>
      <c r="T143" s="21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8" t="s">
        <v>161</v>
      </c>
      <c r="AT143" s="218" t="s">
        <v>147</v>
      </c>
      <c r="AU143" s="218" t="s">
        <v>88</v>
      </c>
      <c r="AY143" s="14" t="s">
        <v>144</v>
      </c>
      <c r="BE143" s="219">
        <f>IF(N143="základní",J143,0)</f>
        <v>0</v>
      </c>
      <c r="BF143" s="219">
        <f>IF(N143="snížená",J143,0)</f>
        <v>0</v>
      </c>
      <c r="BG143" s="219">
        <f>IF(N143="zákl. přenesená",J143,0)</f>
        <v>0</v>
      </c>
      <c r="BH143" s="219">
        <f>IF(N143="sníž. přenesená",J143,0)</f>
        <v>0</v>
      </c>
      <c r="BI143" s="219">
        <f>IF(N143="nulová",J143,0)</f>
        <v>0</v>
      </c>
      <c r="BJ143" s="14" t="s">
        <v>86</v>
      </c>
      <c r="BK143" s="219">
        <f>ROUND(I143*H143,2)</f>
        <v>0</v>
      </c>
      <c r="BL143" s="14" t="s">
        <v>161</v>
      </c>
      <c r="BM143" s="218" t="s">
        <v>489</v>
      </c>
    </row>
    <row r="144" s="2" customFormat="1" ht="24.15" customHeight="1">
      <c r="A144" s="35"/>
      <c r="B144" s="36"/>
      <c r="C144" s="207" t="s">
        <v>291</v>
      </c>
      <c r="D144" s="207" t="s">
        <v>147</v>
      </c>
      <c r="E144" s="208" t="s">
        <v>490</v>
      </c>
      <c r="F144" s="209" t="s">
        <v>491</v>
      </c>
      <c r="G144" s="210" t="s">
        <v>230</v>
      </c>
      <c r="H144" s="211">
        <v>35</v>
      </c>
      <c r="I144" s="212"/>
      <c r="J144" s="213">
        <f>ROUND(I144*H144,2)</f>
        <v>0</v>
      </c>
      <c r="K144" s="209" t="s">
        <v>151</v>
      </c>
      <c r="L144" s="41"/>
      <c r="M144" s="214" t="s">
        <v>1</v>
      </c>
      <c r="N144" s="215" t="s">
        <v>43</v>
      </c>
      <c r="O144" s="88"/>
      <c r="P144" s="216">
        <f>O144*H144</f>
        <v>0</v>
      </c>
      <c r="Q144" s="216">
        <v>0</v>
      </c>
      <c r="R144" s="216">
        <f>Q144*H144</f>
        <v>0</v>
      </c>
      <c r="S144" s="216">
        <v>0</v>
      </c>
      <c r="T144" s="21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8" t="s">
        <v>161</v>
      </c>
      <c r="AT144" s="218" t="s">
        <v>147</v>
      </c>
      <c r="AU144" s="218" t="s">
        <v>88</v>
      </c>
      <c r="AY144" s="14" t="s">
        <v>144</v>
      </c>
      <c r="BE144" s="219">
        <f>IF(N144="základní",J144,0)</f>
        <v>0</v>
      </c>
      <c r="BF144" s="219">
        <f>IF(N144="snížená",J144,0)</f>
        <v>0</v>
      </c>
      <c r="BG144" s="219">
        <f>IF(N144="zákl. přenesená",J144,0)</f>
        <v>0</v>
      </c>
      <c r="BH144" s="219">
        <f>IF(N144="sníž. přenesená",J144,0)</f>
        <v>0</v>
      </c>
      <c r="BI144" s="219">
        <f>IF(N144="nulová",J144,0)</f>
        <v>0</v>
      </c>
      <c r="BJ144" s="14" t="s">
        <v>86</v>
      </c>
      <c r="BK144" s="219">
        <f>ROUND(I144*H144,2)</f>
        <v>0</v>
      </c>
      <c r="BL144" s="14" t="s">
        <v>161</v>
      </c>
      <c r="BM144" s="218" t="s">
        <v>492</v>
      </c>
    </row>
    <row r="145" s="2" customFormat="1" ht="16.5" customHeight="1">
      <c r="A145" s="35"/>
      <c r="B145" s="36"/>
      <c r="C145" s="233" t="s">
        <v>295</v>
      </c>
      <c r="D145" s="233" t="s">
        <v>307</v>
      </c>
      <c r="E145" s="234" t="s">
        <v>493</v>
      </c>
      <c r="F145" s="235" t="s">
        <v>494</v>
      </c>
      <c r="G145" s="236" t="s">
        <v>310</v>
      </c>
      <c r="H145" s="237">
        <v>0.5</v>
      </c>
      <c r="I145" s="238"/>
      <c r="J145" s="239">
        <f>ROUND(I145*H145,2)</f>
        <v>0</v>
      </c>
      <c r="K145" s="235" t="s">
        <v>248</v>
      </c>
      <c r="L145" s="240"/>
      <c r="M145" s="241" t="s">
        <v>1</v>
      </c>
      <c r="N145" s="242" t="s">
        <v>43</v>
      </c>
      <c r="O145" s="88"/>
      <c r="P145" s="216">
        <f>O145*H145</f>
        <v>0</v>
      </c>
      <c r="Q145" s="216">
        <v>0.001</v>
      </c>
      <c r="R145" s="216">
        <f>Q145*H145</f>
        <v>0.00050000000000000001</v>
      </c>
      <c r="S145" s="216">
        <v>0</v>
      </c>
      <c r="T145" s="21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8" t="s">
        <v>179</v>
      </c>
      <c r="AT145" s="218" t="s">
        <v>307</v>
      </c>
      <c r="AU145" s="218" t="s">
        <v>88</v>
      </c>
      <c r="AY145" s="14" t="s">
        <v>144</v>
      </c>
      <c r="BE145" s="219">
        <f>IF(N145="základní",J145,0)</f>
        <v>0</v>
      </c>
      <c r="BF145" s="219">
        <f>IF(N145="snížená",J145,0)</f>
        <v>0</v>
      </c>
      <c r="BG145" s="219">
        <f>IF(N145="zákl. přenesená",J145,0)</f>
        <v>0</v>
      </c>
      <c r="BH145" s="219">
        <f>IF(N145="sníž. přenesená",J145,0)</f>
        <v>0</v>
      </c>
      <c r="BI145" s="219">
        <f>IF(N145="nulová",J145,0)</f>
        <v>0</v>
      </c>
      <c r="BJ145" s="14" t="s">
        <v>86</v>
      </c>
      <c r="BK145" s="219">
        <f>ROUND(I145*H145,2)</f>
        <v>0</v>
      </c>
      <c r="BL145" s="14" t="s">
        <v>161</v>
      </c>
      <c r="BM145" s="218" t="s">
        <v>495</v>
      </c>
    </row>
    <row r="146" s="11" customFormat="1" ht="22.8" customHeight="1">
      <c r="A146" s="11"/>
      <c r="B146" s="193"/>
      <c r="C146" s="194"/>
      <c r="D146" s="195" t="s">
        <v>77</v>
      </c>
      <c r="E146" s="231" t="s">
        <v>161</v>
      </c>
      <c r="F146" s="231" t="s">
        <v>496</v>
      </c>
      <c r="G146" s="194"/>
      <c r="H146" s="194"/>
      <c r="I146" s="197"/>
      <c r="J146" s="232">
        <f>BK146</f>
        <v>0</v>
      </c>
      <c r="K146" s="194"/>
      <c r="L146" s="199"/>
      <c r="M146" s="200"/>
      <c r="N146" s="201"/>
      <c r="O146" s="201"/>
      <c r="P146" s="202">
        <f>P147</f>
        <v>0</v>
      </c>
      <c r="Q146" s="201"/>
      <c r="R146" s="202">
        <f>R147</f>
        <v>5.9559255000000002</v>
      </c>
      <c r="S146" s="201"/>
      <c r="T146" s="203">
        <f>T147</f>
        <v>0</v>
      </c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R146" s="204" t="s">
        <v>86</v>
      </c>
      <c r="AT146" s="205" t="s">
        <v>77</v>
      </c>
      <c r="AU146" s="205" t="s">
        <v>86</v>
      </c>
      <c r="AY146" s="204" t="s">
        <v>144</v>
      </c>
      <c r="BK146" s="206">
        <f>BK147</f>
        <v>0</v>
      </c>
    </row>
    <row r="147" s="2" customFormat="1" ht="24.15" customHeight="1">
      <c r="A147" s="35"/>
      <c r="B147" s="36"/>
      <c r="C147" s="207" t="s">
        <v>7</v>
      </c>
      <c r="D147" s="207" t="s">
        <v>147</v>
      </c>
      <c r="E147" s="208" t="s">
        <v>497</v>
      </c>
      <c r="F147" s="209" t="s">
        <v>498</v>
      </c>
      <c r="G147" s="210" t="s">
        <v>247</v>
      </c>
      <c r="H147" s="211">
        <v>3.1499999999999999</v>
      </c>
      <c r="I147" s="212"/>
      <c r="J147" s="213">
        <f>ROUND(I147*H147,2)</f>
        <v>0</v>
      </c>
      <c r="K147" s="209" t="s">
        <v>151</v>
      </c>
      <c r="L147" s="41"/>
      <c r="M147" s="214" t="s">
        <v>1</v>
      </c>
      <c r="N147" s="215" t="s">
        <v>43</v>
      </c>
      <c r="O147" s="88"/>
      <c r="P147" s="216">
        <f>O147*H147</f>
        <v>0</v>
      </c>
      <c r="Q147" s="216">
        <v>1.8907700000000001</v>
      </c>
      <c r="R147" s="216">
        <f>Q147*H147</f>
        <v>5.9559255000000002</v>
      </c>
      <c r="S147" s="216">
        <v>0</v>
      </c>
      <c r="T147" s="21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8" t="s">
        <v>161</v>
      </c>
      <c r="AT147" s="218" t="s">
        <v>147</v>
      </c>
      <c r="AU147" s="218" t="s">
        <v>88</v>
      </c>
      <c r="AY147" s="14" t="s">
        <v>144</v>
      </c>
      <c r="BE147" s="219">
        <f>IF(N147="základní",J147,0)</f>
        <v>0</v>
      </c>
      <c r="BF147" s="219">
        <f>IF(N147="snížená",J147,0)</f>
        <v>0</v>
      </c>
      <c r="BG147" s="219">
        <f>IF(N147="zákl. přenesená",J147,0)</f>
        <v>0</v>
      </c>
      <c r="BH147" s="219">
        <f>IF(N147="sníž. přenesená",J147,0)</f>
        <v>0</v>
      </c>
      <c r="BI147" s="219">
        <f>IF(N147="nulová",J147,0)</f>
        <v>0</v>
      </c>
      <c r="BJ147" s="14" t="s">
        <v>86</v>
      </c>
      <c r="BK147" s="219">
        <f>ROUND(I147*H147,2)</f>
        <v>0</v>
      </c>
      <c r="BL147" s="14" t="s">
        <v>161</v>
      </c>
      <c r="BM147" s="218" t="s">
        <v>499</v>
      </c>
    </row>
    <row r="148" s="11" customFormat="1" ht="22.8" customHeight="1">
      <c r="A148" s="11"/>
      <c r="B148" s="193"/>
      <c r="C148" s="194"/>
      <c r="D148" s="195" t="s">
        <v>77</v>
      </c>
      <c r="E148" s="231" t="s">
        <v>143</v>
      </c>
      <c r="F148" s="231" t="s">
        <v>312</v>
      </c>
      <c r="G148" s="194"/>
      <c r="H148" s="194"/>
      <c r="I148" s="197"/>
      <c r="J148" s="232">
        <f>BK148</f>
        <v>0</v>
      </c>
      <c r="K148" s="194"/>
      <c r="L148" s="199"/>
      <c r="M148" s="200"/>
      <c r="N148" s="201"/>
      <c r="O148" s="201"/>
      <c r="P148" s="202">
        <f>P149</f>
        <v>0</v>
      </c>
      <c r="Q148" s="201"/>
      <c r="R148" s="202">
        <f>R149</f>
        <v>7.0700000000000003</v>
      </c>
      <c r="S148" s="201"/>
      <c r="T148" s="203">
        <f>T149</f>
        <v>0</v>
      </c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R148" s="204" t="s">
        <v>86</v>
      </c>
      <c r="AT148" s="205" t="s">
        <v>77</v>
      </c>
      <c r="AU148" s="205" t="s">
        <v>86</v>
      </c>
      <c r="AY148" s="204" t="s">
        <v>144</v>
      </c>
      <c r="BK148" s="206">
        <f>BK149</f>
        <v>0</v>
      </c>
    </row>
    <row r="149" s="2" customFormat="1" ht="33" customHeight="1">
      <c r="A149" s="35"/>
      <c r="B149" s="36"/>
      <c r="C149" s="207" t="s">
        <v>302</v>
      </c>
      <c r="D149" s="207" t="s">
        <v>147</v>
      </c>
      <c r="E149" s="208" t="s">
        <v>738</v>
      </c>
      <c r="F149" s="209" t="s">
        <v>739</v>
      </c>
      <c r="G149" s="210" t="s">
        <v>230</v>
      </c>
      <c r="H149" s="211">
        <v>70</v>
      </c>
      <c r="I149" s="212"/>
      <c r="J149" s="213">
        <f>ROUND(I149*H149,2)</f>
        <v>0</v>
      </c>
      <c r="K149" s="209" t="s">
        <v>151</v>
      </c>
      <c r="L149" s="41"/>
      <c r="M149" s="214" t="s">
        <v>1</v>
      </c>
      <c r="N149" s="215" t="s">
        <v>43</v>
      </c>
      <c r="O149" s="88"/>
      <c r="P149" s="216">
        <f>O149*H149</f>
        <v>0</v>
      </c>
      <c r="Q149" s="216">
        <v>0.10100000000000001</v>
      </c>
      <c r="R149" s="216">
        <f>Q149*H149</f>
        <v>7.0700000000000003</v>
      </c>
      <c r="S149" s="216">
        <v>0</v>
      </c>
      <c r="T149" s="21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8" t="s">
        <v>161</v>
      </c>
      <c r="AT149" s="218" t="s">
        <v>147</v>
      </c>
      <c r="AU149" s="218" t="s">
        <v>88</v>
      </c>
      <c r="AY149" s="14" t="s">
        <v>144</v>
      </c>
      <c r="BE149" s="219">
        <f>IF(N149="základní",J149,0)</f>
        <v>0</v>
      </c>
      <c r="BF149" s="219">
        <f>IF(N149="snížená",J149,0)</f>
        <v>0</v>
      </c>
      <c r="BG149" s="219">
        <f>IF(N149="zákl. přenesená",J149,0)</f>
        <v>0</v>
      </c>
      <c r="BH149" s="219">
        <f>IF(N149="sníž. přenesená",J149,0)</f>
        <v>0</v>
      </c>
      <c r="BI149" s="219">
        <f>IF(N149="nulová",J149,0)</f>
        <v>0</v>
      </c>
      <c r="BJ149" s="14" t="s">
        <v>86</v>
      </c>
      <c r="BK149" s="219">
        <f>ROUND(I149*H149,2)</f>
        <v>0</v>
      </c>
      <c r="BL149" s="14" t="s">
        <v>161</v>
      </c>
      <c r="BM149" s="218" t="s">
        <v>753</v>
      </c>
    </row>
    <row r="150" s="11" customFormat="1" ht="22.8" customHeight="1">
      <c r="A150" s="11"/>
      <c r="B150" s="193"/>
      <c r="C150" s="194"/>
      <c r="D150" s="195" t="s">
        <v>77</v>
      </c>
      <c r="E150" s="231" t="s">
        <v>179</v>
      </c>
      <c r="F150" s="231" t="s">
        <v>349</v>
      </c>
      <c r="G150" s="194"/>
      <c r="H150" s="194"/>
      <c r="I150" s="197"/>
      <c r="J150" s="232">
        <f>BK150</f>
        <v>0</v>
      </c>
      <c r="K150" s="194"/>
      <c r="L150" s="199"/>
      <c r="M150" s="200"/>
      <c r="N150" s="201"/>
      <c r="O150" s="201"/>
      <c r="P150" s="202">
        <f>SUM(P151:P164)</f>
        <v>0</v>
      </c>
      <c r="Q150" s="201"/>
      <c r="R150" s="202">
        <f>SUM(R151:R164)</f>
        <v>0.10264652000000001</v>
      </c>
      <c r="S150" s="201"/>
      <c r="T150" s="203">
        <f>SUM(T151:T164)</f>
        <v>0.47710000000000002</v>
      </c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R150" s="204" t="s">
        <v>86</v>
      </c>
      <c r="AT150" s="205" t="s">
        <v>77</v>
      </c>
      <c r="AU150" s="205" t="s">
        <v>86</v>
      </c>
      <c r="AY150" s="204" t="s">
        <v>144</v>
      </c>
      <c r="BK150" s="206">
        <f>SUM(BK151:BK164)</f>
        <v>0</v>
      </c>
    </row>
    <row r="151" s="2" customFormat="1" ht="16.5" customHeight="1">
      <c r="A151" s="35"/>
      <c r="B151" s="36"/>
      <c r="C151" s="207" t="s">
        <v>306</v>
      </c>
      <c r="D151" s="207" t="s">
        <v>147</v>
      </c>
      <c r="E151" s="208" t="s">
        <v>500</v>
      </c>
      <c r="F151" s="209" t="s">
        <v>501</v>
      </c>
      <c r="G151" s="210" t="s">
        <v>234</v>
      </c>
      <c r="H151" s="211">
        <v>15</v>
      </c>
      <c r="I151" s="212"/>
      <c r="J151" s="213">
        <f>ROUND(I151*H151,2)</f>
        <v>0</v>
      </c>
      <c r="K151" s="209" t="s">
        <v>151</v>
      </c>
      <c r="L151" s="41"/>
      <c r="M151" s="214" t="s">
        <v>1</v>
      </c>
      <c r="N151" s="215" t="s">
        <v>43</v>
      </c>
      <c r="O151" s="88"/>
      <c r="P151" s="216">
        <f>O151*H151</f>
        <v>0</v>
      </c>
      <c r="Q151" s="216">
        <v>0</v>
      </c>
      <c r="R151" s="216">
        <f>Q151*H151</f>
        <v>0</v>
      </c>
      <c r="S151" s="216">
        <v>0.014919999999999999</v>
      </c>
      <c r="T151" s="217">
        <f>S151*H151</f>
        <v>0.2238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8" t="s">
        <v>213</v>
      </c>
      <c r="AT151" s="218" t="s">
        <v>147</v>
      </c>
      <c r="AU151" s="218" t="s">
        <v>88</v>
      </c>
      <c r="AY151" s="14" t="s">
        <v>144</v>
      </c>
      <c r="BE151" s="219">
        <f>IF(N151="základní",J151,0)</f>
        <v>0</v>
      </c>
      <c r="BF151" s="219">
        <f>IF(N151="snížená",J151,0)</f>
        <v>0</v>
      </c>
      <c r="BG151" s="219">
        <f>IF(N151="zákl. přenesená",J151,0)</f>
        <v>0</v>
      </c>
      <c r="BH151" s="219">
        <f>IF(N151="sníž. přenesená",J151,0)</f>
        <v>0</v>
      </c>
      <c r="BI151" s="219">
        <f>IF(N151="nulová",J151,0)</f>
        <v>0</v>
      </c>
      <c r="BJ151" s="14" t="s">
        <v>86</v>
      </c>
      <c r="BK151" s="219">
        <f>ROUND(I151*H151,2)</f>
        <v>0</v>
      </c>
      <c r="BL151" s="14" t="s">
        <v>213</v>
      </c>
      <c r="BM151" s="218" t="s">
        <v>502</v>
      </c>
    </row>
    <row r="152" s="2" customFormat="1" ht="24.15" customHeight="1">
      <c r="A152" s="35"/>
      <c r="B152" s="36"/>
      <c r="C152" s="207" t="s">
        <v>313</v>
      </c>
      <c r="D152" s="207" t="s">
        <v>147</v>
      </c>
      <c r="E152" s="208" t="s">
        <v>503</v>
      </c>
      <c r="F152" s="209" t="s">
        <v>504</v>
      </c>
      <c r="G152" s="210" t="s">
        <v>177</v>
      </c>
      <c r="H152" s="211">
        <v>5</v>
      </c>
      <c r="I152" s="212"/>
      <c r="J152" s="213">
        <f>ROUND(I152*H152,2)</f>
        <v>0</v>
      </c>
      <c r="K152" s="209" t="s">
        <v>151</v>
      </c>
      <c r="L152" s="41"/>
      <c r="M152" s="214" t="s">
        <v>1</v>
      </c>
      <c r="N152" s="215" t="s">
        <v>43</v>
      </c>
      <c r="O152" s="88"/>
      <c r="P152" s="216">
        <f>O152*H152</f>
        <v>0</v>
      </c>
      <c r="Q152" s="216">
        <v>1.6739999999999999E-05</v>
      </c>
      <c r="R152" s="216">
        <f>Q152*H152</f>
        <v>8.3700000000000002E-05</v>
      </c>
      <c r="S152" s="216">
        <v>0.039</v>
      </c>
      <c r="T152" s="217">
        <f>S152*H152</f>
        <v>0.19500000000000001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8" t="s">
        <v>161</v>
      </c>
      <c r="AT152" s="218" t="s">
        <v>147</v>
      </c>
      <c r="AU152" s="218" t="s">
        <v>88</v>
      </c>
      <c r="AY152" s="14" t="s">
        <v>144</v>
      </c>
      <c r="BE152" s="219">
        <f>IF(N152="základní",J152,0)</f>
        <v>0</v>
      </c>
      <c r="BF152" s="219">
        <f>IF(N152="snížená",J152,0)</f>
        <v>0</v>
      </c>
      <c r="BG152" s="219">
        <f>IF(N152="zákl. přenesená",J152,0)</f>
        <v>0</v>
      </c>
      <c r="BH152" s="219">
        <f>IF(N152="sníž. přenesená",J152,0)</f>
        <v>0</v>
      </c>
      <c r="BI152" s="219">
        <f>IF(N152="nulová",J152,0)</f>
        <v>0</v>
      </c>
      <c r="BJ152" s="14" t="s">
        <v>86</v>
      </c>
      <c r="BK152" s="219">
        <f>ROUND(I152*H152,2)</f>
        <v>0</v>
      </c>
      <c r="BL152" s="14" t="s">
        <v>161</v>
      </c>
      <c r="BM152" s="218" t="s">
        <v>505</v>
      </c>
    </row>
    <row r="153" s="2" customFormat="1" ht="21.75" customHeight="1">
      <c r="A153" s="35"/>
      <c r="B153" s="36"/>
      <c r="C153" s="207" t="s">
        <v>317</v>
      </c>
      <c r="D153" s="207" t="s">
        <v>147</v>
      </c>
      <c r="E153" s="208" t="s">
        <v>741</v>
      </c>
      <c r="F153" s="209" t="s">
        <v>742</v>
      </c>
      <c r="G153" s="210" t="s">
        <v>177</v>
      </c>
      <c r="H153" s="211">
        <v>5</v>
      </c>
      <c r="I153" s="212"/>
      <c r="J153" s="213">
        <f>ROUND(I153*H153,2)</f>
        <v>0</v>
      </c>
      <c r="K153" s="209" t="s">
        <v>151</v>
      </c>
      <c r="L153" s="41"/>
      <c r="M153" s="214" t="s">
        <v>1</v>
      </c>
      <c r="N153" s="215" t="s">
        <v>43</v>
      </c>
      <c r="O153" s="88"/>
      <c r="P153" s="216">
        <f>O153*H153</f>
        <v>0</v>
      </c>
      <c r="Q153" s="216">
        <v>0</v>
      </c>
      <c r="R153" s="216">
        <f>Q153*H153</f>
        <v>0</v>
      </c>
      <c r="S153" s="216">
        <v>0.01166</v>
      </c>
      <c r="T153" s="217">
        <f>S153*H153</f>
        <v>0.058300000000000005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8" t="s">
        <v>161</v>
      </c>
      <c r="AT153" s="218" t="s">
        <v>147</v>
      </c>
      <c r="AU153" s="218" t="s">
        <v>88</v>
      </c>
      <c r="AY153" s="14" t="s">
        <v>144</v>
      </c>
      <c r="BE153" s="219">
        <f>IF(N153="základní",J153,0)</f>
        <v>0</v>
      </c>
      <c r="BF153" s="219">
        <f>IF(N153="snížená",J153,0)</f>
        <v>0</v>
      </c>
      <c r="BG153" s="219">
        <f>IF(N153="zákl. přenesená",J153,0)</f>
        <v>0</v>
      </c>
      <c r="BH153" s="219">
        <f>IF(N153="sníž. přenesená",J153,0)</f>
        <v>0</v>
      </c>
      <c r="BI153" s="219">
        <f>IF(N153="nulová",J153,0)</f>
        <v>0</v>
      </c>
      <c r="BJ153" s="14" t="s">
        <v>86</v>
      </c>
      <c r="BK153" s="219">
        <f>ROUND(I153*H153,2)</f>
        <v>0</v>
      </c>
      <c r="BL153" s="14" t="s">
        <v>161</v>
      </c>
      <c r="BM153" s="218" t="s">
        <v>743</v>
      </c>
    </row>
    <row r="154" s="2" customFormat="1" ht="16.5" customHeight="1">
      <c r="A154" s="35"/>
      <c r="B154" s="36"/>
      <c r="C154" s="207" t="s">
        <v>321</v>
      </c>
      <c r="D154" s="207" t="s">
        <v>147</v>
      </c>
      <c r="E154" s="208" t="s">
        <v>744</v>
      </c>
      <c r="F154" s="209" t="s">
        <v>745</v>
      </c>
      <c r="G154" s="210" t="s">
        <v>234</v>
      </c>
      <c r="H154" s="211">
        <v>35</v>
      </c>
      <c r="I154" s="212"/>
      <c r="J154" s="213">
        <f>ROUND(I154*H154,2)</f>
        <v>0</v>
      </c>
      <c r="K154" s="209" t="s">
        <v>151</v>
      </c>
      <c r="L154" s="41"/>
      <c r="M154" s="214" t="s">
        <v>1</v>
      </c>
      <c r="N154" s="215" t="s">
        <v>43</v>
      </c>
      <c r="O154" s="88"/>
      <c r="P154" s="216">
        <f>O154*H154</f>
        <v>0</v>
      </c>
      <c r="Q154" s="216">
        <v>0</v>
      </c>
      <c r="R154" s="216">
        <f>Q154*H154</f>
        <v>0</v>
      </c>
      <c r="S154" s="216">
        <v>0</v>
      </c>
      <c r="T154" s="21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8" t="s">
        <v>161</v>
      </c>
      <c r="AT154" s="218" t="s">
        <v>147</v>
      </c>
      <c r="AU154" s="218" t="s">
        <v>88</v>
      </c>
      <c r="AY154" s="14" t="s">
        <v>144</v>
      </c>
      <c r="BE154" s="219">
        <f>IF(N154="základní",J154,0)</f>
        <v>0</v>
      </c>
      <c r="BF154" s="219">
        <f>IF(N154="snížená",J154,0)</f>
        <v>0</v>
      </c>
      <c r="BG154" s="219">
        <f>IF(N154="zákl. přenesená",J154,0)</f>
        <v>0</v>
      </c>
      <c r="BH154" s="219">
        <f>IF(N154="sníž. přenesená",J154,0)</f>
        <v>0</v>
      </c>
      <c r="BI154" s="219">
        <f>IF(N154="nulová",J154,0)</f>
        <v>0</v>
      </c>
      <c r="BJ154" s="14" t="s">
        <v>86</v>
      </c>
      <c r="BK154" s="219">
        <f>ROUND(I154*H154,2)</f>
        <v>0</v>
      </c>
      <c r="BL154" s="14" t="s">
        <v>161</v>
      </c>
      <c r="BM154" s="218" t="s">
        <v>746</v>
      </c>
    </row>
    <row r="155" s="2" customFormat="1" ht="24.15" customHeight="1">
      <c r="A155" s="35"/>
      <c r="B155" s="36"/>
      <c r="C155" s="207" t="s">
        <v>325</v>
      </c>
      <c r="D155" s="207" t="s">
        <v>147</v>
      </c>
      <c r="E155" s="208" t="s">
        <v>747</v>
      </c>
      <c r="F155" s="209" t="s">
        <v>748</v>
      </c>
      <c r="G155" s="210" t="s">
        <v>234</v>
      </c>
      <c r="H155" s="211">
        <v>35</v>
      </c>
      <c r="I155" s="212"/>
      <c r="J155" s="213">
        <f>ROUND(I155*H155,2)</f>
        <v>0</v>
      </c>
      <c r="K155" s="209" t="s">
        <v>151</v>
      </c>
      <c r="L155" s="41"/>
      <c r="M155" s="214" t="s">
        <v>1</v>
      </c>
      <c r="N155" s="215" t="s">
        <v>43</v>
      </c>
      <c r="O155" s="88"/>
      <c r="P155" s="216">
        <f>O155*H155</f>
        <v>0</v>
      </c>
      <c r="Q155" s="216">
        <v>1.6999999999999999E-07</v>
      </c>
      <c r="R155" s="216">
        <f>Q155*H155</f>
        <v>5.9499999999999998E-06</v>
      </c>
      <c r="S155" s="216">
        <v>0</v>
      </c>
      <c r="T155" s="21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8" t="s">
        <v>161</v>
      </c>
      <c r="AT155" s="218" t="s">
        <v>147</v>
      </c>
      <c r="AU155" s="218" t="s">
        <v>88</v>
      </c>
      <c r="AY155" s="14" t="s">
        <v>144</v>
      </c>
      <c r="BE155" s="219">
        <f>IF(N155="základní",J155,0)</f>
        <v>0</v>
      </c>
      <c r="BF155" s="219">
        <f>IF(N155="snížená",J155,0)</f>
        <v>0</v>
      </c>
      <c r="BG155" s="219">
        <f>IF(N155="zákl. přenesená",J155,0)</f>
        <v>0</v>
      </c>
      <c r="BH155" s="219">
        <f>IF(N155="sníž. přenesená",J155,0)</f>
        <v>0</v>
      </c>
      <c r="BI155" s="219">
        <f>IF(N155="nulová",J155,0)</f>
        <v>0</v>
      </c>
      <c r="BJ155" s="14" t="s">
        <v>86</v>
      </c>
      <c r="BK155" s="219">
        <f>ROUND(I155*H155,2)</f>
        <v>0</v>
      </c>
      <c r="BL155" s="14" t="s">
        <v>161</v>
      </c>
      <c r="BM155" s="218" t="s">
        <v>749</v>
      </c>
    </row>
    <row r="156" s="2" customFormat="1" ht="24.15" customHeight="1">
      <c r="A156" s="35"/>
      <c r="B156" s="36"/>
      <c r="C156" s="207" t="s">
        <v>329</v>
      </c>
      <c r="D156" s="207" t="s">
        <v>147</v>
      </c>
      <c r="E156" s="208" t="s">
        <v>565</v>
      </c>
      <c r="F156" s="209" t="s">
        <v>566</v>
      </c>
      <c r="G156" s="210" t="s">
        <v>370</v>
      </c>
      <c r="H156" s="211">
        <v>5</v>
      </c>
      <c r="I156" s="212"/>
      <c r="J156" s="213">
        <f>ROUND(I156*H156,2)</f>
        <v>0</v>
      </c>
      <c r="K156" s="209" t="s">
        <v>151</v>
      </c>
      <c r="L156" s="41"/>
      <c r="M156" s="214" t="s">
        <v>1</v>
      </c>
      <c r="N156" s="215" t="s">
        <v>43</v>
      </c>
      <c r="O156" s="88"/>
      <c r="P156" s="216">
        <f>O156*H156</f>
        <v>0</v>
      </c>
      <c r="Q156" s="216">
        <v>3.2634E-05</v>
      </c>
      <c r="R156" s="216">
        <f>Q156*H156</f>
        <v>0.00016317</v>
      </c>
      <c r="S156" s="216">
        <v>0</v>
      </c>
      <c r="T156" s="21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8" t="s">
        <v>161</v>
      </c>
      <c r="AT156" s="218" t="s">
        <v>147</v>
      </c>
      <c r="AU156" s="218" t="s">
        <v>88</v>
      </c>
      <c r="AY156" s="14" t="s">
        <v>144</v>
      </c>
      <c r="BE156" s="219">
        <f>IF(N156="základní",J156,0)</f>
        <v>0</v>
      </c>
      <c r="BF156" s="219">
        <f>IF(N156="snížená",J156,0)</f>
        <v>0</v>
      </c>
      <c r="BG156" s="219">
        <f>IF(N156="zákl. přenesená",J156,0)</f>
        <v>0</v>
      </c>
      <c r="BH156" s="219">
        <f>IF(N156="sníž. přenesená",J156,0)</f>
        <v>0</v>
      </c>
      <c r="BI156" s="219">
        <f>IF(N156="nulová",J156,0)</f>
        <v>0</v>
      </c>
      <c r="BJ156" s="14" t="s">
        <v>86</v>
      </c>
      <c r="BK156" s="219">
        <f>ROUND(I156*H156,2)</f>
        <v>0</v>
      </c>
      <c r="BL156" s="14" t="s">
        <v>161</v>
      </c>
      <c r="BM156" s="218" t="s">
        <v>567</v>
      </c>
    </row>
    <row r="157" s="2" customFormat="1" ht="24.15" customHeight="1">
      <c r="A157" s="35"/>
      <c r="B157" s="36"/>
      <c r="C157" s="207" t="s">
        <v>333</v>
      </c>
      <c r="D157" s="207" t="s">
        <v>147</v>
      </c>
      <c r="E157" s="208" t="s">
        <v>587</v>
      </c>
      <c r="F157" s="209" t="s">
        <v>588</v>
      </c>
      <c r="G157" s="210" t="s">
        <v>177</v>
      </c>
      <c r="H157" s="211">
        <v>5</v>
      </c>
      <c r="I157" s="212"/>
      <c r="J157" s="213">
        <f>ROUND(I157*H157,2)</f>
        <v>0</v>
      </c>
      <c r="K157" s="209" t="s">
        <v>151</v>
      </c>
      <c r="L157" s="41"/>
      <c r="M157" s="214" t="s">
        <v>1</v>
      </c>
      <c r="N157" s="215" t="s">
        <v>43</v>
      </c>
      <c r="O157" s="88"/>
      <c r="P157" s="216">
        <f>O157*H157</f>
        <v>0</v>
      </c>
      <c r="Q157" s="216">
        <v>0.00015799999999999999</v>
      </c>
      <c r="R157" s="216">
        <f>Q157*H157</f>
        <v>0.0007899999999999999</v>
      </c>
      <c r="S157" s="216">
        <v>0</v>
      </c>
      <c r="T157" s="21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8" t="s">
        <v>161</v>
      </c>
      <c r="AT157" s="218" t="s">
        <v>147</v>
      </c>
      <c r="AU157" s="218" t="s">
        <v>88</v>
      </c>
      <c r="AY157" s="14" t="s">
        <v>144</v>
      </c>
      <c r="BE157" s="219">
        <f>IF(N157="základní",J157,0)</f>
        <v>0</v>
      </c>
      <c r="BF157" s="219">
        <f>IF(N157="snížená",J157,0)</f>
        <v>0</v>
      </c>
      <c r="BG157" s="219">
        <f>IF(N157="zákl. přenesená",J157,0)</f>
        <v>0</v>
      </c>
      <c r="BH157" s="219">
        <f>IF(N157="sníž. přenesená",J157,0)</f>
        <v>0</v>
      </c>
      <c r="BI157" s="219">
        <f>IF(N157="nulová",J157,0)</f>
        <v>0</v>
      </c>
      <c r="BJ157" s="14" t="s">
        <v>86</v>
      </c>
      <c r="BK157" s="219">
        <f>ROUND(I157*H157,2)</f>
        <v>0</v>
      </c>
      <c r="BL157" s="14" t="s">
        <v>161</v>
      </c>
      <c r="BM157" s="218" t="s">
        <v>589</v>
      </c>
    </row>
    <row r="158" s="2" customFormat="1" ht="16.5" customHeight="1">
      <c r="A158" s="35"/>
      <c r="B158" s="36"/>
      <c r="C158" s="207" t="s">
        <v>337</v>
      </c>
      <c r="D158" s="207" t="s">
        <v>147</v>
      </c>
      <c r="E158" s="208" t="s">
        <v>591</v>
      </c>
      <c r="F158" s="209" t="s">
        <v>592</v>
      </c>
      <c r="G158" s="210" t="s">
        <v>234</v>
      </c>
      <c r="H158" s="211">
        <v>35</v>
      </c>
      <c r="I158" s="212"/>
      <c r="J158" s="213">
        <f>ROUND(I158*H158,2)</f>
        <v>0</v>
      </c>
      <c r="K158" s="209" t="s">
        <v>151</v>
      </c>
      <c r="L158" s="41"/>
      <c r="M158" s="214" t="s">
        <v>1</v>
      </c>
      <c r="N158" s="215" t="s">
        <v>43</v>
      </c>
      <c r="O158" s="88"/>
      <c r="P158" s="216">
        <f>O158*H158</f>
        <v>0</v>
      </c>
      <c r="Q158" s="216">
        <v>0.00019236000000000001</v>
      </c>
      <c r="R158" s="216">
        <f>Q158*H158</f>
        <v>0.0067326</v>
      </c>
      <c r="S158" s="216">
        <v>0</v>
      </c>
      <c r="T158" s="21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8" t="s">
        <v>161</v>
      </c>
      <c r="AT158" s="218" t="s">
        <v>147</v>
      </c>
      <c r="AU158" s="218" t="s">
        <v>88</v>
      </c>
      <c r="AY158" s="14" t="s">
        <v>144</v>
      </c>
      <c r="BE158" s="219">
        <f>IF(N158="základní",J158,0)</f>
        <v>0</v>
      </c>
      <c r="BF158" s="219">
        <f>IF(N158="snížená",J158,0)</f>
        <v>0</v>
      </c>
      <c r="BG158" s="219">
        <f>IF(N158="zákl. přenesená",J158,0)</f>
        <v>0</v>
      </c>
      <c r="BH158" s="219">
        <f>IF(N158="sníž. přenesená",J158,0)</f>
        <v>0</v>
      </c>
      <c r="BI158" s="219">
        <f>IF(N158="nulová",J158,0)</f>
        <v>0</v>
      </c>
      <c r="BJ158" s="14" t="s">
        <v>86</v>
      </c>
      <c r="BK158" s="219">
        <f>ROUND(I158*H158,2)</f>
        <v>0</v>
      </c>
      <c r="BL158" s="14" t="s">
        <v>161</v>
      </c>
      <c r="BM158" s="218" t="s">
        <v>593</v>
      </c>
    </row>
    <row r="159" s="2" customFormat="1" ht="21.75" customHeight="1">
      <c r="A159" s="35"/>
      <c r="B159" s="36"/>
      <c r="C159" s="207" t="s">
        <v>341</v>
      </c>
      <c r="D159" s="207" t="s">
        <v>147</v>
      </c>
      <c r="E159" s="208" t="s">
        <v>595</v>
      </c>
      <c r="F159" s="209" t="s">
        <v>596</v>
      </c>
      <c r="G159" s="210" t="s">
        <v>234</v>
      </c>
      <c r="H159" s="211">
        <v>35</v>
      </c>
      <c r="I159" s="212"/>
      <c r="J159" s="213">
        <f>ROUND(I159*H159,2)</f>
        <v>0</v>
      </c>
      <c r="K159" s="209" t="s">
        <v>151</v>
      </c>
      <c r="L159" s="41"/>
      <c r="M159" s="214" t="s">
        <v>1</v>
      </c>
      <c r="N159" s="215" t="s">
        <v>43</v>
      </c>
      <c r="O159" s="88"/>
      <c r="P159" s="216">
        <f>O159*H159</f>
        <v>0</v>
      </c>
      <c r="Q159" s="216">
        <v>7.3499999999999998E-05</v>
      </c>
      <c r="R159" s="216">
        <f>Q159*H159</f>
        <v>0.0025725000000000001</v>
      </c>
      <c r="S159" s="216">
        <v>0</v>
      </c>
      <c r="T159" s="21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8" t="s">
        <v>161</v>
      </c>
      <c r="AT159" s="218" t="s">
        <v>147</v>
      </c>
      <c r="AU159" s="218" t="s">
        <v>88</v>
      </c>
      <c r="AY159" s="14" t="s">
        <v>144</v>
      </c>
      <c r="BE159" s="219">
        <f>IF(N159="základní",J159,0)</f>
        <v>0</v>
      </c>
      <c r="BF159" s="219">
        <f>IF(N159="snížená",J159,0)</f>
        <v>0</v>
      </c>
      <c r="BG159" s="219">
        <f>IF(N159="zákl. přenesená",J159,0)</f>
        <v>0</v>
      </c>
      <c r="BH159" s="219">
        <f>IF(N159="sníž. přenesená",J159,0)</f>
        <v>0</v>
      </c>
      <c r="BI159" s="219">
        <f>IF(N159="nulová",J159,0)</f>
        <v>0</v>
      </c>
      <c r="BJ159" s="14" t="s">
        <v>86</v>
      </c>
      <c r="BK159" s="219">
        <f>ROUND(I159*H159,2)</f>
        <v>0</v>
      </c>
      <c r="BL159" s="14" t="s">
        <v>161</v>
      </c>
      <c r="BM159" s="218" t="s">
        <v>597</v>
      </c>
    </row>
    <row r="160" s="2" customFormat="1" ht="24.15" customHeight="1">
      <c r="A160" s="35"/>
      <c r="B160" s="36"/>
      <c r="C160" s="207" t="s">
        <v>345</v>
      </c>
      <c r="D160" s="207" t="s">
        <v>147</v>
      </c>
      <c r="E160" s="208" t="s">
        <v>599</v>
      </c>
      <c r="F160" s="209" t="s">
        <v>600</v>
      </c>
      <c r="G160" s="210" t="s">
        <v>234</v>
      </c>
      <c r="H160" s="211">
        <v>35</v>
      </c>
      <c r="I160" s="212"/>
      <c r="J160" s="213">
        <f>ROUND(I160*H160,2)</f>
        <v>0</v>
      </c>
      <c r="K160" s="209" t="s">
        <v>151</v>
      </c>
      <c r="L160" s="41"/>
      <c r="M160" s="214" t="s">
        <v>1</v>
      </c>
      <c r="N160" s="215" t="s">
        <v>43</v>
      </c>
      <c r="O160" s="88"/>
      <c r="P160" s="216">
        <f>O160*H160</f>
        <v>0</v>
      </c>
      <c r="Q160" s="216">
        <v>0</v>
      </c>
      <c r="R160" s="216">
        <f>Q160*H160</f>
        <v>0</v>
      </c>
      <c r="S160" s="216">
        <v>0</v>
      </c>
      <c r="T160" s="21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8" t="s">
        <v>161</v>
      </c>
      <c r="AT160" s="218" t="s">
        <v>147</v>
      </c>
      <c r="AU160" s="218" t="s">
        <v>88</v>
      </c>
      <c r="AY160" s="14" t="s">
        <v>144</v>
      </c>
      <c r="BE160" s="219">
        <f>IF(N160="základní",J160,0)</f>
        <v>0</v>
      </c>
      <c r="BF160" s="219">
        <f>IF(N160="snížená",J160,0)</f>
        <v>0</v>
      </c>
      <c r="BG160" s="219">
        <f>IF(N160="zákl. přenesená",J160,0)</f>
        <v>0</v>
      </c>
      <c r="BH160" s="219">
        <f>IF(N160="sníž. přenesená",J160,0)</f>
        <v>0</v>
      </c>
      <c r="BI160" s="219">
        <f>IF(N160="nulová",J160,0)</f>
        <v>0</v>
      </c>
      <c r="BJ160" s="14" t="s">
        <v>86</v>
      </c>
      <c r="BK160" s="219">
        <f>ROUND(I160*H160,2)</f>
        <v>0</v>
      </c>
      <c r="BL160" s="14" t="s">
        <v>161</v>
      </c>
      <c r="BM160" s="218" t="s">
        <v>601</v>
      </c>
    </row>
    <row r="161" s="2" customFormat="1" ht="21.75" customHeight="1">
      <c r="A161" s="35"/>
      <c r="B161" s="36"/>
      <c r="C161" s="233" t="s">
        <v>350</v>
      </c>
      <c r="D161" s="233" t="s">
        <v>307</v>
      </c>
      <c r="E161" s="234" t="s">
        <v>603</v>
      </c>
      <c r="F161" s="235" t="s">
        <v>604</v>
      </c>
      <c r="G161" s="236" t="s">
        <v>234</v>
      </c>
      <c r="H161" s="237">
        <v>36.75</v>
      </c>
      <c r="I161" s="238"/>
      <c r="J161" s="239">
        <f>ROUND(I161*H161,2)</f>
        <v>0</v>
      </c>
      <c r="K161" s="235" t="s">
        <v>274</v>
      </c>
      <c r="L161" s="240"/>
      <c r="M161" s="241" t="s">
        <v>1</v>
      </c>
      <c r="N161" s="242" t="s">
        <v>43</v>
      </c>
      <c r="O161" s="88"/>
      <c r="P161" s="216">
        <f>O161*H161</f>
        <v>0</v>
      </c>
      <c r="Q161" s="216">
        <v>0.00066</v>
      </c>
      <c r="R161" s="216">
        <f>Q161*H161</f>
        <v>0.024254999999999999</v>
      </c>
      <c r="S161" s="216">
        <v>0</v>
      </c>
      <c r="T161" s="21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8" t="s">
        <v>179</v>
      </c>
      <c r="AT161" s="218" t="s">
        <v>307</v>
      </c>
      <c r="AU161" s="218" t="s">
        <v>88</v>
      </c>
      <c r="AY161" s="14" t="s">
        <v>144</v>
      </c>
      <c r="BE161" s="219">
        <f>IF(N161="základní",J161,0)</f>
        <v>0</v>
      </c>
      <c r="BF161" s="219">
        <f>IF(N161="snížená",J161,0)</f>
        <v>0</v>
      </c>
      <c r="BG161" s="219">
        <f>IF(N161="zákl. přenesená",J161,0)</f>
        <v>0</v>
      </c>
      <c r="BH161" s="219">
        <f>IF(N161="sníž. přenesená",J161,0)</f>
        <v>0</v>
      </c>
      <c r="BI161" s="219">
        <f>IF(N161="nulová",J161,0)</f>
        <v>0</v>
      </c>
      <c r="BJ161" s="14" t="s">
        <v>86</v>
      </c>
      <c r="BK161" s="219">
        <f>ROUND(I161*H161,2)</f>
        <v>0</v>
      </c>
      <c r="BL161" s="14" t="s">
        <v>161</v>
      </c>
      <c r="BM161" s="218" t="s">
        <v>605</v>
      </c>
    </row>
    <row r="162" s="2" customFormat="1" ht="16.5" customHeight="1">
      <c r="A162" s="35"/>
      <c r="B162" s="36"/>
      <c r="C162" s="207" t="s">
        <v>354</v>
      </c>
      <c r="D162" s="207" t="s">
        <v>147</v>
      </c>
      <c r="E162" s="208" t="s">
        <v>607</v>
      </c>
      <c r="F162" s="209" t="s">
        <v>608</v>
      </c>
      <c r="G162" s="210" t="s">
        <v>177</v>
      </c>
      <c r="H162" s="211">
        <v>5</v>
      </c>
      <c r="I162" s="212"/>
      <c r="J162" s="213">
        <f>ROUND(I162*H162,2)</f>
        <v>0</v>
      </c>
      <c r="K162" s="209" t="s">
        <v>151</v>
      </c>
      <c r="L162" s="41"/>
      <c r="M162" s="214" t="s">
        <v>1</v>
      </c>
      <c r="N162" s="215" t="s">
        <v>43</v>
      </c>
      <c r="O162" s="88"/>
      <c r="P162" s="216">
        <f>O162*H162</f>
        <v>0</v>
      </c>
      <c r="Q162" s="216">
        <v>0.00088999999999999995</v>
      </c>
      <c r="R162" s="216">
        <f>Q162*H162</f>
        <v>0.00445</v>
      </c>
      <c r="S162" s="216">
        <v>0</v>
      </c>
      <c r="T162" s="21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8" t="s">
        <v>161</v>
      </c>
      <c r="AT162" s="218" t="s">
        <v>147</v>
      </c>
      <c r="AU162" s="218" t="s">
        <v>88</v>
      </c>
      <c r="AY162" s="14" t="s">
        <v>144</v>
      </c>
      <c r="BE162" s="219">
        <f>IF(N162="základní",J162,0)</f>
        <v>0</v>
      </c>
      <c r="BF162" s="219">
        <f>IF(N162="snížená",J162,0)</f>
        <v>0</v>
      </c>
      <c r="BG162" s="219">
        <f>IF(N162="zákl. přenesená",J162,0)</f>
        <v>0</v>
      </c>
      <c r="BH162" s="219">
        <f>IF(N162="sníž. přenesená",J162,0)</f>
        <v>0</v>
      </c>
      <c r="BI162" s="219">
        <f>IF(N162="nulová",J162,0)</f>
        <v>0</v>
      </c>
      <c r="BJ162" s="14" t="s">
        <v>86</v>
      </c>
      <c r="BK162" s="219">
        <f>ROUND(I162*H162,2)</f>
        <v>0</v>
      </c>
      <c r="BL162" s="14" t="s">
        <v>161</v>
      </c>
      <c r="BM162" s="218" t="s">
        <v>609</v>
      </c>
    </row>
    <row r="163" s="2" customFormat="1" ht="21.75" customHeight="1">
      <c r="A163" s="35"/>
      <c r="B163" s="36"/>
      <c r="C163" s="207" t="s">
        <v>358</v>
      </c>
      <c r="D163" s="207" t="s">
        <v>147</v>
      </c>
      <c r="E163" s="208" t="s">
        <v>615</v>
      </c>
      <c r="F163" s="209" t="s">
        <v>616</v>
      </c>
      <c r="G163" s="210" t="s">
        <v>177</v>
      </c>
      <c r="H163" s="211">
        <v>5</v>
      </c>
      <c r="I163" s="212"/>
      <c r="J163" s="213">
        <f>ROUND(I163*H163,2)</f>
        <v>0</v>
      </c>
      <c r="K163" s="209" t="s">
        <v>151</v>
      </c>
      <c r="L163" s="41"/>
      <c r="M163" s="214" t="s">
        <v>1</v>
      </c>
      <c r="N163" s="215" t="s">
        <v>43</v>
      </c>
      <c r="O163" s="88"/>
      <c r="P163" s="216">
        <f>O163*H163</f>
        <v>0</v>
      </c>
      <c r="Q163" s="216">
        <v>0.00071871999999999995</v>
      </c>
      <c r="R163" s="216">
        <f>Q163*H163</f>
        <v>0.0035935999999999997</v>
      </c>
      <c r="S163" s="216">
        <v>0</v>
      </c>
      <c r="T163" s="21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8" t="s">
        <v>161</v>
      </c>
      <c r="AT163" s="218" t="s">
        <v>147</v>
      </c>
      <c r="AU163" s="218" t="s">
        <v>88</v>
      </c>
      <c r="AY163" s="14" t="s">
        <v>144</v>
      </c>
      <c r="BE163" s="219">
        <f>IF(N163="základní",J163,0)</f>
        <v>0</v>
      </c>
      <c r="BF163" s="219">
        <f>IF(N163="snížená",J163,0)</f>
        <v>0</v>
      </c>
      <c r="BG163" s="219">
        <f>IF(N163="zákl. přenesená",J163,0)</f>
        <v>0</v>
      </c>
      <c r="BH163" s="219">
        <f>IF(N163="sníž. přenesená",J163,0)</f>
        <v>0</v>
      </c>
      <c r="BI163" s="219">
        <f>IF(N163="nulová",J163,0)</f>
        <v>0</v>
      </c>
      <c r="BJ163" s="14" t="s">
        <v>86</v>
      </c>
      <c r="BK163" s="219">
        <f>ROUND(I163*H163,2)</f>
        <v>0</v>
      </c>
      <c r="BL163" s="14" t="s">
        <v>161</v>
      </c>
      <c r="BM163" s="218" t="s">
        <v>617</v>
      </c>
    </row>
    <row r="164" s="2" customFormat="1" ht="24.15" customHeight="1">
      <c r="A164" s="35"/>
      <c r="B164" s="36"/>
      <c r="C164" s="233" t="s">
        <v>362</v>
      </c>
      <c r="D164" s="233" t="s">
        <v>307</v>
      </c>
      <c r="E164" s="234" t="s">
        <v>619</v>
      </c>
      <c r="F164" s="235" t="s">
        <v>620</v>
      </c>
      <c r="G164" s="236" t="s">
        <v>177</v>
      </c>
      <c r="H164" s="237">
        <v>5</v>
      </c>
      <c r="I164" s="238"/>
      <c r="J164" s="239">
        <f>ROUND(I164*H164,2)</f>
        <v>0</v>
      </c>
      <c r="K164" s="235" t="s">
        <v>274</v>
      </c>
      <c r="L164" s="240"/>
      <c r="M164" s="241" t="s">
        <v>1</v>
      </c>
      <c r="N164" s="242" t="s">
        <v>43</v>
      </c>
      <c r="O164" s="88"/>
      <c r="P164" s="216">
        <f>O164*H164</f>
        <v>0</v>
      </c>
      <c r="Q164" s="216">
        <v>0.012</v>
      </c>
      <c r="R164" s="216">
        <f>Q164*H164</f>
        <v>0.059999999999999998</v>
      </c>
      <c r="S164" s="216">
        <v>0</v>
      </c>
      <c r="T164" s="21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8" t="s">
        <v>179</v>
      </c>
      <c r="AT164" s="218" t="s">
        <v>307</v>
      </c>
      <c r="AU164" s="218" t="s">
        <v>88</v>
      </c>
      <c r="AY164" s="14" t="s">
        <v>144</v>
      </c>
      <c r="BE164" s="219">
        <f>IF(N164="základní",J164,0)</f>
        <v>0</v>
      </c>
      <c r="BF164" s="219">
        <f>IF(N164="snížená",J164,0)</f>
        <v>0</v>
      </c>
      <c r="BG164" s="219">
        <f>IF(N164="zákl. přenesená",J164,0)</f>
        <v>0</v>
      </c>
      <c r="BH164" s="219">
        <f>IF(N164="sníž. přenesená",J164,0)</f>
        <v>0</v>
      </c>
      <c r="BI164" s="219">
        <f>IF(N164="nulová",J164,0)</f>
        <v>0</v>
      </c>
      <c r="BJ164" s="14" t="s">
        <v>86</v>
      </c>
      <c r="BK164" s="219">
        <f>ROUND(I164*H164,2)</f>
        <v>0</v>
      </c>
      <c r="BL164" s="14" t="s">
        <v>161</v>
      </c>
      <c r="BM164" s="218" t="s">
        <v>621</v>
      </c>
    </row>
    <row r="165" s="11" customFormat="1" ht="22.8" customHeight="1">
      <c r="A165" s="11"/>
      <c r="B165" s="193"/>
      <c r="C165" s="194"/>
      <c r="D165" s="195" t="s">
        <v>77</v>
      </c>
      <c r="E165" s="231" t="s">
        <v>183</v>
      </c>
      <c r="F165" s="231" t="s">
        <v>366</v>
      </c>
      <c r="G165" s="194"/>
      <c r="H165" s="194"/>
      <c r="I165" s="197"/>
      <c r="J165" s="232">
        <f>BK165</f>
        <v>0</v>
      </c>
      <c r="K165" s="194"/>
      <c r="L165" s="199"/>
      <c r="M165" s="200"/>
      <c r="N165" s="201"/>
      <c r="O165" s="201"/>
      <c r="P165" s="202">
        <f>SUM(P166:P173)</f>
        <v>0</v>
      </c>
      <c r="Q165" s="201"/>
      <c r="R165" s="202">
        <f>SUM(R166:R173)</f>
        <v>0.53183849999999999</v>
      </c>
      <c r="S165" s="201"/>
      <c r="T165" s="203">
        <f>SUM(T166:T173)</f>
        <v>0</v>
      </c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R165" s="204" t="s">
        <v>86</v>
      </c>
      <c r="AT165" s="205" t="s">
        <v>77</v>
      </c>
      <c r="AU165" s="205" t="s">
        <v>86</v>
      </c>
      <c r="AY165" s="204" t="s">
        <v>144</v>
      </c>
      <c r="BK165" s="206">
        <f>SUM(BK166:BK173)</f>
        <v>0</v>
      </c>
    </row>
    <row r="166" s="2" customFormat="1" ht="24.15" customHeight="1">
      <c r="A166" s="35"/>
      <c r="B166" s="36"/>
      <c r="C166" s="207" t="s">
        <v>367</v>
      </c>
      <c r="D166" s="207" t="s">
        <v>147</v>
      </c>
      <c r="E166" s="208" t="s">
        <v>623</v>
      </c>
      <c r="F166" s="209" t="s">
        <v>624</v>
      </c>
      <c r="G166" s="210" t="s">
        <v>234</v>
      </c>
      <c r="H166" s="211">
        <v>5</v>
      </c>
      <c r="I166" s="212"/>
      <c r="J166" s="213">
        <f>ROUND(I166*H166,2)</f>
        <v>0</v>
      </c>
      <c r="K166" s="209" t="s">
        <v>151</v>
      </c>
      <c r="L166" s="41"/>
      <c r="M166" s="214" t="s">
        <v>1</v>
      </c>
      <c r="N166" s="215" t="s">
        <v>43</v>
      </c>
      <c r="O166" s="88"/>
      <c r="P166" s="216">
        <f>O166*H166</f>
        <v>0</v>
      </c>
      <c r="Q166" s="216">
        <v>0.0086767000000000007</v>
      </c>
      <c r="R166" s="216">
        <f>Q166*H166</f>
        <v>0.043383500000000005</v>
      </c>
      <c r="S166" s="216">
        <v>0</v>
      </c>
      <c r="T166" s="21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8" t="s">
        <v>161</v>
      </c>
      <c r="AT166" s="218" t="s">
        <v>147</v>
      </c>
      <c r="AU166" s="218" t="s">
        <v>88</v>
      </c>
      <c r="AY166" s="14" t="s">
        <v>144</v>
      </c>
      <c r="BE166" s="219">
        <f>IF(N166="základní",J166,0)</f>
        <v>0</v>
      </c>
      <c r="BF166" s="219">
        <f>IF(N166="snížená",J166,0)</f>
        <v>0</v>
      </c>
      <c r="BG166" s="219">
        <f>IF(N166="zákl. přenesená",J166,0)</f>
        <v>0</v>
      </c>
      <c r="BH166" s="219">
        <f>IF(N166="sníž. přenesená",J166,0)</f>
        <v>0</v>
      </c>
      <c r="BI166" s="219">
        <f>IF(N166="nulová",J166,0)</f>
        <v>0</v>
      </c>
      <c r="BJ166" s="14" t="s">
        <v>86</v>
      </c>
      <c r="BK166" s="219">
        <f>ROUND(I166*H166,2)</f>
        <v>0</v>
      </c>
      <c r="BL166" s="14" t="s">
        <v>161</v>
      </c>
      <c r="BM166" s="218" t="s">
        <v>625</v>
      </c>
    </row>
    <row r="167" s="2" customFormat="1" ht="24.15" customHeight="1">
      <c r="A167" s="35"/>
      <c r="B167" s="36"/>
      <c r="C167" s="207" t="s">
        <v>373</v>
      </c>
      <c r="D167" s="207" t="s">
        <v>147</v>
      </c>
      <c r="E167" s="208" t="s">
        <v>626</v>
      </c>
      <c r="F167" s="209" t="s">
        <v>627</v>
      </c>
      <c r="G167" s="210" t="s">
        <v>234</v>
      </c>
      <c r="H167" s="211">
        <v>5</v>
      </c>
      <c r="I167" s="212"/>
      <c r="J167" s="213">
        <f>ROUND(I167*H167,2)</f>
        <v>0</v>
      </c>
      <c r="K167" s="209" t="s">
        <v>151</v>
      </c>
      <c r="L167" s="41"/>
      <c r="M167" s="214" t="s">
        <v>1</v>
      </c>
      <c r="N167" s="215" t="s">
        <v>43</v>
      </c>
      <c r="O167" s="88"/>
      <c r="P167" s="216">
        <f>O167*H167</f>
        <v>0</v>
      </c>
      <c r="Q167" s="216">
        <v>0.036904300000000001</v>
      </c>
      <c r="R167" s="216">
        <f>Q167*H167</f>
        <v>0.18452150000000001</v>
      </c>
      <c r="S167" s="216">
        <v>0</v>
      </c>
      <c r="T167" s="21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8" t="s">
        <v>161</v>
      </c>
      <c r="AT167" s="218" t="s">
        <v>147</v>
      </c>
      <c r="AU167" s="218" t="s">
        <v>88</v>
      </c>
      <c r="AY167" s="14" t="s">
        <v>144</v>
      </c>
      <c r="BE167" s="219">
        <f>IF(N167="základní",J167,0)</f>
        <v>0</v>
      </c>
      <c r="BF167" s="219">
        <f>IF(N167="snížená",J167,0)</f>
        <v>0</v>
      </c>
      <c r="BG167" s="219">
        <f>IF(N167="zákl. přenesená",J167,0)</f>
        <v>0</v>
      </c>
      <c r="BH167" s="219">
        <f>IF(N167="sníž. přenesená",J167,0)</f>
        <v>0</v>
      </c>
      <c r="BI167" s="219">
        <f>IF(N167="nulová",J167,0)</f>
        <v>0</v>
      </c>
      <c r="BJ167" s="14" t="s">
        <v>86</v>
      </c>
      <c r="BK167" s="219">
        <f>ROUND(I167*H167,2)</f>
        <v>0</v>
      </c>
      <c r="BL167" s="14" t="s">
        <v>161</v>
      </c>
      <c r="BM167" s="218" t="s">
        <v>628</v>
      </c>
    </row>
    <row r="168" s="2" customFormat="1" ht="24.15" customHeight="1">
      <c r="A168" s="35"/>
      <c r="B168" s="36"/>
      <c r="C168" s="207" t="s">
        <v>377</v>
      </c>
      <c r="D168" s="207" t="s">
        <v>147</v>
      </c>
      <c r="E168" s="208" t="s">
        <v>630</v>
      </c>
      <c r="F168" s="209" t="s">
        <v>631</v>
      </c>
      <c r="G168" s="210" t="s">
        <v>234</v>
      </c>
      <c r="H168" s="211">
        <v>5</v>
      </c>
      <c r="I168" s="212"/>
      <c r="J168" s="213">
        <f>ROUND(I168*H168,2)</f>
        <v>0</v>
      </c>
      <c r="K168" s="209" t="s">
        <v>151</v>
      </c>
      <c r="L168" s="41"/>
      <c r="M168" s="214" t="s">
        <v>1</v>
      </c>
      <c r="N168" s="215" t="s">
        <v>43</v>
      </c>
      <c r="O168" s="88"/>
      <c r="P168" s="216">
        <f>O168*H168</f>
        <v>0</v>
      </c>
      <c r="Q168" s="216">
        <v>0.060526700000000003</v>
      </c>
      <c r="R168" s="216">
        <f>Q168*H168</f>
        <v>0.3026335</v>
      </c>
      <c r="S168" s="216">
        <v>0</v>
      </c>
      <c r="T168" s="21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8" t="s">
        <v>161</v>
      </c>
      <c r="AT168" s="218" t="s">
        <v>147</v>
      </c>
      <c r="AU168" s="218" t="s">
        <v>88</v>
      </c>
      <c r="AY168" s="14" t="s">
        <v>144</v>
      </c>
      <c r="BE168" s="219">
        <f>IF(N168="základní",J168,0)</f>
        <v>0</v>
      </c>
      <c r="BF168" s="219">
        <f>IF(N168="snížená",J168,0)</f>
        <v>0</v>
      </c>
      <c r="BG168" s="219">
        <f>IF(N168="zákl. přenesená",J168,0)</f>
        <v>0</v>
      </c>
      <c r="BH168" s="219">
        <f>IF(N168="sníž. přenesená",J168,0)</f>
        <v>0</v>
      </c>
      <c r="BI168" s="219">
        <f>IF(N168="nulová",J168,0)</f>
        <v>0</v>
      </c>
      <c r="BJ168" s="14" t="s">
        <v>86</v>
      </c>
      <c r="BK168" s="219">
        <f>ROUND(I168*H168,2)</f>
        <v>0</v>
      </c>
      <c r="BL168" s="14" t="s">
        <v>161</v>
      </c>
      <c r="BM168" s="218" t="s">
        <v>632</v>
      </c>
    </row>
    <row r="169" s="2" customFormat="1" ht="24.15" customHeight="1">
      <c r="A169" s="35"/>
      <c r="B169" s="36"/>
      <c r="C169" s="207" t="s">
        <v>381</v>
      </c>
      <c r="D169" s="207" t="s">
        <v>147</v>
      </c>
      <c r="E169" s="208" t="s">
        <v>634</v>
      </c>
      <c r="F169" s="209" t="s">
        <v>635</v>
      </c>
      <c r="G169" s="210" t="s">
        <v>177</v>
      </c>
      <c r="H169" s="211">
        <v>2</v>
      </c>
      <c r="I169" s="212"/>
      <c r="J169" s="213">
        <f>ROUND(I169*H169,2)</f>
        <v>0</v>
      </c>
      <c r="K169" s="209" t="s">
        <v>151</v>
      </c>
      <c r="L169" s="41"/>
      <c r="M169" s="214" t="s">
        <v>1</v>
      </c>
      <c r="N169" s="215" t="s">
        <v>43</v>
      </c>
      <c r="O169" s="88"/>
      <c r="P169" s="216">
        <f>O169*H169</f>
        <v>0</v>
      </c>
      <c r="Q169" s="216">
        <v>0.00064999999999999997</v>
      </c>
      <c r="R169" s="216">
        <f>Q169*H169</f>
        <v>0.0012999999999999999</v>
      </c>
      <c r="S169" s="216">
        <v>0</v>
      </c>
      <c r="T169" s="21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8" t="s">
        <v>161</v>
      </c>
      <c r="AT169" s="218" t="s">
        <v>147</v>
      </c>
      <c r="AU169" s="218" t="s">
        <v>88</v>
      </c>
      <c r="AY169" s="14" t="s">
        <v>144</v>
      </c>
      <c r="BE169" s="219">
        <f>IF(N169="základní",J169,0)</f>
        <v>0</v>
      </c>
      <c r="BF169" s="219">
        <f>IF(N169="snížená",J169,0)</f>
        <v>0</v>
      </c>
      <c r="BG169" s="219">
        <f>IF(N169="zákl. přenesená",J169,0)</f>
        <v>0</v>
      </c>
      <c r="BH169" s="219">
        <f>IF(N169="sníž. přenesená",J169,0)</f>
        <v>0</v>
      </c>
      <c r="BI169" s="219">
        <f>IF(N169="nulová",J169,0)</f>
        <v>0</v>
      </c>
      <c r="BJ169" s="14" t="s">
        <v>86</v>
      </c>
      <c r="BK169" s="219">
        <f>ROUND(I169*H169,2)</f>
        <v>0</v>
      </c>
      <c r="BL169" s="14" t="s">
        <v>161</v>
      </c>
      <c r="BM169" s="218" t="s">
        <v>636</v>
      </c>
    </row>
    <row r="170" s="2" customFormat="1" ht="24.15" customHeight="1">
      <c r="A170" s="35"/>
      <c r="B170" s="36"/>
      <c r="C170" s="207" t="s">
        <v>385</v>
      </c>
      <c r="D170" s="207" t="s">
        <v>147</v>
      </c>
      <c r="E170" s="208" t="s">
        <v>638</v>
      </c>
      <c r="F170" s="209" t="s">
        <v>639</v>
      </c>
      <c r="G170" s="210" t="s">
        <v>177</v>
      </c>
      <c r="H170" s="211">
        <v>2</v>
      </c>
      <c r="I170" s="212"/>
      <c r="J170" s="213">
        <f>ROUND(I170*H170,2)</f>
        <v>0</v>
      </c>
      <c r="K170" s="209" t="s">
        <v>151</v>
      </c>
      <c r="L170" s="41"/>
      <c r="M170" s="214" t="s">
        <v>1</v>
      </c>
      <c r="N170" s="215" t="s">
        <v>43</v>
      </c>
      <c r="O170" s="88"/>
      <c r="P170" s="216">
        <f>O170*H170</f>
        <v>0</v>
      </c>
      <c r="Q170" s="216">
        <v>0</v>
      </c>
      <c r="R170" s="216">
        <f>Q170*H170</f>
        <v>0</v>
      </c>
      <c r="S170" s="216">
        <v>0</v>
      </c>
      <c r="T170" s="21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8" t="s">
        <v>161</v>
      </c>
      <c r="AT170" s="218" t="s">
        <v>147</v>
      </c>
      <c r="AU170" s="218" t="s">
        <v>88</v>
      </c>
      <c r="AY170" s="14" t="s">
        <v>144</v>
      </c>
      <c r="BE170" s="219">
        <f>IF(N170="základní",J170,0)</f>
        <v>0</v>
      </c>
      <c r="BF170" s="219">
        <f>IF(N170="snížená",J170,0)</f>
        <v>0</v>
      </c>
      <c r="BG170" s="219">
        <f>IF(N170="zákl. přenesená",J170,0)</f>
        <v>0</v>
      </c>
      <c r="BH170" s="219">
        <f>IF(N170="sníž. přenesená",J170,0)</f>
        <v>0</v>
      </c>
      <c r="BI170" s="219">
        <f>IF(N170="nulová",J170,0)</f>
        <v>0</v>
      </c>
      <c r="BJ170" s="14" t="s">
        <v>86</v>
      </c>
      <c r="BK170" s="219">
        <f>ROUND(I170*H170,2)</f>
        <v>0</v>
      </c>
      <c r="BL170" s="14" t="s">
        <v>161</v>
      </c>
      <c r="BM170" s="218" t="s">
        <v>640</v>
      </c>
    </row>
    <row r="171" s="2" customFormat="1" ht="16.5" customHeight="1">
      <c r="A171" s="35"/>
      <c r="B171" s="36"/>
      <c r="C171" s="207" t="s">
        <v>389</v>
      </c>
      <c r="D171" s="207" t="s">
        <v>147</v>
      </c>
      <c r="E171" s="208" t="s">
        <v>642</v>
      </c>
      <c r="F171" s="209" t="s">
        <v>643</v>
      </c>
      <c r="G171" s="210" t="s">
        <v>194</v>
      </c>
      <c r="H171" s="211">
        <v>1</v>
      </c>
      <c r="I171" s="212"/>
      <c r="J171" s="213">
        <f>ROUND(I171*H171,2)</f>
        <v>0</v>
      </c>
      <c r="K171" s="209" t="s">
        <v>1</v>
      </c>
      <c r="L171" s="41"/>
      <c r="M171" s="214" t="s">
        <v>1</v>
      </c>
      <c r="N171" s="215" t="s">
        <v>43</v>
      </c>
      <c r="O171" s="88"/>
      <c r="P171" s="216">
        <f>O171*H171</f>
        <v>0</v>
      </c>
      <c r="Q171" s="216">
        <v>0</v>
      </c>
      <c r="R171" s="216">
        <f>Q171*H171</f>
        <v>0</v>
      </c>
      <c r="S171" s="216">
        <v>0</v>
      </c>
      <c r="T171" s="21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8" t="s">
        <v>161</v>
      </c>
      <c r="AT171" s="218" t="s">
        <v>147</v>
      </c>
      <c r="AU171" s="218" t="s">
        <v>88</v>
      </c>
      <c r="AY171" s="14" t="s">
        <v>144</v>
      </c>
      <c r="BE171" s="219">
        <f>IF(N171="základní",J171,0)</f>
        <v>0</v>
      </c>
      <c r="BF171" s="219">
        <f>IF(N171="snížená",J171,0)</f>
        <v>0</v>
      </c>
      <c r="BG171" s="219">
        <f>IF(N171="zákl. přenesená",J171,0)</f>
        <v>0</v>
      </c>
      <c r="BH171" s="219">
        <f>IF(N171="sníž. přenesená",J171,0)</f>
        <v>0</v>
      </c>
      <c r="BI171" s="219">
        <f>IF(N171="nulová",J171,0)</f>
        <v>0</v>
      </c>
      <c r="BJ171" s="14" t="s">
        <v>86</v>
      </c>
      <c r="BK171" s="219">
        <f>ROUND(I171*H171,2)</f>
        <v>0</v>
      </c>
      <c r="BL171" s="14" t="s">
        <v>161</v>
      </c>
      <c r="BM171" s="218" t="s">
        <v>644</v>
      </c>
    </row>
    <row r="172" s="2" customFormat="1" ht="16.5" customHeight="1">
      <c r="A172" s="35"/>
      <c r="B172" s="36"/>
      <c r="C172" s="207" t="s">
        <v>393</v>
      </c>
      <c r="D172" s="207" t="s">
        <v>147</v>
      </c>
      <c r="E172" s="208" t="s">
        <v>188</v>
      </c>
      <c r="F172" s="209" t="s">
        <v>646</v>
      </c>
      <c r="G172" s="210" t="s">
        <v>194</v>
      </c>
      <c r="H172" s="211">
        <v>1</v>
      </c>
      <c r="I172" s="212"/>
      <c r="J172" s="213">
        <f>ROUND(I172*H172,2)</f>
        <v>0</v>
      </c>
      <c r="K172" s="209" t="s">
        <v>1</v>
      </c>
      <c r="L172" s="41"/>
      <c r="M172" s="214" t="s">
        <v>1</v>
      </c>
      <c r="N172" s="215" t="s">
        <v>43</v>
      </c>
      <c r="O172" s="88"/>
      <c r="P172" s="216">
        <f>O172*H172</f>
        <v>0</v>
      </c>
      <c r="Q172" s="216">
        <v>0</v>
      </c>
      <c r="R172" s="216">
        <f>Q172*H172</f>
        <v>0</v>
      </c>
      <c r="S172" s="216">
        <v>0</v>
      </c>
      <c r="T172" s="21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8" t="s">
        <v>161</v>
      </c>
      <c r="AT172" s="218" t="s">
        <v>147</v>
      </c>
      <c r="AU172" s="218" t="s">
        <v>88</v>
      </c>
      <c r="AY172" s="14" t="s">
        <v>144</v>
      </c>
      <c r="BE172" s="219">
        <f>IF(N172="základní",J172,0)</f>
        <v>0</v>
      </c>
      <c r="BF172" s="219">
        <f>IF(N172="snížená",J172,0)</f>
        <v>0</v>
      </c>
      <c r="BG172" s="219">
        <f>IF(N172="zákl. přenesená",J172,0)</f>
        <v>0</v>
      </c>
      <c r="BH172" s="219">
        <f>IF(N172="sníž. přenesená",J172,0)</f>
        <v>0</v>
      </c>
      <c r="BI172" s="219">
        <f>IF(N172="nulová",J172,0)</f>
        <v>0</v>
      </c>
      <c r="BJ172" s="14" t="s">
        <v>86</v>
      </c>
      <c r="BK172" s="219">
        <f>ROUND(I172*H172,2)</f>
        <v>0</v>
      </c>
      <c r="BL172" s="14" t="s">
        <v>161</v>
      </c>
      <c r="BM172" s="218" t="s">
        <v>647</v>
      </c>
    </row>
    <row r="173" s="2" customFormat="1" ht="24.15" customHeight="1">
      <c r="A173" s="35"/>
      <c r="B173" s="36"/>
      <c r="C173" s="207" t="s">
        <v>397</v>
      </c>
      <c r="D173" s="207" t="s">
        <v>147</v>
      </c>
      <c r="E173" s="208" t="s">
        <v>649</v>
      </c>
      <c r="F173" s="209" t="s">
        <v>650</v>
      </c>
      <c r="G173" s="210" t="s">
        <v>194</v>
      </c>
      <c r="H173" s="211">
        <v>1</v>
      </c>
      <c r="I173" s="212"/>
      <c r="J173" s="213">
        <f>ROUND(I173*H173,2)</f>
        <v>0</v>
      </c>
      <c r="K173" s="209" t="s">
        <v>1</v>
      </c>
      <c r="L173" s="41"/>
      <c r="M173" s="214" t="s">
        <v>1</v>
      </c>
      <c r="N173" s="215" t="s">
        <v>43</v>
      </c>
      <c r="O173" s="88"/>
      <c r="P173" s="216">
        <f>O173*H173</f>
        <v>0</v>
      </c>
      <c r="Q173" s="216">
        <v>0</v>
      </c>
      <c r="R173" s="216">
        <f>Q173*H173</f>
        <v>0</v>
      </c>
      <c r="S173" s="216">
        <v>0</v>
      </c>
      <c r="T173" s="21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8" t="s">
        <v>161</v>
      </c>
      <c r="AT173" s="218" t="s">
        <v>147</v>
      </c>
      <c r="AU173" s="218" t="s">
        <v>88</v>
      </c>
      <c r="AY173" s="14" t="s">
        <v>144</v>
      </c>
      <c r="BE173" s="219">
        <f>IF(N173="základní",J173,0)</f>
        <v>0</v>
      </c>
      <c r="BF173" s="219">
        <f>IF(N173="snížená",J173,0)</f>
        <v>0</v>
      </c>
      <c r="BG173" s="219">
        <f>IF(N173="zákl. přenesená",J173,0)</f>
        <v>0</v>
      </c>
      <c r="BH173" s="219">
        <f>IF(N173="sníž. přenesená",J173,0)</f>
        <v>0</v>
      </c>
      <c r="BI173" s="219">
        <f>IF(N173="nulová",J173,0)</f>
        <v>0</v>
      </c>
      <c r="BJ173" s="14" t="s">
        <v>86</v>
      </c>
      <c r="BK173" s="219">
        <f>ROUND(I173*H173,2)</f>
        <v>0</v>
      </c>
      <c r="BL173" s="14" t="s">
        <v>161</v>
      </c>
      <c r="BM173" s="218" t="s">
        <v>651</v>
      </c>
    </row>
    <row r="174" s="11" customFormat="1" ht="22.8" customHeight="1">
      <c r="A174" s="11"/>
      <c r="B174" s="193"/>
      <c r="C174" s="194"/>
      <c r="D174" s="195" t="s">
        <v>77</v>
      </c>
      <c r="E174" s="231" t="s">
        <v>423</v>
      </c>
      <c r="F174" s="231" t="s">
        <v>424</v>
      </c>
      <c r="G174" s="194"/>
      <c r="H174" s="194"/>
      <c r="I174" s="197"/>
      <c r="J174" s="232">
        <f>BK174</f>
        <v>0</v>
      </c>
      <c r="K174" s="194"/>
      <c r="L174" s="199"/>
      <c r="M174" s="200"/>
      <c r="N174" s="201"/>
      <c r="O174" s="201"/>
      <c r="P174" s="202">
        <f>P175</f>
        <v>0</v>
      </c>
      <c r="Q174" s="201"/>
      <c r="R174" s="202">
        <f>R175</f>
        <v>0</v>
      </c>
      <c r="S174" s="201"/>
      <c r="T174" s="203">
        <f>T175</f>
        <v>0</v>
      </c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R174" s="204" t="s">
        <v>86</v>
      </c>
      <c r="AT174" s="205" t="s">
        <v>77</v>
      </c>
      <c r="AU174" s="205" t="s">
        <v>86</v>
      </c>
      <c r="AY174" s="204" t="s">
        <v>144</v>
      </c>
      <c r="BK174" s="206">
        <f>BK175</f>
        <v>0</v>
      </c>
    </row>
    <row r="175" s="2" customFormat="1" ht="24.15" customHeight="1">
      <c r="A175" s="35"/>
      <c r="B175" s="36"/>
      <c r="C175" s="207" t="s">
        <v>403</v>
      </c>
      <c r="D175" s="207" t="s">
        <v>147</v>
      </c>
      <c r="E175" s="208" t="s">
        <v>653</v>
      </c>
      <c r="F175" s="209" t="s">
        <v>654</v>
      </c>
      <c r="G175" s="210" t="s">
        <v>281</v>
      </c>
      <c r="H175" s="211">
        <v>24.577999999999999</v>
      </c>
      <c r="I175" s="212"/>
      <c r="J175" s="213">
        <f>ROUND(I175*H175,2)</f>
        <v>0</v>
      </c>
      <c r="K175" s="209" t="s">
        <v>151</v>
      </c>
      <c r="L175" s="41"/>
      <c r="M175" s="220" t="s">
        <v>1</v>
      </c>
      <c r="N175" s="221" t="s">
        <v>43</v>
      </c>
      <c r="O175" s="222"/>
      <c r="P175" s="223">
        <f>O175*H175</f>
        <v>0</v>
      </c>
      <c r="Q175" s="223">
        <v>0</v>
      </c>
      <c r="R175" s="223">
        <f>Q175*H175</f>
        <v>0</v>
      </c>
      <c r="S175" s="223">
        <v>0</v>
      </c>
      <c r="T175" s="224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8" t="s">
        <v>161</v>
      </c>
      <c r="AT175" s="218" t="s">
        <v>147</v>
      </c>
      <c r="AU175" s="218" t="s">
        <v>88</v>
      </c>
      <c r="AY175" s="14" t="s">
        <v>144</v>
      </c>
      <c r="BE175" s="219">
        <f>IF(N175="základní",J175,0)</f>
        <v>0</v>
      </c>
      <c r="BF175" s="219">
        <f>IF(N175="snížená",J175,0)</f>
        <v>0</v>
      </c>
      <c r="BG175" s="219">
        <f>IF(N175="zákl. přenesená",J175,0)</f>
        <v>0</v>
      </c>
      <c r="BH175" s="219">
        <f>IF(N175="sníž. přenesená",J175,0)</f>
        <v>0</v>
      </c>
      <c r="BI175" s="219">
        <f>IF(N175="nulová",J175,0)</f>
        <v>0</v>
      </c>
      <c r="BJ175" s="14" t="s">
        <v>86</v>
      </c>
      <c r="BK175" s="219">
        <f>ROUND(I175*H175,2)</f>
        <v>0</v>
      </c>
      <c r="BL175" s="14" t="s">
        <v>161</v>
      </c>
      <c r="BM175" s="218" t="s">
        <v>655</v>
      </c>
    </row>
    <row r="176" s="2" customFormat="1" ht="6.96" customHeight="1">
      <c r="A176" s="35"/>
      <c r="B176" s="63"/>
      <c r="C176" s="64"/>
      <c r="D176" s="64"/>
      <c r="E176" s="64"/>
      <c r="F176" s="64"/>
      <c r="G176" s="64"/>
      <c r="H176" s="64"/>
      <c r="I176" s="64"/>
      <c r="J176" s="64"/>
      <c r="K176" s="64"/>
      <c r="L176" s="41"/>
      <c r="M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</row>
  </sheetData>
  <sheetProtection sheet="1" autoFilter="0" formatColumns="0" formatRows="0" objects="1" scenarios="1" spinCount="100000" saltValue="dS6sVPdjwIeGswcwjpS6PVpRabifxdmJ1GFm+Y/biBx1InaOKd2SNL4xnzkitHpG7gZRjeU4kuGvvLVqG2eIaw==" hashValue="x0kMi8tAoe8A2tNgp++eKwg8uw+qRlDuSd716ac7oh2Ow+q3sN9ebtmivgOQ1qCFWQleH1xFbrbcdE/VkGODVg==" algorithmName="SHA-512" password="CC35"/>
  <autoFilter ref="C122:K175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109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88</v>
      </c>
    </row>
    <row r="4" s="1" customFormat="1" ht="24.96" customHeight="1">
      <c r="B4" s="17"/>
      <c r="D4" s="135" t="s">
        <v>119</v>
      </c>
      <c r="L4" s="17"/>
      <c r="M4" s="13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16</v>
      </c>
      <c r="L6" s="17"/>
    </row>
    <row r="7" s="1" customFormat="1" ht="26.25" customHeight="1">
      <c r="B7" s="17"/>
      <c r="E7" s="138" t="str">
        <f>'Rekapitulace stavby'!K6</f>
        <v>Obnova a propojení vodovodních řadů v ulici Palackého v Českém Brodě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120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754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18</v>
      </c>
      <c r="E11" s="35"/>
      <c r="F11" s="140" t="s">
        <v>1</v>
      </c>
      <c r="G11" s="35"/>
      <c r="H11" s="35"/>
      <c r="I11" s="137" t="s">
        <v>19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20</v>
      </c>
      <c r="E12" s="35"/>
      <c r="F12" s="140" t="s">
        <v>21</v>
      </c>
      <c r="G12" s="35"/>
      <c r="H12" s="35"/>
      <c r="I12" s="137" t="s">
        <v>22</v>
      </c>
      <c r="J12" s="141" t="str">
        <f>'Rekapitulace stavby'!AN8</f>
        <v>20. 7. 2022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24</v>
      </c>
      <c r="E14" s="35"/>
      <c r="F14" s="35"/>
      <c r="G14" s="35"/>
      <c r="H14" s="35"/>
      <c r="I14" s="137" t="s">
        <v>25</v>
      </c>
      <c r="J14" s="140" t="s">
        <v>26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">
        <v>27</v>
      </c>
      <c r="F15" s="35"/>
      <c r="G15" s="35"/>
      <c r="H15" s="35"/>
      <c r="I15" s="137" t="s">
        <v>28</v>
      </c>
      <c r="J15" s="140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29</v>
      </c>
      <c r="E17" s="35"/>
      <c r="F17" s="35"/>
      <c r="G17" s="35"/>
      <c r="H17" s="35"/>
      <c r="I17" s="137" t="s">
        <v>25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28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31</v>
      </c>
      <c r="E20" s="35"/>
      <c r="F20" s="35"/>
      <c r="G20" s="35"/>
      <c r="H20" s="35"/>
      <c r="I20" s="137" t="s">
        <v>25</v>
      </c>
      <c r="J20" s="140" t="s">
        <v>32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">
        <v>33</v>
      </c>
      <c r="F21" s="35"/>
      <c r="G21" s="35"/>
      <c r="H21" s="35"/>
      <c r="I21" s="137" t="s">
        <v>28</v>
      </c>
      <c r="J21" s="140" t="s">
        <v>1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35</v>
      </c>
      <c r="E23" s="35"/>
      <c r="F23" s="35"/>
      <c r="G23" s="35"/>
      <c r="H23" s="35"/>
      <c r="I23" s="137" t="s">
        <v>25</v>
      </c>
      <c r="J23" s="140" t="str">
        <f>IF('Rekapitulace stavby'!AN19="","",'Rekapitulace stavby'!AN19)</f>
        <v/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tr">
        <f>IF('Rekapitulace stavby'!E20="","",'Rekapitulace stavby'!E20)</f>
        <v xml:space="preserve"> </v>
      </c>
      <c r="F24" s="35"/>
      <c r="G24" s="35"/>
      <c r="H24" s="35"/>
      <c r="I24" s="137" t="s">
        <v>28</v>
      </c>
      <c r="J24" s="140" t="str">
        <f>IF('Rekapitulace stavby'!AN20="","",'Rekapitulace stavby'!AN20)</f>
        <v/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37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38</v>
      </c>
      <c r="E30" s="35"/>
      <c r="F30" s="35"/>
      <c r="G30" s="35"/>
      <c r="H30" s="35"/>
      <c r="I30" s="35"/>
      <c r="J30" s="148">
        <f>ROUND(J125,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40</v>
      </c>
      <c r="G32" s="35"/>
      <c r="H32" s="35"/>
      <c r="I32" s="149" t="s">
        <v>39</v>
      </c>
      <c r="J32" s="149" t="s">
        <v>41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42</v>
      </c>
      <c r="E33" s="137" t="s">
        <v>43</v>
      </c>
      <c r="F33" s="151">
        <f>ROUND((SUM(BE125:BE192)),  2)</f>
        <v>0</v>
      </c>
      <c r="G33" s="35"/>
      <c r="H33" s="35"/>
      <c r="I33" s="152">
        <v>0.20999999999999999</v>
      </c>
      <c r="J33" s="151">
        <f>ROUND(((SUM(BE125:BE192))*I33),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44</v>
      </c>
      <c r="F34" s="151">
        <f>ROUND((SUM(BF125:BF192)),  2)</f>
        <v>0</v>
      </c>
      <c r="G34" s="35"/>
      <c r="H34" s="35"/>
      <c r="I34" s="152">
        <v>0.14999999999999999</v>
      </c>
      <c r="J34" s="151">
        <f>ROUND(((SUM(BF125:BF192))*I34),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45</v>
      </c>
      <c r="F35" s="151">
        <f>ROUND((SUM(BG125:BG192)),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46</v>
      </c>
      <c r="F36" s="151">
        <f>ROUND((SUM(BH125:BH192)),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47</v>
      </c>
      <c r="F37" s="151">
        <f>ROUND((SUM(BI125:BI192)),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48</v>
      </c>
      <c r="E39" s="155"/>
      <c r="F39" s="155"/>
      <c r="G39" s="156" t="s">
        <v>49</v>
      </c>
      <c r="H39" s="157" t="s">
        <v>50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51</v>
      </c>
      <c r="E50" s="161"/>
      <c r="F50" s="161"/>
      <c r="G50" s="160" t="s">
        <v>52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53</v>
      </c>
      <c r="E61" s="163"/>
      <c r="F61" s="164" t="s">
        <v>54</v>
      </c>
      <c r="G61" s="162" t="s">
        <v>53</v>
      </c>
      <c r="H61" s="163"/>
      <c r="I61" s="163"/>
      <c r="J61" s="165" t="s">
        <v>54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55</v>
      </c>
      <c r="E65" s="166"/>
      <c r="F65" s="166"/>
      <c r="G65" s="160" t="s">
        <v>56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53</v>
      </c>
      <c r="E76" s="163"/>
      <c r="F76" s="164" t="s">
        <v>54</v>
      </c>
      <c r="G76" s="162" t="s">
        <v>53</v>
      </c>
      <c r="H76" s="163"/>
      <c r="I76" s="163"/>
      <c r="J76" s="165" t="s">
        <v>54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122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71" t="str">
        <f>E7</f>
        <v>Obnova a propojení vodovodních řadů v ulici Palackého v Českém Brodě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120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SO306 - Spojná kanalizační šachta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20</v>
      </c>
      <c r="D89" s="37"/>
      <c r="E89" s="37"/>
      <c r="F89" s="24" t="str">
        <f>F12</f>
        <v>Český Brod</v>
      </c>
      <c r="G89" s="37"/>
      <c r="H89" s="37"/>
      <c r="I89" s="29" t="s">
        <v>22</v>
      </c>
      <c r="J89" s="76" t="str">
        <f>IF(J12="","",J12)</f>
        <v>20. 7. 2022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24</v>
      </c>
      <c r="D91" s="37"/>
      <c r="E91" s="37"/>
      <c r="F91" s="24" t="str">
        <f>E15</f>
        <v>Město Český Brod, náměstí Husovo 70, 28201 Český B</v>
      </c>
      <c r="G91" s="37"/>
      <c r="H91" s="37"/>
      <c r="I91" s="29" t="s">
        <v>31</v>
      </c>
      <c r="J91" s="33" t="str">
        <f>E21</f>
        <v>LNConsult s.r.o., U hřiště 250, 25083 Škvorec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29</v>
      </c>
      <c r="D92" s="37"/>
      <c r="E92" s="37"/>
      <c r="F92" s="24" t="str">
        <f>IF(E18="","",E18)</f>
        <v>Vyplň údaj</v>
      </c>
      <c r="G92" s="37"/>
      <c r="H92" s="37"/>
      <c r="I92" s="29" t="s">
        <v>35</v>
      </c>
      <c r="J92" s="33" t="str">
        <f>E24</f>
        <v xml:space="preserve"> 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2" t="s">
        <v>123</v>
      </c>
      <c r="D94" s="173"/>
      <c r="E94" s="173"/>
      <c r="F94" s="173"/>
      <c r="G94" s="173"/>
      <c r="H94" s="173"/>
      <c r="I94" s="173"/>
      <c r="J94" s="174" t="s">
        <v>124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5" t="s">
        <v>125</v>
      </c>
      <c r="D96" s="37"/>
      <c r="E96" s="37"/>
      <c r="F96" s="37"/>
      <c r="G96" s="37"/>
      <c r="H96" s="37"/>
      <c r="I96" s="37"/>
      <c r="J96" s="107">
        <f>J125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126</v>
      </c>
    </row>
    <row r="97" s="9" customFormat="1" ht="24.96" customHeight="1">
      <c r="A97" s="9"/>
      <c r="B97" s="176"/>
      <c r="C97" s="177"/>
      <c r="D97" s="178" t="s">
        <v>218</v>
      </c>
      <c r="E97" s="179"/>
      <c r="F97" s="179"/>
      <c r="G97" s="179"/>
      <c r="H97" s="179"/>
      <c r="I97" s="179"/>
      <c r="J97" s="180">
        <f>J126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2" customFormat="1" ht="19.92" customHeight="1">
      <c r="A98" s="12"/>
      <c r="B98" s="225"/>
      <c r="C98" s="226"/>
      <c r="D98" s="227" t="s">
        <v>219</v>
      </c>
      <c r="E98" s="228"/>
      <c r="F98" s="228"/>
      <c r="G98" s="228"/>
      <c r="H98" s="228"/>
      <c r="I98" s="228"/>
      <c r="J98" s="229">
        <f>J127</f>
        <v>0</v>
      </c>
      <c r="K98" s="226"/>
      <c r="L98" s="230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="12" customFormat="1" ht="19.92" customHeight="1">
      <c r="A99" s="12"/>
      <c r="B99" s="225"/>
      <c r="C99" s="226"/>
      <c r="D99" s="227" t="s">
        <v>755</v>
      </c>
      <c r="E99" s="228"/>
      <c r="F99" s="228"/>
      <c r="G99" s="228"/>
      <c r="H99" s="228"/>
      <c r="I99" s="228"/>
      <c r="J99" s="229">
        <f>J149</f>
        <v>0</v>
      </c>
      <c r="K99" s="226"/>
      <c r="L99" s="230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="12" customFormat="1" ht="19.92" customHeight="1">
      <c r="A100" s="12"/>
      <c r="B100" s="225"/>
      <c r="C100" s="226"/>
      <c r="D100" s="227" t="s">
        <v>430</v>
      </c>
      <c r="E100" s="228"/>
      <c r="F100" s="228"/>
      <c r="G100" s="228"/>
      <c r="H100" s="228"/>
      <c r="I100" s="228"/>
      <c r="J100" s="229">
        <f>J153</f>
        <v>0</v>
      </c>
      <c r="K100" s="226"/>
      <c r="L100" s="230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="12" customFormat="1" ht="19.92" customHeight="1">
      <c r="A101" s="12"/>
      <c r="B101" s="225"/>
      <c r="C101" s="226"/>
      <c r="D101" s="227" t="s">
        <v>220</v>
      </c>
      <c r="E101" s="228"/>
      <c r="F101" s="228"/>
      <c r="G101" s="228"/>
      <c r="H101" s="228"/>
      <c r="I101" s="228"/>
      <c r="J101" s="229">
        <f>J157</f>
        <v>0</v>
      </c>
      <c r="K101" s="226"/>
      <c r="L101" s="230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="12" customFormat="1" ht="19.92" customHeight="1">
      <c r="A102" s="12"/>
      <c r="B102" s="225"/>
      <c r="C102" s="226"/>
      <c r="D102" s="227" t="s">
        <v>221</v>
      </c>
      <c r="E102" s="228"/>
      <c r="F102" s="228"/>
      <c r="G102" s="228"/>
      <c r="H102" s="228"/>
      <c r="I102" s="228"/>
      <c r="J102" s="229">
        <f>J160</f>
        <v>0</v>
      </c>
      <c r="K102" s="226"/>
      <c r="L102" s="230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="12" customFormat="1" ht="19.92" customHeight="1">
      <c r="A103" s="12"/>
      <c r="B103" s="225"/>
      <c r="C103" s="226"/>
      <c r="D103" s="227" t="s">
        <v>222</v>
      </c>
      <c r="E103" s="228"/>
      <c r="F103" s="228"/>
      <c r="G103" s="228"/>
      <c r="H103" s="228"/>
      <c r="I103" s="228"/>
      <c r="J103" s="229">
        <f>J179</f>
        <v>0</v>
      </c>
      <c r="K103" s="226"/>
      <c r="L103" s="230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="12" customFormat="1" ht="19.92" customHeight="1">
      <c r="A104" s="12"/>
      <c r="B104" s="225"/>
      <c r="C104" s="226"/>
      <c r="D104" s="227" t="s">
        <v>223</v>
      </c>
      <c r="E104" s="228"/>
      <c r="F104" s="228"/>
      <c r="G104" s="228"/>
      <c r="H104" s="228"/>
      <c r="I104" s="228"/>
      <c r="J104" s="229">
        <f>J186</f>
        <v>0</v>
      </c>
      <c r="K104" s="226"/>
      <c r="L104" s="230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</row>
    <row r="105" s="12" customFormat="1" ht="19.92" customHeight="1">
      <c r="A105" s="12"/>
      <c r="B105" s="225"/>
      <c r="C105" s="226"/>
      <c r="D105" s="227" t="s">
        <v>224</v>
      </c>
      <c r="E105" s="228"/>
      <c r="F105" s="228"/>
      <c r="G105" s="228"/>
      <c r="H105" s="228"/>
      <c r="I105" s="228"/>
      <c r="J105" s="229">
        <f>J191</f>
        <v>0</v>
      </c>
      <c r="K105" s="226"/>
      <c r="L105" s="230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</row>
    <row r="106" s="2" customFormat="1" ht="21.84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6.96" customHeight="1">
      <c r="A107" s="35"/>
      <c r="B107" s="63"/>
      <c r="C107" s="64"/>
      <c r="D107" s="64"/>
      <c r="E107" s="64"/>
      <c r="F107" s="64"/>
      <c r="G107" s="64"/>
      <c r="H107" s="64"/>
      <c r="I107" s="64"/>
      <c r="J107" s="64"/>
      <c r="K107" s="64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11" s="2" customFormat="1" ht="6.96" customHeight="1">
      <c r="A111" s="35"/>
      <c r="B111" s="65"/>
      <c r="C111" s="66"/>
      <c r="D111" s="66"/>
      <c r="E111" s="66"/>
      <c r="F111" s="66"/>
      <c r="G111" s="66"/>
      <c r="H111" s="66"/>
      <c r="I111" s="66"/>
      <c r="J111" s="66"/>
      <c r="K111" s="66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24.96" customHeight="1">
      <c r="A112" s="35"/>
      <c r="B112" s="36"/>
      <c r="C112" s="20" t="s">
        <v>129</v>
      </c>
      <c r="D112" s="37"/>
      <c r="E112" s="37"/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16</v>
      </c>
      <c r="D114" s="37"/>
      <c r="E114" s="37"/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26.25" customHeight="1">
      <c r="A115" s="35"/>
      <c r="B115" s="36"/>
      <c r="C115" s="37"/>
      <c r="D115" s="37"/>
      <c r="E115" s="171" t="str">
        <f>E7</f>
        <v>Obnova a propojení vodovodních řadů v ulici Palackého v Českém Brodě</v>
      </c>
      <c r="F115" s="29"/>
      <c r="G115" s="29"/>
      <c r="H115" s="29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120</v>
      </c>
      <c r="D116" s="37"/>
      <c r="E116" s="37"/>
      <c r="F116" s="37"/>
      <c r="G116" s="37"/>
      <c r="H116" s="37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73" t="str">
        <f>E9</f>
        <v>SO306 - Spojná kanalizační šachta</v>
      </c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20</v>
      </c>
      <c r="D119" s="37"/>
      <c r="E119" s="37"/>
      <c r="F119" s="24" t="str">
        <f>F12</f>
        <v>Český Brod</v>
      </c>
      <c r="G119" s="37"/>
      <c r="H119" s="37"/>
      <c r="I119" s="29" t="s">
        <v>22</v>
      </c>
      <c r="J119" s="76" t="str">
        <f>IF(J12="","",J12)</f>
        <v>20. 7. 2022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40.05" customHeight="1">
      <c r="A121" s="35"/>
      <c r="B121" s="36"/>
      <c r="C121" s="29" t="s">
        <v>24</v>
      </c>
      <c r="D121" s="37"/>
      <c r="E121" s="37"/>
      <c r="F121" s="24" t="str">
        <f>E15</f>
        <v>Město Český Brod, náměstí Husovo 70, 28201 Český B</v>
      </c>
      <c r="G121" s="37"/>
      <c r="H121" s="37"/>
      <c r="I121" s="29" t="s">
        <v>31</v>
      </c>
      <c r="J121" s="33" t="str">
        <f>E21</f>
        <v>LNConsult s.r.o., U hřiště 250, 25083 Škvorec</v>
      </c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29</v>
      </c>
      <c r="D122" s="37"/>
      <c r="E122" s="37"/>
      <c r="F122" s="24" t="str">
        <f>IF(E18="","",E18)</f>
        <v>Vyplň údaj</v>
      </c>
      <c r="G122" s="37"/>
      <c r="H122" s="37"/>
      <c r="I122" s="29" t="s">
        <v>35</v>
      </c>
      <c r="J122" s="33" t="str">
        <f>E24</f>
        <v xml:space="preserve"> </v>
      </c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0.32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10" customFormat="1" ht="29.28" customHeight="1">
      <c r="A124" s="182"/>
      <c r="B124" s="183"/>
      <c r="C124" s="184" t="s">
        <v>130</v>
      </c>
      <c r="D124" s="185" t="s">
        <v>63</v>
      </c>
      <c r="E124" s="185" t="s">
        <v>59</v>
      </c>
      <c r="F124" s="185" t="s">
        <v>60</v>
      </c>
      <c r="G124" s="185" t="s">
        <v>131</v>
      </c>
      <c r="H124" s="185" t="s">
        <v>132</v>
      </c>
      <c r="I124" s="185" t="s">
        <v>133</v>
      </c>
      <c r="J124" s="185" t="s">
        <v>124</v>
      </c>
      <c r="K124" s="186" t="s">
        <v>134</v>
      </c>
      <c r="L124" s="187"/>
      <c r="M124" s="97" t="s">
        <v>1</v>
      </c>
      <c r="N124" s="98" t="s">
        <v>42</v>
      </c>
      <c r="O124" s="98" t="s">
        <v>135</v>
      </c>
      <c r="P124" s="98" t="s">
        <v>136</v>
      </c>
      <c r="Q124" s="98" t="s">
        <v>137</v>
      </c>
      <c r="R124" s="98" t="s">
        <v>138</v>
      </c>
      <c r="S124" s="98" t="s">
        <v>139</v>
      </c>
      <c r="T124" s="99" t="s">
        <v>140</v>
      </c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</row>
    <row r="125" s="2" customFormat="1" ht="22.8" customHeight="1">
      <c r="A125" s="35"/>
      <c r="B125" s="36"/>
      <c r="C125" s="104" t="s">
        <v>141</v>
      </c>
      <c r="D125" s="37"/>
      <c r="E125" s="37"/>
      <c r="F125" s="37"/>
      <c r="G125" s="37"/>
      <c r="H125" s="37"/>
      <c r="I125" s="37"/>
      <c r="J125" s="188">
        <f>BK125</f>
        <v>0</v>
      </c>
      <c r="K125" s="37"/>
      <c r="L125" s="41"/>
      <c r="M125" s="100"/>
      <c r="N125" s="189"/>
      <c r="O125" s="101"/>
      <c r="P125" s="190">
        <f>P126</f>
        <v>0</v>
      </c>
      <c r="Q125" s="101"/>
      <c r="R125" s="190">
        <f>R126</f>
        <v>28.130144630733803</v>
      </c>
      <c r="S125" s="101"/>
      <c r="T125" s="191">
        <f>T126</f>
        <v>18.388199999999998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4" t="s">
        <v>77</v>
      </c>
      <c r="AU125" s="14" t="s">
        <v>126</v>
      </c>
      <c r="BK125" s="192">
        <f>BK126</f>
        <v>0</v>
      </c>
    </row>
    <row r="126" s="11" customFormat="1" ht="25.92" customHeight="1">
      <c r="A126" s="11"/>
      <c r="B126" s="193"/>
      <c r="C126" s="194"/>
      <c r="D126" s="195" t="s">
        <v>77</v>
      </c>
      <c r="E126" s="196" t="s">
        <v>225</v>
      </c>
      <c r="F126" s="196" t="s">
        <v>226</v>
      </c>
      <c r="G126" s="194"/>
      <c r="H126" s="194"/>
      <c r="I126" s="197"/>
      <c r="J126" s="198">
        <f>BK126</f>
        <v>0</v>
      </c>
      <c r="K126" s="194"/>
      <c r="L126" s="199"/>
      <c r="M126" s="200"/>
      <c r="N126" s="201"/>
      <c r="O126" s="201"/>
      <c r="P126" s="202">
        <f>P127+P149+P153+P157+P160+P179+P186+P191</f>
        <v>0</v>
      </c>
      <c r="Q126" s="201"/>
      <c r="R126" s="202">
        <f>R127+R149+R153+R157+R160+R179+R186+R191</f>
        <v>28.130144630733803</v>
      </c>
      <c r="S126" s="201"/>
      <c r="T126" s="203">
        <f>T127+T149+T153+T157+T160+T179+T186+T191</f>
        <v>18.388199999999998</v>
      </c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R126" s="204" t="s">
        <v>86</v>
      </c>
      <c r="AT126" s="205" t="s">
        <v>77</v>
      </c>
      <c r="AU126" s="205" t="s">
        <v>78</v>
      </c>
      <c r="AY126" s="204" t="s">
        <v>144</v>
      </c>
      <c r="BK126" s="206">
        <f>BK127+BK149+BK153+BK157+BK160+BK179+BK186+BK191</f>
        <v>0</v>
      </c>
    </row>
    <row r="127" s="11" customFormat="1" ht="22.8" customHeight="1">
      <c r="A127" s="11"/>
      <c r="B127" s="193"/>
      <c r="C127" s="194"/>
      <c r="D127" s="195" t="s">
        <v>77</v>
      </c>
      <c r="E127" s="231" t="s">
        <v>86</v>
      </c>
      <c r="F127" s="231" t="s">
        <v>227</v>
      </c>
      <c r="G127" s="194"/>
      <c r="H127" s="194"/>
      <c r="I127" s="197"/>
      <c r="J127" s="232">
        <f>BK127</f>
        <v>0</v>
      </c>
      <c r="K127" s="194"/>
      <c r="L127" s="199"/>
      <c r="M127" s="200"/>
      <c r="N127" s="201"/>
      <c r="O127" s="201"/>
      <c r="P127" s="202">
        <f>SUM(P128:P148)</f>
        <v>0</v>
      </c>
      <c r="Q127" s="201"/>
      <c r="R127" s="202">
        <f>SUM(R128:R148)</f>
        <v>0.10631168000000001</v>
      </c>
      <c r="S127" s="201"/>
      <c r="T127" s="203">
        <f>SUM(T128:T148)</f>
        <v>8.0250000000000004</v>
      </c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R127" s="204" t="s">
        <v>86</v>
      </c>
      <c r="AT127" s="205" t="s">
        <v>77</v>
      </c>
      <c r="AU127" s="205" t="s">
        <v>86</v>
      </c>
      <c r="AY127" s="204" t="s">
        <v>144</v>
      </c>
      <c r="BK127" s="206">
        <f>SUM(BK128:BK148)</f>
        <v>0</v>
      </c>
    </row>
    <row r="128" s="2" customFormat="1" ht="24.15" customHeight="1">
      <c r="A128" s="35"/>
      <c r="B128" s="36"/>
      <c r="C128" s="207" t="s">
        <v>86</v>
      </c>
      <c r="D128" s="207" t="s">
        <v>147</v>
      </c>
      <c r="E128" s="208" t="s">
        <v>756</v>
      </c>
      <c r="F128" s="209" t="s">
        <v>757</v>
      </c>
      <c r="G128" s="210" t="s">
        <v>230</v>
      </c>
      <c r="H128" s="211">
        <v>10</v>
      </c>
      <c r="I128" s="212"/>
      <c r="J128" s="213">
        <f>ROUND(I128*H128,2)</f>
        <v>0</v>
      </c>
      <c r="K128" s="209" t="s">
        <v>151</v>
      </c>
      <c r="L128" s="41"/>
      <c r="M128" s="214" t="s">
        <v>1</v>
      </c>
      <c r="N128" s="215" t="s">
        <v>43</v>
      </c>
      <c r="O128" s="88"/>
      <c r="P128" s="216">
        <f>O128*H128</f>
        <v>0</v>
      </c>
      <c r="Q128" s="216">
        <v>0</v>
      </c>
      <c r="R128" s="216">
        <f>Q128*H128</f>
        <v>0</v>
      </c>
      <c r="S128" s="216">
        <v>0.26000000000000001</v>
      </c>
      <c r="T128" s="217">
        <f>S128*H128</f>
        <v>2.6000000000000001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8" t="s">
        <v>161</v>
      </c>
      <c r="AT128" s="218" t="s">
        <v>147</v>
      </c>
      <c r="AU128" s="218" t="s">
        <v>88</v>
      </c>
      <c r="AY128" s="14" t="s">
        <v>144</v>
      </c>
      <c r="BE128" s="219">
        <f>IF(N128="základní",J128,0)</f>
        <v>0</v>
      </c>
      <c r="BF128" s="219">
        <f>IF(N128="snížená",J128,0)</f>
        <v>0</v>
      </c>
      <c r="BG128" s="219">
        <f>IF(N128="zákl. přenesená",J128,0)</f>
        <v>0</v>
      </c>
      <c r="BH128" s="219">
        <f>IF(N128="sníž. přenesená",J128,0)</f>
        <v>0</v>
      </c>
      <c r="BI128" s="219">
        <f>IF(N128="nulová",J128,0)</f>
        <v>0</v>
      </c>
      <c r="BJ128" s="14" t="s">
        <v>86</v>
      </c>
      <c r="BK128" s="219">
        <f>ROUND(I128*H128,2)</f>
        <v>0</v>
      </c>
      <c r="BL128" s="14" t="s">
        <v>161</v>
      </c>
      <c r="BM128" s="218" t="s">
        <v>758</v>
      </c>
    </row>
    <row r="129" s="2" customFormat="1" ht="24.15" customHeight="1">
      <c r="A129" s="35"/>
      <c r="B129" s="36"/>
      <c r="C129" s="207" t="s">
        <v>88</v>
      </c>
      <c r="D129" s="207" t="s">
        <v>147</v>
      </c>
      <c r="E129" s="208" t="s">
        <v>759</v>
      </c>
      <c r="F129" s="209" t="s">
        <v>760</v>
      </c>
      <c r="G129" s="210" t="s">
        <v>230</v>
      </c>
      <c r="H129" s="211">
        <v>10</v>
      </c>
      <c r="I129" s="212"/>
      <c r="J129" s="213">
        <f>ROUND(I129*H129,2)</f>
        <v>0</v>
      </c>
      <c r="K129" s="209" t="s">
        <v>151</v>
      </c>
      <c r="L129" s="41"/>
      <c r="M129" s="214" t="s">
        <v>1</v>
      </c>
      <c r="N129" s="215" t="s">
        <v>43</v>
      </c>
      <c r="O129" s="88"/>
      <c r="P129" s="216">
        <f>O129*H129</f>
        <v>0</v>
      </c>
      <c r="Q129" s="216">
        <v>0</v>
      </c>
      <c r="R129" s="216">
        <f>Q129*H129</f>
        <v>0</v>
      </c>
      <c r="S129" s="216">
        <v>0</v>
      </c>
      <c r="T129" s="21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8" t="s">
        <v>161</v>
      </c>
      <c r="AT129" s="218" t="s">
        <v>147</v>
      </c>
      <c r="AU129" s="218" t="s">
        <v>88</v>
      </c>
      <c r="AY129" s="14" t="s">
        <v>144</v>
      </c>
      <c r="BE129" s="219">
        <f>IF(N129="základní",J129,0)</f>
        <v>0</v>
      </c>
      <c r="BF129" s="219">
        <f>IF(N129="snížená",J129,0)</f>
        <v>0</v>
      </c>
      <c r="BG129" s="219">
        <f>IF(N129="zákl. přenesená",J129,0)</f>
        <v>0</v>
      </c>
      <c r="BH129" s="219">
        <f>IF(N129="sníž. přenesená",J129,0)</f>
        <v>0</v>
      </c>
      <c r="BI129" s="219">
        <f>IF(N129="nulová",J129,0)</f>
        <v>0</v>
      </c>
      <c r="BJ129" s="14" t="s">
        <v>86</v>
      </c>
      <c r="BK129" s="219">
        <f>ROUND(I129*H129,2)</f>
        <v>0</v>
      </c>
      <c r="BL129" s="14" t="s">
        <v>161</v>
      </c>
      <c r="BM129" s="218" t="s">
        <v>761</v>
      </c>
    </row>
    <row r="130" s="2" customFormat="1" ht="24.15" customHeight="1">
      <c r="A130" s="35"/>
      <c r="B130" s="36"/>
      <c r="C130" s="207" t="s">
        <v>157</v>
      </c>
      <c r="D130" s="207" t="s">
        <v>147</v>
      </c>
      <c r="E130" s="208" t="s">
        <v>762</v>
      </c>
      <c r="F130" s="209" t="s">
        <v>763</v>
      </c>
      <c r="G130" s="210" t="s">
        <v>230</v>
      </c>
      <c r="H130" s="211">
        <v>10</v>
      </c>
      <c r="I130" s="212"/>
      <c r="J130" s="213">
        <f>ROUND(I130*H130,2)</f>
        <v>0</v>
      </c>
      <c r="K130" s="209" t="s">
        <v>151</v>
      </c>
      <c r="L130" s="41"/>
      <c r="M130" s="214" t="s">
        <v>1</v>
      </c>
      <c r="N130" s="215" t="s">
        <v>43</v>
      </c>
      <c r="O130" s="88"/>
      <c r="P130" s="216">
        <f>O130*H130</f>
        <v>0</v>
      </c>
      <c r="Q130" s="216">
        <v>0</v>
      </c>
      <c r="R130" s="216">
        <f>Q130*H130</f>
        <v>0</v>
      </c>
      <c r="S130" s="216">
        <v>0.44</v>
      </c>
      <c r="T130" s="217">
        <f>S130*H130</f>
        <v>4.4000000000000004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8" t="s">
        <v>161</v>
      </c>
      <c r="AT130" s="218" t="s">
        <v>147</v>
      </c>
      <c r="AU130" s="218" t="s">
        <v>88</v>
      </c>
      <c r="AY130" s="14" t="s">
        <v>144</v>
      </c>
      <c r="BE130" s="219">
        <f>IF(N130="základní",J130,0)</f>
        <v>0</v>
      </c>
      <c r="BF130" s="219">
        <f>IF(N130="snížená",J130,0)</f>
        <v>0</v>
      </c>
      <c r="BG130" s="219">
        <f>IF(N130="zákl. přenesená",J130,0)</f>
        <v>0</v>
      </c>
      <c r="BH130" s="219">
        <f>IF(N130="sníž. přenesená",J130,0)</f>
        <v>0</v>
      </c>
      <c r="BI130" s="219">
        <f>IF(N130="nulová",J130,0)</f>
        <v>0</v>
      </c>
      <c r="BJ130" s="14" t="s">
        <v>86</v>
      </c>
      <c r="BK130" s="219">
        <f>ROUND(I130*H130,2)</f>
        <v>0</v>
      </c>
      <c r="BL130" s="14" t="s">
        <v>161</v>
      </c>
      <c r="BM130" s="218" t="s">
        <v>764</v>
      </c>
    </row>
    <row r="131" s="2" customFormat="1" ht="16.5" customHeight="1">
      <c r="A131" s="35"/>
      <c r="B131" s="36"/>
      <c r="C131" s="207" t="s">
        <v>161</v>
      </c>
      <c r="D131" s="207" t="s">
        <v>147</v>
      </c>
      <c r="E131" s="208" t="s">
        <v>232</v>
      </c>
      <c r="F131" s="209" t="s">
        <v>233</v>
      </c>
      <c r="G131" s="210" t="s">
        <v>234</v>
      </c>
      <c r="H131" s="211">
        <v>5</v>
      </c>
      <c r="I131" s="212"/>
      <c r="J131" s="213">
        <f>ROUND(I131*H131,2)</f>
        <v>0</v>
      </c>
      <c r="K131" s="209" t="s">
        <v>151</v>
      </c>
      <c r="L131" s="41"/>
      <c r="M131" s="214" t="s">
        <v>1</v>
      </c>
      <c r="N131" s="215" t="s">
        <v>43</v>
      </c>
      <c r="O131" s="88"/>
      <c r="P131" s="216">
        <f>O131*H131</f>
        <v>0</v>
      </c>
      <c r="Q131" s="216">
        <v>0</v>
      </c>
      <c r="R131" s="216">
        <f>Q131*H131</f>
        <v>0</v>
      </c>
      <c r="S131" s="216">
        <v>0.20499999999999999</v>
      </c>
      <c r="T131" s="217">
        <f>S131*H131</f>
        <v>1.0249999999999999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18" t="s">
        <v>161</v>
      </c>
      <c r="AT131" s="218" t="s">
        <v>147</v>
      </c>
      <c r="AU131" s="218" t="s">
        <v>88</v>
      </c>
      <c r="AY131" s="14" t="s">
        <v>144</v>
      </c>
      <c r="BE131" s="219">
        <f>IF(N131="základní",J131,0)</f>
        <v>0</v>
      </c>
      <c r="BF131" s="219">
        <f>IF(N131="snížená",J131,0)</f>
        <v>0</v>
      </c>
      <c r="BG131" s="219">
        <f>IF(N131="zákl. přenesená",J131,0)</f>
        <v>0</v>
      </c>
      <c r="BH131" s="219">
        <f>IF(N131="sníž. přenesená",J131,0)</f>
        <v>0</v>
      </c>
      <c r="BI131" s="219">
        <f>IF(N131="nulová",J131,0)</f>
        <v>0</v>
      </c>
      <c r="BJ131" s="14" t="s">
        <v>86</v>
      </c>
      <c r="BK131" s="219">
        <f>ROUND(I131*H131,2)</f>
        <v>0</v>
      </c>
      <c r="BL131" s="14" t="s">
        <v>161</v>
      </c>
      <c r="BM131" s="218" t="s">
        <v>765</v>
      </c>
    </row>
    <row r="132" s="2" customFormat="1" ht="21.75" customHeight="1">
      <c r="A132" s="35"/>
      <c r="B132" s="36"/>
      <c r="C132" s="207" t="s">
        <v>143</v>
      </c>
      <c r="D132" s="207" t="s">
        <v>147</v>
      </c>
      <c r="E132" s="208" t="s">
        <v>245</v>
      </c>
      <c r="F132" s="209" t="s">
        <v>246</v>
      </c>
      <c r="G132" s="210" t="s">
        <v>247</v>
      </c>
      <c r="H132" s="211">
        <v>2.5</v>
      </c>
      <c r="I132" s="212"/>
      <c r="J132" s="213">
        <f>ROUND(I132*H132,2)</f>
        <v>0</v>
      </c>
      <c r="K132" s="209" t="s">
        <v>248</v>
      </c>
      <c r="L132" s="41"/>
      <c r="M132" s="214" t="s">
        <v>1</v>
      </c>
      <c r="N132" s="215" t="s">
        <v>43</v>
      </c>
      <c r="O132" s="88"/>
      <c r="P132" s="216">
        <f>O132*H132</f>
        <v>0</v>
      </c>
      <c r="Q132" s="216">
        <v>0</v>
      </c>
      <c r="R132" s="216">
        <f>Q132*H132</f>
        <v>0</v>
      </c>
      <c r="S132" s="216">
        <v>0</v>
      </c>
      <c r="T132" s="21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8" t="s">
        <v>161</v>
      </c>
      <c r="AT132" s="218" t="s">
        <v>147</v>
      </c>
      <c r="AU132" s="218" t="s">
        <v>88</v>
      </c>
      <c r="AY132" s="14" t="s">
        <v>144</v>
      </c>
      <c r="BE132" s="219">
        <f>IF(N132="základní",J132,0)</f>
        <v>0</v>
      </c>
      <c r="BF132" s="219">
        <f>IF(N132="snížená",J132,0)</f>
        <v>0</v>
      </c>
      <c r="BG132" s="219">
        <f>IF(N132="zákl. přenesená",J132,0)</f>
        <v>0</v>
      </c>
      <c r="BH132" s="219">
        <f>IF(N132="sníž. přenesená",J132,0)</f>
        <v>0</v>
      </c>
      <c r="BI132" s="219">
        <f>IF(N132="nulová",J132,0)</f>
        <v>0</v>
      </c>
      <c r="BJ132" s="14" t="s">
        <v>86</v>
      </c>
      <c r="BK132" s="219">
        <f>ROUND(I132*H132,2)</f>
        <v>0</v>
      </c>
      <c r="BL132" s="14" t="s">
        <v>161</v>
      </c>
      <c r="BM132" s="218" t="s">
        <v>440</v>
      </c>
    </row>
    <row r="133" s="2" customFormat="1" ht="24.15" customHeight="1">
      <c r="A133" s="35"/>
      <c r="B133" s="36"/>
      <c r="C133" s="207" t="s">
        <v>169</v>
      </c>
      <c r="D133" s="207" t="s">
        <v>147</v>
      </c>
      <c r="E133" s="208" t="s">
        <v>447</v>
      </c>
      <c r="F133" s="209" t="s">
        <v>448</v>
      </c>
      <c r="G133" s="210" t="s">
        <v>247</v>
      </c>
      <c r="H133" s="211">
        <v>88</v>
      </c>
      <c r="I133" s="212"/>
      <c r="J133" s="213">
        <f>ROUND(I133*H133,2)</f>
        <v>0</v>
      </c>
      <c r="K133" s="209" t="s">
        <v>274</v>
      </c>
      <c r="L133" s="41"/>
      <c r="M133" s="214" t="s">
        <v>1</v>
      </c>
      <c r="N133" s="215" t="s">
        <v>43</v>
      </c>
      <c r="O133" s="88"/>
      <c r="P133" s="216">
        <f>O133*H133</f>
        <v>0</v>
      </c>
      <c r="Q133" s="216">
        <v>0</v>
      </c>
      <c r="R133" s="216">
        <f>Q133*H133</f>
        <v>0</v>
      </c>
      <c r="S133" s="216">
        <v>0</v>
      </c>
      <c r="T133" s="21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8" t="s">
        <v>161</v>
      </c>
      <c r="AT133" s="218" t="s">
        <v>147</v>
      </c>
      <c r="AU133" s="218" t="s">
        <v>88</v>
      </c>
      <c r="AY133" s="14" t="s">
        <v>144</v>
      </c>
      <c r="BE133" s="219">
        <f>IF(N133="základní",J133,0)</f>
        <v>0</v>
      </c>
      <c r="BF133" s="219">
        <f>IF(N133="snížená",J133,0)</f>
        <v>0</v>
      </c>
      <c r="BG133" s="219">
        <f>IF(N133="zákl. přenesená",J133,0)</f>
        <v>0</v>
      </c>
      <c r="BH133" s="219">
        <f>IF(N133="sníž. přenesená",J133,0)</f>
        <v>0</v>
      </c>
      <c r="BI133" s="219">
        <f>IF(N133="nulová",J133,0)</f>
        <v>0</v>
      </c>
      <c r="BJ133" s="14" t="s">
        <v>86</v>
      </c>
      <c r="BK133" s="219">
        <f>ROUND(I133*H133,2)</f>
        <v>0</v>
      </c>
      <c r="BL133" s="14" t="s">
        <v>161</v>
      </c>
      <c r="BM133" s="218" t="s">
        <v>449</v>
      </c>
    </row>
    <row r="134" s="2" customFormat="1" ht="24.15" customHeight="1">
      <c r="A134" s="35"/>
      <c r="B134" s="36"/>
      <c r="C134" s="207" t="s">
        <v>174</v>
      </c>
      <c r="D134" s="207" t="s">
        <v>147</v>
      </c>
      <c r="E134" s="208" t="s">
        <v>450</v>
      </c>
      <c r="F134" s="209" t="s">
        <v>451</v>
      </c>
      <c r="G134" s="210" t="s">
        <v>247</v>
      </c>
      <c r="H134" s="211">
        <v>44</v>
      </c>
      <c r="I134" s="212"/>
      <c r="J134" s="213">
        <f>ROUND(I134*H134,2)</f>
        <v>0</v>
      </c>
      <c r="K134" s="209" t="s">
        <v>248</v>
      </c>
      <c r="L134" s="41"/>
      <c r="M134" s="214" t="s">
        <v>1</v>
      </c>
      <c r="N134" s="215" t="s">
        <v>43</v>
      </c>
      <c r="O134" s="88"/>
      <c r="P134" s="216">
        <f>O134*H134</f>
        <v>0</v>
      </c>
      <c r="Q134" s="216">
        <v>0</v>
      </c>
      <c r="R134" s="216">
        <f>Q134*H134</f>
        <v>0</v>
      </c>
      <c r="S134" s="216">
        <v>0</v>
      </c>
      <c r="T134" s="21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8" t="s">
        <v>161</v>
      </c>
      <c r="AT134" s="218" t="s">
        <v>147</v>
      </c>
      <c r="AU134" s="218" t="s">
        <v>88</v>
      </c>
      <c r="AY134" s="14" t="s">
        <v>144</v>
      </c>
      <c r="BE134" s="219">
        <f>IF(N134="základní",J134,0)</f>
        <v>0</v>
      </c>
      <c r="BF134" s="219">
        <f>IF(N134="snížená",J134,0)</f>
        <v>0</v>
      </c>
      <c r="BG134" s="219">
        <f>IF(N134="zákl. přenesená",J134,0)</f>
        <v>0</v>
      </c>
      <c r="BH134" s="219">
        <f>IF(N134="sníž. přenesená",J134,0)</f>
        <v>0</v>
      </c>
      <c r="BI134" s="219">
        <f>IF(N134="nulová",J134,0)</f>
        <v>0</v>
      </c>
      <c r="BJ134" s="14" t="s">
        <v>86</v>
      </c>
      <c r="BK134" s="219">
        <f>ROUND(I134*H134,2)</f>
        <v>0</v>
      </c>
      <c r="BL134" s="14" t="s">
        <v>161</v>
      </c>
      <c r="BM134" s="218" t="s">
        <v>452</v>
      </c>
    </row>
    <row r="135" s="2" customFormat="1" ht="33" customHeight="1">
      <c r="A135" s="35"/>
      <c r="B135" s="36"/>
      <c r="C135" s="207" t="s">
        <v>179</v>
      </c>
      <c r="D135" s="207" t="s">
        <v>147</v>
      </c>
      <c r="E135" s="208" t="s">
        <v>456</v>
      </c>
      <c r="F135" s="209" t="s">
        <v>457</v>
      </c>
      <c r="G135" s="210" t="s">
        <v>247</v>
      </c>
      <c r="H135" s="211">
        <v>2.5</v>
      </c>
      <c r="I135" s="212"/>
      <c r="J135" s="213">
        <f>ROUND(I135*H135,2)</f>
        <v>0</v>
      </c>
      <c r="K135" s="209" t="s">
        <v>274</v>
      </c>
      <c r="L135" s="41"/>
      <c r="M135" s="214" t="s">
        <v>1</v>
      </c>
      <c r="N135" s="215" t="s">
        <v>43</v>
      </c>
      <c r="O135" s="88"/>
      <c r="P135" s="216">
        <f>O135*H135</f>
        <v>0</v>
      </c>
      <c r="Q135" s="216">
        <v>0</v>
      </c>
      <c r="R135" s="216">
        <f>Q135*H135</f>
        <v>0</v>
      </c>
      <c r="S135" s="216">
        <v>0</v>
      </c>
      <c r="T135" s="21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8" t="s">
        <v>161</v>
      </c>
      <c r="AT135" s="218" t="s">
        <v>147</v>
      </c>
      <c r="AU135" s="218" t="s">
        <v>88</v>
      </c>
      <c r="AY135" s="14" t="s">
        <v>144</v>
      </c>
      <c r="BE135" s="219">
        <f>IF(N135="základní",J135,0)</f>
        <v>0</v>
      </c>
      <c r="BF135" s="219">
        <f>IF(N135="snížená",J135,0)</f>
        <v>0</v>
      </c>
      <c r="BG135" s="219">
        <f>IF(N135="zákl. přenesená",J135,0)</f>
        <v>0</v>
      </c>
      <c r="BH135" s="219">
        <f>IF(N135="sníž. přenesená",J135,0)</f>
        <v>0</v>
      </c>
      <c r="BI135" s="219">
        <f>IF(N135="nulová",J135,0)</f>
        <v>0</v>
      </c>
      <c r="BJ135" s="14" t="s">
        <v>86</v>
      </c>
      <c r="BK135" s="219">
        <f>ROUND(I135*H135,2)</f>
        <v>0</v>
      </c>
      <c r="BL135" s="14" t="s">
        <v>161</v>
      </c>
      <c r="BM135" s="218" t="s">
        <v>458</v>
      </c>
    </row>
    <row r="136" s="2" customFormat="1" ht="24.15" customHeight="1">
      <c r="A136" s="35"/>
      <c r="B136" s="36"/>
      <c r="C136" s="207" t="s">
        <v>183</v>
      </c>
      <c r="D136" s="207" t="s">
        <v>147</v>
      </c>
      <c r="E136" s="208" t="s">
        <v>766</v>
      </c>
      <c r="F136" s="209" t="s">
        <v>767</v>
      </c>
      <c r="G136" s="210" t="s">
        <v>230</v>
      </c>
      <c r="H136" s="211">
        <v>88</v>
      </c>
      <c r="I136" s="212"/>
      <c r="J136" s="213">
        <f>ROUND(I136*H136,2)</f>
        <v>0</v>
      </c>
      <c r="K136" s="209" t="s">
        <v>151</v>
      </c>
      <c r="L136" s="41"/>
      <c r="M136" s="214" t="s">
        <v>1</v>
      </c>
      <c r="N136" s="215" t="s">
        <v>43</v>
      </c>
      <c r="O136" s="88"/>
      <c r="P136" s="216">
        <f>O136*H136</f>
        <v>0</v>
      </c>
      <c r="Q136" s="216">
        <v>0.0011853600000000001</v>
      </c>
      <c r="R136" s="216">
        <f>Q136*H136</f>
        <v>0.10431168</v>
      </c>
      <c r="S136" s="216">
        <v>0</v>
      </c>
      <c r="T136" s="21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8" t="s">
        <v>161</v>
      </c>
      <c r="AT136" s="218" t="s">
        <v>147</v>
      </c>
      <c r="AU136" s="218" t="s">
        <v>88</v>
      </c>
      <c r="AY136" s="14" t="s">
        <v>144</v>
      </c>
      <c r="BE136" s="219">
        <f>IF(N136="základní",J136,0)</f>
        <v>0</v>
      </c>
      <c r="BF136" s="219">
        <f>IF(N136="snížená",J136,0)</f>
        <v>0</v>
      </c>
      <c r="BG136" s="219">
        <f>IF(N136="zákl. přenesená",J136,0)</f>
        <v>0</v>
      </c>
      <c r="BH136" s="219">
        <f>IF(N136="sníž. přenesená",J136,0)</f>
        <v>0</v>
      </c>
      <c r="BI136" s="219">
        <f>IF(N136="nulová",J136,0)</f>
        <v>0</v>
      </c>
      <c r="BJ136" s="14" t="s">
        <v>86</v>
      </c>
      <c r="BK136" s="219">
        <f>ROUND(I136*H136,2)</f>
        <v>0</v>
      </c>
      <c r="BL136" s="14" t="s">
        <v>161</v>
      </c>
      <c r="BM136" s="218" t="s">
        <v>768</v>
      </c>
    </row>
    <row r="137" s="2" customFormat="1" ht="24.15" customHeight="1">
      <c r="A137" s="35"/>
      <c r="B137" s="36"/>
      <c r="C137" s="207" t="s">
        <v>187</v>
      </c>
      <c r="D137" s="207" t="s">
        <v>147</v>
      </c>
      <c r="E137" s="208" t="s">
        <v>769</v>
      </c>
      <c r="F137" s="209" t="s">
        <v>770</v>
      </c>
      <c r="G137" s="210" t="s">
        <v>230</v>
      </c>
      <c r="H137" s="211">
        <v>88</v>
      </c>
      <c r="I137" s="212"/>
      <c r="J137" s="213">
        <f>ROUND(I137*H137,2)</f>
        <v>0</v>
      </c>
      <c r="K137" s="209" t="s">
        <v>151</v>
      </c>
      <c r="L137" s="41"/>
      <c r="M137" s="214" t="s">
        <v>1</v>
      </c>
      <c r="N137" s="215" t="s">
        <v>43</v>
      </c>
      <c r="O137" s="88"/>
      <c r="P137" s="216">
        <f>O137*H137</f>
        <v>0</v>
      </c>
      <c r="Q137" s="216">
        <v>0</v>
      </c>
      <c r="R137" s="216">
        <f>Q137*H137</f>
        <v>0</v>
      </c>
      <c r="S137" s="216">
        <v>0</v>
      </c>
      <c r="T137" s="21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18" t="s">
        <v>161</v>
      </c>
      <c r="AT137" s="218" t="s">
        <v>147</v>
      </c>
      <c r="AU137" s="218" t="s">
        <v>88</v>
      </c>
      <c r="AY137" s="14" t="s">
        <v>144</v>
      </c>
      <c r="BE137" s="219">
        <f>IF(N137="základní",J137,0)</f>
        <v>0</v>
      </c>
      <c r="BF137" s="219">
        <f>IF(N137="snížená",J137,0)</f>
        <v>0</v>
      </c>
      <c r="BG137" s="219">
        <f>IF(N137="zákl. přenesená",J137,0)</f>
        <v>0</v>
      </c>
      <c r="BH137" s="219">
        <f>IF(N137="sníž. přenesená",J137,0)</f>
        <v>0</v>
      </c>
      <c r="BI137" s="219">
        <f>IF(N137="nulová",J137,0)</f>
        <v>0</v>
      </c>
      <c r="BJ137" s="14" t="s">
        <v>86</v>
      </c>
      <c r="BK137" s="219">
        <f>ROUND(I137*H137,2)</f>
        <v>0</v>
      </c>
      <c r="BL137" s="14" t="s">
        <v>161</v>
      </c>
      <c r="BM137" s="218" t="s">
        <v>771</v>
      </c>
    </row>
    <row r="138" s="2" customFormat="1" ht="24.15" customHeight="1">
      <c r="A138" s="35"/>
      <c r="B138" s="36"/>
      <c r="C138" s="207" t="s">
        <v>191</v>
      </c>
      <c r="D138" s="207" t="s">
        <v>147</v>
      </c>
      <c r="E138" s="208" t="s">
        <v>772</v>
      </c>
      <c r="F138" s="209" t="s">
        <v>773</v>
      </c>
      <c r="G138" s="210" t="s">
        <v>247</v>
      </c>
      <c r="H138" s="211">
        <v>90.5</v>
      </c>
      <c r="I138" s="212"/>
      <c r="J138" s="213">
        <f>ROUND(I138*H138,2)</f>
        <v>0</v>
      </c>
      <c r="K138" s="209" t="s">
        <v>274</v>
      </c>
      <c r="L138" s="41"/>
      <c r="M138" s="214" t="s">
        <v>1</v>
      </c>
      <c r="N138" s="215" t="s">
        <v>43</v>
      </c>
      <c r="O138" s="88"/>
      <c r="P138" s="216">
        <f>O138*H138</f>
        <v>0</v>
      </c>
      <c r="Q138" s="216">
        <v>0</v>
      </c>
      <c r="R138" s="216">
        <f>Q138*H138</f>
        <v>0</v>
      </c>
      <c r="S138" s="216">
        <v>0</v>
      </c>
      <c r="T138" s="21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8" t="s">
        <v>161</v>
      </c>
      <c r="AT138" s="218" t="s">
        <v>147</v>
      </c>
      <c r="AU138" s="218" t="s">
        <v>88</v>
      </c>
      <c r="AY138" s="14" t="s">
        <v>144</v>
      </c>
      <c r="BE138" s="219">
        <f>IF(N138="základní",J138,0)</f>
        <v>0</v>
      </c>
      <c r="BF138" s="219">
        <f>IF(N138="snížená",J138,0)</f>
        <v>0</v>
      </c>
      <c r="BG138" s="219">
        <f>IF(N138="zákl. přenesená",J138,0)</f>
        <v>0</v>
      </c>
      <c r="BH138" s="219">
        <f>IF(N138="sníž. přenesená",J138,0)</f>
        <v>0</v>
      </c>
      <c r="BI138" s="219">
        <f>IF(N138="nulová",J138,0)</f>
        <v>0</v>
      </c>
      <c r="BJ138" s="14" t="s">
        <v>86</v>
      </c>
      <c r="BK138" s="219">
        <f>ROUND(I138*H138,2)</f>
        <v>0</v>
      </c>
      <c r="BL138" s="14" t="s">
        <v>161</v>
      </c>
      <c r="BM138" s="218" t="s">
        <v>774</v>
      </c>
    </row>
    <row r="139" s="2" customFormat="1" ht="21.75" customHeight="1">
      <c r="A139" s="35"/>
      <c r="B139" s="36"/>
      <c r="C139" s="207" t="s">
        <v>197</v>
      </c>
      <c r="D139" s="207" t="s">
        <v>147</v>
      </c>
      <c r="E139" s="208" t="s">
        <v>775</v>
      </c>
      <c r="F139" s="209" t="s">
        <v>776</v>
      </c>
      <c r="G139" s="210" t="s">
        <v>247</v>
      </c>
      <c r="H139" s="211">
        <v>90.5</v>
      </c>
      <c r="I139" s="212"/>
      <c r="J139" s="213">
        <f>ROUND(I139*H139,2)</f>
        <v>0</v>
      </c>
      <c r="K139" s="209" t="s">
        <v>274</v>
      </c>
      <c r="L139" s="41"/>
      <c r="M139" s="214" t="s">
        <v>1</v>
      </c>
      <c r="N139" s="215" t="s">
        <v>43</v>
      </c>
      <c r="O139" s="88"/>
      <c r="P139" s="216">
        <f>O139*H139</f>
        <v>0</v>
      </c>
      <c r="Q139" s="216">
        <v>0</v>
      </c>
      <c r="R139" s="216">
        <f>Q139*H139</f>
        <v>0</v>
      </c>
      <c r="S139" s="216">
        <v>0</v>
      </c>
      <c r="T139" s="21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8" t="s">
        <v>161</v>
      </c>
      <c r="AT139" s="218" t="s">
        <v>147</v>
      </c>
      <c r="AU139" s="218" t="s">
        <v>88</v>
      </c>
      <c r="AY139" s="14" t="s">
        <v>144</v>
      </c>
      <c r="BE139" s="219">
        <f>IF(N139="základní",J139,0)</f>
        <v>0</v>
      </c>
      <c r="BF139" s="219">
        <f>IF(N139="snížená",J139,0)</f>
        <v>0</v>
      </c>
      <c r="BG139" s="219">
        <f>IF(N139="zákl. přenesená",J139,0)</f>
        <v>0</v>
      </c>
      <c r="BH139" s="219">
        <f>IF(N139="sníž. přenesená",J139,0)</f>
        <v>0</v>
      </c>
      <c r="BI139" s="219">
        <f>IF(N139="nulová",J139,0)</f>
        <v>0</v>
      </c>
      <c r="BJ139" s="14" t="s">
        <v>86</v>
      </c>
      <c r="BK139" s="219">
        <f>ROUND(I139*H139,2)</f>
        <v>0</v>
      </c>
      <c r="BL139" s="14" t="s">
        <v>161</v>
      </c>
      <c r="BM139" s="218" t="s">
        <v>777</v>
      </c>
    </row>
    <row r="140" s="2" customFormat="1" ht="24.15" customHeight="1">
      <c r="A140" s="35"/>
      <c r="B140" s="36"/>
      <c r="C140" s="207" t="s">
        <v>201</v>
      </c>
      <c r="D140" s="207" t="s">
        <v>147</v>
      </c>
      <c r="E140" s="208" t="s">
        <v>466</v>
      </c>
      <c r="F140" s="209" t="s">
        <v>467</v>
      </c>
      <c r="G140" s="210" t="s">
        <v>247</v>
      </c>
      <c r="H140" s="211">
        <v>6.8179999999999996</v>
      </c>
      <c r="I140" s="212"/>
      <c r="J140" s="213">
        <f>ROUND(I140*H140,2)</f>
        <v>0</v>
      </c>
      <c r="K140" s="209" t="s">
        <v>248</v>
      </c>
      <c r="L140" s="41"/>
      <c r="M140" s="214" t="s">
        <v>1</v>
      </c>
      <c r="N140" s="215" t="s">
        <v>43</v>
      </c>
      <c r="O140" s="88"/>
      <c r="P140" s="216">
        <f>O140*H140</f>
        <v>0</v>
      </c>
      <c r="Q140" s="216">
        <v>0</v>
      </c>
      <c r="R140" s="216">
        <f>Q140*H140</f>
        <v>0</v>
      </c>
      <c r="S140" s="216">
        <v>0</v>
      </c>
      <c r="T140" s="21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8" t="s">
        <v>161</v>
      </c>
      <c r="AT140" s="218" t="s">
        <v>147</v>
      </c>
      <c r="AU140" s="218" t="s">
        <v>88</v>
      </c>
      <c r="AY140" s="14" t="s">
        <v>144</v>
      </c>
      <c r="BE140" s="219">
        <f>IF(N140="základní",J140,0)</f>
        <v>0</v>
      </c>
      <c r="BF140" s="219">
        <f>IF(N140="snížená",J140,0)</f>
        <v>0</v>
      </c>
      <c r="BG140" s="219">
        <f>IF(N140="zákl. přenesená",J140,0)</f>
        <v>0</v>
      </c>
      <c r="BH140" s="219">
        <f>IF(N140="sníž. přenesená",J140,0)</f>
        <v>0</v>
      </c>
      <c r="BI140" s="219">
        <f>IF(N140="nulová",J140,0)</f>
        <v>0</v>
      </c>
      <c r="BJ140" s="14" t="s">
        <v>86</v>
      </c>
      <c r="BK140" s="219">
        <f>ROUND(I140*H140,2)</f>
        <v>0</v>
      </c>
      <c r="BL140" s="14" t="s">
        <v>161</v>
      </c>
      <c r="BM140" s="218" t="s">
        <v>468</v>
      </c>
    </row>
    <row r="141" s="2" customFormat="1" ht="16.5" customHeight="1">
      <c r="A141" s="35"/>
      <c r="B141" s="36"/>
      <c r="C141" s="207" t="s">
        <v>205</v>
      </c>
      <c r="D141" s="207" t="s">
        <v>147</v>
      </c>
      <c r="E141" s="208" t="s">
        <v>276</v>
      </c>
      <c r="F141" s="209" t="s">
        <v>277</v>
      </c>
      <c r="G141" s="210" t="s">
        <v>247</v>
      </c>
      <c r="H141" s="211">
        <v>6.8179999999999996</v>
      </c>
      <c r="I141" s="212"/>
      <c r="J141" s="213">
        <f>ROUND(I141*H141,2)</f>
        <v>0</v>
      </c>
      <c r="K141" s="209" t="s">
        <v>151</v>
      </c>
      <c r="L141" s="41"/>
      <c r="M141" s="214" t="s">
        <v>1</v>
      </c>
      <c r="N141" s="215" t="s">
        <v>43</v>
      </c>
      <c r="O141" s="88"/>
      <c r="P141" s="216">
        <f>O141*H141</f>
        <v>0</v>
      </c>
      <c r="Q141" s="216">
        <v>0</v>
      </c>
      <c r="R141" s="216">
        <f>Q141*H141</f>
        <v>0</v>
      </c>
      <c r="S141" s="216">
        <v>0</v>
      </c>
      <c r="T141" s="21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18" t="s">
        <v>161</v>
      </c>
      <c r="AT141" s="218" t="s">
        <v>147</v>
      </c>
      <c r="AU141" s="218" t="s">
        <v>88</v>
      </c>
      <c r="AY141" s="14" t="s">
        <v>144</v>
      </c>
      <c r="BE141" s="219">
        <f>IF(N141="základní",J141,0)</f>
        <v>0</v>
      </c>
      <c r="BF141" s="219">
        <f>IF(N141="snížená",J141,0)</f>
        <v>0</v>
      </c>
      <c r="BG141" s="219">
        <f>IF(N141="zákl. přenesená",J141,0)</f>
        <v>0</v>
      </c>
      <c r="BH141" s="219">
        <f>IF(N141="sníž. přenesená",J141,0)</f>
        <v>0</v>
      </c>
      <c r="BI141" s="219">
        <f>IF(N141="nulová",J141,0)</f>
        <v>0</v>
      </c>
      <c r="BJ141" s="14" t="s">
        <v>86</v>
      </c>
      <c r="BK141" s="219">
        <f>ROUND(I141*H141,2)</f>
        <v>0</v>
      </c>
      <c r="BL141" s="14" t="s">
        <v>161</v>
      </c>
      <c r="BM141" s="218" t="s">
        <v>469</v>
      </c>
    </row>
    <row r="142" s="2" customFormat="1" ht="24.15" customHeight="1">
      <c r="A142" s="35"/>
      <c r="B142" s="36"/>
      <c r="C142" s="207" t="s">
        <v>8</v>
      </c>
      <c r="D142" s="207" t="s">
        <v>147</v>
      </c>
      <c r="E142" s="208" t="s">
        <v>470</v>
      </c>
      <c r="F142" s="209" t="s">
        <v>471</v>
      </c>
      <c r="G142" s="210" t="s">
        <v>281</v>
      </c>
      <c r="H142" s="211">
        <v>12.272</v>
      </c>
      <c r="I142" s="212"/>
      <c r="J142" s="213">
        <f>ROUND(I142*H142,2)</f>
        <v>0</v>
      </c>
      <c r="K142" s="209" t="s">
        <v>248</v>
      </c>
      <c r="L142" s="41"/>
      <c r="M142" s="214" t="s">
        <v>1</v>
      </c>
      <c r="N142" s="215" t="s">
        <v>43</v>
      </c>
      <c r="O142" s="88"/>
      <c r="P142" s="216">
        <f>O142*H142</f>
        <v>0</v>
      </c>
      <c r="Q142" s="216">
        <v>0</v>
      </c>
      <c r="R142" s="216">
        <f>Q142*H142</f>
        <v>0</v>
      </c>
      <c r="S142" s="216">
        <v>0</v>
      </c>
      <c r="T142" s="21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8" t="s">
        <v>161</v>
      </c>
      <c r="AT142" s="218" t="s">
        <v>147</v>
      </c>
      <c r="AU142" s="218" t="s">
        <v>88</v>
      </c>
      <c r="AY142" s="14" t="s">
        <v>144</v>
      </c>
      <c r="BE142" s="219">
        <f>IF(N142="základní",J142,0)</f>
        <v>0</v>
      </c>
      <c r="BF142" s="219">
        <f>IF(N142="snížená",J142,0)</f>
        <v>0</v>
      </c>
      <c r="BG142" s="219">
        <f>IF(N142="zákl. přenesená",J142,0)</f>
        <v>0</v>
      </c>
      <c r="BH142" s="219">
        <f>IF(N142="sníž. přenesená",J142,0)</f>
        <v>0</v>
      </c>
      <c r="BI142" s="219">
        <f>IF(N142="nulová",J142,0)</f>
        <v>0</v>
      </c>
      <c r="BJ142" s="14" t="s">
        <v>86</v>
      </c>
      <c r="BK142" s="219">
        <f>ROUND(I142*H142,2)</f>
        <v>0</v>
      </c>
      <c r="BL142" s="14" t="s">
        <v>161</v>
      </c>
      <c r="BM142" s="218" t="s">
        <v>472</v>
      </c>
    </row>
    <row r="143" s="2" customFormat="1" ht="24.15" customHeight="1">
      <c r="A143" s="35"/>
      <c r="B143" s="36"/>
      <c r="C143" s="207" t="s">
        <v>213</v>
      </c>
      <c r="D143" s="207" t="s">
        <v>147</v>
      </c>
      <c r="E143" s="208" t="s">
        <v>284</v>
      </c>
      <c r="F143" s="209" t="s">
        <v>285</v>
      </c>
      <c r="G143" s="210" t="s">
        <v>247</v>
      </c>
      <c r="H143" s="211">
        <v>83.682000000000002</v>
      </c>
      <c r="I143" s="212"/>
      <c r="J143" s="213">
        <f>ROUND(I143*H143,2)</f>
        <v>0</v>
      </c>
      <c r="K143" s="209" t="s">
        <v>151</v>
      </c>
      <c r="L143" s="41"/>
      <c r="M143" s="214" t="s">
        <v>1</v>
      </c>
      <c r="N143" s="215" t="s">
        <v>43</v>
      </c>
      <c r="O143" s="88"/>
      <c r="P143" s="216">
        <f>O143*H143</f>
        <v>0</v>
      </c>
      <c r="Q143" s="216">
        <v>0</v>
      </c>
      <c r="R143" s="216">
        <f>Q143*H143</f>
        <v>0</v>
      </c>
      <c r="S143" s="216">
        <v>0</v>
      </c>
      <c r="T143" s="21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18" t="s">
        <v>161</v>
      </c>
      <c r="AT143" s="218" t="s">
        <v>147</v>
      </c>
      <c r="AU143" s="218" t="s">
        <v>88</v>
      </c>
      <c r="AY143" s="14" t="s">
        <v>144</v>
      </c>
      <c r="BE143" s="219">
        <f>IF(N143="základní",J143,0)</f>
        <v>0</v>
      </c>
      <c r="BF143" s="219">
        <f>IF(N143="snížená",J143,0)</f>
        <v>0</v>
      </c>
      <c r="BG143" s="219">
        <f>IF(N143="zákl. přenesená",J143,0)</f>
        <v>0</v>
      </c>
      <c r="BH143" s="219">
        <f>IF(N143="sníž. přenesená",J143,0)</f>
        <v>0</v>
      </c>
      <c r="BI143" s="219">
        <f>IF(N143="nulová",J143,0)</f>
        <v>0</v>
      </c>
      <c r="BJ143" s="14" t="s">
        <v>86</v>
      </c>
      <c r="BK143" s="219">
        <f>ROUND(I143*H143,2)</f>
        <v>0</v>
      </c>
      <c r="BL143" s="14" t="s">
        <v>161</v>
      </c>
      <c r="BM143" s="218" t="s">
        <v>482</v>
      </c>
    </row>
    <row r="144" s="2" customFormat="1" ht="21.75" customHeight="1">
      <c r="A144" s="35"/>
      <c r="B144" s="36"/>
      <c r="C144" s="207" t="s">
        <v>283</v>
      </c>
      <c r="D144" s="207" t="s">
        <v>147</v>
      </c>
      <c r="E144" s="208" t="s">
        <v>288</v>
      </c>
      <c r="F144" s="209" t="s">
        <v>289</v>
      </c>
      <c r="G144" s="210" t="s">
        <v>230</v>
      </c>
      <c r="H144" s="211">
        <v>10</v>
      </c>
      <c r="I144" s="212"/>
      <c r="J144" s="213">
        <f>ROUND(I144*H144,2)</f>
        <v>0</v>
      </c>
      <c r="K144" s="209" t="s">
        <v>274</v>
      </c>
      <c r="L144" s="41"/>
      <c r="M144" s="214" t="s">
        <v>1</v>
      </c>
      <c r="N144" s="215" t="s">
        <v>43</v>
      </c>
      <c r="O144" s="88"/>
      <c r="P144" s="216">
        <f>O144*H144</f>
        <v>0</v>
      </c>
      <c r="Q144" s="216">
        <v>0</v>
      </c>
      <c r="R144" s="216">
        <f>Q144*H144</f>
        <v>0</v>
      </c>
      <c r="S144" s="216">
        <v>0</v>
      </c>
      <c r="T144" s="21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8" t="s">
        <v>161</v>
      </c>
      <c r="AT144" s="218" t="s">
        <v>147</v>
      </c>
      <c r="AU144" s="218" t="s">
        <v>88</v>
      </c>
      <c r="AY144" s="14" t="s">
        <v>144</v>
      </c>
      <c r="BE144" s="219">
        <f>IF(N144="základní",J144,0)</f>
        <v>0</v>
      </c>
      <c r="BF144" s="219">
        <f>IF(N144="snížená",J144,0)</f>
        <v>0</v>
      </c>
      <c r="BG144" s="219">
        <f>IF(N144="zákl. přenesená",J144,0)</f>
        <v>0</v>
      </c>
      <c r="BH144" s="219">
        <f>IF(N144="sníž. přenesená",J144,0)</f>
        <v>0</v>
      </c>
      <c r="BI144" s="219">
        <f>IF(N144="nulová",J144,0)</f>
        <v>0</v>
      </c>
      <c r="BJ144" s="14" t="s">
        <v>86</v>
      </c>
      <c r="BK144" s="219">
        <f>ROUND(I144*H144,2)</f>
        <v>0</v>
      </c>
      <c r="BL144" s="14" t="s">
        <v>161</v>
      </c>
      <c r="BM144" s="218" t="s">
        <v>778</v>
      </c>
    </row>
    <row r="145" s="2" customFormat="1" ht="37.8" customHeight="1">
      <c r="A145" s="35"/>
      <c r="B145" s="36"/>
      <c r="C145" s="207" t="s">
        <v>287</v>
      </c>
      <c r="D145" s="207" t="s">
        <v>147</v>
      </c>
      <c r="E145" s="208" t="s">
        <v>292</v>
      </c>
      <c r="F145" s="209" t="s">
        <v>293</v>
      </c>
      <c r="G145" s="210" t="s">
        <v>230</v>
      </c>
      <c r="H145" s="211">
        <v>25</v>
      </c>
      <c r="I145" s="212"/>
      <c r="J145" s="213">
        <f>ROUND(I145*H145,2)</f>
        <v>0</v>
      </c>
      <c r="K145" s="209" t="s">
        <v>151</v>
      </c>
      <c r="L145" s="41"/>
      <c r="M145" s="214" t="s">
        <v>1</v>
      </c>
      <c r="N145" s="215" t="s">
        <v>43</v>
      </c>
      <c r="O145" s="88"/>
      <c r="P145" s="216">
        <f>O145*H145</f>
        <v>0</v>
      </c>
      <c r="Q145" s="216">
        <v>0</v>
      </c>
      <c r="R145" s="216">
        <f>Q145*H145</f>
        <v>0</v>
      </c>
      <c r="S145" s="216">
        <v>0</v>
      </c>
      <c r="T145" s="21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8" t="s">
        <v>161</v>
      </c>
      <c r="AT145" s="218" t="s">
        <v>147</v>
      </c>
      <c r="AU145" s="218" t="s">
        <v>88</v>
      </c>
      <c r="AY145" s="14" t="s">
        <v>144</v>
      </c>
      <c r="BE145" s="219">
        <f>IF(N145="základní",J145,0)</f>
        <v>0</v>
      </c>
      <c r="BF145" s="219">
        <f>IF(N145="snížená",J145,0)</f>
        <v>0</v>
      </c>
      <c r="BG145" s="219">
        <f>IF(N145="zákl. přenesená",J145,0)</f>
        <v>0</v>
      </c>
      <c r="BH145" s="219">
        <f>IF(N145="sníž. přenesená",J145,0)</f>
        <v>0</v>
      </c>
      <c r="BI145" s="219">
        <f>IF(N145="nulová",J145,0)</f>
        <v>0</v>
      </c>
      <c r="BJ145" s="14" t="s">
        <v>86</v>
      </c>
      <c r="BK145" s="219">
        <f>ROUND(I145*H145,2)</f>
        <v>0</v>
      </c>
      <c r="BL145" s="14" t="s">
        <v>161</v>
      </c>
      <c r="BM145" s="218" t="s">
        <v>486</v>
      </c>
    </row>
    <row r="146" s="2" customFormat="1" ht="24.15" customHeight="1">
      <c r="A146" s="35"/>
      <c r="B146" s="36"/>
      <c r="C146" s="207" t="s">
        <v>291</v>
      </c>
      <c r="D146" s="207" t="s">
        <v>147</v>
      </c>
      <c r="E146" s="208" t="s">
        <v>487</v>
      </c>
      <c r="F146" s="209" t="s">
        <v>488</v>
      </c>
      <c r="G146" s="210" t="s">
        <v>230</v>
      </c>
      <c r="H146" s="211">
        <v>25</v>
      </c>
      <c r="I146" s="212"/>
      <c r="J146" s="213">
        <f>ROUND(I146*H146,2)</f>
        <v>0</v>
      </c>
      <c r="K146" s="209" t="s">
        <v>274</v>
      </c>
      <c r="L146" s="41"/>
      <c r="M146" s="214" t="s">
        <v>1</v>
      </c>
      <c r="N146" s="215" t="s">
        <v>43</v>
      </c>
      <c r="O146" s="88"/>
      <c r="P146" s="216">
        <f>O146*H146</f>
        <v>0</v>
      </c>
      <c r="Q146" s="216">
        <v>0</v>
      </c>
      <c r="R146" s="216">
        <f>Q146*H146</f>
        <v>0</v>
      </c>
      <c r="S146" s="216">
        <v>0</v>
      </c>
      <c r="T146" s="21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8" t="s">
        <v>161</v>
      </c>
      <c r="AT146" s="218" t="s">
        <v>147</v>
      </c>
      <c r="AU146" s="218" t="s">
        <v>88</v>
      </c>
      <c r="AY146" s="14" t="s">
        <v>144</v>
      </c>
      <c r="BE146" s="219">
        <f>IF(N146="základní",J146,0)</f>
        <v>0</v>
      </c>
      <c r="BF146" s="219">
        <f>IF(N146="snížená",J146,0)</f>
        <v>0</v>
      </c>
      <c r="BG146" s="219">
        <f>IF(N146="zákl. přenesená",J146,0)</f>
        <v>0</v>
      </c>
      <c r="BH146" s="219">
        <f>IF(N146="sníž. přenesená",J146,0)</f>
        <v>0</v>
      </c>
      <c r="BI146" s="219">
        <f>IF(N146="nulová",J146,0)</f>
        <v>0</v>
      </c>
      <c r="BJ146" s="14" t="s">
        <v>86</v>
      </c>
      <c r="BK146" s="219">
        <f>ROUND(I146*H146,2)</f>
        <v>0</v>
      </c>
      <c r="BL146" s="14" t="s">
        <v>161</v>
      </c>
      <c r="BM146" s="218" t="s">
        <v>489</v>
      </c>
    </row>
    <row r="147" s="2" customFormat="1" ht="24.15" customHeight="1">
      <c r="A147" s="35"/>
      <c r="B147" s="36"/>
      <c r="C147" s="207" t="s">
        <v>295</v>
      </c>
      <c r="D147" s="207" t="s">
        <v>147</v>
      </c>
      <c r="E147" s="208" t="s">
        <v>490</v>
      </c>
      <c r="F147" s="209" t="s">
        <v>491</v>
      </c>
      <c r="G147" s="210" t="s">
        <v>230</v>
      </c>
      <c r="H147" s="211">
        <v>25</v>
      </c>
      <c r="I147" s="212"/>
      <c r="J147" s="213">
        <f>ROUND(I147*H147,2)</f>
        <v>0</v>
      </c>
      <c r="K147" s="209" t="s">
        <v>151</v>
      </c>
      <c r="L147" s="41"/>
      <c r="M147" s="214" t="s">
        <v>1</v>
      </c>
      <c r="N147" s="215" t="s">
        <v>43</v>
      </c>
      <c r="O147" s="88"/>
      <c r="P147" s="216">
        <f>O147*H147</f>
        <v>0</v>
      </c>
      <c r="Q147" s="216">
        <v>0</v>
      </c>
      <c r="R147" s="216">
        <f>Q147*H147</f>
        <v>0</v>
      </c>
      <c r="S147" s="216">
        <v>0</v>
      </c>
      <c r="T147" s="21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8" t="s">
        <v>161</v>
      </c>
      <c r="AT147" s="218" t="s">
        <v>147</v>
      </c>
      <c r="AU147" s="218" t="s">
        <v>88</v>
      </c>
      <c r="AY147" s="14" t="s">
        <v>144</v>
      </c>
      <c r="BE147" s="219">
        <f>IF(N147="základní",J147,0)</f>
        <v>0</v>
      </c>
      <c r="BF147" s="219">
        <f>IF(N147="snížená",J147,0)</f>
        <v>0</v>
      </c>
      <c r="BG147" s="219">
        <f>IF(N147="zákl. přenesená",J147,0)</f>
        <v>0</v>
      </c>
      <c r="BH147" s="219">
        <f>IF(N147="sníž. přenesená",J147,0)</f>
        <v>0</v>
      </c>
      <c r="BI147" s="219">
        <f>IF(N147="nulová",J147,0)</f>
        <v>0</v>
      </c>
      <c r="BJ147" s="14" t="s">
        <v>86</v>
      </c>
      <c r="BK147" s="219">
        <f>ROUND(I147*H147,2)</f>
        <v>0</v>
      </c>
      <c r="BL147" s="14" t="s">
        <v>161</v>
      </c>
      <c r="BM147" s="218" t="s">
        <v>492</v>
      </c>
    </row>
    <row r="148" s="2" customFormat="1" ht="16.5" customHeight="1">
      <c r="A148" s="35"/>
      <c r="B148" s="36"/>
      <c r="C148" s="233" t="s">
        <v>7</v>
      </c>
      <c r="D148" s="233" t="s">
        <v>307</v>
      </c>
      <c r="E148" s="234" t="s">
        <v>493</v>
      </c>
      <c r="F148" s="235" t="s">
        <v>494</v>
      </c>
      <c r="G148" s="236" t="s">
        <v>310</v>
      </c>
      <c r="H148" s="237">
        <v>2</v>
      </c>
      <c r="I148" s="238"/>
      <c r="J148" s="239">
        <f>ROUND(I148*H148,2)</f>
        <v>0</v>
      </c>
      <c r="K148" s="235" t="s">
        <v>248</v>
      </c>
      <c r="L148" s="240"/>
      <c r="M148" s="241" t="s">
        <v>1</v>
      </c>
      <c r="N148" s="242" t="s">
        <v>43</v>
      </c>
      <c r="O148" s="88"/>
      <c r="P148" s="216">
        <f>O148*H148</f>
        <v>0</v>
      </c>
      <c r="Q148" s="216">
        <v>0.001</v>
      </c>
      <c r="R148" s="216">
        <f>Q148*H148</f>
        <v>0.002</v>
      </c>
      <c r="S148" s="216">
        <v>0</v>
      </c>
      <c r="T148" s="21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8" t="s">
        <v>179</v>
      </c>
      <c r="AT148" s="218" t="s">
        <v>307</v>
      </c>
      <c r="AU148" s="218" t="s">
        <v>88</v>
      </c>
      <c r="AY148" s="14" t="s">
        <v>144</v>
      </c>
      <c r="BE148" s="219">
        <f>IF(N148="základní",J148,0)</f>
        <v>0</v>
      </c>
      <c r="BF148" s="219">
        <f>IF(N148="snížená",J148,0)</f>
        <v>0</v>
      </c>
      <c r="BG148" s="219">
        <f>IF(N148="zákl. přenesená",J148,0)</f>
        <v>0</v>
      </c>
      <c r="BH148" s="219">
        <f>IF(N148="sníž. přenesená",J148,0)</f>
        <v>0</v>
      </c>
      <c r="BI148" s="219">
        <f>IF(N148="nulová",J148,0)</f>
        <v>0</v>
      </c>
      <c r="BJ148" s="14" t="s">
        <v>86</v>
      </c>
      <c r="BK148" s="219">
        <f>ROUND(I148*H148,2)</f>
        <v>0</v>
      </c>
      <c r="BL148" s="14" t="s">
        <v>161</v>
      </c>
      <c r="BM148" s="218" t="s">
        <v>495</v>
      </c>
    </row>
    <row r="149" s="11" customFormat="1" ht="22.8" customHeight="1">
      <c r="A149" s="11"/>
      <c r="B149" s="193"/>
      <c r="C149" s="194"/>
      <c r="D149" s="195" t="s">
        <v>77</v>
      </c>
      <c r="E149" s="231" t="s">
        <v>157</v>
      </c>
      <c r="F149" s="231" t="s">
        <v>779</v>
      </c>
      <c r="G149" s="194"/>
      <c r="H149" s="194"/>
      <c r="I149" s="197"/>
      <c r="J149" s="232">
        <f>BK149</f>
        <v>0</v>
      </c>
      <c r="K149" s="194"/>
      <c r="L149" s="199"/>
      <c r="M149" s="200"/>
      <c r="N149" s="201"/>
      <c r="O149" s="201"/>
      <c r="P149" s="202">
        <f>SUM(P150:P152)</f>
        <v>0</v>
      </c>
      <c r="Q149" s="201"/>
      <c r="R149" s="202">
        <f>SUM(R150:R152)</f>
        <v>0</v>
      </c>
      <c r="S149" s="201"/>
      <c r="T149" s="203">
        <f>SUM(T150:T152)</f>
        <v>10.363199999999999</v>
      </c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R149" s="204" t="s">
        <v>86</v>
      </c>
      <c r="AT149" s="205" t="s">
        <v>77</v>
      </c>
      <c r="AU149" s="205" t="s">
        <v>86</v>
      </c>
      <c r="AY149" s="204" t="s">
        <v>144</v>
      </c>
      <c r="BK149" s="206">
        <f>SUM(BK150:BK152)</f>
        <v>0</v>
      </c>
    </row>
    <row r="150" s="2" customFormat="1" ht="24.15" customHeight="1">
      <c r="A150" s="35"/>
      <c r="B150" s="36"/>
      <c r="C150" s="207" t="s">
        <v>302</v>
      </c>
      <c r="D150" s="207" t="s">
        <v>147</v>
      </c>
      <c r="E150" s="208" t="s">
        <v>780</v>
      </c>
      <c r="F150" s="209" t="s">
        <v>781</v>
      </c>
      <c r="G150" s="210" t="s">
        <v>247</v>
      </c>
      <c r="H150" s="211">
        <v>4.3179999999999996</v>
      </c>
      <c r="I150" s="212"/>
      <c r="J150" s="213">
        <f>ROUND(I150*H150,2)</f>
        <v>0</v>
      </c>
      <c r="K150" s="209" t="s">
        <v>151</v>
      </c>
      <c r="L150" s="41"/>
      <c r="M150" s="214" t="s">
        <v>1</v>
      </c>
      <c r="N150" s="215" t="s">
        <v>43</v>
      </c>
      <c r="O150" s="88"/>
      <c r="P150" s="216">
        <f>O150*H150</f>
        <v>0</v>
      </c>
      <c r="Q150" s="216">
        <v>0</v>
      </c>
      <c r="R150" s="216">
        <f>Q150*H150</f>
        <v>0</v>
      </c>
      <c r="S150" s="216">
        <v>2.3999999999999999</v>
      </c>
      <c r="T150" s="217">
        <f>S150*H150</f>
        <v>10.363199999999999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8" t="s">
        <v>161</v>
      </c>
      <c r="AT150" s="218" t="s">
        <v>147</v>
      </c>
      <c r="AU150" s="218" t="s">
        <v>88</v>
      </c>
      <c r="AY150" s="14" t="s">
        <v>144</v>
      </c>
      <c r="BE150" s="219">
        <f>IF(N150="základní",J150,0)</f>
        <v>0</v>
      </c>
      <c r="BF150" s="219">
        <f>IF(N150="snížená",J150,0)</f>
        <v>0</v>
      </c>
      <c r="BG150" s="219">
        <f>IF(N150="zákl. přenesená",J150,0)</f>
        <v>0</v>
      </c>
      <c r="BH150" s="219">
        <f>IF(N150="sníž. přenesená",J150,0)</f>
        <v>0</v>
      </c>
      <c r="BI150" s="219">
        <f>IF(N150="nulová",J150,0)</f>
        <v>0</v>
      </c>
      <c r="BJ150" s="14" t="s">
        <v>86</v>
      </c>
      <c r="BK150" s="219">
        <f>ROUND(I150*H150,2)</f>
        <v>0</v>
      </c>
      <c r="BL150" s="14" t="s">
        <v>161</v>
      </c>
      <c r="BM150" s="218" t="s">
        <v>782</v>
      </c>
    </row>
    <row r="151" s="2" customFormat="1" ht="16.5" customHeight="1">
      <c r="A151" s="35"/>
      <c r="B151" s="36"/>
      <c r="C151" s="207" t="s">
        <v>306</v>
      </c>
      <c r="D151" s="207" t="s">
        <v>147</v>
      </c>
      <c r="E151" s="208" t="s">
        <v>783</v>
      </c>
      <c r="F151" s="209" t="s">
        <v>784</v>
      </c>
      <c r="G151" s="210" t="s">
        <v>234</v>
      </c>
      <c r="H151" s="211">
        <v>5</v>
      </c>
      <c r="I151" s="212"/>
      <c r="J151" s="213">
        <f>ROUND(I151*H151,2)</f>
        <v>0</v>
      </c>
      <c r="K151" s="209" t="s">
        <v>151</v>
      </c>
      <c r="L151" s="41"/>
      <c r="M151" s="214" t="s">
        <v>1</v>
      </c>
      <c r="N151" s="215" t="s">
        <v>43</v>
      </c>
      <c r="O151" s="88"/>
      <c r="P151" s="216">
        <f>O151*H151</f>
        <v>0</v>
      </c>
      <c r="Q151" s="216">
        <v>0</v>
      </c>
      <c r="R151" s="216">
        <f>Q151*H151</f>
        <v>0</v>
      </c>
      <c r="S151" s="216">
        <v>0</v>
      </c>
      <c r="T151" s="21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8" t="s">
        <v>161</v>
      </c>
      <c r="AT151" s="218" t="s">
        <v>147</v>
      </c>
      <c r="AU151" s="218" t="s">
        <v>88</v>
      </c>
      <c r="AY151" s="14" t="s">
        <v>144</v>
      </c>
      <c r="BE151" s="219">
        <f>IF(N151="základní",J151,0)</f>
        <v>0</v>
      </c>
      <c r="BF151" s="219">
        <f>IF(N151="snížená",J151,0)</f>
        <v>0</v>
      </c>
      <c r="BG151" s="219">
        <f>IF(N151="zákl. přenesená",J151,0)</f>
        <v>0</v>
      </c>
      <c r="BH151" s="219">
        <f>IF(N151="sníž. přenesená",J151,0)</f>
        <v>0</v>
      </c>
      <c r="BI151" s="219">
        <f>IF(N151="nulová",J151,0)</f>
        <v>0</v>
      </c>
      <c r="BJ151" s="14" t="s">
        <v>86</v>
      </c>
      <c r="BK151" s="219">
        <f>ROUND(I151*H151,2)</f>
        <v>0</v>
      </c>
      <c r="BL151" s="14" t="s">
        <v>161</v>
      </c>
      <c r="BM151" s="218" t="s">
        <v>785</v>
      </c>
    </row>
    <row r="152" s="2" customFormat="1" ht="21.75" customHeight="1">
      <c r="A152" s="35"/>
      <c r="B152" s="36"/>
      <c r="C152" s="207" t="s">
        <v>313</v>
      </c>
      <c r="D152" s="207" t="s">
        <v>147</v>
      </c>
      <c r="E152" s="208" t="s">
        <v>786</v>
      </c>
      <c r="F152" s="209" t="s">
        <v>787</v>
      </c>
      <c r="G152" s="210" t="s">
        <v>234</v>
      </c>
      <c r="H152" s="211">
        <v>5</v>
      </c>
      <c r="I152" s="212"/>
      <c r="J152" s="213">
        <f>ROUND(I152*H152,2)</f>
        <v>0</v>
      </c>
      <c r="K152" s="209" t="s">
        <v>151</v>
      </c>
      <c r="L152" s="41"/>
      <c r="M152" s="214" t="s">
        <v>1</v>
      </c>
      <c r="N152" s="215" t="s">
        <v>43</v>
      </c>
      <c r="O152" s="88"/>
      <c r="P152" s="216">
        <f>O152*H152</f>
        <v>0</v>
      </c>
      <c r="Q152" s="216">
        <v>0</v>
      </c>
      <c r="R152" s="216">
        <f>Q152*H152</f>
        <v>0</v>
      </c>
      <c r="S152" s="216">
        <v>0</v>
      </c>
      <c r="T152" s="21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8" t="s">
        <v>161</v>
      </c>
      <c r="AT152" s="218" t="s">
        <v>147</v>
      </c>
      <c r="AU152" s="218" t="s">
        <v>88</v>
      </c>
      <c r="AY152" s="14" t="s">
        <v>144</v>
      </c>
      <c r="BE152" s="219">
        <f>IF(N152="základní",J152,0)</f>
        <v>0</v>
      </c>
      <c r="BF152" s="219">
        <f>IF(N152="snížená",J152,0)</f>
        <v>0</v>
      </c>
      <c r="BG152" s="219">
        <f>IF(N152="zákl. přenesená",J152,0)</f>
        <v>0</v>
      </c>
      <c r="BH152" s="219">
        <f>IF(N152="sníž. přenesená",J152,0)</f>
        <v>0</v>
      </c>
      <c r="BI152" s="219">
        <f>IF(N152="nulová",J152,0)</f>
        <v>0</v>
      </c>
      <c r="BJ152" s="14" t="s">
        <v>86</v>
      </c>
      <c r="BK152" s="219">
        <f>ROUND(I152*H152,2)</f>
        <v>0</v>
      </c>
      <c r="BL152" s="14" t="s">
        <v>161</v>
      </c>
      <c r="BM152" s="218" t="s">
        <v>788</v>
      </c>
    </row>
    <row r="153" s="11" customFormat="1" ht="22.8" customHeight="1">
      <c r="A153" s="11"/>
      <c r="B153" s="193"/>
      <c r="C153" s="194"/>
      <c r="D153" s="195" t="s">
        <v>77</v>
      </c>
      <c r="E153" s="231" t="s">
        <v>161</v>
      </c>
      <c r="F153" s="231" t="s">
        <v>496</v>
      </c>
      <c r="G153" s="194"/>
      <c r="H153" s="194"/>
      <c r="I153" s="197"/>
      <c r="J153" s="232">
        <f>BK153</f>
        <v>0</v>
      </c>
      <c r="K153" s="194"/>
      <c r="L153" s="199"/>
      <c r="M153" s="200"/>
      <c r="N153" s="201"/>
      <c r="O153" s="201"/>
      <c r="P153" s="202">
        <f>SUM(P154:P156)</f>
        <v>0</v>
      </c>
      <c r="Q153" s="201"/>
      <c r="R153" s="202">
        <f>SUM(R154:R156)</f>
        <v>3.5020477557338001</v>
      </c>
      <c r="S153" s="201"/>
      <c r="T153" s="203">
        <f>SUM(T154:T156)</f>
        <v>0</v>
      </c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R153" s="204" t="s">
        <v>86</v>
      </c>
      <c r="AT153" s="205" t="s">
        <v>77</v>
      </c>
      <c r="AU153" s="205" t="s">
        <v>86</v>
      </c>
      <c r="AY153" s="204" t="s">
        <v>144</v>
      </c>
      <c r="BK153" s="206">
        <f>SUM(BK154:BK156)</f>
        <v>0</v>
      </c>
    </row>
    <row r="154" s="2" customFormat="1" ht="24.15" customHeight="1">
      <c r="A154" s="35"/>
      <c r="B154" s="36"/>
      <c r="C154" s="207" t="s">
        <v>317</v>
      </c>
      <c r="D154" s="207" t="s">
        <v>147</v>
      </c>
      <c r="E154" s="208" t="s">
        <v>497</v>
      </c>
      <c r="F154" s="209" t="s">
        <v>498</v>
      </c>
      <c r="G154" s="210" t="s">
        <v>247</v>
      </c>
      <c r="H154" s="211">
        <v>0.625</v>
      </c>
      <c r="I154" s="212"/>
      <c r="J154" s="213">
        <f>ROUND(I154*H154,2)</f>
        <v>0</v>
      </c>
      <c r="K154" s="209" t="s">
        <v>151</v>
      </c>
      <c r="L154" s="41"/>
      <c r="M154" s="214" t="s">
        <v>1</v>
      </c>
      <c r="N154" s="215" t="s">
        <v>43</v>
      </c>
      <c r="O154" s="88"/>
      <c r="P154" s="216">
        <f>O154*H154</f>
        <v>0</v>
      </c>
      <c r="Q154" s="216">
        <v>1.8907700000000001</v>
      </c>
      <c r="R154" s="216">
        <f>Q154*H154</f>
        <v>1.1817312500000001</v>
      </c>
      <c r="S154" s="216">
        <v>0</v>
      </c>
      <c r="T154" s="21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8" t="s">
        <v>161</v>
      </c>
      <c r="AT154" s="218" t="s">
        <v>147</v>
      </c>
      <c r="AU154" s="218" t="s">
        <v>88</v>
      </c>
      <c r="AY154" s="14" t="s">
        <v>144</v>
      </c>
      <c r="BE154" s="219">
        <f>IF(N154="základní",J154,0)</f>
        <v>0</v>
      </c>
      <c r="BF154" s="219">
        <f>IF(N154="snížená",J154,0)</f>
        <v>0</v>
      </c>
      <c r="BG154" s="219">
        <f>IF(N154="zákl. přenesená",J154,0)</f>
        <v>0</v>
      </c>
      <c r="BH154" s="219">
        <f>IF(N154="sníž. přenesená",J154,0)</f>
        <v>0</v>
      </c>
      <c r="BI154" s="219">
        <f>IF(N154="nulová",J154,0)</f>
        <v>0</v>
      </c>
      <c r="BJ154" s="14" t="s">
        <v>86</v>
      </c>
      <c r="BK154" s="219">
        <f>ROUND(I154*H154,2)</f>
        <v>0</v>
      </c>
      <c r="BL154" s="14" t="s">
        <v>161</v>
      </c>
      <c r="BM154" s="218" t="s">
        <v>499</v>
      </c>
    </row>
    <row r="155" s="2" customFormat="1" ht="21.75" customHeight="1">
      <c r="A155" s="35"/>
      <c r="B155" s="36"/>
      <c r="C155" s="207" t="s">
        <v>321</v>
      </c>
      <c r="D155" s="207" t="s">
        <v>147</v>
      </c>
      <c r="E155" s="208" t="s">
        <v>789</v>
      </c>
      <c r="F155" s="209" t="s">
        <v>790</v>
      </c>
      <c r="G155" s="210" t="s">
        <v>247</v>
      </c>
      <c r="H155" s="211">
        <v>0.93799999999999994</v>
      </c>
      <c r="I155" s="212"/>
      <c r="J155" s="213">
        <f>ROUND(I155*H155,2)</f>
        <v>0</v>
      </c>
      <c r="K155" s="209" t="s">
        <v>151</v>
      </c>
      <c r="L155" s="41"/>
      <c r="M155" s="214" t="s">
        <v>1</v>
      </c>
      <c r="N155" s="215" t="s">
        <v>43</v>
      </c>
      <c r="O155" s="88"/>
      <c r="P155" s="216">
        <f>O155*H155</f>
        <v>0</v>
      </c>
      <c r="Q155" s="216">
        <v>2.4289999999999998</v>
      </c>
      <c r="R155" s="216">
        <f>Q155*H155</f>
        <v>2.2784019999999998</v>
      </c>
      <c r="S155" s="216">
        <v>0</v>
      </c>
      <c r="T155" s="21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8" t="s">
        <v>161</v>
      </c>
      <c r="AT155" s="218" t="s">
        <v>147</v>
      </c>
      <c r="AU155" s="218" t="s">
        <v>88</v>
      </c>
      <c r="AY155" s="14" t="s">
        <v>144</v>
      </c>
      <c r="BE155" s="219">
        <f>IF(N155="základní",J155,0)</f>
        <v>0</v>
      </c>
      <c r="BF155" s="219">
        <f>IF(N155="snížená",J155,0)</f>
        <v>0</v>
      </c>
      <c r="BG155" s="219">
        <f>IF(N155="zákl. přenesená",J155,0)</f>
        <v>0</v>
      </c>
      <c r="BH155" s="219">
        <f>IF(N155="sníž. přenesená",J155,0)</f>
        <v>0</v>
      </c>
      <c r="BI155" s="219">
        <f>IF(N155="nulová",J155,0)</f>
        <v>0</v>
      </c>
      <c r="BJ155" s="14" t="s">
        <v>86</v>
      </c>
      <c r="BK155" s="219">
        <f>ROUND(I155*H155,2)</f>
        <v>0</v>
      </c>
      <c r="BL155" s="14" t="s">
        <v>161</v>
      </c>
      <c r="BM155" s="218" t="s">
        <v>791</v>
      </c>
    </row>
    <row r="156" s="2" customFormat="1" ht="24.15" customHeight="1">
      <c r="A156" s="35"/>
      <c r="B156" s="36"/>
      <c r="C156" s="207" t="s">
        <v>325</v>
      </c>
      <c r="D156" s="207" t="s">
        <v>147</v>
      </c>
      <c r="E156" s="208" t="s">
        <v>792</v>
      </c>
      <c r="F156" s="209" t="s">
        <v>793</v>
      </c>
      <c r="G156" s="210" t="s">
        <v>281</v>
      </c>
      <c r="H156" s="211">
        <v>0.049000000000000002</v>
      </c>
      <c r="I156" s="212"/>
      <c r="J156" s="213">
        <f>ROUND(I156*H156,2)</f>
        <v>0</v>
      </c>
      <c r="K156" s="209" t="s">
        <v>151</v>
      </c>
      <c r="L156" s="41"/>
      <c r="M156" s="214" t="s">
        <v>1</v>
      </c>
      <c r="N156" s="215" t="s">
        <v>43</v>
      </c>
      <c r="O156" s="88"/>
      <c r="P156" s="216">
        <f>O156*H156</f>
        <v>0</v>
      </c>
      <c r="Q156" s="216">
        <v>0.85539807619999997</v>
      </c>
      <c r="R156" s="216">
        <f>Q156*H156</f>
        <v>0.041914505733799998</v>
      </c>
      <c r="S156" s="216">
        <v>0</v>
      </c>
      <c r="T156" s="21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8" t="s">
        <v>161</v>
      </c>
      <c r="AT156" s="218" t="s">
        <v>147</v>
      </c>
      <c r="AU156" s="218" t="s">
        <v>88</v>
      </c>
      <c r="AY156" s="14" t="s">
        <v>144</v>
      </c>
      <c r="BE156" s="219">
        <f>IF(N156="základní",J156,0)</f>
        <v>0</v>
      </c>
      <c r="BF156" s="219">
        <f>IF(N156="snížená",J156,0)</f>
        <v>0</v>
      </c>
      <c r="BG156" s="219">
        <f>IF(N156="zákl. přenesená",J156,0)</f>
        <v>0</v>
      </c>
      <c r="BH156" s="219">
        <f>IF(N156="sníž. přenesená",J156,0)</f>
        <v>0</v>
      </c>
      <c r="BI156" s="219">
        <f>IF(N156="nulová",J156,0)</f>
        <v>0</v>
      </c>
      <c r="BJ156" s="14" t="s">
        <v>86</v>
      </c>
      <c r="BK156" s="219">
        <f>ROUND(I156*H156,2)</f>
        <v>0</v>
      </c>
      <c r="BL156" s="14" t="s">
        <v>161</v>
      </c>
      <c r="BM156" s="218" t="s">
        <v>794</v>
      </c>
    </row>
    <row r="157" s="11" customFormat="1" ht="22.8" customHeight="1">
      <c r="A157" s="11"/>
      <c r="B157" s="193"/>
      <c r="C157" s="194"/>
      <c r="D157" s="195" t="s">
        <v>77</v>
      </c>
      <c r="E157" s="231" t="s">
        <v>143</v>
      </c>
      <c r="F157" s="231" t="s">
        <v>312</v>
      </c>
      <c r="G157" s="194"/>
      <c r="H157" s="194"/>
      <c r="I157" s="197"/>
      <c r="J157" s="232">
        <f>BK157</f>
        <v>0</v>
      </c>
      <c r="K157" s="194"/>
      <c r="L157" s="199"/>
      <c r="M157" s="200"/>
      <c r="N157" s="201"/>
      <c r="O157" s="201"/>
      <c r="P157" s="202">
        <f>SUM(P158:P159)</f>
        <v>0</v>
      </c>
      <c r="Q157" s="201"/>
      <c r="R157" s="202">
        <f>SUM(R158:R159)</f>
        <v>7.7424999999999997</v>
      </c>
      <c r="S157" s="201"/>
      <c r="T157" s="203">
        <f>SUM(T158:T159)</f>
        <v>0</v>
      </c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R157" s="204" t="s">
        <v>86</v>
      </c>
      <c r="AT157" s="205" t="s">
        <v>77</v>
      </c>
      <c r="AU157" s="205" t="s">
        <v>86</v>
      </c>
      <c r="AY157" s="204" t="s">
        <v>144</v>
      </c>
      <c r="BK157" s="206">
        <f>SUM(BK158:BK159)</f>
        <v>0</v>
      </c>
    </row>
    <row r="158" s="2" customFormat="1" ht="16.5" customHeight="1">
      <c r="A158" s="35"/>
      <c r="B158" s="36"/>
      <c r="C158" s="207" t="s">
        <v>329</v>
      </c>
      <c r="D158" s="207" t="s">
        <v>147</v>
      </c>
      <c r="E158" s="208" t="s">
        <v>795</v>
      </c>
      <c r="F158" s="209" t="s">
        <v>796</v>
      </c>
      <c r="G158" s="210" t="s">
        <v>230</v>
      </c>
      <c r="H158" s="211">
        <v>10</v>
      </c>
      <c r="I158" s="212"/>
      <c r="J158" s="213">
        <f>ROUND(I158*H158,2)</f>
        <v>0</v>
      </c>
      <c r="K158" s="209" t="s">
        <v>151</v>
      </c>
      <c r="L158" s="41"/>
      <c r="M158" s="214" t="s">
        <v>1</v>
      </c>
      <c r="N158" s="215" t="s">
        <v>43</v>
      </c>
      <c r="O158" s="88"/>
      <c r="P158" s="216">
        <f>O158*H158</f>
        <v>0</v>
      </c>
      <c r="Q158" s="216">
        <v>0.68999999999999995</v>
      </c>
      <c r="R158" s="216">
        <f>Q158*H158</f>
        <v>6.8999999999999995</v>
      </c>
      <c r="S158" s="216">
        <v>0</v>
      </c>
      <c r="T158" s="21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8" t="s">
        <v>161</v>
      </c>
      <c r="AT158" s="218" t="s">
        <v>147</v>
      </c>
      <c r="AU158" s="218" t="s">
        <v>88</v>
      </c>
      <c r="AY158" s="14" t="s">
        <v>144</v>
      </c>
      <c r="BE158" s="219">
        <f>IF(N158="základní",J158,0)</f>
        <v>0</v>
      </c>
      <c r="BF158" s="219">
        <f>IF(N158="snížená",J158,0)</f>
        <v>0</v>
      </c>
      <c r="BG158" s="219">
        <f>IF(N158="zákl. přenesená",J158,0)</f>
        <v>0</v>
      </c>
      <c r="BH158" s="219">
        <f>IF(N158="sníž. přenesená",J158,0)</f>
        <v>0</v>
      </c>
      <c r="BI158" s="219">
        <f>IF(N158="nulová",J158,0)</f>
        <v>0</v>
      </c>
      <c r="BJ158" s="14" t="s">
        <v>86</v>
      </c>
      <c r="BK158" s="219">
        <f>ROUND(I158*H158,2)</f>
        <v>0</v>
      </c>
      <c r="BL158" s="14" t="s">
        <v>161</v>
      </c>
      <c r="BM158" s="218" t="s">
        <v>797</v>
      </c>
    </row>
    <row r="159" s="2" customFormat="1" ht="24.15" customHeight="1">
      <c r="A159" s="35"/>
      <c r="B159" s="36"/>
      <c r="C159" s="207" t="s">
        <v>333</v>
      </c>
      <c r="D159" s="207" t="s">
        <v>147</v>
      </c>
      <c r="E159" s="208" t="s">
        <v>342</v>
      </c>
      <c r="F159" s="209" t="s">
        <v>343</v>
      </c>
      <c r="G159" s="210" t="s">
        <v>230</v>
      </c>
      <c r="H159" s="211">
        <v>10</v>
      </c>
      <c r="I159" s="212"/>
      <c r="J159" s="213">
        <f>ROUND(I159*H159,2)</f>
        <v>0</v>
      </c>
      <c r="K159" s="209" t="s">
        <v>151</v>
      </c>
      <c r="L159" s="41"/>
      <c r="M159" s="214" t="s">
        <v>1</v>
      </c>
      <c r="N159" s="215" t="s">
        <v>43</v>
      </c>
      <c r="O159" s="88"/>
      <c r="P159" s="216">
        <f>O159*H159</f>
        <v>0</v>
      </c>
      <c r="Q159" s="216">
        <v>0.084250000000000005</v>
      </c>
      <c r="R159" s="216">
        <f>Q159*H159</f>
        <v>0.84250000000000003</v>
      </c>
      <c r="S159" s="216">
        <v>0</v>
      </c>
      <c r="T159" s="21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18" t="s">
        <v>161</v>
      </c>
      <c r="AT159" s="218" t="s">
        <v>147</v>
      </c>
      <c r="AU159" s="218" t="s">
        <v>88</v>
      </c>
      <c r="AY159" s="14" t="s">
        <v>144</v>
      </c>
      <c r="BE159" s="219">
        <f>IF(N159="základní",J159,0)</f>
        <v>0</v>
      </c>
      <c r="BF159" s="219">
        <f>IF(N159="snížená",J159,0)</f>
        <v>0</v>
      </c>
      <c r="BG159" s="219">
        <f>IF(N159="zákl. přenesená",J159,0)</f>
        <v>0</v>
      </c>
      <c r="BH159" s="219">
        <f>IF(N159="sníž. přenesená",J159,0)</f>
        <v>0</v>
      </c>
      <c r="BI159" s="219">
        <f>IF(N159="nulová",J159,0)</f>
        <v>0</v>
      </c>
      <c r="BJ159" s="14" t="s">
        <v>86</v>
      </c>
      <c r="BK159" s="219">
        <f>ROUND(I159*H159,2)</f>
        <v>0</v>
      </c>
      <c r="BL159" s="14" t="s">
        <v>161</v>
      </c>
      <c r="BM159" s="218" t="s">
        <v>798</v>
      </c>
    </row>
    <row r="160" s="11" customFormat="1" ht="22.8" customHeight="1">
      <c r="A160" s="11"/>
      <c r="B160" s="193"/>
      <c r="C160" s="194"/>
      <c r="D160" s="195" t="s">
        <v>77</v>
      </c>
      <c r="E160" s="231" t="s">
        <v>179</v>
      </c>
      <c r="F160" s="231" t="s">
        <v>349</v>
      </c>
      <c r="G160" s="194"/>
      <c r="H160" s="194"/>
      <c r="I160" s="197"/>
      <c r="J160" s="232">
        <f>BK160</f>
        <v>0</v>
      </c>
      <c r="K160" s="194"/>
      <c r="L160" s="199"/>
      <c r="M160" s="200"/>
      <c r="N160" s="201"/>
      <c r="O160" s="201"/>
      <c r="P160" s="202">
        <f>SUM(P161:P178)</f>
        <v>0</v>
      </c>
      <c r="Q160" s="201"/>
      <c r="R160" s="202">
        <f>SUM(R161:R178)</f>
        <v>15.516413195000002</v>
      </c>
      <c r="S160" s="201"/>
      <c r="T160" s="203">
        <f>SUM(T161:T178)</f>
        <v>0</v>
      </c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R160" s="204" t="s">
        <v>86</v>
      </c>
      <c r="AT160" s="205" t="s">
        <v>77</v>
      </c>
      <c r="AU160" s="205" t="s">
        <v>86</v>
      </c>
      <c r="AY160" s="204" t="s">
        <v>144</v>
      </c>
      <c r="BK160" s="206">
        <f>SUM(BK161:BK178)</f>
        <v>0</v>
      </c>
    </row>
    <row r="161" s="2" customFormat="1" ht="24.15" customHeight="1">
      <c r="A161" s="35"/>
      <c r="B161" s="36"/>
      <c r="C161" s="207" t="s">
        <v>337</v>
      </c>
      <c r="D161" s="207" t="s">
        <v>147</v>
      </c>
      <c r="E161" s="208" t="s">
        <v>565</v>
      </c>
      <c r="F161" s="209" t="s">
        <v>566</v>
      </c>
      <c r="G161" s="210" t="s">
        <v>370</v>
      </c>
      <c r="H161" s="211">
        <v>40</v>
      </c>
      <c r="I161" s="212"/>
      <c r="J161" s="213">
        <f>ROUND(I161*H161,2)</f>
        <v>0</v>
      </c>
      <c r="K161" s="209" t="s">
        <v>151</v>
      </c>
      <c r="L161" s="41"/>
      <c r="M161" s="214" t="s">
        <v>1</v>
      </c>
      <c r="N161" s="215" t="s">
        <v>43</v>
      </c>
      <c r="O161" s="88"/>
      <c r="P161" s="216">
        <f>O161*H161</f>
        <v>0</v>
      </c>
      <c r="Q161" s="216">
        <v>3.2634E-05</v>
      </c>
      <c r="R161" s="216">
        <f>Q161*H161</f>
        <v>0.00130536</v>
      </c>
      <c r="S161" s="216">
        <v>0</v>
      </c>
      <c r="T161" s="21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8" t="s">
        <v>161</v>
      </c>
      <c r="AT161" s="218" t="s">
        <v>147</v>
      </c>
      <c r="AU161" s="218" t="s">
        <v>88</v>
      </c>
      <c r="AY161" s="14" t="s">
        <v>144</v>
      </c>
      <c r="BE161" s="219">
        <f>IF(N161="základní",J161,0)</f>
        <v>0</v>
      </c>
      <c r="BF161" s="219">
        <f>IF(N161="snížená",J161,0)</f>
        <v>0</v>
      </c>
      <c r="BG161" s="219">
        <f>IF(N161="zákl. přenesená",J161,0)</f>
        <v>0</v>
      </c>
      <c r="BH161" s="219">
        <f>IF(N161="sníž. přenesená",J161,0)</f>
        <v>0</v>
      </c>
      <c r="BI161" s="219">
        <f>IF(N161="nulová",J161,0)</f>
        <v>0</v>
      </c>
      <c r="BJ161" s="14" t="s">
        <v>86</v>
      </c>
      <c r="BK161" s="219">
        <f>ROUND(I161*H161,2)</f>
        <v>0</v>
      </c>
      <c r="BL161" s="14" t="s">
        <v>161</v>
      </c>
      <c r="BM161" s="218" t="s">
        <v>567</v>
      </c>
    </row>
    <row r="162" s="2" customFormat="1" ht="24.15" customHeight="1">
      <c r="A162" s="35"/>
      <c r="B162" s="36"/>
      <c r="C162" s="207" t="s">
        <v>341</v>
      </c>
      <c r="D162" s="207" t="s">
        <v>147</v>
      </c>
      <c r="E162" s="208" t="s">
        <v>799</v>
      </c>
      <c r="F162" s="209" t="s">
        <v>800</v>
      </c>
      <c r="G162" s="210" t="s">
        <v>177</v>
      </c>
      <c r="H162" s="211">
        <v>1</v>
      </c>
      <c r="I162" s="212"/>
      <c r="J162" s="213">
        <f>ROUND(I162*H162,2)</f>
        <v>0</v>
      </c>
      <c r="K162" s="209" t="s">
        <v>151</v>
      </c>
      <c r="L162" s="41"/>
      <c r="M162" s="214" t="s">
        <v>1</v>
      </c>
      <c r="N162" s="215" t="s">
        <v>43</v>
      </c>
      <c r="O162" s="88"/>
      <c r="P162" s="216">
        <f>O162*H162</f>
        <v>0</v>
      </c>
      <c r="Q162" s="216">
        <v>0.028538000000000001</v>
      </c>
      <c r="R162" s="216">
        <f>Q162*H162</f>
        <v>0.028538000000000001</v>
      </c>
      <c r="S162" s="216">
        <v>0</v>
      </c>
      <c r="T162" s="21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8" t="s">
        <v>161</v>
      </c>
      <c r="AT162" s="218" t="s">
        <v>147</v>
      </c>
      <c r="AU162" s="218" t="s">
        <v>88</v>
      </c>
      <c r="AY162" s="14" t="s">
        <v>144</v>
      </c>
      <c r="BE162" s="219">
        <f>IF(N162="základní",J162,0)</f>
        <v>0</v>
      </c>
      <c r="BF162" s="219">
        <f>IF(N162="snížená",J162,0)</f>
        <v>0</v>
      </c>
      <c r="BG162" s="219">
        <f>IF(N162="zákl. přenesená",J162,0)</f>
        <v>0</v>
      </c>
      <c r="BH162" s="219">
        <f>IF(N162="sníž. přenesená",J162,0)</f>
        <v>0</v>
      </c>
      <c r="BI162" s="219">
        <f>IF(N162="nulová",J162,0)</f>
        <v>0</v>
      </c>
      <c r="BJ162" s="14" t="s">
        <v>86</v>
      </c>
      <c r="BK162" s="219">
        <f>ROUND(I162*H162,2)</f>
        <v>0</v>
      </c>
      <c r="BL162" s="14" t="s">
        <v>161</v>
      </c>
      <c r="BM162" s="218" t="s">
        <v>801</v>
      </c>
    </row>
    <row r="163" s="2" customFormat="1" ht="24.15" customHeight="1">
      <c r="A163" s="35"/>
      <c r="B163" s="36"/>
      <c r="C163" s="233" t="s">
        <v>345</v>
      </c>
      <c r="D163" s="233" t="s">
        <v>307</v>
      </c>
      <c r="E163" s="234" t="s">
        <v>802</v>
      </c>
      <c r="F163" s="235" t="s">
        <v>803</v>
      </c>
      <c r="G163" s="236" t="s">
        <v>177</v>
      </c>
      <c r="H163" s="237">
        <v>1</v>
      </c>
      <c r="I163" s="238"/>
      <c r="J163" s="239">
        <f>ROUND(I163*H163,2)</f>
        <v>0</v>
      </c>
      <c r="K163" s="235" t="s">
        <v>274</v>
      </c>
      <c r="L163" s="240"/>
      <c r="M163" s="241" t="s">
        <v>1</v>
      </c>
      <c r="N163" s="242" t="s">
        <v>43</v>
      </c>
      <c r="O163" s="88"/>
      <c r="P163" s="216">
        <f>O163*H163</f>
        <v>0</v>
      </c>
      <c r="Q163" s="216">
        <v>2.1000000000000001</v>
      </c>
      <c r="R163" s="216">
        <f>Q163*H163</f>
        <v>2.1000000000000001</v>
      </c>
      <c r="S163" s="216">
        <v>0</v>
      </c>
      <c r="T163" s="21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8" t="s">
        <v>179</v>
      </c>
      <c r="AT163" s="218" t="s">
        <v>307</v>
      </c>
      <c r="AU163" s="218" t="s">
        <v>88</v>
      </c>
      <c r="AY163" s="14" t="s">
        <v>144</v>
      </c>
      <c r="BE163" s="219">
        <f>IF(N163="základní",J163,0)</f>
        <v>0</v>
      </c>
      <c r="BF163" s="219">
        <f>IF(N163="snížená",J163,0)</f>
        <v>0</v>
      </c>
      <c r="BG163" s="219">
        <f>IF(N163="zákl. přenesená",J163,0)</f>
        <v>0</v>
      </c>
      <c r="BH163" s="219">
        <f>IF(N163="sníž. přenesená",J163,0)</f>
        <v>0</v>
      </c>
      <c r="BI163" s="219">
        <f>IF(N163="nulová",J163,0)</f>
        <v>0</v>
      </c>
      <c r="BJ163" s="14" t="s">
        <v>86</v>
      </c>
      <c r="BK163" s="219">
        <f>ROUND(I163*H163,2)</f>
        <v>0</v>
      </c>
      <c r="BL163" s="14" t="s">
        <v>161</v>
      </c>
      <c r="BM163" s="218" t="s">
        <v>804</v>
      </c>
    </row>
    <row r="164" s="2" customFormat="1" ht="24.15" customHeight="1">
      <c r="A164" s="35"/>
      <c r="B164" s="36"/>
      <c r="C164" s="207" t="s">
        <v>350</v>
      </c>
      <c r="D164" s="207" t="s">
        <v>147</v>
      </c>
      <c r="E164" s="208" t="s">
        <v>805</v>
      </c>
      <c r="F164" s="209" t="s">
        <v>806</v>
      </c>
      <c r="G164" s="210" t="s">
        <v>177</v>
      </c>
      <c r="H164" s="211">
        <v>6</v>
      </c>
      <c r="I164" s="212"/>
      <c r="J164" s="213">
        <f>ROUND(I164*H164,2)</f>
        <v>0</v>
      </c>
      <c r="K164" s="209" t="s">
        <v>151</v>
      </c>
      <c r="L164" s="41"/>
      <c r="M164" s="214" t="s">
        <v>1</v>
      </c>
      <c r="N164" s="215" t="s">
        <v>43</v>
      </c>
      <c r="O164" s="88"/>
      <c r="P164" s="216">
        <f>O164*H164</f>
        <v>0</v>
      </c>
      <c r="Q164" s="216">
        <v>0.010186000000000001</v>
      </c>
      <c r="R164" s="216">
        <f>Q164*H164</f>
        <v>0.061116000000000004</v>
      </c>
      <c r="S164" s="216">
        <v>0</v>
      </c>
      <c r="T164" s="21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8" t="s">
        <v>161</v>
      </c>
      <c r="AT164" s="218" t="s">
        <v>147</v>
      </c>
      <c r="AU164" s="218" t="s">
        <v>88</v>
      </c>
      <c r="AY164" s="14" t="s">
        <v>144</v>
      </c>
      <c r="BE164" s="219">
        <f>IF(N164="základní",J164,0)</f>
        <v>0</v>
      </c>
      <c r="BF164" s="219">
        <f>IF(N164="snížená",J164,0)</f>
        <v>0</v>
      </c>
      <c r="BG164" s="219">
        <f>IF(N164="zákl. přenesená",J164,0)</f>
        <v>0</v>
      </c>
      <c r="BH164" s="219">
        <f>IF(N164="sníž. přenesená",J164,0)</f>
        <v>0</v>
      </c>
      <c r="BI164" s="219">
        <f>IF(N164="nulová",J164,0)</f>
        <v>0</v>
      </c>
      <c r="BJ164" s="14" t="s">
        <v>86</v>
      </c>
      <c r="BK164" s="219">
        <f>ROUND(I164*H164,2)</f>
        <v>0</v>
      </c>
      <c r="BL164" s="14" t="s">
        <v>161</v>
      </c>
      <c r="BM164" s="218" t="s">
        <v>807</v>
      </c>
    </row>
    <row r="165" s="2" customFormat="1" ht="33" customHeight="1">
      <c r="A165" s="35"/>
      <c r="B165" s="36"/>
      <c r="C165" s="233" t="s">
        <v>354</v>
      </c>
      <c r="D165" s="233" t="s">
        <v>307</v>
      </c>
      <c r="E165" s="234" t="s">
        <v>808</v>
      </c>
      <c r="F165" s="235" t="s">
        <v>809</v>
      </c>
      <c r="G165" s="236" t="s">
        <v>177</v>
      </c>
      <c r="H165" s="237">
        <v>3</v>
      </c>
      <c r="I165" s="238"/>
      <c r="J165" s="239">
        <f>ROUND(I165*H165,2)</f>
        <v>0</v>
      </c>
      <c r="K165" s="235" t="s">
        <v>274</v>
      </c>
      <c r="L165" s="240"/>
      <c r="M165" s="241" t="s">
        <v>1</v>
      </c>
      <c r="N165" s="242" t="s">
        <v>43</v>
      </c>
      <c r="O165" s="88"/>
      <c r="P165" s="216">
        <f>O165*H165</f>
        <v>0</v>
      </c>
      <c r="Q165" s="216">
        <v>1.0129999999999999</v>
      </c>
      <c r="R165" s="216">
        <f>Q165*H165</f>
        <v>3.0389999999999997</v>
      </c>
      <c r="S165" s="216">
        <v>0</v>
      </c>
      <c r="T165" s="21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18" t="s">
        <v>179</v>
      </c>
      <c r="AT165" s="218" t="s">
        <v>307</v>
      </c>
      <c r="AU165" s="218" t="s">
        <v>88</v>
      </c>
      <c r="AY165" s="14" t="s">
        <v>144</v>
      </c>
      <c r="BE165" s="219">
        <f>IF(N165="základní",J165,0)</f>
        <v>0</v>
      </c>
      <c r="BF165" s="219">
        <f>IF(N165="snížená",J165,0)</f>
        <v>0</v>
      </c>
      <c r="BG165" s="219">
        <f>IF(N165="zákl. přenesená",J165,0)</f>
        <v>0</v>
      </c>
      <c r="BH165" s="219">
        <f>IF(N165="sníž. přenesená",J165,0)</f>
        <v>0</v>
      </c>
      <c r="BI165" s="219">
        <f>IF(N165="nulová",J165,0)</f>
        <v>0</v>
      </c>
      <c r="BJ165" s="14" t="s">
        <v>86</v>
      </c>
      <c r="BK165" s="219">
        <f>ROUND(I165*H165,2)</f>
        <v>0</v>
      </c>
      <c r="BL165" s="14" t="s">
        <v>161</v>
      </c>
      <c r="BM165" s="218" t="s">
        <v>810</v>
      </c>
    </row>
    <row r="166" s="2" customFormat="1" ht="33" customHeight="1">
      <c r="A166" s="35"/>
      <c r="B166" s="36"/>
      <c r="C166" s="233" t="s">
        <v>358</v>
      </c>
      <c r="D166" s="233" t="s">
        <v>307</v>
      </c>
      <c r="E166" s="234" t="s">
        <v>811</v>
      </c>
      <c r="F166" s="235" t="s">
        <v>812</v>
      </c>
      <c r="G166" s="236" t="s">
        <v>177</v>
      </c>
      <c r="H166" s="237">
        <v>2</v>
      </c>
      <c r="I166" s="238"/>
      <c r="J166" s="239">
        <f>ROUND(I166*H166,2)</f>
        <v>0</v>
      </c>
      <c r="K166" s="235" t="s">
        <v>274</v>
      </c>
      <c r="L166" s="240"/>
      <c r="M166" s="241" t="s">
        <v>1</v>
      </c>
      <c r="N166" s="242" t="s">
        <v>43</v>
      </c>
      <c r="O166" s="88"/>
      <c r="P166" s="216">
        <f>O166*H166</f>
        <v>0</v>
      </c>
      <c r="Q166" s="216">
        <v>0.50600000000000001</v>
      </c>
      <c r="R166" s="216">
        <f>Q166*H166</f>
        <v>1.012</v>
      </c>
      <c r="S166" s="216">
        <v>0</v>
      </c>
      <c r="T166" s="21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8" t="s">
        <v>179</v>
      </c>
      <c r="AT166" s="218" t="s">
        <v>307</v>
      </c>
      <c r="AU166" s="218" t="s">
        <v>88</v>
      </c>
      <c r="AY166" s="14" t="s">
        <v>144</v>
      </c>
      <c r="BE166" s="219">
        <f>IF(N166="základní",J166,0)</f>
        <v>0</v>
      </c>
      <c r="BF166" s="219">
        <f>IF(N166="snížená",J166,0)</f>
        <v>0</v>
      </c>
      <c r="BG166" s="219">
        <f>IF(N166="zákl. přenesená",J166,0)</f>
        <v>0</v>
      </c>
      <c r="BH166" s="219">
        <f>IF(N166="sníž. přenesená",J166,0)</f>
        <v>0</v>
      </c>
      <c r="BI166" s="219">
        <f>IF(N166="nulová",J166,0)</f>
        <v>0</v>
      </c>
      <c r="BJ166" s="14" t="s">
        <v>86</v>
      </c>
      <c r="BK166" s="219">
        <f>ROUND(I166*H166,2)</f>
        <v>0</v>
      </c>
      <c r="BL166" s="14" t="s">
        <v>161</v>
      </c>
      <c r="BM166" s="218" t="s">
        <v>813</v>
      </c>
    </row>
    <row r="167" s="2" customFormat="1" ht="33" customHeight="1">
      <c r="A167" s="35"/>
      <c r="B167" s="36"/>
      <c r="C167" s="233" t="s">
        <v>362</v>
      </c>
      <c r="D167" s="233" t="s">
        <v>307</v>
      </c>
      <c r="E167" s="234" t="s">
        <v>814</v>
      </c>
      <c r="F167" s="235" t="s">
        <v>815</v>
      </c>
      <c r="G167" s="236" t="s">
        <v>177</v>
      </c>
      <c r="H167" s="237">
        <v>1</v>
      </c>
      <c r="I167" s="238"/>
      <c r="J167" s="239">
        <f>ROUND(I167*H167,2)</f>
        <v>0</v>
      </c>
      <c r="K167" s="235" t="s">
        <v>274</v>
      </c>
      <c r="L167" s="240"/>
      <c r="M167" s="241" t="s">
        <v>1</v>
      </c>
      <c r="N167" s="242" t="s">
        <v>43</v>
      </c>
      <c r="O167" s="88"/>
      <c r="P167" s="216">
        <f>O167*H167</f>
        <v>0</v>
      </c>
      <c r="Q167" s="216">
        <v>0.254</v>
      </c>
      <c r="R167" s="216">
        <f>Q167*H167</f>
        <v>0.254</v>
      </c>
      <c r="S167" s="216">
        <v>0</v>
      </c>
      <c r="T167" s="21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8" t="s">
        <v>179</v>
      </c>
      <c r="AT167" s="218" t="s">
        <v>307</v>
      </c>
      <c r="AU167" s="218" t="s">
        <v>88</v>
      </c>
      <c r="AY167" s="14" t="s">
        <v>144</v>
      </c>
      <c r="BE167" s="219">
        <f>IF(N167="základní",J167,0)</f>
        <v>0</v>
      </c>
      <c r="BF167" s="219">
        <f>IF(N167="snížená",J167,0)</f>
        <v>0</v>
      </c>
      <c r="BG167" s="219">
        <f>IF(N167="zákl. přenesená",J167,0)</f>
        <v>0</v>
      </c>
      <c r="BH167" s="219">
        <f>IF(N167="sníž. přenesená",J167,0)</f>
        <v>0</v>
      </c>
      <c r="BI167" s="219">
        <f>IF(N167="nulová",J167,0)</f>
        <v>0</v>
      </c>
      <c r="BJ167" s="14" t="s">
        <v>86</v>
      </c>
      <c r="BK167" s="219">
        <f>ROUND(I167*H167,2)</f>
        <v>0</v>
      </c>
      <c r="BL167" s="14" t="s">
        <v>161</v>
      </c>
      <c r="BM167" s="218" t="s">
        <v>816</v>
      </c>
    </row>
    <row r="168" s="2" customFormat="1" ht="24.15" customHeight="1">
      <c r="A168" s="35"/>
      <c r="B168" s="36"/>
      <c r="C168" s="207" t="s">
        <v>367</v>
      </c>
      <c r="D168" s="207" t="s">
        <v>147</v>
      </c>
      <c r="E168" s="208" t="s">
        <v>817</v>
      </c>
      <c r="F168" s="209" t="s">
        <v>818</v>
      </c>
      <c r="G168" s="210" t="s">
        <v>177</v>
      </c>
      <c r="H168" s="211">
        <v>1</v>
      </c>
      <c r="I168" s="212"/>
      <c r="J168" s="213">
        <f>ROUND(I168*H168,2)</f>
        <v>0</v>
      </c>
      <c r="K168" s="209" t="s">
        <v>151</v>
      </c>
      <c r="L168" s="41"/>
      <c r="M168" s="214" t="s">
        <v>1</v>
      </c>
      <c r="N168" s="215" t="s">
        <v>43</v>
      </c>
      <c r="O168" s="88"/>
      <c r="P168" s="216">
        <f>O168*H168</f>
        <v>0</v>
      </c>
      <c r="Q168" s="216">
        <v>0.01248</v>
      </c>
      <c r="R168" s="216">
        <f>Q168*H168</f>
        <v>0.01248</v>
      </c>
      <c r="S168" s="216">
        <v>0</v>
      </c>
      <c r="T168" s="21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18" t="s">
        <v>161</v>
      </c>
      <c r="AT168" s="218" t="s">
        <v>147</v>
      </c>
      <c r="AU168" s="218" t="s">
        <v>88</v>
      </c>
      <c r="AY168" s="14" t="s">
        <v>144</v>
      </c>
      <c r="BE168" s="219">
        <f>IF(N168="základní",J168,0)</f>
        <v>0</v>
      </c>
      <c r="BF168" s="219">
        <f>IF(N168="snížená",J168,0)</f>
        <v>0</v>
      </c>
      <c r="BG168" s="219">
        <f>IF(N168="zákl. přenesená",J168,0)</f>
        <v>0</v>
      </c>
      <c r="BH168" s="219">
        <f>IF(N168="sníž. přenesená",J168,0)</f>
        <v>0</v>
      </c>
      <c r="BI168" s="219">
        <f>IF(N168="nulová",J168,0)</f>
        <v>0</v>
      </c>
      <c r="BJ168" s="14" t="s">
        <v>86</v>
      </c>
      <c r="BK168" s="219">
        <f>ROUND(I168*H168,2)</f>
        <v>0</v>
      </c>
      <c r="BL168" s="14" t="s">
        <v>161</v>
      </c>
      <c r="BM168" s="218" t="s">
        <v>819</v>
      </c>
    </row>
    <row r="169" s="2" customFormat="1" ht="24.15" customHeight="1">
      <c r="A169" s="35"/>
      <c r="B169" s="36"/>
      <c r="C169" s="233" t="s">
        <v>373</v>
      </c>
      <c r="D169" s="233" t="s">
        <v>307</v>
      </c>
      <c r="E169" s="234" t="s">
        <v>820</v>
      </c>
      <c r="F169" s="235" t="s">
        <v>821</v>
      </c>
      <c r="G169" s="236" t="s">
        <v>177</v>
      </c>
      <c r="H169" s="237">
        <v>1</v>
      </c>
      <c r="I169" s="238"/>
      <c r="J169" s="239">
        <f>ROUND(I169*H169,2)</f>
        <v>0</v>
      </c>
      <c r="K169" s="235" t="s">
        <v>274</v>
      </c>
      <c r="L169" s="240"/>
      <c r="M169" s="241" t="s">
        <v>1</v>
      </c>
      <c r="N169" s="242" t="s">
        <v>43</v>
      </c>
      <c r="O169" s="88"/>
      <c r="P169" s="216">
        <f>O169*H169</f>
        <v>0</v>
      </c>
      <c r="Q169" s="216">
        <v>0.54800000000000004</v>
      </c>
      <c r="R169" s="216">
        <f>Q169*H169</f>
        <v>0.54800000000000004</v>
      </c>
      <c r="S169" s="216">
        <v>0</v>
      </c>
      <c r="T169" s="21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8" t="s">
        <v>179</v>
      </c>
      <c r="AT169" s="218" t="s">
        <v>307</v>
      </c>
      <c r="AU169" s="218" t="s">
        <v>88</v>
      </c>
      <c r="AY169" s="14" t="s">
        <v>144</v>
      </c>
      <c r="BE169" s="219">
        <f>IF(N169="základní",J169,0)</f>
        <v>0</v>
      </c>
      <c r="BF169" s="219">
        <f>IF(N169="snížená",J169,0)</f>
        <v>0</v>
      </c>
      <c r="BG169" s="219">
        <f>IF(N169="zákl. přenesená",J169,0)</f>
        <v>0</v>
      </c>
      <c r="BH169" s="219">
        <f>IF(N169="sníž. přenesená",J169,0)</f>
        <v>0</v>
      </c>
      <c r="BI169" s="219">
        <f>IF(N169="nulová",J169,0)</f>
        <v>0</v>
      </c>
      <c r="BJ169" s="14" t="s">
        <v>86</v>
      </c>
      <c r="BK169" s="219">
        <f>ROUND(I169*H169,2)</f>
        <v>0</v>
      </c>
      <c r="BL169" s="14" t="s">
        <v>161</v>
      </c>
      <c r="BM169" s="218" t="s">
        <v>822</v>
      </c>
    </row>
    <row r="170" s="2" customFormat="1" ht="24.15" customHeight="1">
      <c r="A170" s="35"/>
      <c r="B170" s="36"/>
      <c r="C170" s="207" t="s">
        <v>377</v>
      </c>
      <c r="D170" s="207" t="s">
        <v>147</v>
      </c>
      <c r="E170" s="208" t="s">
        <v>823</v>
      </c>
      <c r="F170" s="209" t="s">
        <v>824</v>
      </c>
      <c r="G170" s="210" t="s">
        <v>177</v>
      </c>
      <c r="H170" s="211">
        <v>3</v>
      </c>
      <c r="I170" s="212"/>
      <c r="J170" s="213">
        <f>ROUND(I170*H170,2)</f>
        <v>0</v>
      </c>
      <c r="K170" s="209" t="s">
        <v>151</v>
      </c>
      <c r="L170" s="41"/>
      <c r="M170" s="214" t="s">
        <v>1</v>
      </c>
      <c r="N170" s="215" t="s">
        <v>43</v>
      </c>
      <c r="O170" s="88"/>
      <c r="P170" s="216">
        <f>O170*H170</f>
        <v>0</v>
      </c>
      <c r="Q170" s="216">
        <v>0.088321944999999999</v>
      </c>
      <c r="R170" s="216">
        <f>Q170*H170</f>
        <v>0.26496583499999998</v>
      </c>
      <c r="S170" s="216">
        <v>0</v>
      </c>
      <c r="T170" s="21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8" t="s">
        <v>161</v>
      </c>
      <c r="AT170" s="218" t="s">
        <v>147</v>
      </c>
      <c r="AU170" s="218" t="s">
        <v>88</v>
      </c>
      <c r="AY170" s="14" t="s">
        <v>144</v>
      </c>
      <c r="BE170" s="219">
        <f>IF(N170="základní",J170,0)</f>
        <v>0</v>
      </c>
      <c r="BF170" s="219">
        <f>IF(N170="snížená",J170,0)</f>
        <v>0</v>
      </c>
      <c r="BG170" s="219">
        <f>IF(N170="zákl. přenesená",J170,0)</f>
        <v>0</v>
      </c>
      <c r="BH170" s="219">
        <f>IF(N170="sníž. přenesená",J170,0)</f>
        <v>0</v>
      </c>
      <c r="BI170" s="219">
        <f>IF(N170="nulová",J170,0)</f>
        <v>0</v>
      </c>
      <c r="BJ170" s="14" t="s">
        <v>86</v>
      </c>
      <c r="BK170" s="219">
        <f>ROUND(I170*H170,2)</f>
        <v>0</v>
      </c>
      <c r="BL170" s="14" t="s">
        <v>161</v>
      </c>
      <c r="BM170" s="218" t="s">
        <v>825</v>
      </c>
    </row>
    <row r="171" s="2" customFormat="1" ht="24.15" customHeight="1">
      <c r="A171" s="35"/>
      <c r="B171" s="36"/>
      <c r="C171" s="233" t="s">
        <v>381</v>
      </c>
      <c r="D171" s="233" t="s">
        <v>307</v>
      </c>
      <c r="E171" s="234" t="s">
        <v>826</v>
      </c>
      <c r="F171" s="235" t="s">
        <v>827</v>
      </c>
      <c r="G171" s="236" t="s">
        <v>177</v>
      </c>
      <c r="H171" s="237">
        <v>1</v>
      </c>
      <c r="I171" s="238"/>
      <c r="J171" s="239">
        <f>ROUND(I171*H171,2)</f>
        <v>0</v>
      </c>
      <c r="K171" s="235" t="s">
        <v>274</v>
      </c>
      <c r="L171" s="240"/>
      <c r="M171" s="241" t="s">
        <v>1</v>
      </c>
      <c r="N171" s="242" t="s">
        <v>43</v>
      </c>
      <c r="O171" s="88"/>
      <c r="P171" s="216">
        <f>O171*H171</f>
        <v>0</v>
      </c>
      <c r="Q171" s="216">
        <v>0.039</v>
      </c>
      <c r="R171" s="216">
        <f>Q171*H171</f>
        <v>0.039</v>
      </c>
      <c r="S171" s="216">
        <v>0</v>
      </c>
      <c r="T171" s="21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8" t="s">
        <v>179</v>
      </c>
      <c r="AT171" s="218" t="s">
        <v>307</v>
      </c>
      <c r="AU171" s="218" t="s">
        <v>88</v>
      </c>
      <c r="AY171" s="14" t="s">
        <v>144</v>
      </c>
      <c r="BE171" s="219">
        <f>IF(N171="základní",J171,0)</f>
        <v>0</v>
      </c>
      <c r="BF171" s="219">
        <f>IF(N171="snížená",J171,0)</f>
        <v>0</v>
      </c>
      <c r="BG171" s="219">
        <f>IF(N171="zákl. přenesená",J171,0)</f>
        <v>0</v>
      </c>
      <c r="BH171" s="219">
        <f>IF(N171="sníž. přenesená",J171,0)</f>
        <v>0</v>
      </c>
      <c r="BI171" s="219">
        <f>IF(N171="nulová",J171,0)</f>
        <v>0</v>
      </c>
      <c r="BJ171" s="14" t="s">
        <v>86</v>
      </c>
      <c r="BK171" s="219">
        <f>ROUND(I171*H171,2)</f>
        <v>0</v>
      </c>
      <c r="BL171" s="14" t="s">
        <v>161</v>
      </c>
      <c r="BM171" s="218" t="s">
        <v>828</v>
      </c>
    </row>
    <row r="172" s="2" customFormat="1" ht="24.15" customHeight="1">
      <c r="A172" s="35"/>
      <c r="B172" s="36"/>
      <c r="C172" s="233" t="s">
        <v>385</v>
      </c>
      <c r="D172" s="233" t="s">
        <v>307</v>
      </c>
      <c r="E172" s="234" t="s">
        <v>829</v>
      </c>
      <c r="F172" s="235" t="s">
        <v>830</v>
      </c>
      <c r="G172" s="236" t="s">
        <v>177</v>
      </c>
      <c r="H172" s="237">
        <v>1</v>
      </c>
      <c r="I172" s="238"/>
      <c r="J172" s="239">
        <f>ROUND(I172*H172,2)</f>
        <v>0</v>
      </c>
      <c r="K172" s="235" t="s">
        <v>274</v>
      </c>
      <c r="L172" s="240"/>
      <c r="M172" s="241" t="s">
        <v>1</v>
      </c>
      <c r="N172" s="242" t="s">
        <v>43</v>
      </c>
      <c r="O172" s="88"/>
      <c r="P172" s="216">
        <f>O172*H172</f>
        <v>0</v>
      </c>
      <c r="Q172" s="216">
        <v>0.050999999999999997</v>
      </c>
      <c r="R172" s="216">
        <f>Q172*H172</f>
        <v>0.050999999999999997</v>
      </c>
      <c r="S172" s="216">
        <v>0</v>
      </c>
      <c r="T172" s="21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18" t="s">
        <v>179</v>
      </c>
      <c r="AT172" s="218" t="s">
        <v>307</v>
      </c>
      <c r="AU172" s="218" t="s">
        <v>88</v>
      </c>
      <c r="AY172" s="14" t="s">
        <v>144</v>
      </c>
      <c r="BE172" s="219">
        <f>IF(N172="základní",J172,0)</f>
        <v>0</v>
      </c>
      <c r="BF172" s="219">
        <f>IF(N172="snížená",J172,0)</f>
        <v>0</v>
      </c>
      <c r="BG172" s="219">
        <f>IF(N172="zákl. přenesená",J172,0)</f>
        <v>0</v>
      </c>
      <c r="BH172" s="219">
        <f>IF(N172="sníž. přenesená",J172,0)</f>
        <v>0</v>
      </c>
      <c r="BI172" s="219">
        <f>IF(N172="nulová",J172,0)</f>
        <v>0</v>
      </c>
      <c r="BJ172" s="14" t="s">
        <v>86</v>
      </c>
      <c r="BK172" s="219">
        <f>ROUND(I172*H172,2)</f>
        <v>0</v>
      </c>
      <c r="BL172" s="14" t="s">
        <v>161</v>
      </c>
      <c r="BM172" s="218" t="s">
        <v>831</v>
      </c>
    </row>
    <row r="173" s="2" customFormat="1" ht="24.15" customHeight="1">
      <c r="A173" s="35"/>
      <c r="B173" s="36"/>
      <c r="C173" s="233" t="s">
        <v>389</v>
      </c>
      <c r="D173" s="233" t="s">
        <v>307</v>
      </c>
      <c r="E173" s="234" t="s">
        <v>832</v>
      </c>
      <c r="F173" s="235" t="s">
        <v>833</v>
      </c>
      <c r="G173" s="236" t="s">
        <v>177</v>
      </c>
      <c r="H173" s="237">
        <v>1</v>
      </c>
      <c r="I173" s="238"/>
      <c r="J173" s="239">
        <f>ROUND(I173*H173,2)</f>
        <v>0</v>
      </c>
      <c r="K173" s="235" t="s">
        <v>274</v>
      </c>
      <c r="L173" s="240"/>
      <c r="M173" s="241" t="s">
        <v>1</v>
      </c>
      <c r="N173" s="242" t="s">
        <v>43</v>
      </c>
      <c r="O173" s="88"/>
      <c r="P173" s="216">
        <f>O173*H173</f>
        <v>0</v>
      </c>
      <c r="Q173" s="216">
        <v>0.064000000000000001</v>
      </c>
      <c r="R173" s="216">
        <f>Q173*H173</f>
        <v>0.064000000000000001</v>
      </c>
      <c r="S173" s="216">
        <v>0</v>
      </c>
      <c r="T173" s="21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8" t="s">
        <v>179</v>
      </c>
      <c r="AT173" s="218" t="s">
        <v>307</v>
      </c>
      <c r="AU173" s="218" t="s">
        <v>88</v>
      </c>
      <c r="AY173" s="14" t="s">
        <v>144</v>
      </c>
      <c r="BE173" s="219">
        <f>IF(N173="základní",J173,0)</f>
        <v>0</v>
      </c>
      <c r="BF173" s="219">
        <f>IF(N173="snížená",J173,0)</f>
        <v>0</v>
      </c>
      <c r="BG173" s="219">
        <f>IF(N173="zákl. přenesená",J173,0)</f>
        <v>0</v>
      </c>
      <c r="BH173" s="219">
        <f>IF(N173="sníž. přenesená",J173,0)</f>
        <v>0</v>
      </c>
      <c r="BI173" s="219">
        <f>IF(N173="nulová",J173,0)</f>
        <v>0</v>
      </c>
      <c r="BJ173" s="14" t="s">
        <v>86</v>
      </c>
      <c r="BK173" s="219">
        <f>ROUND(I173*H173,2)</f>
        <v>0</v>
      </c>
      <c r="BL173" s="14" t="s">
        <v>161</v>
      </c>
      <c r="BM173" s="218" t="s">
        <v>834</v>
      </c>
    </row>
    <row r="174" s="2" customFormat="1" ht="24.15" customHeight="1">
      <c r="A174" s="35"/>
      <c r="B174" s="36"/>
      <c r="C174" s="233" t="s">
        <v>393</v>
      </c>
      <c r="D174" s="233" t="s">
        <v>307</v>
      </c>
      <c r="E174" s="234" t="s">
        <v>835</v>
      </c>
      <c r="F174" s="235" t="s">
        <v>836</v>
      </c>
      <c r="G174" s="236" t="s">
        <v>177</v>
      </c>
      <c r="H174" s="237">
        <v>7</v>
      </c>
      <c r="I174" s="238"/>
      <c r="J174" s="239">
        <f>ROUND(I174*H174,2)</f>
        <v>0</v>
      </c>
      <c r="K174" s="235" t="s">
        <v>274</v>
      </c>
      <c r="L174" s="240"/>
      <c r="M174" s="241" t="s">
        <v>1</v>
      </c>
      <c r="N174" s="242" t="s">
        <v>43</v>
      </c>
      <c r="O174" s="88"/>
      <c r="P174" s="216">
        <f>O174*H174</f>
        <v>0</v>
      </c>
      <c r="Q174" s="216">
        <v>0.002</v>
      </c>
      <c r="R174" s="216">
        <f>Q174*H174</f>
        <v>0.014</v>
      </c>
      <c r="S174" s="216">
        <v>0</v>
      </c>
      <c r="T174" s="21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8" t="s">
        <v>179</v>
      </c>
      <c r="AT174" s="218" t="s">
        <v>307</v>
      </c>
      <c r="AU174" s="218" t="s">
        <v>88</v>
      </c>
      <c r="AY174" s="14" t="s">
        <v>144</v>
      </c>
      <c r="BE174" s="219">
        <f>IF(N174="základní",J174,0)</f>
        <v>0</v>
      </c>
      <c r="BF174" s="219">
        <f>IF(N174="snížená",J174,0)</f>
        <v>0</v>
      </c>
      <c r="BG174" s="219">
        <f>IF(N174="zákl. přenesená",J174,0)</f>
        <v>0</v>
      </c>
      <c r="BH174" s="219">
        <f>IF(N174="sníž. přenesená",J174,0)</f>
        <v>0</v>
      </c>
      <c r="BI174" s="219">
        <f>IF(N174="nulová",J174,0)</f>
        <v>0</v>
      </c>
      <c r="BJ174" s="14" t="s">
        <v>86</v>
      </c>
      <c r="BK174" s="219">
        <f>ROUND(I174*H174,2)</f>
        <v>0</v>
      </c>
      <c r="BL174" s="14" t="s">
        <v>161</v>
      </c>
      <c r="BM174" s="218" t="s">
        <v>837</v>
      </c>
    </row>
    <row r="175" s="2" customFormat="1" ht="24.15" customHeight="1">
      <c r="A175" s="35"/>
      <c r="B175" s="36"/>
      <c r="C175" s="207" t="s">
        <v>397</v>
      </c>
      <c r="D175" s="207" t="s">
        <v>147</v>
      </c>
      <c r="E175" s="208" t="s">
        <v>838</v>
      </c>
      <c r="F175" s="209" t="s">
        <v>839</v>
      </c>
      <c r="G175" s="210" t="s">
        <v>177</v>
      </c>
      <c r="H175" s="211">
        <v>1</v>
      </c>
      <c r="I175" s="212"/>
      <c r="J175" s="213">
        <f>ROUND(I175*H175,2)</f>
        <v>0</v>
      </c>
      <c r="K175" s="209" t="s">
        <v>151</v>
      </c>
      <c r="L175" s="41"/>
      <c r="M175" s="214" t="s">
        <v>1</v>
      </c>
      <c r="N175" s="215" t="s">
        <v>43</v>
      </c>
      <c r="O175" s="88"/>
      <c r="P175" s="216">
        <f>O175*H175</f>
        <v>0</v>
      </c>
      <c r="Q175" s="216">
        <v>0.217338</v>
      </c>
      <c r="R175" s="216">
        <f>Q175*H175</f>
        <v>0.217338</v>
      </c>
      <c r="S175" s="216">
        <v>0</v>
      </c>
      <c r="T175" s="21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8" t="s">
        <v>161</v>
      </c>
      <c r="AT175" s="218" t="s">
        <v>147</v>
      </c>
      <c r="AU175" s="218" t="s">
        <v>88</v>
      </c>
      <c r="AY175" s="14" t="s">
        <v>144</v>
      </c>
      <c r="BE175" s="219">
        <f>IF(N175="základní",J175,0)</f>
        <v>0</v>
      </c>
      <c r="BF175" s="219">
        <f>IF(N175="snížená",J175,0)</f>
        <v>0</v>
      </c>
      <c r="BG175" s="219">
        <f>IF(N175="zákl. přenesená",J175,0)</f>
        <v>0</v>
      </c>
      <c r="BH175" s="219">
        <f>IF(N175="sníž. přenesená",J175,0)</f>
        <v>0</v>
      </c>
      <c r="BI175" s="219">
        <f>IF(N175="nulová",J175,0)</f>
        <v>0</v>
      </c>
      <c r="BJ175" s="14" t="s">
        <v>86</v>
      </c>
      <c r="BK175" s="219">
        <f>ROUND(I175*H175,2)</f>
        <v>0</v>
      </c>
      <c r="BL175" s="14" t="s">
        <v>161</v>
      </c>
      <c r="BM175" s="218" t="s">
        <v>840</v>
      </c>
    </row>
    <row r="176" s="2" customFormat="1" ht="24.15" customHeight="1">
      <c r="A176" s="35"/>
      <c r="B176" s="36"/>
      <c r="C176" s="233" t="s">
        <v>403</v>
      </c>
      <c r="D176" s="233" t="s">
        <v>307</v>
      </c>
      <c r="E176" s="234" t="s">
        <v>841</v>
      </c>
      <c r="F176" s="235" t="s">
        <v>842</v>
      </c>
      <c r="G176" s="236" t="s">
        <v>177</v>
      </c>
      <c r="H176" s="237">
        <v>1</v>
      </c>
      <c r="I176" s="238"/>
      <c r="J176" s="239">
        <f>ROUND(I176*H176,2)</f>
        <v>0</v>
      </c>
      <c r="K176" s="235" t="s">
        <v>274</v>
      </c>
      <c r="L176" s="240"/>
      <c r="M176" s="241" t="s">
        <v>1</v>
      </c>
      <c r="N176" s="242" t="s">
        <v>43</v>
      </c>
      <c r="O176" s="88"/>
      <c r="P176" s="216">
        <f>O176*H176</f>
        <v>0</v>
      </c>
      <c r="Q176" s="216">
        <v>0.029000000000000001</v>
      </c>
      <c r="R176" s="216">
        <f>Q176*H176</f>
        <v>0.029000000000000001</v>
      </c>
      <c r="S176" s="216">
        <v>0</v>
      </c>
      <c r="T176" s="21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8" t="s">
        <v>179</v>
      </c>
      <c r="AT176" s="218" t="s">
        <v>307</v>
      </c>
      <c r="AU176" s="218" t="s">
        <v>88</v>
      </c>
      <c r="AY176" s="14" t="s">
        <v>144</v>
      </c>
      <c r="BE176" s="219">
        <f>IF(N176="základní",J176,0)</f>
        <v>0</v>
      </c>
      <c r="BF176" s="219">
        <f>IF(N176="snížená",J176,0)</f>
        <v>0</v>
      </c>
      <c r="BG176" s="219">
        <f>IF(N176="zákl. přenesená",J176,0)</f>
        <v>0</v>
      </c>
      <c r="BH176" s="219">
        <f>IF(N176="sníž. přenesená",J176,0)</f>
        <v>0</v>
      </c>
      <c r="BI176" s="219">
        <f>IF(N176="nulová",J176,0)</f>
        <v>0</v>
      </c>
      <c r="BJ176" s="14" t="s">
        <v>86</v>
      </c>
      <c r="BK176" s="219">
        <f>ROUND(I176*H176,2)</f>
        <v>0</v>
      </c>
      <c r="BL176" s="14" t="s">
        <v>161</v>
      </c>
      <c r="BM176" s="218" t="s">
        <v>843</v>
      </c>
    </row>
    <row r="177" s="2" customFormat="1" ht="24.15" customHeight="1">
      <c r="A177" s="35"/>
      <c r="B177" s="36"/>
      <c r="C177" s="207" t="s">
        <v>407</v>
      </c>
      <c r="D177" s="207" t="s">
        <v>147</v>
      </c>
      <c r="E177" s="208" t="s">
        <v>351</v>
      </c>
      <c r="F177" s="209" t="s">
        <v>352</v>
      </c>
      <c r="G177" s="210" t="s">
        <v>177</v>
      </c>
      <c r="H177" s="211">
        <v>1</v>
      </c>
      <c r="I177" s="212"/>
      <c r="J177" s="213">
        <f>ROUND(I177*H177,2)</f>
        <v>0</v>
      </c>
      <c r="K177" s="209" t="s">
        <v>151</v>
      </c>
      <c r="L177" s="41"/>
      <c r="M177" s="214" t="s">
        <v>1</v>
      </c>
      <c r="N177" s="215" t="s">
        <v>43</v>
      </c>
      <c r="O177" s="88"/>
      <c r="P177" s="216">
        <f>O177*H177</f>
        <v>0</v>
      </c>
      <c r="Q177" s="216">
        <v>0.42080000000000001</v>
      </c>
      <c r="R177" s="216">
        <f>Q177*H177</f>
        <v>0.42080000000000001</v>
      </c>
      <c r="S177" s="216">
        <v>0</v>
      </c>
      <c r="T177" s="21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8" t="s">
        <v>161</v>
      </c>
      <c r="AT177" s="218" t="s">
        <v>147</v>
      </c>
      <c r="AU177" s="218" t="s">
        <v>88</v>
      </c>
      <c r="AY177" s="14" t="s">
        <v>144</v>
      </c>
      <c r="BE177" s="219">
        <f>IF(N177="základní",J177,0)</f>
        <v>0</v>
      </c>
      <c r="BF177" s="219">
        <f>IF(N177="snížená",J177,0)</f>
        <v>0</v>
      </c>
      <c r="BG177" s="219">
        <f>IF(N177="zákl. přenesená",J177,0)</f>
        <v>0</v>
      </c>
      <c r="BH177" s="219">
        <f>IF(N177="sníž. přenesená",J177,0)</f>
        <v>0</v>
      </c>
      <c r="BI177" s="219">
        <f>IF(N177="nulová",J177,0)</f>
        <v>0</v>
      </c>
      <c r="BJ177" s="14" t="s">
        <v>86</v>
      </c>
      <c r="BK177" s="219">
        <f>ROUND(I177*H177,2)</f>
        <v>0</v>
      </c>
      <c r="BL177" s="14" t="s">
        <v>161</v>
      </c>
      <c r="BM177" s="218" t="s">
        <v>844</v>
      </c>
    </row>
    <row r="178" s="2" customFormat="1" ht="24.15" customHeight="1">
      <c r="A178" s="35"/>
      <c r="B178" s="36"/>
      <c r="C178" s="207" t="s">
        <v>411</v>
      </c>
      <c r="D178" s="207" t="s">
        <v>147</v>
      </c>
      <c r="E178" s="208" t="s">
        <v>845</v>
      </c>
      <c r="F178" s="209" t="s">
        <v>846</v>
      </c>
      <c r="G178" s="210" t="s">
        <v>247</v>
      </c>
      <c r="H178" s="211">
        <v>3</v>
      </c>
      <c r="I178" s="212"/>
      <c r="J178" s="213">
        <f>ROUND(I178*H178,2)</f>
        <v>0</v>
      </c>
      <c r="K178" s="209" t="s">
        <v>151</v>
      </c>
      <c r="L178" s="41"/>
      <c r="M178" s="214" t="s">
        <v>1</v>
      </c>
      <c r="N178" s="215" t="s">
        <v>43</v>
      </c>
      <c r="O178" s="88"/>
      <c r="P178" s="216">
        <f>O178*H178</f>
        <v>0</v>
      </c>
      <c r="Q178" s="216">
        <v>2.45329</v>
      </c>
      <c r="R178" s="216">
        <f>Q178*H178</f>
        <v>7.3598699999999999</v>
      </c>
      <c r="S178" s="216">
        <v>0</v>
      </c>
      <c r="T178" s="21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18" t="s">
        <v>161</v>
      </c>
      <c r="AT178" s="218" t="s">
        <v>147</v>
      </c>
      <c r="AU178" s="218" t="s">
        <v>88</v>
      </c>
      <c r="AY178" s="14" t="s">
        <v>144</v>
      </c>
      <c r="BE178" s="219">
        <f>IF(N178="základní",J178,0)</f>
        <v>0</v>
      </c>
      <c r="BF178" s="219">
        <f>IF(N178="snížená",J178,0)</f>
        <v>0</v>
      </c>
      <c r="BG178" s="219">
        <f>IF(N178="zákl. přenesená",J178,0)</f>
        <v>0</v>
      </c>
      <c r="BH178" s="219">
        <f>IF(N178="sníž. přenesená",J178,0)</f>
        <v>0</v>
      </c>
      <c r="BI178" s="219">
        <f>IF(N178="nulová",J178,0)</f>
        <v>0</v>
      </c>
      <c r="BJ178" s="14" t="s">
        <v>86</v>
      </c>
      <c r="BK178" s="219">
        <f>ROUND(I178*H178,2)</f>
        <v>0</v>
      </c>
      <c r="BL178" s="14" t="s">
        <v>161</v>
      </c>
      <c r="BM178" s="218" t="s">
        <v>847</v>
      </c>
    </row>
    <row r="179" s="11" customFormat="1" ht="22.8" customHeight="1">
      <c r="A179" s="11"/>
      <c r="B179" s="193"/>
      <c r="C179" s="194"/>
      <c r="D179" s="195" t="s">
        <v>77</v>
      </c>
      <c r="E179" s="231" t="s">
        <v>183</v>
      </c>
      <c r="F179" s="231" t="s">
        <v>366</v>
      </c>
      <c r="G179" s="194"/>
      <c r="H179" s="194"/>
      <c r="I179" s="197"/>
      <c r="J179" s="232">
        <f>BK179</f>
        <v>0</v>
      </c>
      <c r="K179" s="194"/>
      <c r="L179" s="199"/>
      <c r="M179" s="200"/>
      <c r="N179" s="201"/>
      <c r="O179" s="201"/>
      <c r="P179" s="202">
        <f>SUM(P180:P185)</f>
        <v>0</v>
      </c>
      <c r="Q179" s="201"/>
      <c r="R179" s="202">
        <f>SUM(R180:R185)</f>
        <v>1.2628719999999998</v>
      </c>
      <c r="S179" s="201"/>
      <c r="T179" s="203">
        <f>SUM(T180:T185)</f>
        <v>0</v>
      </c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R179" s="204" t="s">
        <v>86</v>
      </c>
      <c r="AT179" s="205" t="s">
        <v>77</v>
      </c>
      <c r="AU179" s="205" t="s">
        <v>86</v>
      </c>
      <c r="AY179" s="204" t="s">
        <v>144</v>
      </c>
      <c r="BK179" s="206">
        <f>SUM(BK180:BK185)</f>
        <v>0</v>
      </c>
    </row>
    <row r="180" s="2" customFormat="1" ht="24.15" customHeight="1">
      <c r="A180" s="35"/>
      <c r="B180" s="36"/>
      <c r="C180" s="207" t="s">
        <v>415</v>
      </c>
      <c r="D180" s="207" t="s">
        <v>147</v>
      </c>
      <c r="E180" s="208" t="s">
        <v>626</v>
      </c>
      <c r="F180" s="209" t="s">
        <v>627</v>
      </c>
      <c r="G180" s="210" t="s">
        <v>234</v>
      </c>
      <c r="H180" s="211">
        <v>4</v>
      </c>
      <c r="I180" s="212"/>
      <c r="J180" s="213">
        <f>ROUND(I180*H180,2)</f>
        <v>0</v>
      </c>
      <c r="K180" s="209" t="s">
        <v>151</v>
      </c>
      <c r="L180" s="41"/>
      <c r="M180" s="214" t="s">
        <v>1</v>
      </c>
      <c r="N180" s="215" t="s">
        <v>43</v>
      </c>
      <c r="O180" s="88"/>
      <c r="P180" s="216">
        <f>O180*H180</f>
        <v>0</v>
      </c>
      <c r="Q180" s="216">
        <v>0.036904300000000001</v>
      </c>
      <c r="R180" s="216">
        <f>Q180*H180</f>
        <v>0.1476172</v>
      </c>
      <c r="S180" s="216">
        <v>0</v>
      </c>
      <c r="T180" s="21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8" t="s">
        <v>161</v>
      </c>
      <c r="AT180" s="218" t="s">
        <v>147</v>
      </c>
      <c r="AU180" s="218" t="s">
        <v>88</v>
      </c>
      <c r="AY180" s="14" t="s">
        <v>144</v>
      </c>
      <c r="BE180" s="219">
        <f>IF(N180="základní",J180,0)</f>
        <v>0</v>
      </c>
      <c r="BF180" s="219">
        <f>IF(N180="snížená",J180,0)</f>
        <v>0</v>
      </c>
      <c r="BG180" s="219">
        <f>IF(N180="zákl. přenesená",J180,0)</f>
        <v>0</v>
      </c>
      <c r="BH180" s="219">
        <f>IF(N180="sníž. přenesená",J180,0)</f>
        <v>0</v>
      </c>
      <c r="BI180" s="219">
        <f>IF(N180="nulová",J180,0)</f>
        <v>0</v>
      </c>
      <c r="BJ180" s="14" t="s">
        <v>86</v>
      </c>
      <c r="BK180" s="219">
        <f>ROUND(I180*H180,2)</f>
        <v>0</v>
      </c>
      <c r="BL180" s="14" t="s">
        <v>161</v>
      </c>
      <c r="BM180" s="218" t="s">
        <v>628</v>
      </c>
    </row>
    <row r="181" s="2" customFormat="1" ht="24.15" customHeight="1">
      <c r="A181" s="35"/>
      <c r="B181" s="36"/>
      <c r="C181" s="207" t="s">
        <v>419</v>
      </c>
      <c r="D181" s="207" t="s">
        <v>147</v>
      </c>
      <c r="E181" s="208" t="s">
        <v>630</v>
      </c>
      <c r="F181" s="209" t="s">
        <v>631</v>
      </c>
      <c r="G181" s="210" t="s">
        <v>234</v>
      </c>
      <c r="H181" s="211">
        <v>4</v>
      </c>
      <c r="I181" s="212"/>
      <c r="J181" s="213">
        <f>ROUND(I181*H181,2)</f>
        <v>0</v>
      </c>
      <c r="K181" s="209" t="s">
        <v>151</v>
      </c>
      <c r="L181" s="41"/>
      <c r="M181" s="214" t="s">
        <v>1</v>
      </c>
      <c r="N181" s="215" t="s">
        <v>43</v>
      </c>
      <c r="O181" s="88"/>
      <c r="P181" s="216">
        <f>O181*H181</f>
        <v>0</v>
      </c>
      <c r="Q181" s="216">
        <v>0.060526700000000003</v>
      </c>
      <c r="R181" s="216">
        <f>Q181*H181</f>
        <v>0.24210680000000001</v>
      </c>
      <c r="S181" s="216">
        <v>0</v>
      </c>
      <c r="T181" s="21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18" t="s">
        <v>161</v>
      </c>
      <c r="AT181" s="218" t="s">
        <v>147</v>
      </c>
      <c r="AU181" s="218" t="s">
        <v>88</v>
      </c>
      <c r="AY181" s="14" t="s">
        <v>144</v>
      </c>
      <c r="BE181" s="219">
        <f>IF(N181="základní",J181,0)</f>
        <v>0</v>
      </c>
      <c r="BF181" s="219">
        <f>IF(N181="snížená",J181,0)</f>
        <v>0</v>
      </c>
      <c r="BG181" s="219">
        <f>IF(N181="zákl. přenesená",J181,0)</f>
        <v>0</v>
      </c>
      <c r="BH181" s="219">
        <f>IF(N181="sníž. přenesená",J181,0)</f>
        <v>0</v>
      </c>
      <c r="BI181" s="219">
        <f>IF(N181="nulová",J181,0)</f>
        <v>0</v>
      </c>
      <c r="BJ181" s="14" t="s">
        <v>86</v>
      </c>
      <c r="BK181" s="219">
        <f>ROUND(I181*H181,2)</f>
        <v>0</v>
      </c>
      <c r="BL181" s="14" t="s">
        <v>161</v>
      </c>
      <c r="BM181" s="218" t="s">
        <v>632</v>
      </c>
    </row>
    <row r="182" s="2" customFormat="1" ht="24.15" customHeight="1">
      <c r="A182" s="35"/>
      <c r="B182" s="36"/>
      <c r="C182" s="207" t="s">
        <v>425</v>
      </c>
      <c r="D182" s="207" t="s">
        <v>147</v>
      </c>
      <c r="E182" s="208" t="s">
        <v>634</v>
      </c>
      <c r="F182" s="209" t="s">
        <v>635</v>
      </c>
      <c r="G182" s="210" t="s">
        <v>177</v>
      </c>
      <c r="H182" s="211">
        <v>1</v>
      </c>
      <c r="I182" s="212"/>
      <c r="J182" s="213">
        <f>ROUND(I182*H182,2)</f>
        <v>0</v>
      </c>
      <c r="K182" s="209" t="s">
        <v>151</v>
      </c>
      <c r="L182" s="41"/>
      <c r="M182" s="214" t="s">
        <v>1</v>
      </c>
      <c r="N182" s="215" t="s">
        <v>43</v>
      </c>
      <c r="O182" s="88"/>
      <c r="P182" s="216">
        <f>O182*H182</f>
        <v>0</v>
      </c>
      <c r="Q182" s="216">
        <v>0.00064999999999999997</v>
      </c>
      <c r="R182" s="216">
        <f>Q182*H182</f>
        <v>0.00064999999999999997</v>
      </c>
      <c r="S182" s="216">
        <v>0</v>
      </c>
      <c r="T182" s="21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8" t="s">
        <v>161</v>
      </c>
      <c r="AT182" s="218" t="s">
        <v>147</v>
      </c>
      <c r="AU182" s="218" t="s">
        <v>88</v>
      </c>
      <c r="AY182" s="14" t="s">
        <v>144</v>
      </c>
      <c r="BE182" s="219">
        <f>IF(N182="základní",J182,0)</f>
        <v>0</v>
      </c>
      <c r="BF182" s="219">
        <f>IF(N182="snížená",J182,0)</f>
        <v>0</v>
      </c>
      <c r="BG182" s="219">
        <f>IF(N182="zákl. přenesená",J182,0)</f>
        <v>0</v>
      </c>
      <c r="BH182" s="219">
        <f>IF(N182="sníž. přenesená",J182,0)</f>
        <v>0</v>
      </c>
      <c r="BI182" s="219">
        <f>IF(N182="nulová",J182,0)</f>
        <v>0</v>
      </c>
      <c r="BJ182" s="14" t="s">
        <v>86</v>
      </c>
      <c r="BK182" s="219">
        <f>ROUND(I182*H182,2)</f>
        <v>0</v>
      </c>
      <c r="BL182" s="14" t="s">
        <v>161</v>
      </c>
      <c r="BM182" s="218" t="s">
        <v>636</v>
      </c>
    </row>
    <row r="183" s="2" customFormat="1" ht="24.15" customHeight="1">
      <c r="A183" s="35"/>
      <c r="B183" s="36"/>
      <c r="C183" s="207" t="s">
        <v>574</v>
      </c>
      <c r="D183" s="207" t="s">
        <v>147</v>
      </c>
      <c r="E183" s="208" t="s">
        <v>638</v>
      </c>
      <c r="F183" s="209" t="s">
        <v>639</v>
      </c>
      <c r="G183" s="210" t="s">
        <v>177</v>
      </c>
      <c r="H183" s="211">
        <v>1</v>
      </c>
      <c r="I183" s="212"/>
      <c r="J183" s="213">
        <f>ROUND(I183*H183,2)</f>
        <v>0</v>
      </c>
      <c r="K183" s="209" t="s">
        <v>151</v>
      </c>
      <c r="L183" s="41"/>
      <c r="M183" s="214" t="s">
        <v>1</v>
      </c>
      <c r="N183" s="215" t="s">
        <v>43</v>
      </c>
      <c r="O183" s="88"/>
      <c r="P183" s="216">
        <f>O183*H183</f>
        <v>0</v>
      </c>
      <c r="Q183" s="216">
        <v>0</v>
      </c>
      <c r="R183" s="216">
        <f>Q183*H183</f>
        <v>0</v>
      </c>
      <c r="S183" s="216">
        <v>0</v>
      </c>
      <c r="T183" s="21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18" t="s">
        <v>161</v>
      </c>
      <c r="AT183" s="218" t="s">
        <v>147</v>
      </c>
      <c r="AU183" s="218" t="s">
        <v>88</v>
      </c>
      <c r="AY183" s="14" t="s">
        <v>144</v>
      </c>
      <c r="BE183" s="219">
        <f>IF(N183="základní",J183,0)</f>
        <v>0</v>
      </c>
      <c r="BF183" s="219">
        <f>IF(N183="snížená",J183,0)</f>
        <v>0</v>
      </c>
      <c r="BG183" s="219">
        <f>IF(N183="zákl. přenesená",J183,0)</f>
        <v>0</v>
      </c>
      <c r="BH183" s="219">
        <f>IF(N183="sníž. přenesená",J183,0)</f>
        <v>0</v>
      </c>
      <c r="BI183" s="219">
        <f>IF(N183="nulová",J183,0)</f>
        <v>0</v>
      </c>
      <c r="BJ183" s="14" t="s">
        <v>86</v>
      </c>
      <c r="BK183" s="219">
        <f>ROUND(I183*H183,2)</f>
        <v>0</v>
      </c>
      <c r="BL183" s="14" t="s">
        <v>161</v>
      </c>
      <c r="BM183" s="218" t="s">
        <v>640</v>
      </c>
    </row>
    <row r="184" s="2" customFormat="1" ht="33" customHeight="1">
      <c r="A184" s="35"/>
      <c r="B184" s="36"/>
      <c r="C184" s="207" t="s">
        <v>578</v>
      </c>
      <c r="D184" s="207" t="s">
        <v>147</v>
      </c>
      <c r="E184" s="208" t="s">
        <v>382</v>
      </c>
      <c r="F184" s="209" t="s">
        <v>383</v>
      </c>
      <c r="G184" s="210" t="s">
        <v>234</v>
      </c>
      <c r="H184" s="211">
        <v>5</v>
      </c>
      <c r="I184" s="212"/>
      <c r="J184" s="213">
        <f>ROUND(I184*H184,2)</f>
        <v>0</v>
      </c>
      <c r="K184" s="209" t="s">
        <v>151</v>
      </c>
      <c r="L184" s="41"/>
      <c r="M184" s="214" t="s">
        <v>1</v>
      </c>
      <c r="N184" s="215" t="s">
        <v>43</v>
      </c>
      <c r="O184" s="88"/>
      <c r="P184" s="216">
        <f>O184*H184</f>
        <v>0</v>
      </c>
      <c r="Q184" s="216">
        <v>0.12949959999999999</v>
      </c>
      <c r="R184" s="216">
        <f>Q184*H184</f>
        <v>0.64749799999999991</v>
      </c>
      <c r="S184" s="216">
        <v>0</v>
      </c>
      <c r="T184" s="21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18" t="s">
        <v>161</v>
      </c>
      <c r="AT184" s="218" t="s">
        <v>147</v>
      </c>
      <c r="AU184" s="218" t="s">
        <v>88</v>
      </c>
      <c r="AY184" s="14" t="s">
        <v>144</v>
      </c>
      <c r="BE184" s="219">
        <f>IF(N184="základní",J184,0)</f>
        <v>0</v>
      </c>
      <c r="BF184" s="219">
        <f>IF(N184="snížená",J184,0)</f>
        <v>0</v>
      </c>
      <c r="BG184" s="219">
        <f>IF(N184="zákl. přenesená",J184,0)</f>
        <v>0</v>
      </c>
      <c r="BH184" s="219">
        <f>IF(N184="sníž. přenesená",J184,0)</f>
        <v>0</v>
      </c>
      <c r="BI184" s="219">
        <f>IF(N184="nulová",J184,0)</f>
        <v>0</v>
      </c>
      <c r="BJ184" s="14" t="s">
        <v>86</v>
      </c>
      <c r="BK184" s="219">
        <f>ROUND(I184*H184,2)</f>
        <v>0</v>
      </c>
      <c r="BL184" s="14" t="s">
        <v>161</v>
      </c>
      <c r="BM184" s="218" t="s">
        <v>848</v>
      </c>
    </row>
    <row r="185" s="2" customFormat="1" ht="16.5" customHeight="1">
      <c r="A185" s="35"/>
      <c r="B185" s="36"/>
      <c r="C185" s="233" t="s">
        <v>582</v>
      </c>
      <c r="D185" s="233" t="s">
        <v>307</v>
      </c>
      <c r="E185" s="234" t="s">
        <v>849</v>
      </c>
      <c r="F185" s="235" t="s">
        <v>850</v>
      </c>
      <c r="G185" s="236" t="s">
        <v>234</v>
      </c>
      <c r="H185" s="237">
        <v>5</v>
      </c>
      <c r="I185" s="238"/>
      <c r="J185" s="239">
        <f>ROUND(I185*H185,2)</f>
        <v>0</v>
      </c>
      <c r="K185" s="235" t="s">
        <v>151</v>
      </c>
      <c r="L185" s="240"/>
      <c r="M185" s="241" t="s">
        <v>1</v>
      </c>
      <c r="N185" s="242" t="s">
        <v>43</v>
      </c>
      <c r="O185" s="88"/>
      <c r="P185" s="216">
        <f>O185*H185</f>
        <v>0</v>
      </c>
      <c r="Q185" s="216">
        <v>0.044999999999999998</v>
      </c>
      <c r="R185" s="216">
        <f>Q185*H185</f>
        <v>0.22499999999999998</v>
      </c>
      <c r="S185" s="216">
        <v>0</v>
      </c>
      <c r="T185" s="21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8" t="s">
        <v>179</v>
      </c>
      <c r="AT185" s="218" t="s">
        <v>307</v>
      </c>
      <c r="AU185" s="218" t="s">
        <v>88</v>
      </c>
      <c r="AY185" s="14" t="s">
        <v>144</v>
      </c>
      <c r="BE185" s="219">
        <f>IF(N185="základní",J185,0)</f>
        <v>0</v>
      </c>
      <c r="BF185" s="219">
        <f>IF(N185="snížená",J185,0)</f>
        <v>0</v>
      </c>
      <c r="BG185" s="219">
        <f>IF(N185="zákl. přenesená",J185,0)</f>
        <v>0</v>
      </c>
      <c r="BH185" s="219">
        <f>IF(N185="sníž. přenesená",J185,0)</f>
        <v>0</v>
      </c>
      <c r="BI185" s="219">
        <f>IF(N185="nulová",J185,0)</f>
        <v>0</v>
      </c>
      <c r="BJ185" s="14" t="s">
        <v>86</v>
      </c>
      <c r="BK185" s="219">
        <f>ROUND(I185*H185,2)</f>
        <v>0</v>
      </c>
      <c r="BL185" s="14" t="s">
        <v>161</v>
      </c>
      <c r="BM185" s="218" t="s">
        <v>851</v>
      </c>
    </row>
    <row r="186" s="11" customFormat="1" ht="22.8" customHeight="1">
      <c r="A186" s="11"/>
      <c r="B186" s="193"/>
      <c r="C186" s="194"/>
      <c r="D186" s="195" t="s">
        <v>77</v>
      </c>
      <c r="E186" s="231" t="s">
        <v>401</v>
      </c>
      <c r="F186" s="231" t="s">
        <v>402</v>
      </c>
      <c r="G186" s="194"/>
      <c r="H186" s="194"/>
      <c r="I186" s="197"/>
      <c r="J186" s="232">
        <f>BK186</f>
        <v>0</v>
      </c>
      <c r="K186" s="194"/>
      <c r="L186" s="199"/>
      <c r="M186" s="200"/>
      <c r="N186" s="201"/>
      <c r="O186" s="201"/>
      <c r="P186" s="202">
        <f>SUM(P187:P190)</f>
        <v>0</v>
      </c>
      <c r="Q186" s="201"/>
      <c r="R186" s="202">
        <f>SUM(R187:R190)</f>
        <v>0</v>
      </c>
      <c r="S186" s="201"/>
      <c r="T186" s="203">
        <f>SUM(T187:T190)</f>
        <v>0</v>
      </c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R186" s="204" t="s">
        <v>86</v>
      </c>
      <c r="AT186" s="205" t="s">
        <v>77</v>
      </c>
      <c r="AU186" s="205" t="s">
        <v>86</v>
      </c>
      <c r="AY186" s="204" t="s">
        <v>144</v>
      </c>
      <c r="BK186" s="206">
        <f>SUM(BK187:BK190)</f>
        <v>0</v>
      </c>
    </row>
    <row r="187" s="2" customFormat="1" ht="33" customHeight="1">
      <c r="A187" s="35"/>
      <c r="B187" s="36"/>
      <c r="C187" s="207" t="s">
        <v>586</v>
      </c>
      <c r="D187" s="207" t="s">
        <v>147</v>
      </c>
      <c r="E187" s="208" t="s">
        <v>404</v>
      </c>
      <c r="F187" s="209" t="s">
        <v>405</v>
      </c>
      <c r="G187" s="210" t="s">
        <v>281</v>
      </c>
      <c r="H187" s="211">
        <v>18.388000000000002</v>
      </c>
      <c r="I187" s="212"/>
      <c r="J187" s="213">
        <f>ROUND(I187*H187,2)</f>
        <v>0</v>
      </c>
      <c r="K187" s="209" t="s">
        <v>151</v>
      </c>
      <c r="L187" s="41"/>
      <c r="M187" s="214" t="s">
        <v>1</v>
      </c>
      <c r="N187" s="215" t="s">
        <v>43</v>
      </c>
      <c r="O187" s="88"/>
      <c r="P187" s="216">
        <f>O187*H187</f>
        <v>0</v>
      </c>
      <c r="Q187" s="216">
        <v>0</v>
      </c>
      <c r="R187" s="216">
        <f>Q187*H187</f>
        <v>0</v>
      </c>
      <c r="S187" s="216">
        <v>0</v>
      </c>
      <c r="T187" s="21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18" t="s">
        <v>161</v>
      </c>
      <c r="AT187" s="218" t="s">
        <v>147</v>
      </c>
      <c r="AU187" s="218" t="s">
        <v>88</v>
      </c>
      <c r="AY187" s="14" t="s">
        <v>144</v>
      </c>
      <c r="BE187" s="219">
        <f>IF(N187="základní",J187,0)</f>
        <v>0</v>
      </c>
      <c r="BF187" s="219">
        <f>IF(N187="snížená",J187,0)</f>
        <v>0</v>
      </c>
      <c r="BG187" s="219">
        <f>IF(N187="zákl. přenesená",J187,0)</f>
        <v>0</v>
      </c>
      <c r="BH187" s="219">
        <f>IF(N187="sníž. přenesená",J187,0)</f>
        <v>0</v>
      </c>
      <c r="BI187" s="219">
        <f>IF(N187="nulová",J187,0)</f>
        <v>0</v>
      </c>
      <c r="BJ187" s="14" t="s">
        <v>86</v>
      </c>
      <c r="BK187" s="219">
        <f>ROUND(I187*H187,2)</f>
        <v>0</v>
      </c>
      <c r="BL187" s="14" t="s">
        <v>161</v>
      </c>
      <c r="BM187" s="218" t="s">
        <v>852</v>
      </c>
    </row>
    <row r="188" s="2" customFormat="1" ht="21.75" customHeight="1">
      <c r="A188" s="35"/>
      <c r="B188" s="36"/>
      <c r="C188" s="207" t="s">
        <v>590</v>
      </c>
      <c r="D188" s="207" t="s">
        <v>147</v>
      </c>
      <c r="E188" s="208" t="s">
        <v>408</v>
      </c>
      <c r="F188" s="209" t="s">
        <v>409</v>
      </c>
      <c r="G188" s="210" t="s">
        <v>281</v>
      </c>
      <c r="H188" s="211">
        <v>165.49199999999999</v>
      </c>
      <c r="I188" s="212"/>
      <c r="J188" s="213">
        <f>ROUND(I188*H188,2)</f>
        <v>0</v>
      </c>
      <c r="K188" s="209" t="s">
        <v>151</v>
      </c>
      <c r="L188" s="41"/>
      <c r="M188" s="214" t="s">
        <v>1</v>
      </c>
      <c r="N188" s="215" t="s">
        <v>43</v>
      </c>
      <c r="O188" s="88"/>
      <c r="P188" s="216">
        <f>O188*H188</f>
        <v>0</v>
      </c>
      <c r="Q188" s="216">
        <v>0</v>
      </c>
      <c r="R188" s="216">
        <f>Q188*H188</f>
        <v>0</v>
      </c>
      <c r="S188" s="216">
        <v>0</v>
      </c>
      <c r="T188" s="21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18" t="s">
        <v>161</v>
      </c>
      <c r="AT188" s="218" t="s">
        <v>147</v>
      </c>
      <c r="AU188" s="218" t="s">
        <v>88</v>
      </c>
      <c r="AY188" s="14" t="s">
        <v>144</v>
      </c>
      <c r="BE188" s="219">
        <f>IF(N188="základní",J188,0)</f>
        <v>0</v>
      </c>
      <c r="BF188" s="219">
        <f>IF(N188="snížená",J188,0)</f>
        <v>0</v>
      </c>
      <c r="BG188" s="219">
        <f>IF(N188="zákl. přenesená",J188,0)</f>
        <v>0</v>
      </c>
      <c r="BH188" s="219">
        <f>IF(N188="sníž. přenesená",J188,0)</f>
        <v>0</v>
      </c>
      <c r="BI188" s="219">
        <f>IF(N188="nulová",J188,0)</f>
        <v>0</v>
      </c>
      <c r="BJ188" s="14" t="s">
        <v>86</v>
      </c>
      <c r="BK188" s="219">
        <f>ROUND(I188*H188,2)</f>
        <v>0</v>
      </c>
      <c r="BL188" s="14" t="s">
        <v>161</v>
      </c>
      <c r="BM188" s="218" t="s">
        <v>853</v>
      </c>
    </row>
    <row r="189" s="2" customFormat="1" ht="16.5" customHeight="1">
      <c r="A189" s="35"/>
      <c r="B189" s="36"/>
      <c r="C189" s="207" t="s">
        <v>594</v>
      </c>
      <c r="D189" s="207" t="s">
        <v>147</v>
      </c>
      <c r="E189" s="208" t="s">
        <v>412</v>
      </c>
      <c r="F189" s="209" t="s">
        <v>413</v>
      </c>
      <c r="G189" s="210" t="s">
        <v>281</v>
      </c>
      <c r="H189" s="211">
        <v>18.388000000000002</v>
      </c>
      <c r="I189" s="212"/>
      <c r="J189" s="213">
        <f>ROUND(I189*H189,2)</f>
        <v>0</v>
      </c>
      <c r="K189" s="209" t="s">
        <v>151</v>
      </c>
      <c r="L189" s="41"/>
      <c r="M189" s="214" t="s">
        <v>1</v>
      </c>
      <c r="N189" s="215" t="s">
        <v>43</v>
      </c>
      <c r="O189" s="88"/>
      <c r="P189" s="216">
        <f>O189*H189</f>
        <v>0</v>
      </c>
      <c r="Q189" s="216">
        <v>0</v>
      </c>
      <c r="R189" s="216">
        <f>Q189*H189</f>
        <v>0</v>
      </c>
      <c r="S189" s="216">
        <v>0</v>
      </c>
      <c r="T189" s="21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8" t="s">
        <v>161</v>
      </c>
      <c r="AT189" s="218" t="s">
        <v>147</v>
      </c>
      <c r="AU189" s="218" t="s">
        <v>88</v>
      </c>
      <c r="AY189" s="14" t="s">
        <v>144</v>
      </c>
      <c r="BE189" s="219">
        <f>IF(N189="základní",J189,0)</f>
        <v>0</v>
      </c>
      <c r="BF189" s="219">
        <f>IF(N189="snížená",J189,0)</f>
        <v>0</v>
      </c>
      <c r="BG189" s="219">
        <f>IF(N189="zákl. přenesená",J189,0)</f>
        <v>0</v>
      </c>
      <c r="BH189" s="219">
        <f>IF(N189="sníž. přenesená",J189,0)</f>
        <v>0</v>
      </c>
      <c r="BI189" s="219">
        <f>IF(N189="nulová",J189,0)</f>
        <v>0</v>
      </c>
      <c r="BJ189" s="14" t="s">
        <v>86</v>
      </c>
      <c r="BK189" s="219">
        <f>ROUND(I189*H189,2)</f>
        <v>0</v>
      </c>
      <c r="BL189" s="14" t="s">
        <v>161</v>
      </c>
      <c r="BM189" s="218" t="s">
        <v>854</v>
      </c>
    </row>
    <row r="190" s="2" customFormat="1" ht="33" customHeight="1">
      <c r="A190" s="35"/>
      <c r="B190" s="36"/>
      <c r="C190" s="207" t="s">
        <v>598</v>
      </c>
      <c r="D190" s="207" t="s">
        <v>147</v>
      </c>
      <c r="E190" s="208" t="s">
        <v>416</v>
      </c>
      <c r="F190" s="209" t="s">
        <v>417</v>
      </c>
      <c r="G190" s="210" t="s">
        <v>281</v>
      </c>
      <c r="H190" s="211">
        <v>18.388000000000002</v>
      </c>
      <c r="I190" s="212"/>
      <c r="J190" s="213">
        <f>ROUND(I190*H190,2)</f>
        <v>0</v>
      </c>
      <c r="K190" s="209" t="s">
        <v>252</v>
      </c>
      <c r="L190" s="41"/>
      <c r="M190" s="214" t="s">
        <v>1</v>
      </c>
      <c r="N190" s="215" t="s">
        <v>43</v>
      </c>
      <c r="O190" s="88"/>
      <c r="P190" s="216">
        <f>O190*H190</f>
        <v>0</v>
      </c>
      <c r="Q190" s="216">
        <v>0</v>
      </c>
      <c r="R190" s="216">
        <f>Q190*H190</f>
        <v>0</v>
      </c>
      <c r="S190" s="216">
        <v>0</v>
      </c>
      <c r="T190" s="21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8" t="s">
        <v>161</v>
      </c>
      <c r="AT190" s="218" t="s">
        <v>147</v>
      </c>
      <c r="AU190" s="218" t="s">
        <v>88</v>
      </c>
      <c r="AY190" s="14" t="s">
        <v>144</v>
      </c>
      <c r="BE190" s="219">
        <f>IF(N190="základní",J190,0)</f>
        <v>0</v>
      </c>
      <c r="BF190" s="219">
        <f>IF(N190="snížená",J190,0)</f>
        <v>0</v>
      </c>
      <c r="BG190" s="219">
        <f>IF(N190="zákl. přenesená",J190,0)</f>
        <v>0</v>
      </c>
      <c r="BH190" s="219">
        <f>IF(N190="sníž. přenesená",J190,0)</f>
        <v>0</v>
      </c>
      <c r="BI190" s="219">
        <f>IF(N190="nulová",J190,0)</f>
        <v>0</v>
      </c>
      <c r="BJ190" s="14" t="s">
        <v>86</v>
      </c>
      <c r="BK190" s="219">
        <f>ROUND(I190*H190,2)</f>
        <v>0</v>
      </c>
      <c r="BL190" s="14" t="s">
        <v>161</v>
      </c>
      <c r="BM190" s="218" t="s">
        <v>855</v>
      </c>
    </row>
    <row r="191" s="11" customFormat="1" ht="22.8" customHeight="1">
      <c r="A191" s="11"/>
      <c r="B191" s="193"/>
      <c r="C191" s="194"/>
      <c r="D191" s="195" t="s">
        <v>77</v>
      </c>
      <c r="E191" s="231" t="s">
        <v>423</v>
      </c>
      <c r="F191" s="231" t="s">
        <v>424</v>
      </c>
      <c r="G191" s="194"/>
      <c r="H191" s="194"/>
      <c r="I191" s="197"/>
      <c r="J191" s="232">
        <f>BK191</f>
        <v>0</v>
      </c>
      <c r="K191" s="194"/>
      <c r="L191" s="199"/>
      <c r="M191" s="200"/>
      <c r="N191" s="201"/>
      <c r="O191" s="201"/>
      <c r="P191" s="202">
        <f>P192</f>
        <v>0</v>
      </c>
      <c r="Q191" s="201"/>
      <c r="R191" s="202">
        <f>R192</f>
        <v>0</v>
      </c>
      <c r="S191" s="201"/>
      <c r="T191" s="203">
        <f>T192</f>
        <v>0</v>
      </c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R191" s="204" t="s">
        <v>86</v>
      </c>
      <c r="AT191" s="205" t="s">
        <v>77</v>
      </c>
      <c r="AU191" s="205" t="s">
        <v>86</v>
      </c>
      <c r="AY191" s="204" t="s">
        <v>144</v>
      </c>
      <c r="BK191" s="206">
        <f>BK192</f>
        <v>0</v>
      </c>
    </row>
    <row r="192" s="2" customFormat="1" ht="24.15" customHeight="1">
      <c r="A192" s="35"/>
      <c r="B192" s="36"/>
      <c r="C192" s="207" t="s">
        <v>602</v>
      </c>
      <c r="D192" s="207" t="s">
        <v>147</v>
      </c>
      <c r="E192" s="208" t="s">
        <v>856</v>
      </c>
      <c r="F192" s="209" t="s">
        <v>857</v>
      </c>
      <c r="G192" s="210" t="s">
        <v>281</v>
      </c>
      <c r="H192" s="211">
        <v>28.129999999999999</v>
      </c>
      <c r="I192" s="212"/>
      <c r="J192" s="213">
        <f>ROUND(I192*H192,2)</f>
        <v>0</v>
      </c>
      <c r="K192" s="209" t="s">
        <v>151</v>
      </c>
      <c r="L192" s="41"/>
      <c r="M192" s="220" t="s">
        <v>1</v>
      </c>
      <c r="N192" s="221" t="s">
        <v>43</v>
      </c>
      <c r="O192" s="222"/>
      <c r="P192" s="223">
        <f>O192*H192</f>
        <v>0</v>
      </c>
      <c r="Q192" s="223">
        <v>0</v>
      </c>
      <c r="R192" s="223">
        <f>Q192*H192</f>
        <v>0</v>
      </c>
      <c r="S192" s="223">
        <v>0</v>
      </c>
      <c r="T192" s="224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18" t="s">
        <v>161</v>
      </c>
      <c r="AT192" s="218" t="s">
        <v>147</v>
      </c>
      <c r="AU192" s="218" t="s">
        <v>88</v>
      </c>
      <c r="AY192" s="14" t="s">
        <v>144</v>
      </c>
      <c r="BE192" s="219">
        <f>IF(N192="základní",J192,0)</f>
        <v>0</v>
      </c>
      <c r="BF192" s="219">
        <f>IF(N192="snížená",J192,0)</f>
        <v>0</v>
      </c>
      <c r="BG192" s="219">
        <f>IF(N192="zákl. přenesená",J192,0)</f>
        <v>0</v>
      </c>
      <c r="BH192" s="219">
        <f>IF(N192="sníž. přenesená",J192,0)</f>
        <v>0</v>
      </c>
      <c r="BI192" s="219">
        <f>IF(N192="nulová",J192,0)</f>
        <v>0</v>
      </c>
      <c r="BJ192" s="14" t="s">
        <v>86</v>
      </c>
      <c r="BK192" s="219">
        <f>ROUND(I192*H192,2)</f>
        <v>0</v>
      </c>
      <c r="BL192" s="14" t="s">
        <v>161</v>
      </c>
      <c r="BM192" s="218" t="s">
        <v>858</v>
      </c>
    </row>
    <row r="193" s="2" customFormat="1" ht="6.96" customHeight="1">
      <c r="A193" s="35"/>
      <c r="B193" s="63"/>
      <c r="C193" s="64"/>
      <c r="D193" s="64"/>
      <c r="E193" s="64"/>
      <c r="F193" s="64"/>
      <c r="G193" s="64"/>
      <c r="H193" s="64"/>
      <c r="I193" s="64"/>
      <c r="J193" s="64"/>
      <c r="K193" s="64"/>
      <c r="L193" s="41"/>
      <c r="M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</row>
  </sheetData>
  <sheetProtection sheet="1" autoFilter="0" formatColumns="0" formatRows="0" objects="1" scenarios="1" spinCount="100000" saltValue="th+wmPRmc/l4NaxGRcn+guzuUQ6mY8mpQ5ktkPDAUCQ4hyLmhG4bNXdxs5TUe8IjJGuwvlH0bW6DHx6vmeM3hA==" hashValue="uRzaJmEVp/19NvCq5QBM4IEnHjVvxyrAHl2xwc46hEWlA+g2QgpHR9+xbh0pGUCaTmUrHR1cmykX7ZJKPur0JQ==" algorithmName="SHA-512" password="CC35"/>
  <autoFilter ref="C124:K192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Nemecek Nemecek</dc:creator>
  <cp:lastModifiedBy>Nemecek Nemecek</cp:lastModifiedBy>
  <dcterms:created xsi:type="dcterms:W3CDTF">2022-07-21T01:30:19Z</dcterms:created>
  <dcterms:modified xsi:type="dcterms:W3CDTF">2022-07-21T01:30:31Z</dcterms:modified>
</cp:coreProperties>
</file>