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9040" windowHeight="15840"/>
  </bookViews>
  <sheets>
    <sheet name="Rekapitulace" sheetId="31" r:id="rId1"/>
    <sheet name="202 PC učebna" sheetId="56" r:id="rId2"/>
    <sheet name="203 kmenová učebna" sheetId="66" r:id="rId3"/>
    <sheet name="204 kmenová učebna" sheetId="74" r:id="rId4"/>
    <sheet name="214 Denní místnost - kuchyňka" sheetId="69" r:id="rId5"/>
    <sheet name="205 jazyková učebna" sheetId="76" r:id="rId6"/>
    <sheet name="206 sklad" sheetId="78" r:id="rId7"/>
    <sheet name="215 kabinet" sheetId="77" r:id="rId8"/>
  </sheets>
  <definedNames>
    <definedName name="_xlnm.Print_Area" localSheetId="1">'202 PC učebna'!$A$1:$H$38</definedName>
    <definedName name="_xlnm.Print_Area" localSheetId="2">'203 kmenová učebna'!$A$1:$H$32</definedName>
    <definedName name="_xlnm.Print_Area" localSheetId="3">'204 kmenová učebna'!$A$1:$H$34</definedName>
    <definedName name="_xlnm.Print_Area" localSheetId="5">'205 jazyková učebna'!$A$1:$H$42</definedName>
    <definedName name="_xlnm.Print_Area" localSheetId="6">'206 sklad'!$A$1:$H$17</definedName>
    <definedName name="_xlnm.Print_Area" localSheetId="4">'214 Denní místnost - kuchyňka'!$A$1:$H$33</definedName>
    <definedName name="_xlnm.Print_Area" localSheetId="7">'215 kabinet'!$A$1:$H$32</definedName>
    <definedName name="_xlnm.Print_Area" localSheetId="0">Rekapitulace!$A$1:$K$28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76" l="1"/>
  <c r="H29" i="76" s="1"/>
  <c r="G25" i="56"/>
  <c r="H25" i="56" s="1"/>
  <c r="G24" i="56"/>
  <c r="H24" i="56" s="1"/>
  <c r="G20" i="77"/>
  <c r="H20" i="77" s="1"/>
  <c r="G21" i="77"/>
  <c r="H21" i="77" s="1"/>
  <c r="G19" i="77"/>
  <c r="H19" i="77" s="1"/>
  <c r="G18" i="77"/>
  <c r="H18" i="77" s="1"/>
  <c r="G32" i="56"/>
  <c r="H32" i="56" s="1"/>
  <c r="G27" i="77"/>
  <c r="H27" i="77" s="1"/>
  <c r="G17" i="76"/>
  <c r="H17" i="76" s="1"/>
  <c r="G16" i="76"/>
  <c r="H16" i="76" s="1"/>
  <c r="G10" i="74"/>
  <c r="H10" i="74" s="1"/>
  <c r="G9" i="74"/>
  <c r="H9" i="74" s="1"/>
  <c r="G10" i="66"/>
  <c r="H10" i="66" s="1"/>
  <c r="G11" i="56" l="1"/>
  <c r="H11" i="56" s="1"/>
  <c r="G12" i="56"/>
  <c r="H12" i="56" s="1"/>
  <c r="G28" i="69" l="1"/>
  <c r="H28" i="69" s="1"/>
  <c r="G12" i="78"/>
  <c r="H12" i="78" s="1"/>
  <c r="G22" i="74"/>
  <c r="H22" i="74" s="1"/>
  <c r="G25" i="76"/>
  <c r="H25" i="76" s="1"/>
  <c r="G20" i="74"/>
  <c r="H20" i="74" s="1"/>
  <c r="G20" i="66"/>
  <c r="H20" i="66" s="1"/>
  <c r="G6" i="74"/>
  <c r="G30" i="56"/>
  <c r="H30" i="56" l="1"/>
  <c r="H6" i="74"/>
  <c r="G22" i="56"/>
  <c r="H22" i="56" s="1"/>
  <c r="G23" i="56"/>
  <c r="H23" i="56" s="1"/>
  <c r="G20" i="56"/>
  <c r="H20" i="56" s="1"/>
  <c r="G15" i="77"/>
  <c r="H15" i="77" s="1"/>
  <c r="G14" i="77"/>
  <c r="H14" i="77" s="1"/>
  <c r="G11" i="78"/>
  <c r="H11" i="78" s="1"/>
  <c r="G6" i="78"/>
  <c r="G9" i="77"/>
  <c r="H9" i="77" s="1"/>
  <c r="G8" i="77"/>
  <c r="H8" i="77" s="1"/>
  <c r="G26" i="77"/>
  <c r="G17" i="77"/>
  <c r="H17" i="77" s="1"/>
  <c r="G16" i="77"/>
  <c r="H16" i="77" s="1"/>
  <c r="G13" i="77"/>
  <c r="G12" i="77"/>
  <c r="H12" i="77" s="1"/>
  <c r="G11" i="77"/>
  <c r="H11" i="77" s="1"/>
  <c r="G10" i="77"/>
  <c r="H10" i="77" s="1"/>
  <c r="G7" i="77"/>
  <c r="G20" i="69"/>
  <c r="H20" i="69" s="1"/>
  <c r="G18" i="69"/>
  <c r="H18" i="69" s="1"/>
  <c r="G17" i="69"/>
  <c r="H17" i="69" s="1"/>
  <c r="G16" i="69"/>
  <c r="H16" i="69" s="1"/>
  <c r="G13" i="69"/>
  <c r="H13" i="69" s="1"/>
  <c r="G12" i="69"/>
  <c r="H12" i="69" s="1"/>
  <c r="G11" i="69"/>
  <c r="H11" i="69" s="1"/>
  <c r="G8" i="69"/>
  <c r="H8" i="69" s="1"/>
  <c r="G9" i="69"/>
  <c r="H9" i="69" s="1"/>
  <c r="G10" i="69"/>
  <c r="H10" i="69" s="1"/>
  <c r="G14" i="69"/>
  <c r="H14" i="69" s="1"/>
  <c r="G15" i="69"/>
  <c r="H15" i="69" s="1"/>
  <c r="G19" i="69"/>
  <c r="H19" i="69" s="1"/>
  <c r="G21" i="69"/>
  <c r="H21" i="69" s="1"/>
  <c r="G7" i="69"/>
  <c r="H7" i="69" s="1"/>
  <c r="G8" i="76"/>
  <c r="H8" i="76" s="1"/>
  <c r="G7" i="76"/>
  <c r="H7" i="76" s="1"/>
  <c r="G9" i="66"/>
  <c r="H9" i="66" s="1"/>
  <c r="G35" i="76"/>
  <c r="H35" i="76" s="1"/>
  <c r="G36" i="76"/>
  <c r="H36" i="76" s="1"/>
  <c r="G10" i="76"/>
  <c r="H10" i="76" s="1"/>
  <c r="G11" i="76"/>
  <c r="H11" i="76" s="1"/>
  <c r="G12" i="76"/>
  <c r="H12" i="76" s="1"/>
  <c r="G13" i="76"/>
  <c r="H13" i="76" s="1"/>
  <c r="G14" i="76"/>
  <c r="H14" i="76" s="1"/>
  <c r="H6" i="78" l="1"/>
  <c r="G7" i="78"/>
  <c r="H13" i="77"/>
  <c r="G22" i="77"/>
  <c r="H26" i="77"/>
  <c r="H28" i="77" s="1"/>
  <c r="G28" i="77"/>
  <c r="H13" i="78"/>
  <c r="G13" i="78"/>
  <c r="H7" i="77"/>
  <c r="G15" i="76"/>
  <c r="H15" i="76" s="1"/>
  <c r="G28" i="76"/>
  <c r="H28" i="76" s="1"/>
  <c r="F15" i="78" l="1"/>
  <c r="F30" i="77"/>
  <c r="H15" i="31" s="1"/>
  <c r="H7" i="78"/>
  <c r="H13" i="31"/>
  <c r="H22" i="77"/>
  <c r="G21" i="74"/>
  <c r="H21" i="74" s="1"/>
  <c r="G27" i="76"/>
  <c r="H27" i="76" s="1"/>
  <c r="G37" i="76"/>
  <c r="H37" i="76" s="1"/>
  <c r="G34" i="76"/>
  <c r="H34" i="76" s="1"/>
  <c r="G33" i="76"/>
  <c r="G26" i="76"/>
  <c r="H26" i="76" s="1"/>
  <c r="G24" i="76"/>
  <c r="H24" i="76" s="1"/>
  <c r="G23" i="76"/>
  <c r="H23" i="76" s="1"/>
  <c r="G22" i="76"/>
  <c r="H22" i="76" s="1"/>
  <c r="G21" i="76"/>
  <c r="H21" i="76" s="1"/>
  <c r="G20" i="76"/>
  <c r="G19" i="76"/>
  <c r="H19" i="76" s="1"/>
  <c r="G18" i="76"/>
  <c r="H18" i="76" s="1"/>
  <c r="G9" i="76"/>
  <c r="H9" i="76" s="1"/>
  <c r="G6" i="76"/>
  <c r="G29" i="74"/>
  <c r="H29" i="74" s="1"/>
  <c r="G28" i="74"/>
  <c r="H28" i="74" s="1"/>
  <c r="G27" i="74"/>
  <c r="G19" i="74"/>
  <c r="H19" i="74" s="1"/>
  <c r="G18" i="74"/>
  <c r="H18" i="74" s="1"/>
  <c r="G17" i="74"/>
  <c r="H17" i="74" s="1"/>
  <c r="G16" i="74"/>
  <c r="H16" i="74" s="1"/>
  <c r="G15" i="74"/>
  <c r="H15" i="74" s="1"/>
  <c r="G14" i="74"/>
  <c r="H14" i="74" s="1"/>
  <c r="G13" i="74"/>
  <c r="H13" i="74" s="1"/>
  <c r="G12" i="74"/>
  <c r="H12" i="74" s="1"/>
  <c r="G11" i="74"/>
  <c r="H11" i="74" s="1"/>
  <c r="G8" i="74"/>
  <c r="H8" i="74" s="1"/>
  <c r="G7" i="74"/>
  <c r="G19" i="66"/>
  <c r="H19" i="66" s="1"/>
  <c r="G18" i="66"/>
  <c r="H18" i="66" s="1"/>
  <c r="G17" i="66"/>
  <c r="H17" i="66" s="1"/>
  <c r="G16" i="66"/>
  <c r="H16" i="66" s="1"/>
  <c r="G15" i="66"/>
  <c r="H15" i="66" s="1"/>
  <c r="G14" i="66"/>
  <c r="H14" i="66" s="1"/>
  <c r="G13" i="66"/>
  <c r="H13" i="66" s="1"/>
  <c r="G8" i="66"/>
  <c r="H8" i="66" s="1"/>
  <c r="G12" i="66"/>
  <c r="H12" i="66" s="1"/>
  <c r="G9" i="56"/>
  <c r="H9" i="56" s="1"/>
  <c r="G8" i="56"/>
  <c r="H8" i="56" s="1"/>
  <c r="H20" i="76" l="1"/>
  <c r="F31" i="77"/>
  <c r="F32" i="77" s="1"/>
  <c r="H7" i="74"/>
  <c r="G23" i="74"/>
  <c r="H23" i="74" s="1"/>
  <c r="H33" i="76"/>
  <c r="H38" i="76" s="1"/>
  <c r="G38" i="76"/>
  <c r="F16" i="78"/>
  <c r="F17" i="78" s="1"/>
  <c r="G30" i="74"/>
  <c r="H6" i="76"/>
  <c r="H27" i="74"/>
  <c r="H30" i="74" s="1"/>
  <c r="G22" i="69"/>
  <c r="H22" i="69" s="1"/>
  <c r="F32" i="74" l="1"/>
  <c r="F40" i="76"/>
  <c r="G27" i="69"/>
  <c r="H27" i="69" s="1"/>
  <c r="G6" i="69"/>
  <c r="G23" i="69" s="1"/>
  <c r="F41" i="76" l="1"/>
  <c r="F42" i="76" s="1"/>
  <c r="H12" i="31"/>
  <c r="J12" i="31" s="1"/>
  <c r="I12" i="31" s="1"/>
  <c r="F33" i="74"/>
  <c r="F34" i="74" s="1"/>
  <c r="H11" i="31"/>
  <c r="H6" i="69"/>
  <c r="G29" i="69"/>
  <c r="H29" i="69"/>
  <c r="F31" i="69" l="1"/>
  <c r="H23" i="69"/>
  <c r="H14" i="31" l="1"/>
  <c r="J14" i="31" s="1"/>
  <c r="I14" i="31" s="1"/>
  <c r="F32" i="69"/>
  <c r="F33" i="69" s="1"/>
  <c r="G11" i="66" l="1"/>
  <c r="H11" i="66" s="1"/>
  <c r="G27" i="66" l="1"/>
  <c r="H27" i="66" s="1"/>
  <c r="G26" i="66"/>
  <c r="H26" i="66" s="1"/>
  <c r="G25" i="66"/>
  <c r="G7" i="66"/>
  <c r="H7" i="66" s="1"/>
  <c r="G6" i="66"/>
  <c r="G31" i="56"/>
  <c r="G15" i="56"/>
  <c r="H31" i="56" l="1"/>
  <c r="G21" i="66"/>
  <c r="H21" i="66" s="1"/>
  <c r="G28" i="66"/>
  <c r="H6" i="66"/>
  <c r="H25" i="66"/>
  <c r="H28" i="66" s="1"/>
  <c r="G33" i="56"/>
  <c r="H33" i="56" s="1"/>
  <c r="G21" i="56"/>
  <c r="H21" i="56" s="1"/>
  <c r="G34" i="56" l="1"/>
  <c r="H34" i="56"/>
  <c r="F30" i="66"/>
  <c r="H10" i="31" s="1"/>
  <c r="J10" i="31" l="1"/>
  <c r="I10" i="31" s="1"/>
  <c r="F31" i="66"/>
  <c r="F32" i="66" s="1"/>
  <c r="G14" i="56"/>
  <c r="H14" i="56" s="1"/>
  <c r="G10" i="56" l="1"/>
  <c r="G17" i="56"/>
  <c r="H17" i="56" s="1"/>
  <c r="G18" i="56"/>
  <c r="H18" i="56" s="1"/>
  <c r="G19" i="56"/>
  <c r="H19" i="56" s="1"/>
  <c r="G16" i="56"/>
  <c r="H16" i="56" s="1"/>
  <c r="H10" i="56" l="1"/>
  <c r="H15" i="56"/>
  <c r="G13" i="56"/>
  <c r="H13" i="56" s="1"/>
  <c r="G7" i="56"/>
  <c r="H7" i="56" s="1"/>
  <c r="G6" i="56"/>
  <c r="G26" i="56" l="1"/>
  <c r="F36" i="56" s="1"/>
  <c r="H9" i="31" s="1"/>
  <c r="H6" i="56"/>
  <c r="I17" i="31" l="1"/>
  <c r="H26" i="56"/>
  <c r="J15" i="31" l="1"/>
  <c r="I15" i="31" s="1"/>
  <c r="F37" i="56"/>
  <c r="F38" i="56" l="1"/>
  <c r="J9" i="31"/>
  <c r="I9" i="31" s="1"/>
  <c r="J11" i="31" l="1"/>
  <c r="I11" i="31" s="1"/>
  <c r="J13" i="31" l="1"/>
  <c r="I13" i="31" s="1"/>
  <c r="I18" i="31" l="1"/>
  <c r="I19" i="31" s="1"/>
</calcChain>
</file>

<file path=xl/sharedStrings.xml><?xml version="1.0" encoding="utf-8"?>
<sst xmlns="http://schemas.openxmlformats.org/spreadsheetml/2006/main" count="543" uniqueCount="168">
  <si>
    <t>P.č.</t>
  </si>
  <si>
    <t>Název položky</t>
  </si>
  <si>
    <t>MJ</t>
  </si>
  <si>
    <t>Množství</t>
  </si>
  <si>
    <t>celkem bez DPH</t>
  </si>
  <si>
    <t>celkem s DPH</t>
  </si>
  <si>
    <t>ks</t>
  </si>
  <si>
    <t>CELKEM bez DPH</t>
  </si>
  <si>
    <t>DPH 21%</t>
  </si>
  <si>
    <t>CELKEM s DPH</t>
  </si>
  <si>
    <t>Doprava</t>
  </si>
  <si>
    <t>Cena bez DPH</t>
  </si>
  <si>
    <t>Cena vč. DPH</t>
  </si>
  <si>
    <t>Místnost</t>
  </si>
  <si>
    <t>2</t>
  </si>
  <si>
    <t>3</t>
  </si>
  <si>
    <t>4</t>
  </si>
  <si>
    <t>cena bez DPH / MJ</t>
  </si>
  <si>
    <t>Obrázek</t>
  </si>
  <si>
    <t>5</t>
  </si>
  <si>
    <t>6</t>
  </si>
  <si>
    <t>7</t>
  </si>
  <si>
    <t>8</t>
  </si>
  <si>
    <t xml:space="preserve">Interaktivní laserový projektor s ultrakrátkou projekční vzdáleností. Technologie 3LCD, RGB se závěrkou s kapalnými krystaly, svítivost (ANSI)min. 4000 lm, kontrast 2.500.000 : 1. Rozlišení: min 1280x800 nativní (WXGA, 16:10), zdroj světla: laser, životnost 20.000 hodin, hmotnost max. 7 kg.  Zvuk: interní reproduktor min 16 W. Konektivita: moznost připojit chytré zařízení (Ad-hoc/infrastruktura), moznost přenosu obrazu a zvuku pres USB 2.0 typu A, USB 2.0 typu B, RS-232C, Ethernetove rozhraní (100 Base-TX / 10 Base-T), bezdrátová síť LAN IEEEE 802.11a/b/g/n/ac/ (WiFi 5), Wi-Fi Direct, 2x VGA vstup, 1x VGA vystup, 3x HDMI vstup, Miracast, Audiovýstup, stereofonní konektor mini-jack, Audiovstup, 3x stereofonní konektor mini-jack, vstup pro mikrofon, Vstup synchronizace, Vystup synchronizace. Funkce a vlastnosti:Automatická kalibrace, Automatické zapnutí, Automatické vyhledávání zdroje, vestavěný reproduktor, funkce přímého zapnuti a vypnuti, kompatibilní s vizualizéry, podpora dvou per,funkce rozděleni obrazovky. Záruka: 5 let nebo 12.000h. </t>
  </si>
  <si>
    <t>Interaktivní jednotka pro ovládání prsty a minimálně dvě interaktivní pera s možností ovládání interaktivity dvěma elektronickými pery současně.</t>
  </si>
  <si>
    <t>Držák dotykové jednotky zajišťuje umístění dotykové jednotky pro ideální pokrytí plochy tabule interaktivitou.</t>
  </si>
  <si>
    <t xml:space="preserve">Montážní materiál k instalaci interaktivní sestavy </t>
  </si>
  <si>
    <t>Aktivní 30 W reproduktory s vestavěným zesilovačem poskytují velmi kvalitní zvuk, lze je použít s jakýmkoliv projektorem. Frekvenční rozsah 80 Hz - 20 kHz, impedance 8 ohmů, rozměry 142 x 155 x 231 mm, váha 2,1 kg, snadná montáž na stěnu, vstupy 3.5 mm, RCA.</t>
  </si>
  <si>
    <t xml:space="preserve">Odsazení tabule od stěny. Speciální závěsy, které odsadí tabuli od stěny. Kabeláž je částečně skryta za tabulí. </t>
  </si>
  <si>
    <t>Ostatní náklady</t>
  </si>
  <si>
    <t>Cena celkem za ostatní náklady</t>
  </si>
  <si>
    <t>Instalace interaktivní tabule (tabule + projektor + reproduktory)</t>
  </si>
  <si>
    <t>Montáž nábytku a výnos</t>
  </si>
  <si>
    <t>Rektifikace 3 cm, barva černá.</t>
  </si>
  <si>
    <t>Instalace projektoru</t>
  </si>
  <si>
    <t>Střední škola managmentu a grafiky                                                                                                                                                                                                                                           Školní 145, 282 20 Český Brod</t>
  </si>
  <si>
    <t>202 PC učebna</t>
  </si>
  <si>
    <t>204 kmenová učebna</t>
  </si>
  <si>
    <t>203 kmenová učebna</t>
  </si>
  <si>
    <t>205 jazyková učebna</t>
  </si>
  <si>
    <t>206 sklad</t>
  </si>
  <si>
    <t>215 kabinet</t>
  </si>
  <si>
    <t>282 20 Český Brod</t>
  </si>
  <si>
    <t>Střední škola managmentu a grafiky                                                                                                                                                                                                                                           Školní 145</t>
  </si>
  <si>
    <t>PC učebna</t>
  </si>
  <si>
    <t>Celkem za vybavení PC učebny</t>
  </si>
  <si>
    <t>Židle na pístu a chromovaném kříži velikosti 5/6. Židle je vybavena kluzáky. Výškové nastaveníje v rozsahu 45 - 58 cm. Celková výška po horní okraj opěráku 81 - 94 cm. Šířka sedáku 43 cm. Šířka opěráku: 44 cm. Šířka spodního kříže: 53 cm. Hloubka sedáku: 41 cm. Celková výška opěráku: 39 cm. Barva plastu: možnost z více barev modrá, šedá, zelená, červená</t>
  </si>
  <si>
    <t>Bílá magnetická tabule na fixy s vysoce odolným keramickým povrchem nejvyšší kvality vhodným pro intenzivní popis, rozměr 400 x 120 cm. Záruka 25 let na povrch tabule. Díky sendvičové konstrukci má tabule vysokou tuhost, odolnost a nekroutí se. Tabule je opatřena kvalitním elegantním rámem z eloxovaného hliníkového profilu ve stříbrném odstínu s šedými plastovými rohy. Tloušťka tabule je 22 mm.</t>
  </si>
  <si>
    <t>Kmenová učebna</t>
  </si>
  <si>
    <t>Celkem za vybavení 203 kmenová učebna</t>
  </si>
  <si>
    <t>Celkem za vybavení 204 kmenová učebna</t>
  </si>
  <si>
    <t>Celková cena 204</t>
  </si>
  <si>
    <t>Celková cena 203</t>
  </si>
  <si>
    <t>Celková cena za 202</t>
  </si>
  <si>
    <t>Textilná nástěnka, barva dle vzorníku dodavatele. Rozměr 150 x 120 cm. Povrch nástěnky je potažen vysoce kvalitní textilií s krátkým vlasem. Díky sendvičové konstrukci má nástěnka vysokou tuhost, odolnost a nekroutí se. Tloušťka nástěnky je min.22 mm. Nástěnka je opatřena kvalitním elegantním rámem z eloxovaného hliníkového profilu ve stříbrném odstínu s šedými plastovými rohy.</t>
  </si>
  <si>
    <t xml:space="preserve">Kvalitní textilní nástěnka, barva šedá. Snadné vpichování celé délky špendlíku. Sendvičová konstrukce - vysoká tuhost, odolnost - nekroutí se. Elegantní moderní vzhled. Rozměr 150 x 120 cm. </t>
  </si>
  <si>
    <t>jazyková učebna</t>
  </si>
  <si>
    <t>Celkem za vybavení jazykové učebny</t>
  </si>
  <si>
    <t>Celková cena za 205</t>
  </si>
  <si>
    <t>Bílá magnetická tabule na fixy s vysoce odolným keramickým povrchem nejvyšší kvality vhodným pro intenzivní popis, rozměr 240 x 120 cm. Záruka 25 let na povrch tabule. Díky sendvičové konstrukci má tabule vysokou tuhost, odolnost a nekroutí se. Tabule je opatřena kvalitním elegantním rámem z eloxovaného hliníkového profilu ve stříbrném odstínu s šedými plastovými rohy. Tloušťka tabule je 22 mm.</t>
  </si>
  <si>
    <t>Popis produktu</t>
  </si>
  <si>
    <t>Učitelský modul pro připojení sady sluchátek s mikrofonem pro učitele.</t>
  </si>
  <si>
    <t>Studentský modul pro připojení sluchátek s mikrofonem pro studenty Jeden modul umožnuje připojit dvě sady sluchátek. Aplikace  omnneo®  přiřadí každému studentovi identifikační číslo v poli od 1 do 24. Možnost připojení PC, tabletů, notebooků pomocí USB vstupu. Možnost elektronického přihlášení žáka v aplikaci jazykové laboratoře.</t>
  </si>
  <si>
    <t>Mechanicky odolná sluchátka s elektretovým mikrofonem a dostatečně velkými náušníky pro izolaci žáka, vhodná pro jazykovou výuku a školní prostředí a nastavitelná na velikost hlavy. Ovládání hlasitosti sluchátek na přívodním kabelu.</t>
  </si>
  <si>
    <t>Ovládací SW Software jazykové laboratoře s doživotní bezplatnou aktualizací. Plnohodnotné ovládání žákovských PC/tabletů/notebooků z PC učitele.</t>
  </si>
  <si>
    <t>Hlavní modul  systému. K němu se připojuje napájení systému kabelem USB A/B z počítače. Tento modul má také audio vstup pro připojení dvou audio zdrojů: například, počítač a přehrávač CD.</t>
  </si>
  <si>
    <t>Základní školení pedagogů. Akreditováno MŠMT ve vzdělávacím systému DVPP.</t>
  </si>
  <si>
    <t>214 Denní místnost - kuchyňka</t>
  </si>
  <si>
    <t>Denní místnost - kuchyňka</t>
  </si>
  <si>
    <t>Celkem za vybavení 214</t>
  </si>
  <si>
    <t>Celková cena 214</t>
  </si>
  <si>
    <t xml:space="preserve">Skříň policová dvéřová s nikou, rozměr šířka 80 x výška 192 x hloubka 40 cm. Půda i dno mají tloušťku min. 25 mm s ABS hranou 2 mm, ostatní viditelné hrany mají o tloušťce min. 1 mm. Boky korpusů o tloušťce 18 mm, záda potom 6 mm a oboustranně pohledová. Police 25 mm a nosnost min. 80 kg. Kvalitní kování, zámek. Dekor korupusu šedá, dvířka dub nebo dle vzorníku dodavatele, zaoblené úchytky. </t>
  </si>
  <si>
    <t>Kuchyň spodní dveřová dřezová 60 cm,  výška spodní skříně 85 cm (včetně pracovní desky). Základním materiálem korpusů je kvalitní laminovaná dřevotřísková deska o tloušce 18 mm, záda jsou vyrobena z 3 mm bílého sololaku. Díky 28 mm tloušťce pracovní desky je zaručena vysoká odolnost. Korpus barvy šedá, dvířka dub</t>
  </si>
  <si>
    <t>Kuchyň spodní dveřová 1 zásuvka včetně příborníku,  šířka 60 cm, výška spodní skříně 85 cm (včetně pracovní desky). Základním materiálem korpusů je kvalitní laminovaná dřevotřísková deska o tloušce 18 mm, záda jsou vyrobena z 3 mm bílého sololaku. Díky 28 mm tloušťce pracovní desky je zaručena vysoká odolnost. Korpus barvy šedá, dvířka dub</t>
  </si>
  <si>
    <t>Kuchyň spodní dveřová levá 30 cm, výška spodní skříně 85 cm (včetně pracovní desky). Základním materiálem korpusů je kvalitní laminovaná dřevotřísková deska o tloušce 18 mm, záda jsou vyrobena z 3 mm bílého sololaku. Díky 28 mm tloušťce pracovní desky je zaručena vysoká odolnost. Korpus barvy šedá, dvířka dub</t>
  </si>
  <si>
    <t>Kuchyňská horní dveřová skříňka šířka 60 cm, výška 60 cm, hloubka 35cm, korpus + dvířka jsou z laminované dřevotřískové desky o tloušťce 18 mm, záda jsou vyrobena z 6 mm silné lakované MDF desky,  součástí vrchních skříněk i kvalitní závěsy s regulací, barevné provední: korpus šedá, dvířka dub</t>
  </si>
  <si>
    <t>Kuchyňská horní policová skříňka šířka, výška 60 cm, hloubka 35cm, korpus je z laminované dřevotřískové desky o tloušťce 18 mm, záda jsou vyrobena z 6 mm silné lakované MDF desky,  součástí vrchních skříněk i kvalitní závěsy s regulací, barevné provední: korpus šedá</t>
  </si>
  <si>
    <t>Kuchyňská horní dveřová skříňka šířka 30 cm, výška 60 cm, hloubka 35cm, korpus + dvířka jsou z laminované dřevotřískové desky o tloušťce 18 mm, záda jsou vyrobena z 6 mm silné lakované MDF desky,  součástí vrchních skříněk i kvalitní závěsy s regulací, barevné provední: korpus šedá, dvířka dub</t>
  </si>
  <si>
    <t>Kuchyň deska obkladová 150 cm, dekor dub</t>
  </si>
  <si>
    <t>Kuchyň sokl jednodílný 149 cm, dekor šedá</t>
  </si>
  <si>
    <t>Kuchyň sokl jednodílný 45 cm, dekor šedá</t>
  </si>
  <si>
    <t>Kuchyň dřez nerezvý s odkapávačem pravý</t>
  </si>
  <si>
    <t>Kuchyň baterie páková</t>
  </si>
  <si>
    <t>Kabinet</t>
  </si>
  <si>
    <t>Celkem za vybavení 215</t>
  </si>
  <si>
    <t>Celková cena 215</t>
  </si>
  <si>
    <t>Pracovní stůl. Pracovní deska stolu má tloušťku 25 mm a je vybavena 2 mm ABS hranou, která stoly pomáhá chránit před poškozením. Na pracovní desce 2 kabelové průchodky. Konstrukce stolů splňuje vysoké nároky na kvalitu a ergonomii. Podnoží z 18 mm lamino desky. Stůl včetně trnože. Na nohou rektifikace, které umožní dorovnat stůl až o 15 mm. Rozměr stolu 160 x 75,5 x 80 cm. Barva dub</t>
  </si>
  <si>
    <t xml:space="preserve">Skříň policová dvéřová s nikou, rozměr šířka 80 x výška 192 x hloubka 40 cm. Půda i dno mají tloušťku min. 25 mm s ABS hranou 2 mm, ostatní viditelné hrany mají o tloušťce min. 1 mm. Boky korpusů o tloušťce 18 mm, záda potom 6 mm a oboustranně pohledová. Police 25 mm a nosnost min. 80 kg. Kvalitní kování, zámek. Dekor korupusu a dvířek dub nebo dle vzorníku dodavatele, zaoblené úchytky. </t>
  </si>
  <si>
    <t>Kontejner 4 zásuvky, centrální zámek, půda - léta napříč šířka 60 cm, korpus: laminovaná dřevotřísková deska o tloušťce 18 mm, horní díl korpusu desku, jejíž tloušťka je 25 mm, 2 mm ABS hrana na horním i spodním dílu korpusu, zásuvky z plastu, který je snadno omyvatelný a vhodný pro jednoduchou údržbu, čela zásuvek z kvalitní dřevotřískové desky o tloušťce 18 mm, 2 mm ABS hranou, STOP-CONTROL v uzamykacím mechanismu, kontejner na kolečkách, dekor dub</t>
  </si>
  <si>
    <t>Stěna věšáková 185 cm, 4x háček, 1x police dekor dub</t>
  </si>
  <si>
    <t>Stěna se zrcadlem 185 cm, 1x zrcadlo, 2x police dekor dub</t>
  </si>
  <si>
    <t>sklad</t>
  </si>
  <si>
    <t>Celkem za vybavení 206 sklad</t>
  </si>
  <si>
    <t>Celková cena za 206</t>
  </si>
  <si>
    <t>Akustický paravan, textilní, Rozměry [š × v × h]: 157.5 × 42.4 × 4.3 cm, vrstvená sendvičová konstrukce ( dřevotříska, pěnová hmota, textilie), kovový rám, možnost špendlení</t>
  </si>
  <si>
    <t>Panel do průchodky, 1x el., 1x USB 3.0, 1x USB nabíjení</t>
  </si>
  <si>
    <t>Bílá magnetická tabule na fixy s vysoce odolným keramickým povrchem nejvyšší kvality vhodným pro intenzivní popis, rozměr 400 x 120 cm. Záruka 25 let na povrch tabule. Díky sendvičové konstrukci má tabule vysokou tuhost, odolnost a nekroutí se. Tabule je opatřena kvalitním elegantním rámem z eloxovaného hliníkového profilu ve stříbrném odstínu s šedými plastovými rohy. Tloušťka tabule je 22 mm. ČSN EN 71</t>
  </si>
  <si>
    <t>Montážní materiál k instalaci interaktivní sestavy  a propojení ke katedře</t>
  </si>
  <si>
    <t>Sada na tabule - 4x popisovač, 1x magnetická stěrka, 1x sada 10ks náhradních vložek do magnet.stěrky, 1x čistící přípravek 250ml, 20x magnet v plastu-průměr 24mm, 4x inkoust pro popisovače, 1x sada 10ks náhradních hrotů</t>
  </si>
  <si>
    <t>3D tiskárna,  tiskový prostor min. 210mm×250mm×210mm, tiskový materiál 1.75mm ABS, ASA, FLEX, HIPS, Laybrick, Laywood, Nylon, PETT, PLA, PVA, TPE a TPU, min. tloušťka vrstvy 0.05mm, rychlost tisku 200mm/s, možnost tisku: PC přes USB 2.0 a SD karta</t>
  </si>
  <si>
    <t>3D brýle, Rozlišení displeje: 2x 2448 x 2448 px (4896 x 2448 kombinovaně), Displej: 2x Dual AMOLED, Zorné pole (FOV): 120°, Senzory: SteamVR Tracking 2.0, G-senzor, gyroskop, senzor přiblížení, IPD senzor, Konektory: DisplayPort (propojení s PC), Bluetooth a USB typ C (periférie), Balení obsahuje: brýle, 2x pohybový ovladač, 2x externí snímače pohybu, box, kabeláž, napájecí adaptéry</t>
  </si>
  <si>
    <t>Textilní nástěnka, dekor šedá nebo dle výběru investora. Povrch nástěnky je potažen vysoce kvalitní textilií s krátkým vlasem. Díky sendvičové konstrukci má nástěnka vysokou tuhost, odolnost a nekroutí se. Tloušťka nástěnky je 22 mm. Nástěnka je opatřena kvalitním elegantním rámem z eloxovaného hliníkového profilu ve stříbrném odstínu s šedými plastovými rohy. Rozměr nástěnky je 150 x 120 cm.</t>
  </si>
  <si>
    <t>Počítačový stůl. Pracovní deska stolu má tloušťku 25 mm a je vybavena 2 mm ABS hranou, která stoly pomáhá chránit před poškozením. Na pracovní desce 2 kabelové průchodky + stolová nástavba přes celou šíři stolu. Konstrukce stolů splňuje vysoké nároky na kvalitu a ergonomii. Podnoží z 18 mm lamino desky. Stůl včetně trnože až na zem. Na nohou rektifikace, které umožní dorovnat stůl až o 15 mm. Rozměr stolu 80 x 75,5 x 60 cm. Barva šedá. Kabelový žlab včetně zásuvek 230 a data/na každého žáka + kabeláž a zapojení. Stoly pevně ukotvené k sobě i k podlaze.</t>
  </si>
  <si>
    <t>Instalace nábytku, nástěnek</t>
  </si>
  <si>
    <t>sedáku dle vzorkovníku níže. Velikosti 2,3,4,5,6,7. Možnost židle na 4 nohách</t>
  </si>
  <si>
    <t>Ergonomická židle na pístu a chromovaném kříži velikosti 5/6. Židle je vybavena kluzáky nebo kolečky. Výškové nastavení je v rozsahu 45 - 58 cm. Celková výška po horní okraj opěráku 81 - 94 cm. Šířka sedáku 43 cm. Šířka opěráku: 44 cm. Šířka spodního kříže: 53 cm. Hloubka sedáku: 41 cm. Celková výška opěráku: 39 cm. Barva plastu: šedá, černá, modrá, oranžová, limetka, žlutá, červená</t>
  </si>
  <si>
    <t>Žákovská židle na pérové konstrukci – plastový ergonomický sedák se vzduchovým polštářem na pérovací podnoži, výška sedáku - dle ČSN EN 1729 - 1, barva konstrukce RAL 9006, barva plastového sedáku dle vzorkovníku níže. Velikosti 5,6,7. Možnost židle na 4 nohách. Velikost 6- hrana sedáku 485mm, celková výška 815mm, šířka sedáku 430mm, opěráku 440mm, hloubka sedáku 410mm. Barva plastu: šedá, černá, modrá, oranžová, limetka, žlutá, červená</t>
  </si>
  <si>
    <t>Pracovní stůl. Deska stolu má tloušťku 25 mm a je vybavena 2 mm ABS hranou, která stoly pomáhá chránit před poškozením. Na pracovní desce 2 kabelové průchodky. Konstrukce stolů splňuje vysoké nároky na kvalitu a ergonomii. Podnoží z 18 mm lamino desky. Stůl včetně trnože až na zem. Na nohou rektifikace, které umožní dorovnat stůl až o 15 mm. Rozměr stolu 120 x 75,5 x 60 cm. Barva šedá. Stoly pevně ukotvené k sobě i k podlaze.</t>
  </si>
  <si>
    <t xml:space="preserve">Uzamykatelná učitelská katedera. Základním materiálem korpusů je kvalitní laminovaná dřevotřísková deska o tloušťce 18 mm, vrchní deska s tloušťkou 25 mm, ABS hrany 2 mm na horním i spodním dílu korpusu. 2 zásuvky + zámek. PC uzamykatelná skříňka s 1 policí, včetně větracích průduchů. Dekor šedá. </t>
  </si>
  <si>
    <t xml:space="preserve">Skříň policová dvéřová s nikou, rozměr šířka 80 x výška 115,2 x hloubka 40 cm. Půda i dno mají tloušťku min. 25 mm s ABS hranou 2 mm, ostatní viditelné hrany mají o tloušťce min. 1 mm. Boky korpusů o tloušťce 18 mm, záda potom 6 mm a oboustranně pohledová. Police 25 mm a nosnost min. 80 kg. Kvalitní kování, panty s dojezdy. Korpus a boky v barvě dub nebo šedá, zaoblené úchytky. </t>
  </si>
  <si>
    <t xml:space="preserve">Skříň policová dvéřová s nikou, rozměr šířka 80 x výška 192 x hloubka 40 cm. Půda i dno mají tloušťku min. 25 mm s ABS hranou 2 mm, ostatní viditelné hrany mají o tloušťce min. 1 mm. Boky korpusů o tloušťce 18 mm, záda potom 6 mm a oboustranně pohledová. Police 25 mm a nosnost min. 80 kg. Kvalitní kování, panty s dojezdy, zámek. Dekor šedá nebo dle vzorníku dodavatele, zaoblené úchytky. </t>
  </si>
  <si>
    <t>Kovový regál, rozměr - výška 180cm, šířka 90cm, hloubka 35cm. Barva kovu bílá, police MDF, 5 polic. Celková nosnost regálu 875kg.</t>
  </si>
  <si>
    <t>Jídelní univerzální stůl pevné kovové konstrukce s LTD deskou. Pracovní deska stolu má tloušťku 25 mm a je vybavena 2 mm ABS hranou, která stoly pomáhá chránit před poškozením. Obdelník 120 x 80 cm. Podnoží z kovové v barvě šedá. Kovová podnož se skládá z nohou vyrobených ze čtyřhranného profilu 50 × 50 mm a spojovacích dílců, které mají průřez 40×20 mm. Dohromady tvoří pevnou, samonosnou podnož.   Výška 75 cm.</t>
  </si>
  <si>
    <t>Kuchyň deska pracovní 150 cm, 150 × 2,8 × 60 cm s výřezem na dřez a těsnícími lištami, deska beton šedý</t>
  </si>
  <si>
    <t>LCD monitor, min 31,5". IPS matný, flicker free, QHD, 350cd/m2, 5ms, HDMI, DisplayPort, USB-C, reproduktory 2W, náklon -5 až +20, výškově stavitelný stojan. Záruka 36 měsíců.</t>
  </si>
  <si>
    <t>LCD monitor, min 23". IPS matný, FHD, 250cd/m2, 5ms, HDMI, DisplayPort, náklon -5 až +23. Záruka 36 měsíců.</t>
  </si>
  <si>
    <t>Ovládací Pult</t>
  </si>
  <si>
    <t>Instalace interaktivní tabule</t>
  </si>
  <si>
    <t>Instalace IT, propojení, kabeláž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</si>
  <si>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</si>
  <si>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</si>
  <si>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</si>
  <si>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</si>
  <si>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</si>
  <si>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</si>
  <si>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</si>
  <si>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</si>
  <si>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</si>
  <si>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</si>
  <si>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</si>
  <si>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</si>
  <si>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</si>
  <si>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</si>
  <si>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</si>
  <si>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</si>
  <si>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</si>
  <si>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</si>
  <si>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</si>
  <si>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</si>
  <si>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</si>
  <si>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</si>
  <si>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</si>
  <si>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</si>
  <si>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</si>
  <si>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</si>
  <si>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</si>
  <si>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</si>
  <si>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Instalace nábytku,nástěnek</t>
  </si>
  <si>
    <t>Instalace jazykového sw, propojení, kabeláž</t>
  </si>
  <si>
    <t>Instalace</t>
  </si>
  <si>
    <t>Multifunkční přístroj ČB A4, kopírka, skener, tiskárna, 45 stran/min., dotykový displej, kapacita 250 listů, oboustranný podavač originálu s otáčením na 75 listů, záruka 5 let nebo 900 tis stran, součástí startovací toner min.6 tis kopií, toner černý min.14 tis.kopií, náklad na tisk max 0,15kč/strana</t>
  </si>
  <si>
    <t>214 denní místnost</t>
  </si>
  <si>
    <t>Cena celkem</t>
  </si>
  <si>
    <t xml:space="preserve">Skříň policová dvéřová s nikou, rozměr šířka 80 x výška 192 x hloubka 40 cm. Půda i dno mají tloušťku min. 25 mm s ABS hranou 2 mm, ostatní viditelné hrany mají o tloušťce min. 1 mm. Boky korpusů o tloušťce 18 mm, záda potom 6 mm a oboustranně pohledová. Police 25 mm a nosnost min. 80 kg. Kvalitní kování, panty s dojezdy, zámek. Dekor korupusu šedá, dvířka dub nebo dle vzorníku dodavatele, zaoblené úchytky. </t>
  </si>
  <si>
    <t xml:space="preserve">Obrázky mají pouze ilustrativní charakter, přednější je splnění zadaných parametrů. </t>
  </si>
  <si>
    <t>Rozměry v odchylce +/- 5%.</t>
  </si>
  <si>
    <t>Záruční doba: min. 24 měsíců, pokud není uvedeno u konkrétní položky delší záruka</t>
  </si>
  <si>
    <t>Všechno nabízené zboží musí splňovat normy pro školní provoz.</t>
  </si>
  <si>
    <t xml:space="preserve">Žákovský PC na grafiku . Operační paměť – 32GB RAM. Interní úložiště – 1TB SSD. Procesor min. 19500 bodů dle www.cpubenchmark.net.  Grafická karta min 7800 bodů dle www.videocardbenchmark.net. Video rozhraní – DP nebo HDMI. Operační systém kompatibilní se stávajícím školním - Windows s připojením do domény. Samostatná grafická karta min. 2GB.  Klávesnice USB, optická myš - 3 tlačítka 1200 DPI, USB. Záruka 36 měsíců - odezva následující pracovní den u zákazníka.
</t>
  </si>
  <si>
    <t>Učitelské PC na grafiku. Operační paměť – 32GB RAM. Interní úložiště – 1TB SSD. Procesor min. 35000 bodů dle www.cpubenchmark.net. Grafická karta min 17000 bodů dle www.videocardbenchmark.net.  Video rozhraní – DP nebo HDMI. Operační systém kompatibilní se stávajícím školním - Windows s připojením do domény.  Klávesnice USB, optická myš - 3 tlačítka 1200 DPI, USB. Záruka 36 měsíců - odezva následující pracovní den u zákazníka.</t>
  </si>
  <si>
    <t xml:space="preserve">Učitelský notebook . Operační paměť – 16GB RAM. Interní úložiště – 512 SSD. Procesor min. 15000 bodů dle www.cpubenchmark.net.  Video rozhraní – DP nebo HDMI. Operační systém kompatibilní se stávajícím školním - Windows s připojením do domény. Záruka 36 měsíců - odezva následující pracovní den u zákazníka.
</t>
  </si>
  <si>
    <t>Dokovací stanice (1x USB-C, 2x USB-A, 1x HDMI, 1x displej port, 1x ethernet RJ45) + Klávesnice USB, optická myš - 3 tlačítka 1200 DPI, USB</t>
  </si>
  <si>
    <t>Roater 16portů - CPU 1200 MHz, 4 jádra, 4GB RAM, 128MB NAND, Rozhraní: (16) Gigabit, (2) SFP/SFP+, pasivní chlazení, Router OS L6</t>
  </si>
  <si>
    <t>Switch 48portů - Rozhraní: (48) Gigabit (2) SFP, IPv6, Funkce: Web management/Smart switch, QoS, VLAN</t>
  </si>
  <si>
    <t xml:space="preserve">Učitelské PC . Operační paměť – 16GB RAM. Interní úložiště – 512 SSD. Procesor min. 17000 bodů dle www.cpubenchmark.net.  Video rozhraní – DP nebo HDMI. Operační systém kompatibilní se stávajícím školním - windows s připojením do domény.  Klávesnice USB, optická myš - 3 tlačítka 1200 DPI, USB. Záruka 36 měsíců - odezva následující pracovní den u zákazníka.
</t>
  </si>
  <si>
    <t>Uchazeč vyplní pouze žlutá políčka (tzn. Cena za kus bez DPH)</t>
  </si>
  <si>
    <t>Počítačový stůl. Pracovní deska stolu má tloušťku 25 mm a je vybavena 2 mm ABS hranou, která stoly pomáhá chránit před poškozením. Na pracovní desce 2 kabelové průchodky + stolová nástavba přes celou šíři stolu. Konstrukce stolů splňuje vysoké nároky na kvalitu a ergonomii. Podnoží z 18 mm lamino desky. Stůl včetně trnože až na zem. Na nohou rektifikace, které umožní dorovnat stůl až o 15 mm. Rozměr stolu 160 x 75,5 x 60 cm. Barva šedá. Kabelový žlab včetně zásuvek 2x 230 a 1x data/na každého žáka + kabeláž a zapojení. Stoly pevně ukotvené k sobě i k podlaze.</t>
  </si>
  <si>
    <t xml:space="preserve">Dvoumístná stavitelná lavice, možnost nastavení velikosti 5-7. Rozměr desky 130x50cm. Kovová konstrukce je vyrobena z plochooválu, povrchově upravena komaxitem RAL. Konstrukce ve tvaru L (tunel, plochoovál, jakl), viz obrázek. Pracovní deska LTD tl.min 18mm,abs hrany. Deska šedá. Odkládací koše pod deskou. Háček pro zavěšení potřeb.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</si>
</sst>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  <charset val="238"/>
    </font>
    <font>
      <sz val="16"/>
      <color rgb="FF666666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CFE82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87FD5D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1" fillId="0" borderId="0"/>
    <xf numFmtId="9" fontId="31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1" applyAlignment="1">
      <alignment vertical="center"/>
    </xf>
    <xf numFmtId="0" fontId="13" fillId="0" borderId="0" xfId="1" applyFont="1"/>
    <xf numFmtId="0" fontId="12" fillId="0" borderId="0" xfId="1" applyFont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2" xfId="0" applyFont="1" applyFill="1" applyBorder="1"/>
    <xf numFmtId="49" fontId="17" fillId="0" borderId="3" xfId="0" applyNumberFormat="1" applyFont="1" applyBorder="1" applyAlignment="1">
      <alignment horizontal="center" vertical="center"/>
    </xf>
    <xf numFmtId="0" fontId="11" fillId="0" borderId="19" xfId="2" applyFont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/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16" fontId="6" fillId="0" borderId="22" xfId="0" applyNumberFormat="1" applyFont="1" applyBorder="1" applyAlignment="1" applyProtection="1">
      <alignment vertical="center"/>
      <protection locked="0"/>
    </xf>
    <xf numFmtId="2" fontId="10" fillId="0" borderId="21" xfId="0" applyNumberFormat="1" applyFont="1" applyBorder="1" applyAlignment="1" applyProtection="1">
      <alignment vertical="center"/>
      <protection locked="0"/>
    </xf>
    <xf numFmtId="2" fontId="6" fillId="0" borderId="9" xfId="0" applyNumberFormat="1" applyFont="1" applyBorder="1" applyAlignment="1" applyProtection="1">
      <alignment vertical="center"/>
      <protection locked="0"/>
    </xf>
    <xf numFmtId="2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top" wrapText="1"/>
    </xf>
    <xf numFmtId="2" fontId="10" fillId="0" borderId="3" xfId="0" applyNumberFormat="1" applyFont="1" applyBorder="1" applyAlignment="1" applyProtection="1">
      <alignment vertical="center" wrapText="1"/>
      <protection locked="0"/>
    </xf>
    <xf numFmtId="0" fontId="18" fillId="0" borderId="0" xfId="3"/>
    <xf numFmtId="16" fontId="6" fillId="0" borderId="19" xfId="0" applyNumberFormat="1" applyFont="1" applyBorder="1" applyAlignment="1" applyProtection="1">
      <alignment vertical="center"/>
      <protection locked="0"/>
    </xf>
    <xf numFmtId="2" fontId="10" fillId="0" borderId="25" xfId="0" applyNumberFormat="1" applyFont="1" applyBorder="1" applyAlignment="1" applyProtection="1">
      <alignment vertical="center"/>
      <protection locked="0"/>
    </xf>
    <xf numFmtId="2" fontId="10" fillId="0" borderId="21" xfId="0" applyNumberFormat="1" applyFont="1" applyBorder="1" applyAlignment="1" applyProtection="1">
      <alignment vertical="center" wrapText="1"/>
      <protection locked="0"/>
    </xf>
    <xf numFmtId="0" fontId="19" fillId="0" borderId="7" xfId="3" applyFont="1" applyBorder="1" applyAlignment="1">
      <alignment horizontal="left" vertical="center"/>
    </xf>
    <xf numFmtId="0" fontId="19" fillId="0" borderId="8" xfId="3" applyFont="1" applyBorder="1" applyAlignment="1">
      <alignment horizontal="left" vertical="center"/>
    </xf>
    <xf numFmtId="0" fontId="19" fillId="0" borderId="9" xfId="3" applyFont="1" applyBorder="1" applyAlignment="1">
      <alignment horizontal="left" vertical="center"/>
    </xf>
    <xf numFmtId="16" fontId="6" fillId="0" borderId="3" xfId="0" applyNumberFormat="1" applyFont="1" applyBorder="1" applyAlignment="1" applyProtection="1">
      <alignment vertical="center"/>
      <protection locked="0"/>
    </xf>
    <xf numFmtId="2" fontId="16" fillId="3" borderId="23" xfId="0" applyNumberFormat="1" applyFont="1" applyFill="1" applyBorder="1" applyAlignment="1" applyProtection="1">
      <alignment vertical="center"/>
      <protection locked="0"/>
    </xf>
    <xf numFmtId="2" fontId="23" fillId="3" borderId="24" xfId="0" applyNumberFormat="1" applyFont="1" applyFill="1" applyBorder="1" applyAlignment="1" applyProtection="1">
      <alignment horizontal="left" vertical="center"/>
      <protection locked="0"/>
    </xf>
    <xf numFmtId="164" fontId="5" fillId="3" borderId="20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28" fillId="0" borderId="3" xfId="5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0" fillId="0" borderId="3" xfId="0" applyBorder="1"/>
    <xf numFmtId="2" fontId="6" fillId="2" borderId="9" xfId="0" applyNumberFormat="1" applyFont="1" applyFill="1" applyBorder="1" applyAlignment="1" applyProtection="1">
      <alignment vertical="center"/>
      <protection locked="0"/>
    </xf>
    <xf numFmtId="2" fontId="10" fillId="2" borderId="3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10" fillId="0" borderId="21" xfId="0" applyNumberFormat="1" applyFont="1" applyBorder="1" applyAlignment="1" applyProtection="1">
      <alignment vertical="top"/>
      <protection locked="0"/>
    </xf>
    <xf numFmtId="2" fontId="10" fillId="0" borderId="3" xfId="0" applyNumberFormat="1" applyFont="1" applyBorder="1" applyAlignment="1" applyProtection="1">
      <alignment vertical="top"/>
      <protection locked="0"/>
    </xf>
    <xf numFmtId="2" fontId="23" fillId="3" borderId="2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12" fillId="0" borderId="0" xfId="1" applyFont="1" applyAlignment="1">
      <alignment vertical="top"/>
    </xf>
    <xf numFmtId="0" fontId="1" fillId="0" borderId="0" xfId="1" applyAlignment="1">
      <alignment vertical="top"/>
    </xf>
    <xf numFmtId="0" fontId="13" fillId="0" borderId="0" xfId="1" applyFont="1" applyAlignment="1">
      <alignment vertical="top"/>
    </xf>
    <xf numFmtId="165" fontId="5" fillId="2" borderId="3" xfId="0" applyNumberFormat="1" applyFont="1" applyFill="1" applyBorder="1" applyAlignment="1">
      <alignment horizontal="right" vertical="top" wrapText="1"/>
    </xf>
    <xf numFmtId="165" fontId="5" fillId="2" borderId="21" xfId="0" applyNumberFormat="1" applyFont="1" applyFill="1" applyBorder="1" applyAlignment="1">
      <alignment horizontal="right" vertical="top" wrapText="1"/>
    </xf>
    <xf numFmtId="165" fontId="5" fillId="3" borderId="20" xfId="0" applyNumberFormat="1" applyFont="1" applyFill="1" applyBorder="1" applyAlignment="1">
      <alignment horizontal="right" vertical="top" wrapText="1"/>
    </xf>
    <xf numFmtId="165" fontId="15" fillId="3" borderId="2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right" vertical="center" wrapText="1"/>
    </xf>
    <xf numFmtId="165" fontId="15" fillId="3" borderId="20" xfId="0" applyNumberFormat="1" applyFont="1" applyFill="1" applyBorder="1" applyAlignment="1">
      <alignment horizontal="right" vertical="center"/>
    </xf>
    <xf numFmtId="0" fontId="0" fillId="0" borderId="13" xfId="0" applyBorder="1"/>
    <xf numFmtId="0" fontId="1" fillId="0" borderId="14" xfId="1" applyBorder="1" applyAlignment="1">
      <alignment vertical="center"/>
    </xf>
    <xf numFmtId="0" fontId="0" fillId="0" borderId="14" xfId="0" applyBorder="1"/>
    <xf numFmtId="0" fontId="11" fillId="0" borderId="13" xfId="2" applyFont="1" applyBorder="1" applyAlignment="1" applyProtection="1">
      <alignment vertical="center" wrapText="1"/>
      <protection locked="0"/>
    </xf>
    <xf numFmtId="0" fontId="0" fillId="0" borderId="28" xfId="0" applyBorder="1"/>
    <xf numFmtId="0" fontId="11" fillId="0" borderId="13" xfId="2" applyFont="1" applyBorder="1" applyAlignment="1">
      <alignment vertical="center"/>
    </xf>
    <xf numFmtId="0" fontId="13" fillId="0" borderId="14" xfId="1" applyFont="1" applyBorder="1"/>
    <xf numFmtId="0" fontId="13" fillId="0" borderId="13" xfId="2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0" fillId="0" borderId="26" xfId="0" applyBorder="1"/>
    <xf numFmtId="0" fontId="0" fillId="0" borderId="1" xfId="0" applyBorder="1"/>
    <xf numFmtId="0" fontId="0" fillId="0" borderId="27" xfId="0" applyBorder="1"/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8" fillId="0" borderId="0" xfId="3" applyAlignment="1">
      <alignment vertical="top"/>
    </xf>
    <xf numFmtId="0" fontId="17" fillId="0" borderId="0" xfId="0" applyFont="1" applyAlignment="1">
      <alignment vertical="top"/>
    </xf>
    <xf numFmtId="3" fontId="10" fillId="0" borderId="3" xfId="5" applyNumberFormat="1" applyFont="1" applyBorder="1" applyAlignment="1">
      <alignment horizontal="left" vertical="top" wrapText="1"/>
    </xf>
    <xf numFmtId="0" fontId="10" fillId="0" borderId="3" xfId="5" applyFont="1" applyBorder="1" applyAlignment="1">
      <alignment vertical="top" wrapText="1"/>
    </xf>
    <xf numFmtId="0" fontId="34" fillId="0" borderId="0" xfId="0" applyFont="1" applyAlignment="1">
      <alignment vertical="top"/>
    </xf>
    <xf numFmtId="3" fontId="9" fillId="0" borderId="3" xfId="5" applyNumberFormat="1" applyFont="1" applyBorder="1" applyAlignment="1">
      <alignment horizontal="left" vertical="top" wrapText="1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>
      <alignment horizontal="right" vertical="top" wrapText="1"/>
    </xf>
    <xf numFmtId="165" fontId="0" fillId="3" borderId="20" xfId="0" applyNumberFormat="1" applyFill="1" applyBorder="1" applyAlignment="1">
      <alignment horizontal="right" vertical="top" wrapText="1"/>
    </xf>
    <xf numFmtId="165" fontId="25" fillId="3" borderId="2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2" borderId="0" xfId="0" applyFont="1" applyFill="1" applyAlignment="1">
      <alignment horizontal="center"/>
    </xf>
    <xf numFmtId="49" fontId="6" fillId="0" borderId="0" xfId="1" applyNumberFormat="1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21" fillId="3" borderId="3" xfId="1" applyFont="1" applyFill="1" applyBorder="1" applyAlignment="1">
      <alignment vertical="center"/>
    </xf>
    <xf numFmtId="165" fontId="21" fillId="3" borderId="3" xfId="1" applyNumberFormat="1" applyFont="1" applyFill="1" applyBorder="1" applyAlignment="1">
      <alignment horizontal="right" vertical="center"/>
    </xf>
    <xf numFmtId="165" fontId="24" fillId="3" borderId="3" xfId="1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 applyProtection="1">
      <alignment vertical="center"/>
      <protection locked="0"/>
    </xf>
    <xf numFmtId="2" fontId="16" fillId="3" borderId="3" xfId="0" applyNumberFormat="1" applyFont="1" applyFill="1" applyBorder="1" applyAlignment="1" applyProtection="1">
      <alignment vertical="center"/>
      <protection locked="0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top"/>
    </xf>
    <xf numFmtId="0" fontId="7" fillId="0" borderId="4" xfId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/>
    </xf>
    <xf numFmtId="49" fontId="7" fillId="0" borderId="29" xfId="1" applyNumberFormat="1" applyFont="1" applyBorder="1" applyAlignment="1">
      <alignment vertical="center"/>
    </xf>
    <xf numFmtId="165" fontId="7" fillId="0" borderId="30" xfId="1" applyNumberFormat="1" applyFont="1" applyBorder="1" applyAlignment="1">
      <alignment horizontal="right" vertical="center" wrapText="1"/>
    </xf>
    <xf numFmtId="0" fontId="14" fillId="0" borderId="31" xfId="2" applyFont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left" vertical="top" wrapText="1"/>
    </xf>
    <xf numFmtId="165" fontId="5" fillId="0" borderId="32" xfId="0" applyNumberFormat="1" applyFont="1" applyBorder="1" applyAlignment="1">
      <alignment horizontal="right" vertical="top" wrapText="1"/>
    </xf>
    <xf numFmtId="49" fontId="20" fillId="3" borderId="31" xfId="1" applyNumberFormat="1" applyFont="1" applyFill="1" applyBorder="1" applyAlignment="1">
      <alignment vertical="center"/>
    </xf>
    <xf numFmtId="165" fontId="24" fillId="3" borderId="3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" fontId="5" fillId="0" borderId="31" xfId="0" applyNumberFormat="1" applyFont="1" applyBorder="1" applyAlignment="1">
      <alignment horizontal="left" vertical="top" wrapText="1"/>
    </xf>
    <xf numFmtId="0" fontId="11" fillId="0" borderId="29" xfId="2" applyFont="1" applyBorder="1" applyAlignment="1" applyProtection="1">
      <alignment vertical="center" wrapText="1"/>
      <protection locked="0"/>
    </xf>
    <xf numFmtId="165" fontId="13" fillId="0" borderId="14" xfId="1" applyNumberFormat="1" applyFont="1" applyBorder="1" applyAlignment="1">
      <alignment horizontal="right"/>
    </xf>
    <xf numFmtId="0" fontId="13" fillId="0" borderId="26" xfId="1" applyFont="1" applyBorder="1" applyAlignment="1">
      <alignment vertical="center"/>
    </xf>
    <xf numFmtId="165" fontId="13" fillId="0" borderId="27" xfId="1" applyNumberFormat="1" applyFont="1" applyBorder="1" applyAlignment="1">
      <alignment horizontal="right"/>
    </xf>
    <xf numFmtId="165" fontId="22" fillId="3" borderId="3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49" fontId="2" fillId="3" borderId="31" xfId="1" applyNumberFormat="1" applyFont="1" applyFill="1" applyBorder="1" applyAlignment="1">
      <alignment vertical="center"/>
    </xf>
    <xf numFmtId="165" fontId="22" fillId="3" borderId="32" xfId="1" applyNumberFormat="1" applyFont="1" applyFill="1" applyBorder="1" applyAlignment="1">
      <alignment horizontal="right" vertical="center"/>
    </xf>
    <xf numFmtId="165" fontId="0" fillId="0" borderId="14" xfId="0" applyNumberFormat="1" applyBorder="1" applyAlignment="1">
      <alignment horizontal="right"/>
    </xf>
    <xf numFmtId="165" fontId="5" fillId="0" borderId="38" xfId="0" applyNumberFormat="1" applyFont="1" applyBorder="1" applyAlignment="1">
      <alignment horizontal="right" vertical="top" wrapText="1"/>
    </xf>
    <xf numFmtId="2" fontId="6" fillId="3" borderId="39" xfId="0" applyNumberFormat="1" applyFont="1" applyFill="1" applyBorder="1" applyAlignment="1" applyProtection="1">
      <alignment vertical="center"/>
      <protection locked="0"/>
    </xf>
    <xf numFmtId="165" fontId="15" fillId="3" borderId="40" xfId="0" applyNumberFormat="1" applyFont="1" applyFill="1" applyBorder="1" applyAlignment="1">
      <alignment horizontal="right" vertical="center"/>
    </xf>
    <xf numFmtId="2" fontId="23" fillId="3" borderId="3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>
      <alignment horizontal="right" vertical="top" wrapText="1"/>
    </xf>
    <xf numFmtId="165" fontId="5" fillId="3" borderId="3" xfId="0" applyNumberFormat="1" applyFont="1" applyFill="1" applyBorder="1" applyAlignment="1">
      <alignment horizontal="right" vertical="top" wrapText="1"/>
    </xf>
    <xf numFmtId="165" fontId="15" fillId="3" borderId="3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16" fontId="5" fillId="0" borderId="29" xfId="0" applyNumberFormat="1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165" fontId="5" fillId="2" borderId="3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/>
    </xf>
    <xf numFmtId="2" fontId="10" fillId="3" borderId="39" xfId="0" applyNumberFormat="1" applyFont="1" applyFill="1" applyBorder="1" applyAlignment="1" applyProtection="1">
      <alignment vertical="center"/>
      <protection locked="0"/>
    </xf>
    <xf numFmtId="2" fontId="10" fillId="3" borderId="23" xfId="0" applyNumberFormat="1" applyFont="1" applyFill="1" applyBorder="1" applyAlignment="1" applyProtection="1">
      <alignment vertical="center"/>
      <protection locked="0"/>
    </xf>
    <xf numFmtId="2" fontId="24" fillId="3" borderId="24" xfId="0" applyNumberFormat="1" applyFont="1" applyFill="1" applyBorder="1" applyAlignment="1" applyProtection="1">
      <alignment horizontal="left" vertical="center"/>
      <protection locked="0"/>
    </xf>
    <xf numFmtId="165" fontId="25" fillId="3" borderId="40" xfId="0" applyNumberFormat="1" applyFont="1" applyFill="1" applyBorder="1" applyAlignment="1">
      <alignment horizontal="right" vertical="center"/>
    </xf>
    <xf numFmtId="0" fontId="10" fillId="0" borderId="0" xfId="1" applyFont="1"/>
    <xf numFmtId="165" fontId="5" fillId="0" borderId="32" xfId="0" applyNumberFormat="1" applyFont="1" applyBorder="1" applyAlignment="1">
      <alignment horizontal="right" vertical="center" wrapText="1"/>
    </xf>
    <xf numFmtId="165" fontId="15" fillId="3" borderId="41" xfId="0" applyNumberFormat="1" applyFont="1" applyFill="1" applyBorder="1" applyAlignment="1">
      <alignment horizontal="right" vertical="center"/>
    </xf>
    <xf numFmtId="0" fontId="35" fillId="0" borderId="0" xfId="0" applyFont="1"/>
    <xf numFmtId="0" fontId="1" fillId="0" borderId="0" xfId="1" applyAlignment="1">
      <alignment horizontal="right" vertical="center"/>
    </xf>
    <xf numFmtId="0" fontId="13" fillId="0" borderId="0" xfId="2" applyFont="1" applyAlignment="1">
      <alignment vertical="center"/>
    </xf>
    <xf numFmtId="0" fontId="13" fillId="0" borderId="0" xfId="1" applyFont="1" applyAlignment="1">
      <alignment vertical="center"/>
    </xf>
    <xf numFmtId="165" fontId="0" fillId="0" borderId="0" xfId="0" applyNumberFormat="1"/>
    <xf numFmtId="165" fontId="5" fillId="4" borderId="3" xfId="0" applyNumberFormat="1" applyFont="1" applyFill="1" applyBorder="1" applyAlignment="1">
      <alignment horizontal="right" vertical="top" wrapText="1"/>
    </xf>
    <xf numFmtId="165" fontId="5" fillId="4" borderId="3" xfId="0" applyNumberFormat="1" applyFont="1" applyFill="1" applyBorder="1" applyAlignment="1">
      <alignment horizontal="right" vertical="center" wrapText="1"/>
    </xf>
    <xf numFmtId="49" fontId="7" fillId="0" borderId="42" xfId="1" applyNumberFormat="1" applyFont="1" applyBorder="1" applyAlignment="1">
      <alignment vertical="center"/>
    </xf>
    <xf numFmtId="0" fontId="7" fillId="0" borderId="43" xfId="1" applyFont="1" applyBorder="1" applyAlignment="1">
      <alignment horizontal="left" vertical="center"/>
    </xf>
    <xf numFmtId="0" fontId="7" fillId="0" borderId="43" xfId="1" applyFont="1" applyBorder="1" applyAlignment="1">
      <alignment horizontal="center" vertical="center"/>
    </xf>
    <xf numFmtId="165" fontId="7" fillId="0" borderId="43" xfId="1" applyNumberFormat="1" applyFont="1" applyBorder="1" applyAlignment="1">
      <alignment horizontal="right" vertical="center" wrapText="1"/>
    </xf>
    <xf numFmtId="165" fontId="7" fillId="0" borderId="44" xfId="1" applyNumberFormat="1" applyFont="1" applyBorder="1" applyAlignment="1">
      <alignment horizontal="right" vertical="center" wrapText="1"/>
    </xf>
    <xf numFmtId="165" fontId="0" fillId="6" borderId="3" xfId="0" applyNumberFormat="1" applyFill="1" applyBorder="1" applyAlignment="1">
      <alignment horizontal="right" vertical="center"/>
    </xf>
    <xf numFmtId="0" fontId="19" fillId="0" borderId="7" xfId="3" applyFont="1" applyBorder="1" applyAlignment="1">
      <alignment horizontal="left" vertical="center"/>
    </xf>
    <xf numFmtId="0" fontId="19" fillId="0" borderId="8" xfId="3" applyFont="1" applyBorder="1" applyAlignment="1">
      <alignment horizontal="left" vertical="center"/>
    </xf>
    <xf numFmtId="0" fontId="19" fillId="0" borderId="9" xfId="3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5" borderId="1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3" fillId="5" borderId="14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26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27" xfId="0" applyFont="1" applyFill="1" applyBorder="1" applyAlignment="1">
      <alignment horizontal="left" vertical="top"/>
    </xf>
    <xf numFmtId="0" fontId="13" fillId="0" borderId="7" xfId="2" applyFont="1" applyBorder="1" applyAlignment="1">
      <alignment horizontal="left" vertical="center"/>
    </xf>
    <xf numFmtId="0" fontId="13" fillId="0" borderId="8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right"/>
    </xf>
    <xf numFmtId="165" fontId="13" fillId="0" borderId="9" xfId="2" applyNumberFormat="1" applyFont="1" applyBorder="1" applyAlignment="1">
      <alignment horizontal="right"/>
    </xf>
    <xf numFmtId="0" fontId="36" fillId="4" borderId="13" xfId="0" applyFont="1" applyFill="1" applyBorder="1" applyAlignment="1">
      <alignment horizontal="center"/>
    </xf>
    <xf numFmtId="0" fontId="36" fillId="4" borderId="0" xfId="0" applyFont="1" applyFill="1" applyAlignment="1">
      <alignment horizontal="center"/>
    </xf>
    <xf numFmtId="0" fontId="36" fillId="4" borderId="14" xfId="0" applyFont="1" applyFill="1" applyBorder="1" applyAlignment="1">
      <alignment horizontal="center"/>
    </xf>
    <xf numFmtId="0" fontId="11" fillId="5" borderId="7" xfId="1" applyFont="1" applyFill="1" applyBorder="1" applyAlignment="1">
      <alignment horizontal="left" vertical="center"/>
    </xf>
    <xf numFmtId="0" fontId="11" fillId="5" borderId="8" xfId="1" applyFont="1" applyFill="1" applyBorder="1" applyAlignment="1">
      <alignment horizontal="left" vertical="center"/>
    </xf>
    <xf numFmtId="0" fontId="11" fillId="5" borderId="9" xfId="1" applyFont="1" applyFill="1" applyBorder="1" applyAlignment="1">
      <alignment horizontal="left" vertical="center"/>
    </xf>
    <xf numFmtId="165" fontId="11" fillId="5" borderId="7" xfId="1" applyNumberFormat="1" applyFont="1" applyFill="1" applyBorder="1" applyAlignment="1">
      <alignment horizontal="right"/>
    </xf>
    <xf numFmtId="165" fontId="11" fillId="5" borderId="9" xfId="1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0" fontId="13" fillId="0" borderId="9" xfId="2" applyFont="1" applyBorder="1" applyAlignment="1">
      <alignment horizontal="left"/>
    </xf>
    <xf numFmtId="165" fontId="13" fillId="0" borderId="5" xfId="2" applyNumberFormat="1" applyFont="1" applyBorder="1" applyAlignment="1">
      <alignment horizontal="right"/>
    </xf>
    <xf numFmtId="165" fontId="13" fillId="0" borderId="6" xfId="2" applyNumberFormat="1" applyFont="1" applyBorder="1" applyAlignment="1">
      <alignment horizontal="right"/>
    </xf>
    <xf numFmtId="0" fontId="3" fillId="0" borderId="34" xfId="0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27" xfId="0" applyNumberFormat="1" applyFont="1" applyFill="1" applyBorder="1" applyAlignment="1">
      <alignment horizontal="right" vertical="center"/>
    </xf>
    <xf numFmtId="165" fontId="8" fillId="5" borderId="16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165" fontId="8" fillId="5" borderId="18" xfId="0" applyNumberFormat="1" applyFont="1" applyFill="1" applyBorder="1" applyAlignment="1">
      <alignment horizontal="center" vertical="center"/>
    </xf>
    <xf numFmtId="0" fontId="11" fillId="5" borderId="35" xfId="1" applyFont="1" applyFill="1" applyBorder="1" applyAlignment="1">
      <alignment horizontal="left" vertical="center"/>
    </xf>
    <xf numFmtId="0" fontId="11" fillId="5" borderId="36" xfId="1" applyFont="1" applyFill="1" applyBorder="1" applyAlignment="1">
      <alignment horizontal="left" vertical="center"/>
    </xf>
    <xf numFmtId="165" fontId="11" fillId="5" borderId="35" xfId="1" applyNumberFormat="1" applyFont="1" applyFill="1" applyBorder="1" applyAlignment="1">
      <alignment horizontal="right"/>
    </xf>
    <xf numFmtId="165" fontId="11" fillId="5" borderId="37" xfId="1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8" fillId="5" borderId="3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165" fontId="4" fillId="2" borderId="0" xfId="0" applyNumberFormat="1" applyFont="1" applyFill="1" applyAlignment="1">
      <alignment horizontal="right" vertical="center"/>
    </xf>
    <xf numFmtId="165" fontId="4" fillId="2" borderId="14" xfId="0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3" fillId="3" borderId="3" xfId="1" applyFont="1" applyFill="1" applyBorder="1" applyAlignment="1">
      <alignment horizontal="left" vertical="center"/>
    </xf>
  </cellXfs>
  <cellStyles count="14">
    <cellStyle name="Hypertextový odkaz" xfId="3" builtinId="8"/>
    <cellStyle name="Hypertextový odkaz 2" xfId="4"/>
    <cellStyle name="Hypertextový odkaz 2 2" xfId="11"/>
    <cellStyle name="Hypertextový odkaz 3" xfId="13"/>
    <cellStyle name="Měna 2" xfId="10"/>
    <cellStyle name="Normální" xfId="0" builtinId="0"/>
    <cellStyle name="Normální 2" xfId="2"/>
    <cellStyle name="normální 2 2" xfId="5"/>
    <cellStyle name="Normální 2 3" xfId="9"/>
    <cellStyle name="Normální 3" xfId="7"/>
    <cellStyle name="Normální 4" xfId="6"/>
    <cellStyle name="normální_POL.XLS" xfId="1"/>
    <cellStyle name="Procenta 2" xfId="12"/>
    <cellStyle name="Procenta 3" xfId="8"/>
  </cellStyles>
  <dxfs count="0"/>
  <tableStyles count="0" defaultTableStyle="TableStyleMedium2" defaultPivotStyle="PivotStyleLight16"/>
  <colors>
    <mruColors>
      <color rgb="FF87FD5D"/>
      <color rgb="FF29C7FF"/>
      <color rgb="FFECFE82"/>
      <color rgb="FFE6F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13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4.png"/><Relationship Id="rId12" Type="http://schemas.openxmlformats.org/officeDocument/2006/relationships/image" Target="../media/image28.jpeg"/><Relationship Id="rId2" Type="http://schemas.openxmlformats.org/officeDocument/2006/relationships/image" Target="../media/image23.jpeg"/><Relationship Id="rId16" Type="http://schemas.openxmlformats.org/officeDocument/2006/relationships/image" Target="../media/image32.jpeg"/><Relationship Id="rId1" Type="http://schemas.openxmlformats.org/officeDocument/2006/relationships/image" Target="../media/image22.jpeg"/><Relationship Id="rId6" Type="http://schemas.openxmlformats.org/officeDocument/2006/relationships/image" Target="../media/image3.jpeg"/><Relationship Id="rId11" Type="http://schemas.openxmlformats.org/officeDocument/2006/relationships/image" Target="../media/image7.jpeg"/><Relationship Id="rId5" Type="http://schemas.openxmlformats.org/officeDocument/2006/relationships/image" Target="../media/image26.jpeg"/><Relationship Id="rId15" Type="http://schemas.openxmlformats.org/officeDocument/2006/relationships/image" Target="../media/image31.jpeg"/><Relationship Id="rId10" Type="http://schemas.openxmlformats.org/officeDocument/2006/relationships/image" Target="../media/image6.png"/><Relationship Id="rId4" Type="http://schemas.openxmlformats.org/officeDocument/2006/relationships/image" Target="../media/image25.jpeg"/><Relationship Id="rId9" Type="http://schemas.openxmlformats.org/officeDocument/2006/relationships/image" Target="../media/image5.jpeg"/><Relationship Id="rId14" Type="http://schemas.openxmlformats.org/officeDocument/2006/relationships/image" Target="../media/image3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1.png"/><Relationship Id="rId3" Type="http://schemas.openxmlformats.org/officeDocument/2006/relationships/image" Target="../media/image35.jpeg"/><Relationship Id="rId7" Type="http://schemas.openxmlformats.org/officeDocument/2006/relationships/image" Target="../media/image4.png"/><Relationship Id="rId12" Type="http://schemas.openxmlformats.org/officeDocument/2006/relationships/image" Target="../media/image40.jpeg"/><Relationship Id="rId17" Type="http://schemas.openxmlformats.org/officeDocument/2006/relationships/image" Target="../media/image45.jpeg"/><Relationship Id="rId2" Type="http://schemas.openxmlformats.org/officeDocument/2006/relationships/image" Target="../media/image34.jpeg"/><Relationship Id="rId16" Type="http://schemas.openxmlformats.org/officeDocument/2006/relationships/image" Target="../media/image44.jpeg"/><Relationship Id="rId1" Type="http://schemas.openxmlformats.org/officeDocument/2006/relationships/image" Target="../media/image33.jpeg"/><Relationship Id="rId6" Type="http://schemas.openxmlformats.org/officeDocument/2006/relationships/image" Target="../media/image3.jpeg"/><Relationship Id="rId11" Type="http://schemas.openxmlformats.org/officeDocument/2006/relationships/image" Target="../media/image39.jpeg"/><Relationship Id="rId5" Type="http://schemas.openxmlformats.org/officeDocument/2006/relationships/image" Target="../media/image37.jpeg"/><Relationship Id="rId15" Type="http://schemas.openxmlformats.org/officeDocument/2006/relationships/image" Target="../media/image43.jpeg"/><Relationship Id="rId10" Type="http://schemas.openxmlformats.org/officeDocument/2006/relationships/image" Target="../media/image6.png"/><Relationship Id="rId4" Type="http://schemas.openxmlformats.org/officeDocument/2006/relationships/image" Target="../media/image36.jpeg"/><Relationship Id="rId9" Type="http://schemas.openxmlformats.org/officeDocument/2006/relationships/image" Target="../media/image5.jpeg"/><Relationship Id="rId14" Type="http://schemas.openxmlformats.org/officeDocument/2006/relationships/image" Target="../media/image4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jpeg"/><Relationship Id="rId13" Type="http://schemas.openxmlformats.org/officeDocument/2006/relationships/image" Target="../media/image57.jpeg"/><Relationship Id="rId3" Type="http://schemas.openxmlformats.org/officeDocument/2006/relationships/image" Target="../media/image11.jpeg"/><Relationship Id="rId7" Type="http://schemas.openxmlformats.org/officeDocument/2006/relationships/image" Target="../media/image51.jpeg"/><Relationship Id="rId12" Type="http://schemas.openxmlformats.org/officeDocument/2006/relationships/image" Target="../media/image56.jpeg"/><Relationship Id="rId2" Type="http://schemas.openxmlformats.org/officeDocument/2006/relationships/image" Target="../media/image47.jpeg"/><Relationship Id="rId1" Type="http://schemas.openxmlformats.org/officeDocument/2006/relationships/image" Target="../media/image46.jpeg"/><Relationship Id="rId6" Type="http://schemas.openxmlformats.org/officeDocument/2006/relationships/image" Target="../media/image50.jpeg"/><Relationship Id="rId11" Type="http://schemas.openxmlformats.org/officeDocument/2006/relationships/image" Target="../media/image55.jpeg"/><Relationship Id="rId5" Type="http://schemas.openxmlformats.org/officeDocument/2006/relationships/image" Target="../media/image49.jpeg"/><Relationship Id="rId10" Type="http://schemas.openxmlformats.org/officeDocument/2006/relationships/image" Target="../media/image54.jpeg"/><Relationship Id="rId4" Type="http://schemas.openxmlformats.org/officeDocument/2006/relationships/image" Target="../media/image48.jpeg"/><Relationship Id="rId9" Type="http://schemas.openxmlformats.org/officeDocument/2006/relationships/image" Target="../media/image5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5.jpeg"/><Relationship Id="rId18" Type="http://schemas.openxmlformats.org/officeDocument/2006/relationships/image" Target="../media/image68.jpeg"/><Relationship Id="rId3" Type="http://schemas.openxmlformats.org/officeDocument/2006/relationships/image" Target="../media/image3.jpeg"/><Relationship Id="rId7" Type="http://schemas.openxmlformats.org/officeDocument/2006/relationships/image" Target="../media/image60.jpeg"/><Relationship Id="rId12" Type="http://schemas.openxmlformats.org/officeDocument/2006/relationships/image" Target="../media/image63.jpeg"/><Relationship Id="rId17" Type="http://schemas.openxmlformats.org/officeDocument/2006/relationships/image" Target="../media/image67.jpeg"/><Relationship Id="rId2" Type="http://schemas.openxmlformats.org/officeDocument/2006/relationships/image" Target="../media/image59.jpeg"/><Relationship Id="rId16" Type="http://schemas.openxmlformats.org/officeDocument/2006/relationships/image" Target="../media/image66.jpeg"/><Relationship Id="rId1" Type="http://schemas.openxmlformats.org/officeDocument/2006/relationships/image" Target="../media/image58.jpeg"/><Relationship Id="rId6" Type="http://schemas.openxmlformats.org/officeDocument/2006/relationships/image" Target="../media/image6.png"/><Relationship Id="rId11" Type="http://schemas.openxmlformats.org/officeDocument/2006/relationships/image" Target="../media/image62.jpeg"/><Relationship Id="rId5" Type="http://schemas.openxmlformats.org/officeDocument/2006/relationships/image" Target="../media/image5.jpeg"/><Relationship Id="rId15" Type="http://schemas.openxmlformats.org/officeDocument/2006/relationships/image" Target="../media/image65.jpeg"/><Relationship Id="rId10" Type="http://schemas.openxmlformats.org/officeDocument/2006/relationships/image" Target="../media/image11.jpeg"/><Relationship Id="rId4" Type="http://schemas.openxmlformats.org/officeDocument/2006/relationships/image" Target="../media/image4.png"/><Relationship Id="rId9" Type="http://schemas.openxmlformats.org/officeDocument/2006/relationships/image" Target="../media/image61.jpeg"/><Relationship Id="rId14" Type="http://schemas.openxmlformats.org/officeDocument/2006/relationships/image" Target="../media/image6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jpeg"/><Relationship Id="rId13" Type="http://schemas.openxmlformats.org/officeDocument/2006/relationships/image" Target="../media/image82.jpeg"/><Relationship Id="rId3" Type="http://schemas.openxmlformats.org/officeDocument/2006/relationships/image" Target="../media/image72.jpeg"/><Relationship Id="rId7" Type="http://schemas.openxmlformats.org/officeDocument/2006/relationships/image" Target="../media/image76.jpeg"/><Relationship Id="rId12" Type="http://schemas.openxmlformats.org/officeDocument/2006/relationships/image" Target="../media/image81.jpeg"/><Relationship Id="rId2" Type="http://schemas.openxmlformats.org/officeDocument/2006/relationships/image" Target="../media/image71.jpeg"/><Relationship Id="rId1" Type="http://schemas.openxmlformats.org/officeDocument/2006/relationships/image" Target="../media/image70.jpeg"/><Relationship Id="rId6" Type="http://schemas.openxmlformats.org/officeDocument/2006/relationships/image" Target="../media/image75.jpeg"/><Relationship Id="rId11" Type="http://schemas.openxmlformats.org/officeDocument/2006/relationships/image" Target="../media/image80.jpeg"/><Relationship Id="rId5" Type="http://schemas.openxmlformats.org/officeDocument/2006/relationships/image" Target="../media/image74.jpeg"/><Relationship Id="rId15" Type="http://schemas.openxmlformats.org/officeDocument/2006/relationships/image" Target="../media/image84.jpeg"/><Relationship Id="rId10" Type="http://schemas.openxmlformats.org/officeDocument/2006/relationships/image" Target="../media/image79.jpeg"/><Relationship Id="rId4" Type="http://schemas.openxmlformats.org/officeDocument/2006/relationships/image" Target="../media/image73.jpeg"/><Relationship Id="rId9" Type="http://schemas.openxmlformats.org/officeDocument/2006/relationships/image" Target="../media/image78.jpeg"/><Relationship Id="rId14" Type="http://schemas.openxmlformats.org/officeDocument/2006/relationships/image" Target="../media/image8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073" name="AutoShape 1" descr="Logo - ZŠ J. A. Komenského, Lysá nad Labem ">
          <a:extLst>
            <a:ext uri="{FF2B5EF4-FFF2-40B4-BE49-F238E27FC236}">
              <a16:creationId xmlns:a16="http://schemas.microsoft.com/office/drawing/2014/main" xmlns="" id="{3A3D2EB0-ED97-43FF-B1EA-335AD14F4EC5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0</xdr:row>
      <xdr:rowOff>148352</xdr:rowOff>
    </xdr:from>
    <xdr:to>
      <xdr:col>10</xdr:col>
      <xdr:colOff>757062</xdr:colOff>
      <xdr:row>4</xdr:row>
      <xdr:rowOff>95251</xdr:rowOff>
    </xdr:to>
    <xdr:pic>
      <xdr:nvPicPr>
        <xdr:cNvPr id="4" name="Obrázek 3" descr="Logo školy">
          <a:extLst>
            <a:ext uri="{FF2B5EF4-FFF2-40B4-BE49-F238E27FC236}">
              <a16:creationId xmlns:a16="http://schemas.microsoft.com/office/drawing/2014/main" xmlns="" id="{C4E18A4D-0BBA-E7C2-6DF6-8CD5557F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48352"/>
          <a:ext cx="3700287" cy="832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161927</xdr:colOff>
      <xdr:row>20</xdr:row>
      <xdr:rowOff>76201</xdr:rowOff>
    </xdr:from>
    <xdr:to>
      <xdr:col>1</xdr:col>
      <xdr:colOff>1174721</xdr:colOff>
      <xdr:row>20</xdr:row>
      <xdr:rowOff>895350</xdr:rowOff>
    </xdr:to>
    <xdr:pic>
      <xdr:nvPicPr>
        <xdr:cNvPr id="8" name="Obrázek 7" descr="#1">
          <a:extLst>
            <a:ext uri="{FF2B5EF4-FFF2-40B4-BE49-F238E27FC236}">
              <a16:creationId xmlns:a16="http://schemas.microsoft.com/office/drawing/2014/main" xmlns="" id="{0A38BFFE-FAAE-4FA4-A734-F5C973E46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 r="8625"/>
        <a:stretch/>
      </xdr:blipFill>
      <xdr:spPr bwMode="auto">
        <a:xfrm>
          <a:off x="485777" y="19583401"/>
          <a:ext cx="1012794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12</xdr:row>
      <xdr:rowOff>104775</xdr:rowOff>
    </xdr:from>
    <xdr:to>
      <xdr:col>1</xdr:col>
      <xdr:colOff>1371600</xdr:colOff>
      <xdr:row>12</xdr:row>
      <xdr:rowOff>646450</xdr:rowOff>
    </xdr:to>
    <xdr:pic>
      <xdr:nvPicPr>
        <xdr:cNvPr id="12" name="Obrázek 11" descr="#1">
          <a:extLst>
            <a:ext uri="{FF2B5EF4-FFF2-40B4-BE49-F238E27FC236}">
              <a16:creationId xmlns:a16="http://schemas.microsoft.com/office/drawing/2014/main" xmlns="" id="{8A75D798-B428-43A9-3FA6-ABA2A3462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86" b="18386"/>
        <a:stretch/>
      </xdr:blipFill>
      <xdr:spPr bwMode="auto">
        <a:xfrm>
          <a:off x="342900" y="5410200"/>
          <a:ext cx="1285875" cy="54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14</xdr:row>
      <xdr:rowOff>85725</xdr:rowOff>
    </xdr:from>
    <xdr:to>
      <xdr:col>1</xdr:col>
      <xdr:colOff>1276350</xdr:colOff>
      <xdr:row>14</xdr:row>
      <xdr:rowOff>1171575</xdr:rowOff>
    </xdr:to>
    <xdr:pic>
      <xdr:nvPicPr>
        <xdr:cNvPr id="13" name="Obrázek 12" descr="Epson EB-725Wi">
          <a:extLst>
            <a:ext uri="{FF2B5EF4-FFF2-40B4-BE49-F238E27FC236}">
              <a16:creationId xmlns:a16="http://schemas.microsoft.com/office/drawing/2014/main" xmlns="" id="{54BE1A4C-F5FC-4678-B357-3B738AD2E5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534150"/>
          <a:ext cx="1076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15</xdr:row>
      <xdr:rowOff>152400</xdr:rowOff>
    </xdr:from>
    <xdr:to>
      <xdr:col>1</xdr:col>
      <xdr:colOff>965482</xdr:colOff>
      <xdr:row>15</xdr:row>
      <xdr:rowOff>219634</xdr:rowOff>
    </xdr:to>
    <xdr:pic>
      <xdr:nvPicPr>
        <xdr:cNvPr id="14" name="Obrázek 13" descr="ELPFT01 - Finger Touch Unit - Epson">
          <a:extLst>
            <a:ext uri="{FF2B5EF4-FFF2-40B4-BE49-F238E27FC236}">
              <a16:creationId xmlns:a16="http://schemas.microsoft.com/office/drawing/2014/main" xmlns="" id="{2319290D-46BD-4E19-97C2-41FDF9EF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458575"/>
          <a:ext cx="622582" cy="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18</xdr:row>
      <xdr:rowOff>57150</xdr:rowOff>
    </xdr:from>
    <xdr:ext cx="800100" cy="677410"/>
    <xdr:pic>
      <xdr:nvPicPr>
        <xdr:cNvPr id="18" name="Obrázek 17" descr="ELPSP02">
          <a:extLst>
            <a:ext uri="{FF2B5EF4-FFF2-40B4-BE49-F238E27FC236}">
              <a16:creationId xmlns:a16="http://schemas.microsoft.com/office/drawing/2014/main" xmlns="" id="{A855927F-DB09-459D-92E0-F0A4E345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92000"/>
          <a:ext cx="800100" cy="67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112620</xdr:colOff>
      <xdr:row>16</xdr:row>
      <xdr:rowOff>85725</xdr:rowOff>
    </xdr:from>
    <xdr:to>
      <xdr:col>1</xdr:col>
      <xdr:colOff>1260022</xdr:colOff>
      <xdr:row>16</xdr:row>
      <xdr:rowOff>501418</xdr:rowOff>
    </xdr:to>
    <xdr:pic>
      <xdr:nvPicPr>
        <xdr:cNvPr id="19" name="Obrázek 18" descr="#1">
          <a:extLst>
            <a:ext uri="{FF2B5EF4-FFF2-40B4-BE49-F238E27FC236}">
              <a16:creationId xmlns:a16="http://schemas.microsoft.com/office/drawing/2014/main" xmlns="" id="{0569A678-DB3E-D0BC-C698-4EB0CD737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74" b="20649"/>
        <a:stretch/>
      </xdr:blipFill>
      <xdr:spPr bwMode="auto">
        <a:xfrm>
          <a:off x="369795" y="11210925"/>
          <a:ext cx="1147402" cy="415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17</xdr:row>
      <xdr:rowOff>57152</xdr:rowOff>
    </xdr:from>
    <xdr:to>
      <xdr:col>1</xdr:col>
      <xdr:colOff>1019175</xdr:colOff>
      <xdr:row>17</xdr:row>
      <xdr:rowOff>507720</xdr:rowOff>
    </xdr:to>
    <xdr:pic>
      <xdr:nvPicPr>
        <xdr:cNvPr id="22" name="Obrázek 21" descr="#1">
          <a:extLst>
            <a:ext uri="{FF2B5EF4-FFF2-40B4-BE49-F238E27FC236}">
              <a16:creationId xmlns:a16="http://schemas.microsoft.com/office/drawing/2014/main" xmlns="" id="{3BC5D417-EF3B-D1C1-6479-3A24D89D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621002"/>
          <a:ext cx="676275" cy="45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13</xdr:row>
      <xdr:rowOff>85725</xdr:rowOff>
    </xdr:from>
    <xdr:to>
      <xdr:col>1</xdr:col>
      <xdr:colOff>1095374</xdr:colOff>
      <xdr:row>13</xdr:row>
      <xdr:rowOff>1051115</xdr:rowOff>
    </xdr:to>
    <xdr:pic>
      <xdr:nvPicPr>
        <xdr:cNvPr id="23" name="Obrázek 22" descr="#1">
          <a:extLst>
            <a:ext uri="{FF2B5EF4-FFF2-40B4-BE49-F238E27FC236}">
              <a16:creationId xmlns:a16="http://schemas.microsoft.com/office/drawing/2014/main" xmlns="" id="{843252F0-CD84-1FE7-3798-90C7DFEE6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00" r="27125"/>
        <a:stretch/>
      </xdr:blipFill>
      <xdr:spPr bwMode="auto">
        <a:xfrm>
          <a:off x="609601" y="12392025"/>
          <a:ext cx="809623" cy="96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6</xdr:row>
      <xdr:rowOff>28576</xdr:rowOff>
    </xdr:from>
    <xdr:to>
      <xdr:col>1</xdr:col>
      <xdr:colOff>1000125</xdr:colOff>
      <xdr:row>6</xdr:row>
      <xdr:rowOff>1049736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C5FBC1E0-5100-A46A-127E-5F29B633F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0" r="63851" b="47729"/>
        <a:stretch/>
      </xdr:blipFill>
      <xdr:spPr>
        <a:xfrm>
          <a:off x="733425" y="3429001"/>
          <a:ext cx="590550" cy="1021160"/>
        </a:xfrm>
        <a:prstGeom prst="rect">
          <a:avLst/>
        </a:prstGeom>
      </xdr:spPr>
    </xdr:pic>
    <xdr:clientData/>
  </xdr:twoCellAnchor>
  <xdr:twoCellAnchor editAs="oneCell">
    <xdr:from>
      <xdr:col>1</xdr:col>
      <xdr:colOff>309355</xdr:colOff>
      <xdr:row>6</xdr:row>
      <xdr:rowOff>634860</xdr:rowOff>
    </xdr:from>
    <xdr:to>
      <xdr:col>1</xdr:col>
      <xdr:colOff>649770</xdr:colOff>
      <xdr:row>6</xdr:row>
      <xdr:rowOff>790573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6488E0B5-B89E-4036-BE27-846F1DF03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90" t="615" r="68239" b="81960"/>
        <a:stretch/>
      </xdr:blipFill>
      <xdr:spPr>
        <a:xfrm rot="5400000">
          <a:off x="724728" y="3942520"/>
          <a:ext cx="155713" cy="34041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114300</xdr:rowOff>
    </xdr:from>
    <xdr:to>
      <xdr:col>1</xdr:col>
      <xdr:colOff>1386174</xdr:colOff>
      <xdr:row>5</xdr:row>
      <xdr:rowOff>1285876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9A4CC51F-0E8B-FDAD-7D38-869E656FA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1364" r="52206" b="22513"/>
        <a:stretch/>
      </xdr:blipFill>
      <xdr:spPr>
        <a:xfrm>
          <a:off x="409575" y="1809750"/>
          <a:ext cx="1300449" cy="117157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104775</xdr:rowOff>
    </xdr:from>
    <xdr:to>
      <xdr:col>1</xdr:col>
      <xdr:colOff>1348074</xdr:colOff>
      <xdr:row>7</xdr:row>
      <xdr:rowOff>1276351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5214FB67-C621-4CE4-8334-1E3D2740D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1364" r="52206" b="22513"/>
        <a:stretch/>
      </xdr:blipFill>
      <xdr:spPr>
        <a:xfrm>
          <a:off x="371475" y="4219575"/>
          <a:ext cx="1300449" cy="1171576"/>
        </a:xfrm>
        <a:prstGeom prst="rect">
          <a:avLst/>
        </a:prstGeom>
      </xdr:spPr>
    </xdr:pic>
    <xdr:clientData/>
  </xdr:twoCellAnchor>
  <xdr:twoCellAnchor editAs="oneCell">
    <xdr:from>
      <xdr:col>1</xdr:col>
      <xdr:colOff>51758</xdr:colOff>
      <xdr:row>8</xdr:row>
      <xdr:rowOff>47626</xdr:rowOff>
    </xdr:from>
    <xdr:to>
      <xdr:col>1</xdr:col>
      <xdr:colOff>1399994</xdr:colOff>
      <xdr:row>8</xdr:row>
      <xdr:rowOff>1095375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41E26A70-2AC8-1D3F-F595-7765E2DA9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4" t="21792" r="42647" b="18054"/>
        <a:stretch/>
      </xdr:blipFill>
      <xdr:spPr>
        <a:xfrm>
          <a:off x="375608" y="5495926"/>
          <a:ext cx="1348236" cy="1047749"/>
        </a:xfrm>
        <a:prstGeom prst="rect">
          <a:avLst/>
        </a:prstGeom>
      </xdr:spPr>
    </xdr:pic>
    <xdr:clientData/>
  </xdr:twoCellAnchor>
  <xdr:twoCellAnchor editAs="oneCell">
    <xdr:from>
      <xdr:col>1</xdr:col>
      <xdr:colOff>442914</xdr:colOff>
      <xdr:row>19</xdr:row>
      <xdr:rowOff>38100</xdr:rowOff>
    </xdr:from>
    <xdr:to>
      <xdr:col>1</xdr:col>
      <xdr:colOff>962026</xdr:colOff>
      <xdr:row>19</xdr:row>
      <xdr:rowOff>752474</xdr:rowOff>
    </xdr:to>
    <xdr:pic>
      <xdr:nvPicPr>
        <xdr:cNvPr id="2" name="Obrázek 1" descr="Základní sada BT+ pro bílé tabule Praktický kufřík se základním příslušenstvím pro bílé tabule. #1">
          <a:extLst>
            <a:ext uri="{FF2B5EF4-FFF2-40B4-BE49-F238E27FC236}">
              <a16:creationId xmlns:a16="http://schemas.microsoft.com/office/drawing/2014/main" xmlns="" id="{55E86955-585D-7479-DF40-54460824B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3" t="8589" r="27819" b="6771"/>
        <a:stretch/>
      </xdr:blipFill>
      <xdr:spPr bwMode="auto">
        <a:xfrm>
          <a:off x="766764" y="17478375"/>
          <a:ext cx="519112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21</xdr:row>
      <xdr:rowOff>47625</xdr:rowOff>
    </xdr:from>
    <xdr:to>
      <xdr:col>1</xdr:col>
      <xdr:colOff>1095374</xdr:colOff>
      <xdr:row>21</xdr:row>
      <xdr:rowOff>962024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9DDBE19E-516B-D755-E91E-AE1209AE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421475"/>
          <a:ext cx="91439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304800</xdr:colOff>
      <xdr:row>22</xdr:row>
      <xdr:rowOff>304800</xdr:rowOff>
    </xdr:to>
    <xdr:sp macro="" textlink="">
      <xdr:nvSpPr>
        <xdr:cNvPr id="3075" name="AutoShape 3" descr="HTC Vive Pro 2 HMD brýle pro virtuální realitu, 2x 2448x2448px 5K rozlišení, 120Hz, FOV 120°, černá/modrá">
          <a:extLst>
            <a:ext uri="{FF2B5EF4-FFF2-40B4-BE49-F238E27FC236}">
              <a16:creationId xmlns:a16="http://schemas.microsoft.com/office/drawing/2014/main" xmlns="" id="{9D14902B-C205-21D3-85A9-2FED8FC67F63}"/>
            </a:ext>
          </a:extLst>
        </xdr:cNvPr>
        <xdr:cNvSpPr>
          <a:spLocks noChangeAspect="1" noChangeArrowheads="1"/>
        </xdr:cNvSpPr>
      </xdr:nvSpPr>
      <xdr:spPr bwMode="auto">
        <a:xfrm>
          <a:off x="121253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264319</xdr:colOff>
      <xdr:row>22</xdr:row>
      <xdr:rowOff>161925</xdr:rowOff>
    </xdr:from>
    <xdr:to>
      <xdr:col>1</xdr:col>
      <xdr:colOff>1181098</xdr:colOff>
      <xdr:row>22</xdr:row>
      <xdr:rowOff>895349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7046A743-05A0-5A9E-E747-21000EB5F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" t="10468" b="11294"/>
        <a:stretch/>
      </xdr:blipFill>
      <xdr:spPr bwMode="auto">
        <a:xfrm>
          <a:off x="588169" y="20583525"/>
          <a:ext cx="916779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364855</xdr:colOff>
      <xdr:row>9</xdr:row>
      <xdr:rowOff>76199</xdr:rowOff>
    </xdr:from>
    <xdr:to>
      <xdr:col>1</xdr:col>
      <xdr:colOff>990600</xdr:colOff>
      <xdr:row>9</xdr:row>
      <xdr:rowOff>1162048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E91D4E02-7ED7-800A-4B21-009EBA4B5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r="24491"/>
        <a:stretch/>
      </xdr:blipFill>
      <xdr:spPr bwMode="auto">
        <a:xfrm>
          <a:off x="688705" y="7629524"/>
          <a:ext cx="62574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8</xdr:row>
      <xdr:rowOff>304800</xdr:rowOff>
    </xdr:to>
    <xdr:sp macro="" textlink="">
      <xdr:nvSpPr>
        <xdr:cNvPr id="3074" name="AutoShape 2" descr="HP LCD P32u G5 31,5&quot;QHD 2560x1440, IPS w/LED, 350, 1000:1, 5ms,DP,HDMI,VGA,2x2W repro,low blue light, USB-C 65W,3xUSB">
          <a:extLst>
            <a:ext uri="{FF2B5EF4-FFF2-40B4-BE49-F238E27FC236}">
              <a16:creationId xmlns:a16="http://schemas.microsoft.com/office/drawing/2014/main" xmlns="" id="{26AC263F-9A89-56E9-9547-8C90C023DCB2}"/>
            </a:ext>
          </a:extLst>
        </xdr:cNvPr>
        <xdr:cNvSpPr>
          <a:spLocks noChangeAspect="1" noChangeArrowheads="1"/>
        </xdr:cNvSpPr>
      </xdr:nvSpPr>
      <xdr:spPr bwMode="auto">
        <a:xfrm>
          <a:off x="12125325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7</xdr:row>
      <xdr:rowOff>304800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xmlns="" id="{EE28152E-1983-D91A-C207-926FFDBDF96C}"/>
            </a:ext>
          </a:extLst>
        </xdr:cNvPr>
        <xdr:cNvSpPr>
          <a:spLocks noChangeAspect="1" noChangeArrowheads="1"/>
        </xdr:cNvSpPr>
      </xdr:nvSpPr>
      <xdr:spPr bwMode="auto">
        <a:xfrm>
          <a:off x="12125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257175</xdr:colOff>
      <xdr:row>11</xdr:row>
      <xdr:rowOff>38100</xdr:rowOff>
    </xdr:from>
    <xdr:to>
      <xdr:col>1</xdr:col>
      <xdr:colOff>1190625</xdr:colOff>
      <xdr:row>11</xdr:row>
      <xdr:rowOff>971550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89FF1EE6-E395-DD46-3CE0-CC40F8C0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877300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95250</xdr:rowOff>
    </xdr:from>
    <xdr:to>
      <xdr:col>1</xdr:col>
      <xdr:colOff>959120</xdr:colOff>
      <xdr:row>10</xdr:row>
      <xdr:rowOff>1181099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6BA30196-5AB5-497B-8F4A-1F7C6482CE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r="24491"/>
        <a:stretch/>
      </xdr:blipFill>
      <xdr:spPr bwMode="auto">
        <a:xfrm>
          <a:off x="657225" y="9029700"/>
          <a:ext cx="62574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304800</xdr:colOff>
      <xdr:row>22</xdr:row>
      <xdr:rowOff>304800</xdr:rowOff>
    </xdr:to>
    <xdr:sp macro="" textlink="">
      <xdr:nvSpPr>
        <xdr:cNvPr id="3073" name="AutoShape 1" descr="MikroTik Cloud Core Router, CCR2004-16G-2S+PC">
          <a:extLst>
            <a:ext uri="{FF2B5EF4-FFF2-40B4-BE49-F238E27FC236}">
              <a16:creationId xmlns:a16="http://schemas.microsoft.com/office/drawing/2014/main" xmlns="" id="{B1A1974D-646C-3B0B-6D83-7E7C439DE141}"/>
            </a:ext>
          </a:extLst>
        </xdr:cNvPr>
        <xdr:cNvSpPr>
          <a:spLocks noChangeAspect="1" noChangeArrowheads="1"/>
        </xdr:cNvSpPr>
      </xdr:nvSpPr>
      <xdr:spPr bwMode="auto">
        <a:xfrm>
          <a:off x="121253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254136</xdr:colOff>
      <xdr:row>23</xdr:row>
      <xdr:rowOff>123825</xdr:rowOff>
    </xdr:from>
    <xdr:to>
      <xdr:col>1</xdr:col>
      <xdr:colOff>1313542</xdr:colOff>
      <xdr:row>23</xdr:row>
      <xdr:rowOff>580633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87CCEBAC-DD64-0D4A-CF03-FED09DF6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7986" y="23888700"/>
          <a:ext cx="1059406" cy="456808"/>
        </a:xfrm>
        <a:prstGeom prst="rect">
          <a:avLst/>
        </a:prstGeom>
      </xdr:spPr>
    </xdr:pic>
    <xdr:clientData/>
  </xdr:twoCellAnchor>
  <xdr:twoCellAnchor editAs="oneCell">
    <xdr:from>
      <xdr:col>1</xdr:col>
      <xdr:colOff>153047</xdr:colOff>
      <xdr:row>24</xdr:row>
      <xdr:rowOff>104775</xdr:rowOff>
    </xdr:from>
    <xdr:to>
      <xdr:col>1</xdr:col>
      <xdr:colOff>1218692</xdr:colOff>
      <xdr:row>24</xdr:row>
      <xdr:rowOff>618880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37E86DDC-5A56-DE38-9D34-20A5DA45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6897" y="24545925"/>
          <a:ext cx="1065645" cy="514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10</xdr:row>
      <xdr:rowOff>192743</xdr:rowOff>
    </xdr:from>
    <xdr:to>
      <xdr:col>1</xdr:col>
      <xdr:colOff>1247775</xdr:colOff>
      <xdr:row>10</xdr:row>
      <xdr:rowOff>819151</xdr:rowOff>
    </xdr:to>
    <xdr:pic>
      <xdr:nvPicPr>
        <xdr:cNvPr id="26" name="Obrázek 25" descr="#1">
          <a:extLst>
            <a:ext uri="{FF2B5EF4-FFF2-40B4-BE49-F238E27FC236}">
              <a16:creationId xmlns:a16="http://schemas.microsoft.com/office/drawing/2014/main" xmlns="" id="{656595E6-AFEC-86B4-719C-77AB89BDD6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r="8750"/>
        <a:stretch/>
      </xdr:blipFill>
      <xdr:spPr bwMode="auto">
        <a:xfrm>
          <a:off x="581024" y="6736418"/>
          <a:ext cx="990601" cy="626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493059</xdr:colOff>
      <xdr:row>6</xdr:row>
      <xdr:rowOff>78442</xdr:rowOff>
    </xdr:from>
    <xdr:to>
      <xdr:col>1</xdr:col>
      <xdr:colOff>962025</xdr:colOff>
      <xdr:row>6</xdr:row>
      <xdr:rowOff>981075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F563F4FF-902A-4CD4-BEBE-D51B3A88D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5" t="51641" r="11707"/>
        <a:stretch/>
      </xdr:blipFill>
      <xdr:spPr>
        <a:xfrm flipH="1">
          <a:off x="816909" y="2831167"/>
          <a:ext cx="468966" cy="90263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7</xdr:row>
      <xdr:rowOff>112062</xdr:rowOff>
    </xdr:from>
    <xdr:to>
      <xdr:col>1</xdr:col>
      <xdr:colOff>1314450</xdr:colOff>
      <xdr:row>7</xdr:row>
      <xdr:rowOff>828675</xdr:rowOff>
    </xdr:to>
    <xdr:pic>
      <xdr:nvPicPr>
        <xdr:cNvPr id="24" name="Obrázek 23" descr="Učitelská katedra GABI">
          <a:extLst>
            <a:ext uri="{FF2B5EF4-FFF2-40B4-BE49-F238E27FC236}">
              <a16:creationId xmlns:a16="http://schemas.microsoft.com/office/drawing/2014/main" xmlns="" id="{54823599-6ED7-0AB4-0221-10193D5C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3922062"/>
          <a:ext cx="1123951" cy="71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67235</xdr:rowOff>
    </xdr:from>
    <xdr:to>
      <xdr:col>1</xdr:col>
      <xdr:colOff>1071105</xdr:colOff>
      <xdr:row>11</xdr:row>
      <xdr:rowOff>1120589</xdr:rowOff>
    </xdr:to>
    <xdr:pic>
      <xdr:nvPicPr>
        <xdr:cNvPr id="6" name="Obrázek 5" descr="Žákovská židle Pinna">
          <a:extLst>
            <a:ext uri="{FF2B5EF4-FFF2-40B4-BE49-F238E27FC236}">
              <a16:creationId xmlns:a16="http://schemas.microsoft.com/office/drawing/2014/main" xmlns="" id="{9F47259B-5115-D8DF-6422-AA25EF89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10040470"/>
          <a:ext cx="880605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47627</xdr:rowOff>
    </xdr:from>
    <xdr:to>
      <xdr:col>1</xdr:col>
      <xdr:colOff>1323975</xdr:colOff>
      <xdr:row>7</xdr:row>
      <xdr:rowOff>876301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EE8F99FF-5CA2-464E-B708-A1FC789EB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4" t="21792" r="42647" b="18054"/>
        <a:stretch/>
      </xdr:blipFill>
      <xdr:spPr>
        <a:xfrm>
          <a:off x="476250" y="3857627"/>
          <a:ext cx="1171575" cy="82867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272863</xdr:rowOff>
    </xdr:from>
    <xdr:to>
      <xdr:col>1</xdr:col>
      <xdr:colOff>1371600</xdr:colOff>
      <xdr:row>12</xdr:row>
      <xdr:rowOff>814538</xdr:rowOff>
    </xdr:to>
    <xdr:pic>
      <xdr:nvPicPr>
        <xdr:cNvPr id="29" name="Obrázek 28" descr="#1">
          <a:extLst>
            <a:ext uri="{FF2B5EF4-FFF2-40B4-BE49-F238E27FC236}">
              <a16:creationId xmlns:a16="http://schemas.microsoft.com/office/drawing/2014/main" xmlns="" id="{4377CB66-5828-4C33-9C9F-6C8B15F891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86" b="18386"/>
        <a:stretch/>
      </xdr:blipFill>
      <xdr:spPr bwMode="auto">
        <a:xfrm>
          <a:off x="410696" y="11456334"/>
          <a:ext cx="1285875" cy="54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222436</xdr:colOff>
      <xdr:row>14</xdr:row>
      <xdr:rowOff>937371</xdr:rowOff>
    </xdr:from>
    <xdr:to>
      <xdr:col>1</xdr:col>
      <xdr:colOff>1298761</xdr:colOff>
      <xdr:row>14</xdr:row>
      <xdr:rowOff>2023221</xdr:rowOff>
    </xdr:to>
    <xdr:pic>
      <xdr:nvPicPr>
        <xdr:cNvPr id="30" name="Obrázek 29" descr="Epson EB-725Wi">
          <a:extLst>
            <a:ext uri="{FF2B5EF4-FFF2-40B4-BE49-F238E27FC236}">
              <a16:creationId xmlns:a16="http://schemas.microsoft.com/office/drawing/2014/main" xmlns="" id="{C41B90FE-6C56-4B14-91D5-5829F99C73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07" y="16580783"/>
          <a:ext cx="1076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293596</xdr:colOff>
      <xdr:row>13</xdr:row>
      <xdr:rowOff>42584</xdr:rowOff>
    </xdr:from>
    <xdr:to>
      <xdr:col>1</xdr:col>
      <xdr:colOff>1103219</xdr:colOff>
      <xdr:row>13</xdr:row>
      <xdr:rowOff>657226</xdr:rowOff>
    </xdr:to>
    <xdr:pic>
      <xdr:nvPicPr>
        <xdr:cNvPr id="32" name="Obrázek 31" descr="#1">
          <a:extLst>
            <a:ext uri="{FF2B5EF4-FFF2-40B4-BE49-F238E27FC236}">
              <a16:creationId xmlns:a16="http://schemas.microsoft.com/office/drawing/2014/main" xmlns="" id="{28384B5D-997E-4490-82F7-4264A0219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00" r="27125"/>
        <a:stretch/>
      </xdr:blipFill>
      <xdr:spPr bwMode="auto">
        <a:xfrm>
          <a:off x="617446" y="9824759"/>
          <a:ext cx="809623" cy="614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423022</xdr:colOff>
      <xdr:row>15</xdr:row>
      <xdr:rowOff>190501</xdr:rowOff>
    </xdr:from>
    <xdr:to>
      <xdr:col>1</xdr:col>
      <xdr:colOff>921084</xdr:colOff>
      <xdr:row>15</xdr:row>
      <xdr:rowOff>342900</xdr:rowOff>
    </xdr:to>
    <xdr:pic>
      <xdr:nvPicPr>
        <xdr:cNvPr id="39" name="Obrázek 38" descr="ELPFT01 - Finger Touch Unit - Epson">
          <a:extLst>
            <a:ext uri="{FF2B5EF4-FFF2-40B4-BE49-F238E27FC236}">
              <a16:creationId xmlns:a16="http://schemas.microsoft.com/office/drawing/2014/main" xmlns="" id="{01C62C58-9BE0-407C-AAA7-B7661624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2" y="15211426"/>
          <a:ext cx="498062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18</xdr:row>
      <xdr:rowOff>57150</xdr:rowOff>
    </xdr:from>
    <xdr:ext cx="800100" cy="677410"/>
    <xdr:pic>
      <xdr:nvPicPr>
        <xdr:cNvPr id="40" name="Obrázek 39" descr="ELPSP02">
          <a:extLst>
            <a:ext uri="{FF2B5EF4-FFF2-40B4-BE49-F238E27FC236}">
              <a16:creationId xmlns:a16="http://schemas.microsoft.com/office/drawing/2014/main" xmlns="" id="{D1D55B1F-3F23-4E8B-BAB7-644FB68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116425"/>
          <a:ext cx="800100" cy="67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112620</xdr:colOff>
      <xdr:row>16</xdr:row>
      <xdr:rowOff>85725</xdr:rowOff>
    </xdr:from>
    <xdr:to>
      <xdr:col>1</xdr:col>
      <xdr:colOff>1260022</xdr:colOff>
      <xdr:row>16</xdr:row>
      <xdr:rowOff>501418</xdr:rowOff>
    </xdr:to>
    <xdr:pic>
      <xdr:nvPicPr>
        <xdr:cNvPr id="41" name="Obrázek 40" descr="#1">
          <a:extLst>
            <a:ext uri="{FF2B5EF4-FFF2-40B4-BE49-F238E27FC236}">
              <a16:creationId xmlns:a16="http://schemas.microsoft.com/office/drawing/2014/main" xmlns="" id="{FE5F1803-E828-4A9E-9133-283578CC86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74" b="20649"/>
        <a:stretch/>
      </xdr:blipFill>
      <xdr:spPr bwMode="auto">
        <a:xfrm>
          <a:off x="436470" y="16021050"/>
          <a:ext cx="1147402" cy="415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17</xdr:row>
      <xdr:rowOff>114300</xdr:rowOff>
    </xdr:from>
    <xdr:to>
      <xdr:col>1</xdr:col>
      <xdr:colOff>985557</xdr:colOff>
      <xdr:row>17</xdr:row>
      <xdr:rowOff>533400</xdr:rowOff>
    </xdr:to>
    <xdr:pic>
      <xdr:nvPicPr>
        <xdr:cNvPr id="42" name="Obrázek 41" descr="#1">
          <a:extLst>
            <a:ext uri="{FF2B5EF4-FFF2-40B4-BE49-F238E27FC236}">
              <a16:creationId xmlns:a16="http://schemas.microsoft.com/office/drawing/2014/main" xmlns="" id="{23F073ED-05F6-4E0B-9A26-3F514B5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354175"/>
          <a:ext cx="62360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219074</xdr:colOff>
      <xdr:row>5</xdr:row>
      <xdr:rowOff>155510</xdr:rowOff>
    </xdr:from>
    <xdr:to>
      <xdr:col>1</xdr:col>
      <xdr:colOff>1190625</xdr:colOff>
      <xdr:row>5</xdr:row>
      <xdr:rowOff>828676</xdr:rowOff>
    </xdr:to>
    <xdr:pic>
      <xdr:nvPicPr>
        <xdr:cNvPr id="4" name="Obrázek 3" descr="Školní lavice BINGO Student - dvoumístná, stavitelná">
          <a:extLst>
            <a:ext uri="{FF2B5EF4-FFF2-40B4-BE49-F238E27FC236}">
              <a16:creationId xmlns:a16="http://schemas.microsoft.com/office/drawing/2014/main" xmlns="" id="{522F78A0-A8CB-3FFE-F6FE-857BF11C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889060"/>
          <a:ext cx="971551" cy="67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442914</xdr:colOff>
      <xdr:row>19</xdr:row>
      <xdr:rowOff>38101</xdr:rowOff>
    </xdr:from>
    <xdr:to>
      <xdr:col>1</xdr:col>
      <xdr:colOff>914400</xdr:colOff>
      <xdr:row>19</xdr:row>
      <xdr:rowOff>552451</xdr:rowOff>
    </xdr:to>
    <xdr:pic>
      <xdr:nvPicPr>
        <xdr:cNvPr id="5" name="Obrázek 4" descr="Základní sada BT+ pro bílé tabule Praktický kufřík se základním příslušenstvím pro bílé tabule. #1">
          <a:extLst>
            <a:ext uri="{FF2B5EF4-FFF2-40B4-BE49-F238E27FC236}">
              <a16:creationId xmlns:a16="http://schemas.microsoft.com/office/drawing/2014/main" xmlns="" id="{5A89A03E-A814-42E9-8D0A-371936FFD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3" t="8589" r="27819" b="6771"/>
        <a:stretch/>
      </xdr:blipFill>
      <xdr:spPr bwMode="auto">
        <a:xfrm>
          <a:off x="766764" y="15944851"/>
          <a:ext cx="471486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8</xdr:row>
      <xdr:rowOff>57152</xdr:rowOff>
    </xdr:from>
    <xdr:to>
      <xdr:col>1</xdr:col>
      <xdr:colOff>885825</xdr:colOff>
      <xdr:row>8</xdr:row>
      <xdr:rowOff>866776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71D41EF9-0F88-4229-9D2B-176DBAE34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r="24491"/>
        <a:stretch/>
      </xdr:blipFill>
      <xdr:spPr bwMode="auto">
        <a:xfrm>
          <a:off x="809625" y="4781552"/>
          <a:ext cx="400050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304800</xdr:colOff>
      <xdr:row>6</xdr:row>
      <xdr:rowOff>304800</xdr:rowOff>
    </xdr:to>
    <xdr:sp macro="" textlink="">
      <xdr:nvSpPr>
        <xdr:cNvPr id="4097" name="AutoShape 1" descr="HP LCD P24 G5 23,8&quot; FHD 1920x1080,IPS w/LED, 250,1000:1, 5ms, DP,HDMI,VGA, low blue light">
          <a:extLst>
            <a:ext uri="{FF2B5EF4-FFF2-40B4-BE49-F238E27FC236}">
              <a16:creationId xmlns:a16="http://schemas.microsoft.com/office/drawing/2014/main" xmlns="" id="{50402B2F-1332-8C64-A269-5E947D5555C6}"/>
            </a:ext>
          </a:extLst>
        </xdr:cNvPr>
        <xdr:cNvSpPr>
          <a:spLocks noChangeAspect="1" noChangeArrowheads="1"/>
        </xdr:cNvSpPr>
      </xdr:nvSpPr>
      <xdr:spPr bwMode="auto">
        <a:xfrm>
          <a:off x="1314450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6</xdr:row>
      <xdr:rowOff>304800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xmlns="" id="{2E149E02-FBC5-09EB-A3B1-26C2DF242808}"/>
            </a:ext>
          </a:extLst>
        </xdr:cNvPr>
        <xdr:cNvSpPr>
          <a:spLocks noChangeAspect="1" noChangeArrowheads="1"/>
        </xdr:cNvSpPr>
      </xdr:nvSpPr>
      <xdr:spPr bwMode="auto">
        <a:xfrm>
          <a:off x="1436370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371475</xdr:colOff>
      <xdr:row>9</xdr:row>
      <xdr:rowOff>57151</xdr:rowOff>
    </xdr:from>
    <xdr:to>
      <xdr:col>1</xdr:col>
      <xdr:colOff>1152525</xdr:colOff>
      <xdr:row>9</xdr:row>
      <xdr:rowOff>723901</xdr:rowOff>
    </xdr:to>
    <xdr:pic>
      <xdr:nvPicPr>
        <xdr:cNvPr id="3" name="Obrázek 2" descr="23.8&quot; HP P24 G5 - LCD monitor">
          <a:extLst>
            <a:ext uri="{FF2B5EF4-FFF2-40B4-BE49-F238E27FC236}">
              <a16:creationId xmlns:a16="http://schemas.microsoft.com/office/drawing/2014/main" xmlns="" id="{340E7CC8-A670-A919-D823-4AF402CA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91201"/>
          <a:ext cx="7810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20</xdr:row>
      <xdr:rowOff>91601</xdr:rowOff>
    </xdr:from>
    <xdr:to>
      <xdr:col>1</xdr:col>
      <xdr:colOff>1076325</xdr:colOff>
      <xdr:row>20</xdr:row>
      <xdr:rowOff>857373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3D832095-ACB4-8B2D-F3FE-2959DF8B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16312676"/>
          <a:ext cx="761999" cy="76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10</xdr:row>
      <xdr:rowOff>171450</xdr:rowOff>
    </xdr:from>
    <xdr:to>
      <xdr:col>1</xdr:col>
      <xdr:colOff>1190625</xdr:colOff>
      <xdr:row>10</xdr:row>
      <xdr:rowOff>857250</xdr:rowOff>
    </xdr:to>
    <xdr:pic>
      <xdr:nvPicPr>
        <xdr:cNvPr id="2" name="Obrázek 1" descr="#1">
          <a:extLst>
            <a:ext uri="{FF2B5EF4-FFF2-40B4-BE49-F238E27FC236}">
              <a16:creationId xmlns:a16="http://schemas.microsoft.com/office/drawing/2014/main" xmlns="" id="{47C07280-1A1A-49F9-AB51-9095FB5F2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r="8750"/>
        <a:stretch/>
      </xdr:blipFill>
      <xdr:spPr bwMode="auto">
        <a:xfrm>
          <a:off x="571500" y="6877050"/>
          <a:ext cx="9429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425824</xdr:colOff>
      <xdr:row>6</xdr:row>
      <xdr:rowOff>44824</xdr:rowOff>
    </xdr:from>
    <xdr:to>
      <xdr:col>1</xdr:col>
      <xdr:colOff>942975</xdr:colOff>
      <xdr:row>6</xdr:row>
      <xdr:rowOff>876300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77A822F2-57DF-4034-9485-B3D231697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5" t="51641" r="11707"/>
        <a:stretch/>
      </xdr:blipFill>
      <xdr:spPr>
        <a:xfrm flipH="1">
          <a:off x="749674" y="3054724"/>
          <a:ext cx="517151" cy="831476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11</xdr:row>
      <xdr:rowOff>112058</xdr:rowOff>
    </xdr:from>
    <xdr:to>
      <xdr:col>1</xdr:col>
      <xdr:colOff>1114425</xdr:colOff>
      <xdr:row>11</xdr:row>
      <xdr:rowOff>1114425</xdr:rowOff>
    </xdr:to>
    <xdr:pic>
      <xdr:nvPicPr>
        <xdr:cNvPr id="6" name="Obrázek 5" descr="Žákovská židle Pinna">
          <a:extLst>
            <a:ext uri="{FF2B5EF4-FFF2-40B4-BE49-F238E27FC236}">
              <a16:creationId xmlns:a16="http://schemas.microsoft.com/office/drawing/2014/main" xmlns="" id="{02F22D8C-514E-4564-B84F-C2595460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846358"/>
          <a:ext cx="800100" cy="100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7</xdr:row>
      <xdr:rowOff>47627</xdr:rowOff>
    </xdr:from>
    <xdr:to>
      <xdr:col>1</xdr:col>
      <xdr:colOff>1304925</xdr:colOff>
      <xdr:row>7</xdr:row>
      <xdr:rowOff>762000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3948CB10-C548-410B-AC9A-B5DFB8143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4" t="21792" r="42647" b="18054"/>
        <a:stretch/>
      </xdr:blipFill>
      <xdr:spPr>
        <a:xfrm>
          <a:off x="561975" y="4086227"/>
          <a:ext cx="1066800" cy="71437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104775</xdr:rowOff>
    </xdr:from>
    <xdr:to>
      <xdr:col>1</xdr:col>
      <xdr:colOff>1371600</xdr:colOff>
      <xdr:row>12</xdr:row>
      <xdr:rowOff>646450</xdr:rowOff>
    </xdr:to>
    <xdr:pic>
      <xdr:nvPicPr>
        <xdr:cNvPr id="9" name="Obrázek 8" descr="#1">
          <a:extLst>
            <a:ext uri="{FF2B5EF4-FFF2-40B4-BE49-F238E27FC236}">
              <a16:creationId xmlns:a16="http://schemas.microsoft.com/office/drawing/2014/main" xmlns="" id="{BD88A608-E7DF-4EA2-AA7C-8F4E45988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86" b="18386"/>
        <a:stretch/>
      </xdr:blipFill>
      <xdr:spPr bwMode="auto">
        <a:xfrm>
          <a:off x="409575" y="9067800"/>
          <a:ext cx="1285875" cy="54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14</xdr:row>
      <xdr:rowOff>85725</xdr:rowOff>
    </xdr:from>
    <xdr:to>
      <xdr:col>1</xdr:col>
      <xdr:colOff>1276350</xdr:colOff>
      <xdr:row>14</xdr:row>
      <xdr:rowOff>1171575</xdr:rowOff>
    </xdr:to>
    <xdr:pic>
      <xdr:nvPicPr>
        <xdr:cNvPr id="10" name="Obrázek 9" descr="Epson EB-725Wi">
          <a:extLst>
            <a:ext uri="{FF2B5EF4-FFF2-40B4-BE49-F238E27FC236}">
              <a16:creationId xmlns:a16="http://schemas.microsoft.com/office/drawing/2014/main" xmlns="" id="{681A3C3D-EDDE-48C5-A2DC-A063F4A5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3173075"/>
          <a:ext cx="1076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371474</xdr:colOff>
      <xdr:row>13</xdr:row>
      <xdr:rowOff>123826</xdr:rowOff>
    </xdr:from>
    <xdr:to>
      <xdr:col>1</xdr:col>
      <xdr:colOff>1019175</xdr:colOff>
      <xdr:row>13</xdr:row>
      <xdr:rowOff>695326</xdr:rowOff>
    </xdr:to>
    <xdr:pic>
      <xdr:nvPicPr>
        <xdr:cNvPr id="12" name="Obrázek 11" descr="#1">
          <a:extLst>
            <a:ext uri="{FF2B5EF4-FFF2-40B4-BE49-F238E27FC236}">
              <a16:creationId xmlns:a16="http://schemas.microsoft.com/office/drawing/2014/main" xmlns="" id="{FA24BCEA-AB2C-4EE4-A88A-A4D9ADE3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00" r="27125"/>
        <a:stretch/>
      </xdr:blipFill>
      <xdr:spPr bwMode="auto">
        <a:xfrm>
          <a:off x="695324" y="10096501"/>
          <a:ext cx="6477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15</xdr:row>
      <xdr:rowOff>152400</xdr:rowOff>
    </xdr:from>
    <xdr:to>
      <xdr:col>1</xdr:col>
      <xdr:colOff>965482</xdr:colOff>
      <xdr:row>15</xdr:row>
      <xdr:rowOff>219634</xdr:rowOff>
    </xdr:to>
    <xdr:pic>
      <xdr:nvPicPr>
        <xdr:cNvPr id="13" name="Obrázek 12" descr="ELPFT01 - Finger Touch Unit - Epson">
          <a:extLst>
            <a:ext uri="{FF2B5EF4-FFF2-40B4-BE49-F238E27FC236}">
              <a16:creationId xmlns:a16="http://schemas.microsoft.com/office/drawing/2014/main" xmlns="" id="{903B5DAA-5B8E-4B40-B1AF-8E135258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906750"/>
          <a:ext cx="622582" cy="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18</xdr:row>
      <xdr:rowOff>57150</xdr:rowOff>
    </xdr:from>
    <xdr:ext cx="800100" cy="677410"/>
    <xdr:pic>
      <xdr:nvPicPr>
        <xdr:cNvPr id="14" name="Obrázek 13" descr="ELPSP02">
          <a:extLst>
            <a:ext uri="{FF2B5EF4-FFF2-40B4-BE49-F238E27FC236}">
              <a16:creationId xmlns:a16="http://schemas.microsoft.com/office/drawing/2014/main" xmlns="" id="{B22BA1AB-0AF5-4417-B4E0-91FF26C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421225"/>
          <a:ext cx="800100" cy="67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303134</xdr:colOff>
      <xdr:row>16</xdr:row>
      <xdr:rowOff>85727</xdr:rowOff>
    </xdr:from>
    <xdr:to>
      <xdr:col>1</xdr:col>
      <xdr:colOff>1137353</xdr:colOff>
      <xdr:row>16</xdr:row>
      <xdr:rowOff>381001</xdr:rowOff>
    </xdr:to>
    <xdr:pic>
      <xdr:nvPicPr>
        <xdr:cNvPr id="15" name="Obrázek 14" descr="#1">
          <a:extLst>
            <a:ext uri="{FF2B5EF4-FFF2-40B4-BE49-F238E27FC236}">
              <a16:creationId xmlns:a16="http://schemas.microsoft.com/office/drawing/2014/main" xmlns="" id="{2BA580CB-D939-47D6-8C3F-ED7153778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74" b="20649"/>
        <a:stretch/>
      </xdr:blipFill>
      <xdr:spPr bwMode="auto">
        <a:xfrm>
          <a:off x="626984" y="13935077"/>
          <a:ext cx="834219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17</xdr:row>
      <xdr:rowOff>57152</xdr:rowOff>
    </xdr:from>
    <xdr:to>
      <xdr:col>1</xdr:col>
      <xdr:colOff>1019175</xdr:colOff>
      <xdr:row>17</xdr:row>
      <xdr:rowOff>447675</xdr:rowOff>
    </xdr:to>
    <xdr:pic>
      <xdr:nvPicPr>
        <xdr:cNvPr id="16" name="Obrázek 15" descr="#1">
          <a:extLst>
            <a:ext uri="{FF2B5EF4-FFF2-40B4-BE49-F238E27FC236}">
              <a16:creationId xmlns:a16="http://schemas.microsoft.com/office/drawing/2014/main" xmlns="" id="{CBF09EAE-1C5A-4B29-8F11-5C499172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35127"/>
          <a:ext cx="676275" cy="390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200024</xdr:colOff>
      <xdr:row>5</xdr:row>
      <xdr:rowOff>123824</xdr:rowOff>
    </xdr:from>
    <xdr:to>
      <xdr:col>1</xdr:col>
      <xdr:colOff>1278029</xdr:colOff>
      <xdr:row>5</xdr:row>
      <xdr:rowOff>876299</xdr:rowOff>
    </xdr:to>
    <xdr:pic>
      <xdr:nvPicPr>
        <xdr:cNvPr id="17" name="Obrázek 16" descr="Školní lavice BINGO Student - dvoumístná, stavitelná">
          <a:extLst>
            <a:ext uri="{FF2B5EF4-FFF2-40B4-BE49-F238E27FC236}">
              <a16:creationId xmlns:a16="http://schemas.microsoft.com/office/drawing/2014/main" xmlns="" id="{53FE05E8-C934-4B93-98E0-E661D48F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2124074"/>
          <a:ext cx="107800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442914</xdr:colOff>
      <xdr:row>19</xdr:row>
      <xdr:rowOff>38100</xdr:rowOff>
    </xdr:from>
    <xdr:to>
      <xdr:col>1</xdr:col>
      <xdr:colOff>895350</xdr:colOff>
      <xdr:row>19</xdr:row>
      <xdr:rowOff>533400</xdr:rowOff>
    </xdr:to>
    <xdr:pic>
      <xdr:nvPicPr>
        <xdr:cNvPr id="21" name="Obrázek 20" descr="Základní sada BT+ pro bílé tabule Praktický kufřík se základním příslušenstvím pro bílé tabule. #1">
          <a:extLst>
            <a:ext uri="{FF2B5EF4-FFF2-40B4-BE49-F238E27FC236}">
              <a16:creationId xmlns:a16="http://schemas.microsoft.com/office/drawing/2014/main" xmlns="" id="{89784B88-582F-4360-9B65-B505B2413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3" t="8589" r="27819" b="6771"/>
        <a:stretch/>
      </xdr:blipFill>
      <xdr:spPr bwMode="auto">
        <a:xfrm>
          <a:off x="766764" y="15659100"/>
          <a:ext cx="45243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258163</xdr:colOff>
      <xdr:row>21</xdr:row>
      <xdr:rowOff>104777</xdr:rowOff>
    </xdr:from>
    <xdr:ext cx="1008662" cy="352424"/>
    <xdr:pic>
      <xdr:nvPicPr>
        <xdr:cNvPr id="23" name="Obrázek 22">
          <a:extLst>
            <a:ext uri="{FF2B5EF4-FFF2-40B4-BE49-F238E27FC236}">
              <a16:creationId xmlns:a16="http://schemas.microsoft.com/office/drawing/2014/main" xmlns="" id="{C3DCAA7B-9A75-4C84-9715-C39681872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8" t="42941" r="28540" b="42579"/>
        <a:stretch/>
      </xdr:blipFill>
      <xdr:spPr bwMode="auto">
        <a:xfrm>
          <a:off x="582013" y="17325977"/>
          <a:ext cx="1008662" cy="35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438150</xdr:colOff>
      <xdr:row>8</xdr:row>
      <xdr:rowOff>66675</xdr:rowOff>
    </xdr:from>
    <xdr:to>
      <xdr:col>1</xdr:col>
      <xdr:colOff>950715</xdr:colOff>
      <xdr:row>8</xdr:row>
      <xdr:rowOff>962024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9AD3E60B-557A-48FC-A044-D6183DC3D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r="24491"/>
        <a:stretch/>
      </xdr:blipFill>
      <xdr:spPr bwMode="auto">
        <a:xfrm>
          <a:off x="762000" y="4914900"/>
          <a:ext cx="512565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57150</xdr:rowOff>
    </xdr:from>
    <xdr:to>
      <xdr:col>1</xdr:col>
      <xdr:colOff>1106612</xdr:colOff>
      <xdr:row>9</xdr:row>
      <xdr:rowOff>800099</xdr:rowOff>
    </xdr:to>
    <xdr:pic>
      <xdr:nvPicPr>
        <xdr:cNvPr id="19" name="Obrázek 18" descr="23.8&quot; HP P24 G5 - LCD monitor">
          <a:extLst>
            <a:ext uri="{FF2B5EF4-FFF2-40B4-BE49-F238E27FC236}">
              <a16:creationId xmlns:a16="http://schemas.microsoft.com/office/drawing/2014/main" xmlns="" id="{C4B3FF31-3698-4B88-8E7F-9B619974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905500"/>
          <a:ext cx="77323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21</xdr:row>
      <xdr:rowOff>123825</xdr:rowOff>
    </xdr:from>
    <xdr:to>
      <xdr:col>1</xdr:col>
      <xdr:colOff>1143000</xdr:colOff>
      <xdr:row>21</xdr:row>
      <xdr:rowOff>413362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ECF1935-6B37-4AB6-BC0A-D1182B90B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8" t="42941" r="28540" b="42579"/>
        <a:stretch/>
      </xdr:blipFill>
      <xdr:spPr bwMode="auto">
        <a:xfrm>
          <a:off x="638175" y="13001625"/>
          <a:ext cx="828675" cy="289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6</xdr:row>
      <xdr:rowOff>84621</xdr:rowOff>
    </xdr:from>
    <xdr:to>
      <xdr:col>1</xdr:col>
      <xdr:colOff>914400</xdr:colOff>
      <xdr:row>6</xdr:row>
      <xdr:rowOff>885825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5FE4D993-9E53-0E3F-352F-985C59381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5" t="51641" r="11707"/>
        <a:stretch/>
      </xdr:blipFill>
      <xdr:spPr>
        <a:xfrm flipH="1">
          <a:off x="762000" y="3218346"/>
          <a:ext cx="476250" cy="801204"/>
        </a:xfrm>
        <a:prstGeom prst="rect">
          <a:avLst/>
        </a:prstGeom>
      </xdr:spPr>
    </xdr:pic>
    <xdr:clientData/>
  </xdr:twoCellAnchor>
  <xdr:twoCellAnchor editAs="oneCell">
    <xdr:from>
      <xdr:col>1</xdr:col>
      <xdr:colOff>309355</xdr:colOff>
      <xdr:row>6</xdr:row>
      <xdr:rowOff>634860</xdr:rowOff>
    </xdr:from>
    <xdr:to>
      <xdr:col>1</xdr:col>
      <xdr:colOff>649770</xdr:colOff>
      <xdr:row>6</xdr:row>
      <xdr:rowOff>790573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D69FF284-45E8-4D24-BE3E-AA82C8FDC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90" t="615" r="68239" b="81960"/>
        <a:stretch/>
      </xdr:blipFill>
      <xdr:spPr>
        <a:xfrm rot="5400000">
          <a:off x="820806" y="3380959"/>
          <a:ext cx="155713" cy="34041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20</xdr:row>
      <xdr:rowOff>95250</xdr:rowOff>
    </xdr:from>
    <xdr:to>
      <xdr:col>1</xdr:col>
      <xdr:colOff>1021768</xdr:colOff>
      <xdr:row>20</xdr:row>
      <xdr:rowOff>1047750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55080856-D63E-BB1D-C9D6-CE5FD6EC0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51" r="23417"/>
        <a:stretch/>
      </xdr:blipFill>
      <xdr:spPr bwMode="auto">
        <a:xfrm>
          <a:off x="781050" y="11782425"/>
          <a:ext cx="5645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5</xdr:row>
      <xdr:rowOff>104776</xdr:rowOff>
    </xdr:from>
    <xdr:to>
      <xdr:col>1</xdr:col>
      <xdr:colOff>1258368</xdr:colOff>
      <xdr:row>5</xdr:row>
      <xdr:rowOff>866776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652F8CE4-707E-D341-9E82-D2BD8B4FA0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83" b="14459"/>
        <a:stretch/>
      </xdr:blipFill>
      <xdr:spPr bwMode="auto">
        <a:xfrm>
          <a:off x="400051" y="1981201"/>
          <a:ext cx="118216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466726</xdr:colOff>
      <xdr:row>7</xdr:row>
      <xdr:rowOff>40006</xdr:rowOff>
    </xdr:from>
    <xdr:to>
      <xdr:col>1</xdr:col>
      <xdr:colOff>1038226</xdr:colOff>
      <xdr:row>7</xdr:row>
      <xdr:rowOff>725806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BDA54C78-1ACA-07E3-EF4B-7229D6D1F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7813" r="13281" b="12500"/>
        <a:stretch/>
      </xdr:blipFill>
      <xdr:spPr bwMode="auto">
        <a:xfrm>
          <a:off x="790576" y="4192906"/>
          <a:ext cx="571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379730</xdr:colOff>
      <xdr:row>8</xdr:row>
      <xdr:rowOff>66676</xdr:rowOff>
    </xdr:from>
    <xdr:to>
      <xdr:col>1</xdr:col>
      <xdr:colOff>1076325</xdr:colOff>
      <xdr:row>8</xdr:row>
      <xdr:rowOff>888502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A1F7FFA4-1691-79C3-48DF-9A976E771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38" t="11680" r="14598" b="11678"/>
        <a:stretch/>
      </xdr:blipFill>
      <xdr:spPr bwMode="auto">
        <a:xfrm>
          <a:off x="703580" y="5029201"/>
          <a:ext cx="696595" cy="82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414714</xdr:colOff>
      <xdr:row>9</xdr:row>
      <xdr:rowOff>28576</xdr:rowOff>
    </xdr:from>
    <xdr:to>
      <xdr:col>1</xdr:col>
      <xdr:colOff>1070015</xdr:colOff>
      <xdr:row>9</xdr:row>
      <xdr:rowOff>723900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6853077A-4557-CC4F-939D-4343BA3FF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2" t="9318" r="21118" b="11801"/>
        <a:stretch/>
      </xdr:blipFill>
      <xdr:spPr bwMode="auto">
        <a:xfrm>
          <a:off x="738564" y="5972176"/>
          <a:ext cx="655301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160257</xdr:colOff>
      <xdr:row>10</xdr:row>
      <xdr:rowOff>104775</xdr:rowOff>
    </xdr:from>
    <xdr:to>
      <xdr:col>1</xdr:col>
      <xdr:colOff>1284067</xdr:colOff>
      <xdr:row>10</xdr:row>
      <xdr:rowOff>542925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245A3B2C-F46B-C767-DDE0-37673C6CC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3" t="39553" r="16418" b="32224"/>
        <a:stretch/>
      </xdr:blipFill>
      <xdr:spPr bwMode="auto">
        <a:xfrm>
          <a:off x="484107" y="6858000"/>
          <a:ext cx="11238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389467</xdr:colOff>
      <xdr:row>11</xdr:row>
      <xdr:rowOff>57151</xdr:rowOff>
    </xdr:from>
    <xdr:to>
      <xdr:col>1</xdr:col>
      <xdr:colOff>1085850</xdr:colOff>
      <xdr:row>11</xdr:row>
      <xdr:rowOff>742951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B80A122-B024-D879-3380-DF3788EF7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3" t="16314" r="16314" b="11229"/>
        <a:stretch/>
      </xdr:blipFill>
      <xdr:spPr bwMode="auto">
        <a:xfrm>
          <a:off x="713317" y="7419976"/>
          <a:ext cx="69638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12</xdr:row>
      <xdr:rowOff>66676</xdr:rowOff>
    </xdr:from>
    <xdr:to>
      <xdr:col>1</xdr:col>
      <xdr:colOff>1143878</xdr:colOff>
      <xdr:row>12</xdr:row>
      <xdr:rowOff>714376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D81F093C-EB5B-B1A5-A015-61F87B77B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86" t="31385" r="29215" b="32388"/>
        <a:stretch/>
      </xdr:blipFill>
      <xdr:spPr bwMode="auto">
        <a:xfrm>
          <a:off x="628650" y="8248651"/>
          <a:ext cx="83907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476250</xdr:colOff>
      <xdr:row>13</xdr:row>
      <xdr:rowOff>47626</xdr:rowOff>
    </xdr:from>
    <xdr:to>
      <xdr:col>1</xdr:col>
      <xdr:colOff>923925</xdr:colOff>
      <xdr:row>13</xdr:row>
      <xdr:rowOff>704850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6EFE817D-230D-F79A-7E37-25AA112748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8849" r="19469" b="7965"/>
        <a:stretch/>
      </xdr:blipFill>
      <xdr:spPr bwMode="auto">
        <a:xfrm>
          <a:off x="800100" y="9048751"/>
          <a:ext cx="44767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19</xdr:row>
      <xdr:rowOff>57149</xdr:rowOff>
    </xdr:from>
    <xdr:to>
      <xdr:col>1</xdr:col>
      <xdr:colOff>1162050</xdr:colOff>
      <xdr:row>19</xdr:row>
      <xdr:rowOff>533400</xdr:rowOff>
    </xdr:to>
    <xdr:pic>
      <xdr:nvPicPr>
        <xdr:cNvPr id="28" name="Obrázek 27" descr="#1">
          <a:extLst>
            <a:ext uri="{FF2B5EF4-FFF2-40B4-BE49-F238E27FC236}">
              <a16:creationId xmlns:a16="http://schemas.microsoft.com/office/drawing/2014/main" xmlns="" id="{39801930-99B4-423C-9762-53F138421F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 r="8625"/>
        <a:stretch/>
      </xdr:blipFill>
      <xdr:spPr bwMode="auto">
        <a:xfrm>
          <a:off x="628650" y="11115674"/>
          <a:ext cx="857250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26</xdr:row>
      <xdr:rowOff>76200</xdr:rowOff>
    </xdr:from>
    <xdr:to>
      <xdr:col>1</xdr:col>
      <xdr:colOff>1200150</xdr:colOff>
      <xdr:row>26</xdr:row>
      <xdr:rowOff>885825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9FB6A9B7-CBEF-31FE-88E1-ADC055A6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688050"/>
          <a:ext cx="9620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352426</xdr:colOff>
      <xdr:row>25</xdr:row>
      <xdr:rowOff>60084</xdr:rowOff>
    </xdr:from>
    <xdr:to>
      <xdr:col>1</xdr:col>
      <xdr:colOff>1019176</xdr:colOff>
      <xdr:row>25</xdr:row>
      <xdr:rowOff>533400</xdr:rowOff>
    </xdr:to>
    <xdr:pic>
      <xdr:nvPicPr>
        <xdr:cNvPr id="2" name="Obrázek 1" descr="#1">
          <a:extLst>
            <a:ext uri="{FF2B5EF4-FFF2-40B4-BE49-F238E27FC236}">
              <a16:creationId xmlns:a16="http://schemas.microsoft.com/office/drawing/2014/main" xmlns="" id="{F143FC13-A61D-4780-95E6-932C9E2D3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 r="8625"/>
        <a:stretch/>
      </xdr:blipFill>
      <xdr:spPr bwMode="auto">
        <a:xfrm>
          <a:off x="771526" y="18062334"/>
          <a:ext cx="666750" cy="473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17</xdr:row>
      <xdr:rowOff>247650</xdr:rowOff>
    </xdr:from>
    <xdr:to>
      <xdr:col>1</xdr:col>
      <xdr:colOff>1343025</xdr:colOff>
      <xdr:row>17</xdr:row>
      <xdr:rowOff>789325</xdr:rowOff>
    </xdr:to>
    <xdr:pic>
      <xdr:nvPicPr>
        <xdr:cNvPr id="3" name="Obrázek 2" descr="#1">
          <a:extLst>
            <a:ext uri="{FF2B5EF4-FFF2-40B4-BE49-F238E27FC236}">
              <a16:creationId xmlns:a16="http://schemas.microsoft.com/office/drawing/2014/main" xmlns="" id="{F68FDBFC-D73C-477A-B97C-599AABBECF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86" b="18386"/>
        <a:stretch/>
      </xdr:blipFill>
      <xdr:spPr bwMode="auto">
        <a:xfrm>
          <a:off x="581025" y="11039475"/>
          <a:ext cx="1181100" cy="54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19</xdr:row>
      <xdr:rowOff>85725</xdr:rowOff>
    </xdr:from>
    <xdr:to>
      <xdr:col>1</xdr:col>
      <xdr:colOff>1276350</xdr:colOff>
      <xdr:row>19</xdr:row>
      <xdr:rowOff>1171575</xdr:rowOff>
    </xdr:to>
    <xdr:pic>
      <xdr:nvPicPr>
        <xdr:cNvPr id="4" name="Obrázek 3" descr="Epson EB-725Wi">
          <a:extLst>
            <a:ext uri="{FF2B5EF4-FFF2-40B4-BE49-F238E27FC236}">
              <a16:creationId xmlns:a16="http://schemas.microsoft.com/office/drawing/2014/main" xmlns="" id="{743143BA-9414-4442-853A-5EE0B9D8C5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553950"/>
          <a:ext cx="1076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152400</xdr:rowOff>
    </xdr:from>
    <xdr:to>
      <xdr:col>1</xdr:col>
      <xdr:colOff>965482</xdr:colOff>
      <xdr:row>20</xdr:row>
      <xdr:rowOff>219634</xdr:rowOff>
    </xdr:to>
    <xdr:pic>
      <xdr:nvPicPr>
        <xdr:cNvPr id="5" name="Obrázek 4" descr="ELPFT01 - Finger Touch Unit - Epson">
          <a:extLst>
            <a:ext uri="{FF2B5EF4-FFF2-40B4-BE49-F238E27FC236}">
              <a16:creationId xmlns:a16="http://schemas.microsoft.com/office/drawing/2014/main" xmlns="" id="{58878753-72BA-4E6C-ACE2-E09A8F85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668625"/>
          <a:ext cx="622582" cy="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23</xdr:row>
      <xdr:rowOff>57150</xdr:rowOff>
    </xdr:from>
    <xdr:ext cx="800100" cy="677410"/>
    <xdr:pic>
      <xdr:nvPicPr>
        <xdr:cNvPr id="7" name="Obrázek 6" descr="ELPSP02">
          <a:extLst>
            <a:ext uri="{FF2B5EF4-FFF2-40B4-BE49-F238E27FC236}">
              <a16:creationId xmlns:a16="http://schemas.microsoft.com/office/drawing/2014/main" xmlns="" id="{C5389050-007F-4270-8D1D-5E802531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116425"/>
          <a:ext cx="800100" cy="67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304800</xdr:colOff>
      <xdr:row>21</xdr:row>
      <xdr:rowOff>85726</xdr:rowOff>
    </xdr:from>
    <xdr:to>
      <xdr:col>1</xdr:col>
      <xdr:colOff>1093529</xdr:colOff>
      <xdr:row>21</xdr:row>
      <xdr:rowOff>371475</xdr:rowOff>
    </xdr:to>
    <xdr:pic>
      <xdr:nvPicPr>
        <xdr:cNvPr id="8" name="Obrázek 7" descr="#1">
          <a:extLst>
            <a:ext uri="{FF2B5EF4-FFF2-40B4-BE49-F238E27FC236}">
              <a16:creationId xmlns:a16="http://schemas.microsoft.com/office/drawing/2014/main" xmlns="" id="{F774685D-9127-4CCE-8E91-634119D6E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74" b="20649"/>
        <a:stretch/>
      </xdr:blipFill>
      <xdr:spPr bwMode="auto">
        <a:xfrm>
          <a:off x="723900" y="15678151"/>
          <a:ext cx="788729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22</xdr:row>
      <xdr:rowOff>57152</xdr:rowOff>
    </xdr:from>
    <xdr:to>
      <xdr:col>1</xdr:col>
      <xdr:colOff>1019175</xdr:colOff>
      <xdr:row>22</xdr:row>
      <xdr:rowOff>507720</xdr:rowOff>
    </xdr:to>
    <xdr:pic>
      <xdr:nvPicPr>
        <xdr:cNvPr id="10" name="Obrázek 9" descr="#1">
          <a:extLst>
            <a:ext uri="{FF2B5EF4-FFF2-40B4-BE49-F238E27FC236}">
              <a16:creationId xmlns:a16="http://schemas.microsoft.com/office/drawing/2014/main" xmlns="" id="{18D0DA50-F06F-47E1-B926-6EC8DEF4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573502"/>
          <a:ext cx="676275" cy="45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354874</xdr:colOff>
      <xdr:row>18</xdr:row>
      <xdr:rowOff>66676</xdr:rowOff>
    </xdr:from>
    <xdr:to>
      <xdr:col>1</xdr:col>
      <xdr:colOff>1028699</xdr:colOff>
      <xdr:row>18</xdr:row>
      <xdr:rowOff>561976</xdr:rowOff>
    </xdr:to>
    <xdr:pic>
      <xdr:nvPicPr>
        <xdr:cNvPr id="11" name="Obrázek 10" descr="#1">
          <a:extLst>
            <a:ext uri="{FF2B5EF4-FFF2-40B4-BE49-F238E27FC236}">
              <a16:creationId xmlns:a16="http://schemas.microsoft.com/office/drawing/2014/main" xmlns="" id="{E9C24291-4B01-465B-B9F4-266989B94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00" r="27125"/>
        <a:stretch/>
      </xdr:blipFill>
      <xdr:spPr bwMode="auto">
        <a:xfrm>
          <a:off x="773974" y="11858626"/>
          <a:ext cx="673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309355</xdr:colOff>
      <xdr:row>6</xdr:row>
      <xdr:rowOff>634860</xdr:rowOff>
    </xdr:from>
    <xdr:to>
      <xdr:col>1</xdr:col>
      <xdr:colOff>649770</xdr:colOff>
      <xdr:row>6</xdr:row>
      <xdr:rowOff>790573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F25E5DB5-F82A-4A15-98FF-1F20E7077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90" t="615" r="68239" b="81960"/>
        <a:stretch/>
      </xdr:blipFill>
      <xdr:spPr>
        <a:xfrm rot="5400000">
          <a:off x="725556" y="3571459"/>
          <a:ext cx="155713" cy="340415"/>
        </a:xfrm>
        <a:prstGeom prst="rect">
          <a:avLst/>
        </a:prstGeom>
      </xdr:spPr>
    </xdr:pic>
    <xdr:clientData/>
  </xdr:twoCellAnchor>
  <xdr:twoCellAnchor editAs="oneCell">
    <xdr:from>
      <xdr:col>1</xdr:col>
      <xdr:colOff>247868</xdr:colOff>
      <xdr:row>8</xdr:row>
      <xdr:rowOff>47627</xdr:rowOff>
    </xdr:from>
    <xdr:to>
      <xdr:col>1</xdr:col>
      <xdr:colOff>1167118</xdr:colOff>
      <xdr:row>8</xdr:row>
      <xdr:rowOff>781050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A8042086-1284-4DC0-B6D0-BFB7B4507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4" t="21792" r="42647" b="18054"/>
        <a:stretch/>
      </xdr:blipFill>
      <xdr:spPr>
        <a:xfrm>
          <a:off x="666968" y="5095877"/>
          <a:ext cx="919250" cy="73342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27</xdr:row>
      <xdr:rowOff>104776</xdr:rowOff>
    </xdr:from>
    <xdr:to>
      <xdr:col>1</xdr:col>
      <xdr:colOff>1096684</xdr:colOff>
      <xdr:row>27</xdr:row>
      <xdr:rowOff>371475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3D308E18-4AC5-4DB1-9F61-6024018FA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8" t="42941" r="28540" b="42579"/>
        <a:stretch/>
      </xdr:blipFill>
      <xdr:spPr bwMode="auto">
        <a:xfrm>
          <a:off x="752475" y="19716751"/>
          <a:ext cx="763309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</xdr:row>
      <xdr:rowOff>57710</xdr:rowOff>
    </xdr:from>
    <xdr:to>
      <xdr:col>1</xdr:col>
      <xdr:colOff>1099680</xdr:colOff>
      <xdr:row>6</xdr:row>
      <xdr:rowOff>1111064</xdr:rowOff>
    </xdr:to>
    <xdr:pic>
      <xdr:nvPicPr>
        <xdr:cNvPr id="29" name="Obrázek 28" descr="Žákovská židle Pinna">
          <a:extLst>
            <a:ext uri="{FF2B5EF4-FFF2-40B4-BE49-F238E27FC236}">
              <a16:creationId xmlns:a16="http://schemas.microsoft.com/office/drawing/2014/main" xmlns="" id="{B943CA70-FC4E-4949-A3B6-147CF94E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86660"/>
          <a:ext cx="880605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425824</xdr:colOff>
      <xdr:row>7</xdr:row>
      <xdr:rowOff>44825</xdr:rowOff>
    </xdr:from>
    <xdr:to>
      <xdr:col>1</xdr:col>
      <xdr:colOff>914400</xdr:colOff>
      <xdr:row>7</xdr:row>
      <xdr:rowOff>914401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8F4BE68D-9A97-4DFA-8F8F-5FFBF9131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5" t="51641" r="11707"/>
        <a:stretch/>
      </xdr:blipFill>
      <xdr:spPr>
        <a:xfrm flipH="1">
          <a:off x="844924" y="4416800"/>
          <a:ext cx="488576" cy="869576"/>
        </a:xfrm>
        <a:prstGeom prst="rect">
          <a:avLst/>
        </a:prstGeom>
      </xdr:spPr>
    </xdr:pic>
    <xdr:clientData/>
  </xdr:twoCellAnchor>
  <xdr:twoCellAnchor editAs="oneCell">
    <xdr:from>
      <xdr:col>1</xdr:col>
      <xdr:colOff>442914</xdr:colOff>
      <xdr:row>24</xdr:row>
      <xdr:rowOff>38100</xdr:rowOff>
    </xdr:from>
    <xdr:to>
      <xdr:col>1</xdr:col>
      <xdr:colOff>866775</xdr:colOff>
      <xdr:row>24</xdr:row>
      <xdr:rowOff>504825</xdr:rowOff>
    </xdr:to>
    <xdr:pic>
      <xdr:nvPicPr>
        <xdr:cNvPr id="9" name="Obrázek 8" descr="Základní sada BT+ pro bílé tabule Praktický kufřík se základním příslušenstvím pro bílé tabule. #1">
          <a:extLst>
            <a:ext uri="{FF2B5EF4-FFF2-40B4-BE49-F238E27FC236}">
              <a16:creationId xmlns:a16="http://schemas.microsoft.com/office/drawing/2014/main" xmlns="" id="{48D68D0A-97B5-48E6-A8C3-FAD689E6A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3" t="8589" r="27819" b="6771"/>
        <a:stretch/>
      </xdr:blipFill>
      <xdr:spPr bwMode="auto">
        <a:xfrm>
          <a:off x="862014" y="17411700"/>
          <a:ext cx="42386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184938</xdr:colOff>
      <xdr:row>5</xdr:row>
      <xdr:rowOff>152400</xdr:rowOff>
    </xdr:from>
    <xdr:to>
      <xdr:col>1</xdr:col>
      <xdr:colOff>1266826</xdr:colOff>
      <xdr:row>5</xdr:row>
      <xdr:rowOff>933450</xdr:rowOff>
    </xdr:to>
    <xdr:pic>
      <xdr:nvPicPr>
        <xdr:cNvPr id="12" name="Obrázek 11" descr="GATE - Stoly pracovní rovné - Kancelářský jednací stůl rovný 120 cm - GJ 1200 Šedá">
          <a:extLst>
            <a:ext uri="{FF2B5EF4-FFF2-40B4-BE49-F238E27FC236}">
              <a16:creationId xmlns:a16="http://schemas.microsoft.com/office/drawing/2014/main" xmlns="" id="{C0A2D9D5-3511-10C6-29F7-169E36FDD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2" t="22172" r="10398" b="14985"/>
        <a:stretch/>
      </xdr:blipFill>
      <xdr:spPr bwMode="auto">
        <a:xfrm>
          <a:off x="604038" y="1828800"/>
          <a:ext cx="108188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462204</xdr:colOff>
      <xdr:row>15</xdr:row>
      <xdr:rowOff>76201</xdr:rowOff>
    </xdr:from>
    <xdr:to>
      <xdr:col>1</xdr:col>
      <xdr:colOff>928768</xdr:colOff>
      <xdr:row>15</xdr:row>
      <xdr:rowOff>885825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7A9FC846-D653-4586-9152-84CD03F36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r="24491"/>
        <a:stretch/>
      </xdr:blipFill>
      <xdr:spPr bwMode="auto">
        <a:xfrm>
          <a:off x="881304" y="9134476"/>
          <a:ext cx="46656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353129</xdr:colOff>
      <xdr:row>16</xdr:row>
      <xdr:rowOff>38100</xdr:rowOff>
    </xdr:from>
    <xdr:to>
      <xdr:col>1</xdr:col>
      <xdr:colOff>1025375</xdr:colOff>
      <xdr:row>16</xdr:row>
      <xdr:rowOff>695325</xdr:rowOff>
    </xdr:to>
    <xdr:pic>
      <xdr:nvPicPr>
        <xdr:cNvPr id="18" name="Obrázek 17" descr="23.8&quot; HP P24 G5 - LCD monitor">
          <a:extLst>
            <a:ext uri="{FF2B5EF4-FFF2-40B4-BE49-F238E27FC236}">
              <a16:creationId xmlns:a16="http://schemas.microsoft.com/office/drawing/2014/main" xmlns="" id="{2D47FDDB-3F8C-4D5F-8127-29CB1DF5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229" y="10086975"/>
          <a:ext cx="67224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486842</xdr:colOff>
      <xdr:row>5</xdr:row>
      <xdr:rowOff>44823</xdr:rowOff>
    </xdr:from>
    <xdr:to>
      <xdr:col>1</xdr:col>
      <xdr:colOff>1009650</xdr:colOff>
      <xdr:row>5</xdr:row>
      <xdr:rowOff>1000125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54C6368-29EC-538F-0775-252B6A4B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92" y="1835523"/>
          <a:ext cx="522808" cy="95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8</xdr:row>
      <xdr:rowOff>38100</xdr:rowOff>
    </xdr:from>
    <xdr:to>
      <xdr:col>1</xdr:col>
      <xdr:colOff>1257298</xdr:colOff>
      <xdr:row>8</xdr:row>
      <xdr:rowOff>1123949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E91A5622-11B8-EEE3-3BA9-73778777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4200525"/>
          <a:ext cx="1085849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285748</xdr:colOff>
      <xdr:row>16</xdr:row>
      <xdr:rowOff>123826</xdr:rowOff>
    </xdr:from>
    <xdr:to>
      <xdr:col>1</xdr:col>
      <xdr:colOff>1158105</xdr:colOff>
      <xdr:row>16</xdr:row>
      <xdr:rowOff>428626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A9B5369A-E8A7-4062-BE6A-B2E825C2A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8" t="42941" r="28540" b="42579"/>
        <a:stretch/>
      </xdr:blipFill>
      <xdr:spPr bwMode="auto">
        <a:xfrm>
          <a:off x="609598" y="11649076"/>
          <a:ext cx="87235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485773</xdr:colOff>
      <xdr:row>7</xdr:row>
      <xdr:rowOff>56046</xdr:rowOff>
    </xdr:from>
    <xdr:to>
      <xdr:col>1</xdr:col>
      <xdr:colOff>904874</xdr:colOff>
      <xdr:row>7</xdr:row>
      <xdr:rowOff>866775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FB2F32C7-0308-42A8-8C51-B409006C6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5" t="51641" r="11707"/>
        <a:stretch/>
      </xdr:blipFill>
      <xdr:spPr>
        <a:xfrm flipH="1">
          <a:off x="809623" y="3199296"/>
          <a:ext cx="419101" cy="810729"/>
        </a:xfrm>
        <a:prstGeom prst="rect">
          <a:avLst/>
        </a:prstGeom>
      </xdr:spPr>
    </xdr:pic>
    <xdr:clientData/>
  </xdr:twoCellAnchor>
  <xdr:twoCellAnchor editAs="oneCell">
    <xdr:from>
      <xdr:col>1</xdr:col>
      <xdr:colOff>413434</xdr:colOff>
      <xdr:row>15</xdr:row>
      <xdr:rowOff>23987</xdr:rowOff>
    </xdr:from>
    <xdr:to>
      <xdr:col>1</xdr:col>
      <xdr:colOff>986260</xdr:colOff>
      <xdr:row>15</xdr:row>
      <xdr:rowOff>1114425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D0B419CF-2C0B-45B8-8ECD-562EA8DA8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51" r="23417"/>
        <a:stretch/>
      </xdr:blipFill>
      <xdr:spPr bwMode="auto">
        <a:xfrm>
          <a:off x="737284" y="10349087"/>
          <a:ext cx="572826" cy="1090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12</xdr:row>
      <xdr:rowOff>85727</xdr:rowOff>
    </xdr:from>
    <xdr:to>
      <xdr:col>1</xdr:col>
      <xdr:colOff>1143000</xdr:colOff>
      <xdr:row>12</xdr:row>
      <xdr:rowOff>552450</xdr:rowOff>
    </xdr:to>
    <xdr:pic>
      <xdr:nvPicPr>
        <xdr:cNvPr id="17" name="Obrázek 16" descr="#1">
          <a:extLst>
            <a:ext uri="{FF2B5EF4-FFF2-40B4-BE49-F238E27FC236}">
              <a16:creationId xmlns:a16="http://schemas.microsoft.com/office/drawing/2014/main" xmlns="" id="{1F67925F-9CE8-4688-B028-E0F36F0AD6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 r="8625"/>
        <a:stretch/>
      </xdr:blipFill>
      <xdr:spPr bwMode="auto">
        <a:xfrm>
          <a:off x="676275" y="8239127"/>
          <a:ext cx="790575" cy="46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153737</xdr:colOff>
      <xdr:row>6</xdr:row>
      <xdr:rowOff>85725</xdr:rowOff>
    </xdr:from>
    <xdr:to>
      <xdr:col>1</xdr:col>
      <xdr:colOff>1295400</xdr:colOff>
      <xdr:row>6</xdr:row>
      <xdr:rowOff>1114424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C0671F55-D896-E853-7A4C-E31E7646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87" y="2038350"/>
          <a:ext cx="1141663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282332</xdr:colOff>
      <xdr:row>9</xdr:row>
      <xdr:rowOff>209549</xdr:rowOff>
    </xdr:from>
    <xdr:to>
      <xdr:col>1</xdr:col>
      <xdr:colOff>1104900</xdr:colOff>
      <xdr:row>9</xdr:row>
      <xdr:rowOff>1135619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359B4B0D-CAD8-6BA1-EA5B-88432A3A7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3" t="14667" r="14666" b="9778"/>
        <a:stretch/>
      </xdr:blipFill>
      <xdr:spPr bwMode="auto">
        <a:xfrm>
          <a:off x="606182" y="5572124"/>
          <a:ext cx="822568" cy="92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13</xdr:row>
      <xdr:rowOff>57150</xdr:rowOff>
    </xdr:from>
    <xdr:to>
      <xdr:col>1</xdr:col>
      <xdr:colOff>1057275</xdr:colOff>
      <xdr:row>13</xdr:row>
      <xdr:rowOff>667633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9B6A3034-D82D-8331-5BFB-7EDD183ED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7" t="22936" r="11927" b="19266"/>
        <a:stretch/>
      </xdr:blipFill>
      <xdr:spPr bwMode="auto">
        <a:xfrm>
          <a:off x="685800" y="8896350"/>
          <a:ext cx="695325" cy="61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366341</xdr:colOff>
      <xdr:row>14</xdr:row>
      <xdr:rowOff>65075</xdr:rowOff>
    </xdr:from>
    <xdr:to>
      <xdr:col>1</xdr:col>
      <xdr:colOff>1038225</xdr:colOff>
      <xdr:row>14</xdr:row>
      <xdr:rowOff>714375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8C68C34E-5168-4FFC-0B6A-CCBCCD135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4" t="15976" r="14792" b="15976"/>
        <a:stretch/>
      </xdr:blipFill>
      <xdr:spPr bwMode="auto">
        <a:xfrm>
          <a:off x="690191" y="9618650"/>
          <a:ext cx="671884" cy="6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365823</xdr:colOff>
      <xdr:row>17</xdr:row>
      <xdr:rowOff>57150</xdr:rowOff>
    </xdr:from>
    <xdr:to>
      <xdr:col>1</xdr:col>
      <xdr:colOff>1104900</xdr:colOff>
      <xdr:row>17</xdr:row>
      <xdr:rowOff>764073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E544A2B5-CCE9-9F3E-768B-2EC3CA12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73" y="12077700"/>
          <a:ext cx="739077" cy="706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32090</xdr:rowOff>
    </xdr:from>
    <xdr:to>
      <xdr:col>1</xdr:col>
      <xdr:colOff>1085850</xdr:colOff>
      <xdr:row>20</xdr:row>
      <xdr:rowOff>779492</xdr:rowOff>
    </xdr:to>
    <xdr:pic>
      <xdr:nvPicPr>
        <xdr:cNvPr id="6" name="Obrázek 5" descr="23.8&quot; HP P24 G5 - LCD monitor">
          <a:extLst>
            <a:ext uri="{FF2B5EF4-FFF2-40B4-BE49-F238E27FC236}">
              <a16:creationId xmlns:a16="http://schemas.microsoft.com/office/drawing/2014/main" xmlns="" id="{3AB7CA32-D03F-4B03-9B63-B58978C9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86265"/>
          <a:ext cx="742950" cy="747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409574</xdr:colOff>
      <xdr:row>18</xdr:row>
      <xdr:rowOff>76200</xdr:rowOff>
    </xdr:from>
    <xdr:to>
      <xdr:col>1</xdr:col>
      <xdr:colOff>1057275</xdr:colOff>
      <xdr:row>18</xdr:row>
      <xdr:rowOff>723901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DCFA8577-EE62-988A-8A29-DF370884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12944475"/>
          <a:ext cx="647701" cy="64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378403</xdr:colOff>
      <xdr:row>19</xdr:row>
      <xdr:rowOff>66676</xdr:rowOff>
    </xdr:from>
    <xdr:to>
      <xdr:col>1</xdr:col>
      <xdr:colOff>1057274</xdr:colOff>
      <xdr:row>19</xdr:row>
      <xdr:rowOff>600075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BAE4687E-9BAC-569C-0F01-97FBE975D2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4" b="11224"/>
        <a:stretch/>
      </xdr:blipFill>
      <xdr:spPr bwMode="auto">
        <a:xfrm>
          <a:off x="702253" y="13744576"/>
          <a:ext cx="678871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11</xdr:row>
      <xdr:rowOff>47624</xdr:rowOff>
    </xdr:from>
    <xdr:to>
      <xdr:col>1</xdr:col>
      <xdr:colOff>1419225</xdr:colOff>
      <xdr:row>11</xdr:row>
      <xdr:rowOff>714375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44AE3AEA-EEBE-506F-BD6E-D60DFEA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429499"/>
          <a:ext cx="135255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10</xdr:row>
      <xdr:rowOff>76199</xdr:rowOff>
    </xdr:from>
    <xdr:to>
      <xdr:col>1</xdr:col>
      <xdr:colOff>1419224</xdr:colOff>
      <xdr:row>10</xdr:row>
      <xdr:rowOff>762000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59ABE998-3E83-C445-A05B-1E0FFBC3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48449"/>
          <a:ext cx="1352549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view="pageLayout" zoomScaleNormal="100" zoomScaleSheetLayoutView="100" workbookViewId="0">
      <selection activeCell="C9" sqref="C9"/>
    </sheetView>
  </sheetViews>
  <sheetFormatPr defaultRowHeight="15" x14ac:dyDescent="0.25"/>
  <cols>
    <col min="1" max="1" width="3.85546875" customWidth="1"/>
    <col min="2" max="2" width="12.28515625" customWidth="1"/>
    <col min="3" max="3" width="5.5703125" customWidth="1"/>
    <col min="4" max="4" width="25.7109375" customWidth="1"/>
    <col min="5" max="5" width="4.42578125" customWidth="1"/>
    <col min="6" max="6" width="15.5703125" customWidth="1"/>
    <col min="7" max="7" width="4.140625" customWidth="1"/>
    <col min="8" max="8" width="16.28515625" style="87" customWidth="1"/>
    <col min="9" max="9" width="11.28515625" style="87" bestFit="1" customWidth="1"/>
    <col min="10" max="10" width="12.7109375" style="87" customWidth="1"/>
    <col min="11" max="11" width="13.140625" customWidth="1"/>
  </cols>
  <sheetData>
    <row r="1" spans="1:21" ht="18.75" customHeight="1" x14ac:dyDescent="0.2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21" ht="21" customHeight="1" x14ac:dyDescent="0.25">
      <c r="A2" s="164" t="s">
        <v>35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21" ht="15" customHeight="1" x14ac:dyDescent="0.25">
      <c r="A3" s="167"/>
      <c r="B3" s="165"/>
      <c r="C3" s="165"/>
      <c r="D3" s="165"/>
      <c r="E3" s="165"/>
      <c r="F3" s="165"/>
      <c r="G3" s="165"/>
      <c r="H3" s="165"/>
      <c r="I3" s="165"/>
      <c r="J3" s="165"/>
      <c r="K3" s="166"/>
    </row>
    <row r="4" spans="1:21" ht="15" customHeight="1" x14ac:dyDescent="0.25">
      <c r="A4" s="167"/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21" ht="15" customHeight="1" thickBot="1" x14ac:dyDescent="0.3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70"/>
    </row>
    <row r="6" spans="1:21" s="1" customFormat="1" ht="15" customHeight="1" x14ac:dyDescent="0.25">
      <c r="A6" s="56"/>
      <c r="B6"/>
      <c r="C6"/>
      <c r="D6"/>
      <c r="E6"/>
      <c r="F6"/>
      <c r="G6"/>
      <c r="H6" s="87"/>
      <c r="I6" s="87"/>
      <c r="J6" s="145"/>
      <c r="K6" s="57"/>
      <c r="N6"/>
      <c r="O6"/>
      <c r="P6"/>
      <c r="Q6"/>
      <c r="R6"/>
      <c r="S6"/>
      <c r="T6"/>
      <c r="U6"/>
    </row>
    <row r="7" spans="1:21" ht="15" customHeight="1" x14ac:dyDescent="0.25">
      <c r="A7" s="56"/>
      <c r="K7" s="58"/>
    </row>
    <row r="8" spans="1:21" ht="19.5" customHeight="1" x14ac:dyDescent="0.25">
      <c r="A8" s="56"/>
      <c r="D8" s="163" t="s">
        <v>13</v>
      </c>
      <c r="E8" s="163"/>
      <c r="F8" s="163"/>
      <c r="G8" s="163"/>
      <c r="H8" s="88" t="s">
        <v>11</v>
      </c>
      <c r="I8" s="88" t="s">
        <v>8</v>
      </c>
      <c r="J8" s="88" t="s">
        <v>12</v>
      </c>
      <c r="K8" s="58"/>
    </row>
    <row r="9" spans="1:21" s="1" customFormat="1" ht="18" customHeight="1" x14ac:dyDescent="0.25">
      <c r="A9" s="56"/>
      <c r="B9"/>
      <c r="C9" s="8" t="s">
        <v>14</v>
      </c>
      <c r="D9" s="157" t="s">
        <v>36</v>
      </c>
      <c r="E9" s="158"/>
      <c r="F9" s="158"/>
      <c r="G9" s="159"/>
      <c r="H9" s="89">
        <f>'202 PC učebna'!F36</f>
        <v>0</v>
      </c>
      <c r="I9" s="89">
        <f t="shared" ref="I9:I15" si="0">J9-H9</f>
        <v>0</v>
      </c>
      <c r="J9" s="156">
        <f t="shared" ref="J9:J15" si="1">H9*1.21</f>
        <v>0</v>
      </c>
      <c r="K9" s="58"/>
    </row>
    <row r="10" spans="1:21" s="1" customFormat="1" ht="18" customHeight="1" x14ac:dyDescent="0.25">
      <c r="A10" s="56"/>
      <c r="B10"/>
      <c r="C10" s="8" t="s">
        <v>15</v>
      </c>
      <c r="D10" s="157" t="s">
        <v>38</v>
      </c>
      <c r="E10" s="158"/>
      <c r="F10" s="158"/>
      <c r="G10" s="159"/>
      <c r="H10" s="89">
        <f>'203 kmenová učebna'!F30</f>
        <v>0</v>
      </c>
      <c r="I10" s="89">
        <f t="shared" ref="I10" si="2">J10-H10</f>
        <v>0</v>
      </c>
      <c r="J10" s="156">
        <f t="shared" ref="J10" si="3">H10*1.21</f>
        <v>0</v>
      </c>
      <c r="K10" s="58"/>
    </row>
    <row r="11" spans="1:21" x14ac:dyDescent="0.25">
      <c r="A11" s="56"/>
      <c r="C11" s="8" t="s">
        <v>16</v>
      </c>
      <c r="D11" s="157" t="s">
        <v>37</v>
      </c>
      <c r="E11" s="158"/>
      <c r="F11" s="158"/>
      <c r="G11" s="159"/>
      <c r="H11" s="89">
        <f>'204 kmenová učebna'!F32</f>
        <v>0</v>
      </c>
      <c r="I11" s="89">
        <f t="shared" si="0"/>
        <v>0</v>
      </c>
      <c r="J11" s="156">
        <f t="shared" si="1"/>
        <v>0</v>
      </c>
      <c r="K11" s="58"/>
    </row>
    <row r="12" spans="1:21" x14ac:dyDescent="0.25">
      <c r="A12" s="56"/>
      <c r="C12" s="8" t="s">
        <v>19</v>
      </c>
      <c r="D12" s="25" t="s">
        <v>39</v>
      </c>
      <c r="E12" s="26"/>
      <c r="F12" s="26"/>
      <c r="G12" s="27"/>
      <c r="H12" s="89">
        <f>'205 jazyková učebna'!F40</f>
        <v>0</v>
      </c>
      <c r="I12" s="89">
        <f t="shared" ref="I12" si="4">J12-H12</f>
        <v>0</v>
      </c>
      <c r="J12" s="156">
        <f t="shared" ref="J12" si="5">H12*1.21</f>
        <v>0</v>
      </c>
      <c r="K12" s="58"/>
    </row>
    <row r="13" spans="1:21" x14ac:dyDescent="0.25">
      <c r="A13" s="56"/>
      <c r="C13" s="8" t="s">
        <v>20</v>
      </c>
      <c r="D13" s="157" t="s">
        <v>40</v>
      </c>
      <c r="E13" s="158"/>
      <c r="F13" s="158"/>
      <c r="G13" s="159"/>
      <c r="H13" s="89">
        <f>'206 sklad'!F15</f>
        <v>0</v>
      </c>
      <c r="I13" s="89">
        <f t="shared" si="0"/>
        <v>0</v>
      </c>
      <c r="J13" s="156">
        <f t="shared" si="1"/>
        <v>0</v>
      </c>
      <c r="K13" s="58"/>
    </row>
    <row r="14" spans="1:21" x14ac:dyDescent="0.25">
      <c r="A14" s="56"/>
      <c r="C14" s="8" t="s">
        <v>21</v>
      </c>
      <c r="D14" s="25" t="s">
        <v>151</v>
      </c>
      <c r="E14" s="26"/>
      <c r="F14" s="26"/>
      <c r="G14" s="27"/>
      <c r="H14" s="89">
        <f>'214 Denní místnost - kuchyňka'!F31</f>
        <v>0</v>
      </c>
      <c r="I14" s="89">
        <f t="shared" ref="I14" si="6">J14-H14</f>
        <v>0</v>
      </c>
      <c r="J14" s="156">
        <f t="shared" ref="J14" si="7">H14*1.21</f>
        <v>0</v>
      </c>
      <c r="K14" s="58"/>
    </row>
    <row r="15" spans="1:21" x14ac:dyDescent="0.25">
      <c r="A15" s="56"/>
      <c r="C15" s="8" t="s">
        <v>22</v>
      </c>
      <c r="D15" s="157" t="s">
        <v>41</v>
      </c>
      <c r="E15" s="158"/>
      <c r="F15" s="158"/>
      <c r="G15" s="159"/>
      <c r="H15" s="89">
        <f>'215 kabinet'!F30</f>
        <v>0</v>
      </c>
      <c r="I15" s="89">
        <f t="shared" si="0"/>
        <v>0</v>
      </c>
      <c r="J15" s="156">
        <f t="shared" si="1"/>
        <v>0</v>
      </c>
      <c r="K15" s="58"/>
    </row>
    <row r="16" spans="1:21" ht="18.75" x14ac:dyDescent="0.25">
      <c r="A16" s="59"/>
      <c r="B16" s="9"/>
      <c r="C16" s="184" t="s">
        <v>152</v>
      </c>
      <c r="D16" s="185"/>
      <c r="E16" s="185"/>
      <c r="F16" s="185"/>
      <c r="G16" s="185"/>
      <c r="H16" s="185"/>
      <c r="I16" s="185"/>
      <c r="J16" s="186"/>
      <c r="K16" s="60"/>
    </row>
    <row r="17" spans="1:11" ht="18.75" x14ac:dyDescent="0.3">
      <c r="A17" s="61"/>
      <c r="B17" s="10"/>
      <c r="C17" s="187" t="s">
        <v>7</v>
      </c>
      <c r="D17" s="188"/>
      <c r="E17" s="188"/>
      <c r="F17" s="188"/>
      <c r="G17" s="188"/>
      <c r="H17" s="189"/>
      <c r="I17" s="190">
        <f>SUM(H9:H15)</f>
        <v>0</v>
      </c>
      <c r="J17" s="191"/>
      <c r="K17" s="62"/>
    </row>
    <row r="18" spans="1:11" ht="18.75" x14ac:dyDescent="0.3">
      <c r="A18" s="63"/>
      <c r="B18" s="146"/>
      <c r="C18" s="171" t="s">
        <v>8</v>
      </c>
      <c r="D18" s="172"/>
      <c r="E18" s="172"/>
      <c r="F18" s="172"/>
      <c r="G18" s="172"/>
      <c r="H18" s="173"/>
      <c r="I18" s="174">
        <f>I17*0.21</f>
        <v>0</v>
      </c>
      <c r="J18" s="175"/>
      <c r="K18" s="62"/>
    </row>
    <row r="19" spans="1:11" ht="18.75" x14ac:dyDescent="0.3">
      <c r="A19" s="64"/>
      <c r="B19" s="147"/>
      <c r="C19" s="179" t="s">
        <v>9</v>
      </c>
      <c r="D19" s="180"/>
      <c r="E19" s="180"/>
      <c r="F19" s="180"/>
      <c r="G19" s="180"/>
      <c r="H19" s="181"/>
      <c r="I19" s="182">
        <f>I17+I18</f>
        <v>0</v>
      </c>
      <c r="J19" s="183"/>
      <c r="K19" s="62"/>
    </row>
    <row r="20" spans="1:11" x14ac:dyDescent="0.25">
      <c r="A20" s="56"/>
      <c r="K20" s="58"/>
    </row>
    <row r="21" spans="1:11" x14ac:dyDescent="0.25">
      <c r="A21" s="56"/>
      <c r="K21" s="58"/>
    </row>
    <row r="22" spans="1:11" x14ac:dyDescent="0.25">
      <c r="A22" s="56"/>
      <c r="B22" s="144" t="s">
        <v>154</v>
      </c>
      <c r="K22" s="58"/>
    </row>
    <row r="23" spans="1:11" x14ac:dyDescent="0.25">
      <c r="A23" s="56"/>
      <c r="B23" s="144" t="s">
        <v>155</v>
      </c>
      <c r="K23" s="58"/>
    </row>
    <row r="24" spans="1:11" x14ac:dyDescent="0.25">
      <c r="A24" s="56"/>
      <c r="B24" s="144" t="s">
        <v>156</v>
      </c>
      <c r="K24" s="58"/>
    </row>
    <row r="25" spans="1:11" x14ac:dyDescent="0.25">
      <c r="A25" s="56"/>
      <c r="B25" s="144" t="s">
        <v>157</v>
      </c>
      <c r="K25" s="58"/>
    </row>
    <row r="26" spans="1:11" x14ac:dyDescent="0.25">
      <c r="A26" s="56"/>
      <c r="B26" s="144"/>
      <c r="K26" s="58"/>
    </row>
    <row r="27" spans="1:11" x14ac:dyDescent="0.25">
      <c r="A27" s="176" t="s">
        <v>165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8"/>
    </row>
    <row r="28" spans="1:11" ht="15.75" thickBot="1" x14ac:dyDescent="0.3">
      <c r="A28" s="65"/>
      <c r="B28" s="66"/>
      <c r="C28" s="66"/>
      <c r="D28" s="66"/>
      <c r="E28" s="66"/>
      <c r="F28" s="66"/>
      <c r="G28" s="66"/>
      <c r="H28" s="90"/>
      <c r="I28" s="90"/>
      <c r="J28" s="90"/>
      <c r="K28" s="67"/>
    </row>
  </sheetData>
  <protectedRanges>
    <protectedRange sqref="F7" name="Oblast1_1"/>
    <protectedRange sqref="I25 I21" name="Oblast1_1_1"/>
  </protectedRanges>
  <mergeCells count="16">
    <mergeCell ref="A27:K27"/>
    <mergeCell ref="C19:H19"/>
    <mergeCell ref="I19:J19"/>
    <mergeCell ref="C16:J16"/>
    <mergeCell ref="C17:H17"/>
    <mergeCell ref="I17:J17"/>
    <mergeCell ref="D11:G11"/>
    <mergeCell ref="D13:G13"/>
    <mergeCell ref="C18:H18"/>
    <mergeCell ref="I18:J18"/>
    <mergeCell ref="D15:G15"/>
    <mergeCell ref="D10:G10"/>
    <mergeCell ref="A1:K1"/>
    <mergeCell ref="D8:G8"/>
    <mergeCell ref="A2:K5"/>
    <mergeCell ref="D9:G9"/>
  </mergeCells>
  <phoneticPr fontId="16" type="noConversion"/>
  <hyperlinks>
    <hyperlink ref="D9" location="'Přírodopisná učebna 1.1'!Oblast_tisku" display="Přírodopisná učebna"/>
    <hyperlink ref="D13" location="'Přírodopisná učebna 1.1'!Oblast_tisku" display="Přírodopisná učebna"/>
    <hyperlink ref="D9:G9" location="Jídelna!A1" display="Jídelna"/>
    <hyperlink ref="D13:G13" location="'PC učebna'!A1" display="PC učebna"/>
    <hyperlink ref="D11:G11" location="'Zrcadlový sál'!A1" display="Zrcadlový sál"/>
    <hyperlink ref="D11" location="'Přírodopisná učebna 1.1'!Oblast_tisku" display="Přírodopisná učebna"/>
    <hyperlink ref="D15" location="'Přírodopisná učebna 1.1'!Oblast_tisku" display="Přírodopisná učebna"/>
    <hyperlink ref="D15:G15" location="'PC učebna'!A1" display="PC učebna"/>
    <hyperlink ref="D10:G10" location="'Zrcadlový sál'!A1" display="Zrcadlový sál"/>
    <hyperlink ref="D10" location="'Přírodopisná učebna 1.1'!Oblast_tisku" display="Přírodopisná učebna"/>
  </hyperlinks>
  <pageMargins left="0.7" right="0.81281250000000005" top="0.90666666666666662" bottom="0.87124999999999997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zoomScaleSheetLayoutView="100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5703125" customWidth="1"/>
    <col min="4" max="4" width="10" customWidth="1"/>
    <col min="5" max="5" width="4.28515625" customWidth="1"/>
    <col min="6" max="8" width="15.7109375" style="86" customWidth="1"/>
    <col min="9" max="9" width="18.5703125" customWidth="1"/>
  </cols>
  <sheetData>
    <row r="1" spans="1:9" ht="26.25" customHeight="1" thickBot="1" x14ac:dyDescent="0.4">
      <c r="A1" s="200" t="s">
        <v>36</v>
      </c>
      <c r="B1" s="201"/>
      <c r="C1" s="201"/>
      <c r="D1" s="201"/>
      <c r="E1" s="201"/>
      <c r="F1" s="201"/>
      <c r="G1" s="201"/>
      <c r="H1" s="202"/>
      <c r="I1" s="3"/>
    </row>
    <row r="2" spans="1:9" ht="27.75" customHeight="1" x14ac:dyDescent="0.35">
      <c r="A2" s="6"/>
      <c r="B2" s="7"/>
      <c r="C2" s="5"/>
      <c r="D2" s="196" t="s">
        <v>43</v>
      </c>
      <c r="E2" s="196"/>
      <c r="F2" s="196"/>
      <c r="G2" s="196"/>
      <c r="H2" s="197"/>
      <c r="I2" s="3"/>
    </row>
    <row r="3" spans="1:9" ht="21.75" thickBot="1" x14ac:dyDescent="0.4">
      <c r="A3" s="103"/>
      <c r="B3" s="68"/>
      <c r="C3" s="132"/>
      <c r="D3" s="68"/>
      <c r="E3" s="68"/>
      <c r="F3" s="198" t="s">
        <v>42</v>
      </c>
      <c r="G3" s="198"/>
      <c r="H3" s="199"/>
      <c r="I3" s="3"/>
    </row>
    <row r="4" spans="1:9" ht="34.5" customHeight="1" x14ac:dyDescent="0.25">
      <c r="A4" s="104" t="s">
        <v>0</v>
      </c>
      <c r="B4" s="99" t="s">
        <v>18</v>
      </c>
      <c r="C4" s="99" t="s">
        <v>60</v>
      </c>
      <c r="D4" s="101" t="s">
        <v>3</v>
      </c>
      <c r="E4" s="101" t="s">
        <v>2</v>
      </c>
      <c r="F4" s="102" t="s">
        <v>17</v>
      </c>
      <c r="G4" s="102" t="s">
        <v>4</v>
      </c>
      <c r="H4" s="105" t="s">
        <v>5</v>
      </c>
    </row>
    <row r="5" spans="1:9" s="1" customFormat="1" ht="21.75" customHeight="1" x14ac:dyDescent="0.25">
      <c r="A5" s="106"/>
      <c r="B5" s="93"/>
      <c r="C5" s="211" t="s">
        <v>44</v>
      </c>
      <c r="D5" s="211"/>
      <c r="E5" s="211"/>
      <c r="F5" s="211"/>
      <c r="G5" s="211"/>
      <c r="H5" s="212"/>
      <c r="I5"/>
    </row>
    <row r="6" spans="1:9" ht="120" x14ac:dyDescent="0.25">
      <c r="A6" s="107" t="s">
        <v>119</v>
      </c>
      <c r="B6" s="12"/>
      <c r="C6" s="13" t="s">
        <v>166</v>
      </c>
      <c r="D6" s="69">
        <v>8</v>
      </c>
      <c r="E6" s="14" t="s">
        <v>6</v>
      </c>
      <c r="F6" s="149">
        <v>0</v>
      </c>
      <c r="G6" s="53">
        <f t="shared" ref="G6:G21" si="0">F6*D6</f>
        <v>0</v>
      </c>
      <c r="H6" s="108">
        <f t="shared" ref="H6:H16" si="1">CEILING(G6*1.21,1)</f>
        <v>0</v>
      </c>
    </row>
    <row r="7" spans="1:9" ht="96" customHeight="1" x14ac:dyDescent="0.25">
      <c r="A7" s="107" t="s">
        <v>120</v>
      </c>
      <c r="B7" s="12"/>
      <c r="C7" s="13" t="s">
        <v>105</v>
      </c>
      <c r="D7" s="69">
        <v>18</v>
      </c>
      <c r="E7" s="14" t="s">
        <v>6</v>
      </c>
      <c r="F7" s="149">
        <v>0</v>
      </c>
      <c r="G7" s="53">
        <f t="shared" si="0"/>
        <v>0</v>
      </c>
      <c r="H7" s="108">
        <f t="shared" si="1"/>
        <v>0</v>
      </c>
    </row>
    <row r="8" spans="1:9" ht="120" x14ac:dyDescent="0.25">
      <c r="A8" s="107" t="s">
        <v>121</v>
      </c>
      <c r="B8" s="12"/>
      <c r="C8" s="13" t="s">
        <v>102</v>
      </c>
      <c r="D8" s="69">
        <v>1</v>
      </c>
      <c r="E8" s="14" t="s">
        <v>6</v>
      </c>
      <c r="F8" s="149">
        <v>0</v>
      </c>
      <c r="G8" s="53">
        <f t="shared" si="0"/>
        <v>0</v>
      </c>
      <c r="H8" s="108">
        <f t="shared" si="1"/>
        <v>0</v>
      </c>
    </row>
    <row r="9" spans="1:9" ht="95.25" customHeight="1" x14ac:dyDescent="0.25">
      <c r="A9" s="107" t="s">
        <v>122</v>
      </c>
      <c r="B9" s="12"/>
      <c r="C9" s="13" t="s">
        <v>108</v>
      </c>
      <c r="D9" s="69">
        <v>1</v>
      </c>
      <c r="E9" s="14" t="s">
        <v>6</v>
      </c>
      <c r="F9" s="149">
        <v>0</v>
      </c>
      <c r="G9" s="53">
        <f t="shared" si="0"/>
        <v>0</v>
      </c>
      <c r="H9" s="108">
        <f t="shared" si="1"/>
        <v>0</v>
      </c>
    </row>
    <row r="10" spans="1:9" ht="110.25" customHeight="1" x14ac:dyDescent="0.25">
      <c r="A10" s="107" t="s">
        <v>123</v>
      </c>
      <c r="B10" s="12"/>
      <c r="C10" s="13" t="s">
        <v>158</v>
      </c>
      <c r="D10" s="69">
        <v>17</v>
      </c>
      <c r="E10" s="14" t="s">
        <v>6</v>
      </c>
      <c r="F10" s="149">
        <v>0</v>
      </c>
      <c r="G10" s="53">
        <f t="shared" si="0"/>
        <v>0</v>
      </c>
      <c r="H10" s="108">
        <f>CEILING(G10*1.21,1)</f>
        <v>0</v>
      </c>
    </row>
    <row r="11" spans="1:9" ht="108.75" customHeight="1" x14ac:dyDescent="0.25">
      <c r="A11" s="107" t="s">
        <v>124</v>
      </c>
      <c r="B11" s="12"/>
      <c r="C11" s="13" t="s">
        <v>159</v>
      </c>
      <c r="D11" s="69">
        <v>1</v>
      </c>
      <c r="E11" s="14" t="s">
        <v>6</v>
      </c>
      <c r="F11" s="149">
        <v>0</v>
      </c>
      <c r="G11" s="53">
        <f t="shared" si="0"/>
        <v>0</v>
      </c>
      <c r="H11" s="108">
        <f>CEILING(G11*1.21,1)</f>
        <v>0</v>
      </c>
    </row>
    <row r="12" spans="1:9" ht="81.75" customHeight="1" x14ac:dyDescent="0.25">
      <c r="A12" s="107" t="s">
        <v>125</v>
      </c>
      <c r="B12" s="12"/>
      <c r="C12" s="13" t="s">
        <v>114</v>
      </c>
      <c r="D12" s="69">
        <v>18</v>
      </c>
      <c r="E12" s="14" t="s">
        <v>6</v>
      </c>
      <c r="F12" s="149">
        <v>0</v>
      </c>
      <c r="G12" s="53">
        <f t="shared" si="0"/>
        <v>0</v>
      </c>
      <c r="H12" s="108">
        <f>CEILING(G12*1.21,1)</f>
        <v>0</v>
      </c>
    </row>
    <row r="13" spans="1:9" ht="90" x14ac:dyDescent="0.25">
      <c r="A13" s="107" t="s">
        <v>126</v>
      </c>
      <c r="B13" s="12"/>
      <c r="C13" s="19" t="s">
        <v>96</v>
      </c>
      <c r="D13" s="69">
        <v>1</v>
      </c>
      <c r="E13" s="14" t="s">
        <v>6</v>
      </c>
      <c r="F13" s="149">
        <v>0</v>
      </c>
      <c r="G13" s="53">
        <f t="shared" si="0"/>
        <v>0</v>
      </c>
      <c r="H13" s="108">
        <f t="shared" si="1"/>
        <v>0</v>
      </c>
    </row>
    <row r="14" spans="1:9" ht="84" customHeight="1" x14ac:dyDescent="0.25">
      <c r="A14" s="107" t="s">
        <v>127</v>
      </c>
      <c r="B14" s="12"/>
      <c r="C14" s="13" t="s">
        <v>28</v>
      </c>
      <c r="D14" s="69">
        <v>1</v>
      </c>
      <c r="E14" s="14" t="s">
        <v>6</v>
      </c>
      <c r="F14" s="149">
        <v>0</v>
      </c>
      <c r="G14" s="53">
        <f t="shared" si="0"/>
        <v>0</v>
      </c>
      <c r="H14" s="108">
        <f>CEILING(G14*1.21,1)</f>
        <v>0</v>
      </c>
    </row>
    <row r="15" spans="1:9" ht="210" x14ac:dyDescent="0.25">
      <c r="A15" s="107" t="s">
        <v>128</v>
      </c>
      <c r="B15" s="12"/>
      <c r="C15" s="13" t="s">
        <v>23</v>
      </c>
      <c r="D15" s="69">
        <v>1</v>
      </c>
      <c r="E15" s="14" t="s">
        <v>6</v>
      </c>
      <c r="F15" s="149">
        <v>0</v>
      </c>
      <c r="G15" s="53">
        <f t="shared" si="0"/>
        <v>0</v>
      </c>
      <c r="H15" s="108">
        <f t="shared" si="1"/>
        <v>0</v>
      </c>
    </row>
    <row r="16" spans="1:9" ht="33" customHeight="1" x14ac:dyDescent="0.25">
      <c r="A16" s="107" t="s">
        <v>129</v>
      </c>
      <c r="B16" s="12"/>
      <c r="C16" s="13" t="s">
        <v>24</v>
      </c>
      <c r="D16" s="69">
        <v>1</v>
      </c>
      <c r="E16" s="14" t="s">
        <v>6</v>
      </c>
      <c r="F16" s="149">
        <v>0</v>
      </c>
      <c r="G16" s="53">
        <f t="shared" si="0"/>
        <v>0</v>
      </c>
      <c r="H16" s="108">
        <f t="shared" si="1"/>
        <v>0</v>
      </c>
    </row>
    <row r="17" spans="1:11" ht="45.75" customHeight="1" x14ac:dyDescent="0.25">
      <c r="A17" s="107" t="s">
        <v>130</v>
      </c>
      <c r="B17" s="12"/>
      <c r="C17" s="13" t="s">
        <v>25</v>
      </c>
      <c r="D17" s="69">
        <v>1</v>
      </c>
      <c r="E17" s="14" t="s">
        <v>6</v>
      </c>
      <c r="F17" s="149">
        <v>0</v>
      </c>
      <c r="G17" s="53">
        <f t="shared" si="0"/>
        <v>0</v>
      </c>
      <c r="H17" s="108">
        <f t="shared" ref="H17:H24" si="2">CEILING(G17*1.21,1)</f>
        <v>0</v>
      </c>
    </row>
    <row r="18" spans="1:11" ht="42.75" customHeight="1" x14ac:dyDescent="0.25">
      <c r="A18" s="107" t="s">
        <v>131</v>
      </c>
      <c r="B18" s="12"/>
      <c r="C18" s="13" t="s">
        <v>97</v>
      </c>
      <c r="D18" s="69">
        <v>1</v>
      </c>
      <c r="E18" s="14" t="s">
        <v>6</v>
      </c>
      <c r="F18" s="149">
        <v>0</v>
      </c>
      <c r="G18" s="53">
        <f t="shared" si="0"/>
        <v>0</v>
      </c>
      <c r="H18" s="108">
        <f t="shared" si="2"/>
        <v>0</v>
      </c>
    </row>
    <row r="19" spans="1:11" ht="62.25" customHeight="1" x14ac:dyDescent="0.25">
      <c r="A19" s="107" t="s">
        <v>132</v>
      </c>
      <c r="B19" s="12"/>
      <c r="C19" s="13" t="s">
        <v>27</v>
      </c>
      <c r="D19" s="69">
        <v>1</v>
      </c>
      <c r="E19" s="14" t="s">
        <v>6</v>
      </c>
      <c r="F19" s="149">
        <v>0</v>
      </c>
      <c r="G19" s="53">
        <f t="shared" si="0"/>
        <v>0</v>
      </c>
      <c r="H19" s="108">
        <f t="shared" si="2"/>
        <v>0</v>
      </c>
    </row>
    <row r="20" spans="1:11" ht="62.25" customHeight="1" x14ac:dyDescent="0.25">
      <c r="A20" s="107" t="s">
        <v>133</v>
      </c>
      <c r="B20" s="12"/>
      <c r="C20" s="13" t="s">
        <v>98</v>
      </c>
      <c r="D20" s="69">
        <v>1</v>
      </c>
      <c r="E20" s="14" t="s">
        <v>6</v>
      </c>
      <c r="F20" s="149">
        <v>0</v>
      </c>
      <c r="G20" s="53">
        <f t="shared" si="0"/>
        <v>0</v>
      </c>
      <c r="H20" s="108">
        <f t="shared" si="2"/>
        <v>0</v>
      </c>
    </row>
    <row r="21" spans="1:11" ht="90" customHeight="1" x14ac:dyDescent="0.25">
      <c r="A21" s="107" t="s">
        <v>134</v>
      </c>
      <c r="B21" s="12"/>
      <c r="C21" s="13" t="s">
        <v>101</v>
      </c>
      <c r="D21" s="69">
        <v>2</v>
      </c>
      <c r="E21" s="14" t="s">
        <v>6</v>
      </c>
      <c r="F21" s="149">
        <v>0</v>
      </c>
      <c r="G21" s="53">
        <f t="shared" si="0"/>
        <v>0</v>
      </c>
      <c r="H21" s="108">
        <f t="shared" si="2"/>
        <v>0</v>
      </c>
      <c r="K21" s="21"/>
    </row>
    <row r="22" spans="1:11" ht="82.5" customHeight="1" x14ac:dyDescent="0.25">
      <c r="A22" s="107" t="s">
        <v>135</v>
      </c>
      <c r="B22" s="12"/>
      <c r="C22" s="13" t="s">
        <v>99</v>
      </c>
      <c r="D22" s="69">
        <v>1</v>
      </c>
      <c r="E22" s="14" t="s">
        <v>6</v>
      </c>
      <c r="F22" s="149">
        <v>0</v>
      </c>
      <c r="G22" s="53">
        <f t="shared" ref="G22:G23" si="3">F22*D22</f>
        <v>0</v>
      </c>
      <c r="H22" s="108">
        <f t="shared" ref="H22:H23" si="4">CEILING(G22*1.21,1)</f>
        <v>0</v>
      </c>
    </row>
    <row r="23" spans="1:11" ht="90" customHeight="1" x14ac:dyDescent="0.25">
      <c r="A23" s="107" t="s">
        <v>136</v>
      </c>
      <c r="B23" s="12"/>
      <c r="C23" s="13" t="s">
        <v>100</v>
      </c>
      <c r="D23" s="69">
        <v>1</v>
      </c>
      <c r="E23" s="14" t="s">
        <v>6</v>
      </c>
      <c r="F23" s="149">
        <v>0</v>
      </c>
      <c r="G23" s="53">
        <f t="shared" si="3"/>
        <v>0</v>
      </c>
      <c r="H23" s="108">
        <f t="shared" si="4"/>
        <v>0</v>
      </c>
      <c r="J23" s="21"/>
    </row>
    <row r="24" spans="1:11" ht="53.25" customHeight="1" x14ac:dyDescent="0.25">
      <c r="A24" s="107" t="s">
        <v>137</v>
      </c>
      <c r="B24" s="12"/>
      <c r="C24" s="13" t="s">
        <v>162</v>
      </c>
      <c r="D24" s="69">
        <v>1</v>
      </c>
      <c r="E24" s="14" t="s">
        <v>6</v>
      </c>
      <c r="F24" s="149">
        <v>0</v>
      </c>
      <c r="G24" s="53">
        <f t="shared" ref="G24" si="5">F24*D24</f>
        <v>0</v>
      </c>
      <c r="H24" s="108">
        <f t="shared" si="2"/>
        <v>0</v>
      </c>
    </row>
    <row r="25" spans="1:11" ht="53.25" customHeight="1" x14ac:dyDescent="0.25">
      <c r="A25" s="107" t="s">
        <v>138</v>
      </c>
      <c r="B25" s="12"/>
      <c r="C25" s="13" t="s">
        <v>163</v>
      </c>
      <c r="D25" s="69">
        <v>2</v>
      </c>
      <c r="E25" s="14" t="s">
        <v>6</v>
      </c>
      <c r="F25" s="149">
        <v>0</v>
      </c>
      <c r="G25" s="53">
        <f t="shared" ref="G25" si="6">F25*D25</f>
        <v>0</v>
      </c>
      <c r="H25" s="108">
        <f t="shared" ref="H25" si="7">CEILING(G25*1.21,1)</f>
        <v>0</v>
      </c>
    </row>
    <row r="26" spans="1:11" s="1" customFormat="1" ht="21" customHeight="1" x14ac:dyDescent="0.25">
      <c r="A26" s="121"/>
      <c r="B26" s="210" t="s">
        <v>45</v>
      </c>
      <c r="C26" s="210"/>
      <c r="D26" s="94"/>
      <c r="E26" s="94"/>
      <c r="F26" s="95"/>
      <c r="G26" s="119">
        <f>SUM(G5:G25)</f>
        <v>0</v>
      </c>
      <c r="H26" s="122">
        <f>G26*1.21</f>
        <v>0</v>
      </c>
      <c r="I26"/>
      <c r="K26"/>
    </row>
    <row r="27" spans="1:11" s="1" customFormat="1" ht="10.5" customHeight="1" x14ac:dyDescent="0.25">
      <c r="A27" s="193"/>
      <c r="B27" s="194"/>
      <c r="C27" s="194"/>
      <c r="D27" s="194"/>
      <c r="E27" s="194"/>
      <c r="F27" s="194"/>
      <c r="G27" s="194"/>
      <c r="H27" s="195"/>
    </row>
    <row r="28" spans="1:11" s="1" customFormat="1" ht="9.9499999999999993" customHeight="1" x14ac:dyDescent="0.25">
      <c r="A28" s="193"/>
      <c r="B28" s="194"/>
      <c r="C28" s="194"/>
      <c r="D28" s="194"/>
      <c r="E28" s="194"/>
      <c r="F28" s="194"/>
      <c r="G28" s="194"/>
      <c r="H28" s="195"/>
    </row>
    <row r="29" spans="1:11" s="1" customFormat="1" ht="18" customHeight="1" x14ac:dyDescent="0.25">
      <c r="A29" s="208" t="s">
        <v>29</v>
      </c>
      <c r="B29" s="209"/>
      <c r="C29" s="209"/>
      <c r="D29"/>
      <c r="E29"/>
      <c r="F29" s="86"/>
      <c r="G29" s="86"/>
      <c r="H29" s="123"/>
    </row>
    <row r="30" spans="1:11" s="1" customFormat="1" ht="18" customHeight="1" x14ac:dyDescent="0.25">
      <c r="A30" s="114" t="s">
        <v>139</v>
      </c>
      <c r="B30" s="15"/>
      <c r="C30" s="16" t="s">
        <v>103</v>
      </c>
      <c r="D30" s="73">
        <v>1</v>
      </c>
      <c r="E30" s="14" t="s">
        <v>6</v>
      </c>
      <c r="F30" s="149">
        <v>0</v>
      </c>
      <c r="G30" s="50">
        <f>D30*F30</f>
        <v>0</v>
      </c>
      <c r="H30" s="124">
        <f>CEILING(G30*1.21,1)</f>
        <v>0</v>
      </c>
    </row>
    <row r="31" spans="1:11" s="1" customFormat="1" ht="18" customHeight="1" x14ac:dyDescent="0.25">
      <c r="A31" s="114" t="s">
        <v>140</v>
      </c>
      <c r="B31" s="15"/>
      <c r="C31" s="16" t="s">
        <v>31</v>
      </c>
      <c r="D31" s="73">
        <v>1</v>
      </c>
      <c r="E31" s="14" t="s">
        <v>6</v>
      </c>
      <c r="F31" s="149">
        <v>0</v>
      </c>
      <c r="G31" s="50">
        <f>D31*F31</f>
        <v>0</v>
      </c>
      <c r="H31" s="124">
        <f>CEILING(G31*1.21,1)</f>
        <v>0</v>
      </c>
    </row>
    <row r="32" spans="1:11" s="1" customFormat="1" x14ac:dyDescent="0.25">
      <c r="A32" s="114" t="s">
        <v>141</v>
      </c>
      <c r="B32" s="17"/>
      <c r="C32" s="20" t="s">
        <v>118</v>
      </c>
      <c r="D32" s="74">
        <v>1</v>
      </c>
      <c r="E32" s="14" t="s">
        <v>6</v>
      </c>
      <c r="F32" s="149">
        <v>0</v>
      </c>
      <c r="G32" s="50">
        <f>D32*F32</f>
        <v>0</v>
      </c>
      <c r="H32" s="108">
        <f>CEILING(G32*1.21,1)</f>
        <v>0</v>
      </c>
    </row>
    <row r="33" spans="1:9" s="1" customFormat="1" ht="18" customHeight="1" x14ac:dyDescent="0.25">
      <c r="A33" s="114" t="s">
        <v>142</v>
      </c>
      <c r="B33" s="17"/>
      <c r="C33" s="18" t="s">
        <v>10</v>
      </c>
      <c r="D33" s="74">
        <v>1</v>
      </c>
      <c r="E33" s="14" t="s">
        <v>6</v>
      </c>
      <c r="F33" s="149">
        <v>0</v>
      </c>
      <c r="G33" s="50">
        <f>D33*F33</f>
        <v>0</v>
      </c>
      <c r="H33" s="108">
        <f>CEILING(G33*1.21,1)</f>
        <v>0</v>
      </c>
    </row>
    <row r="34" spans="1:9" s="1" customFormat="1" ht="18" customHeight="1" x14ac:dyDescent="0.25">
      <c r="A34" s="97"/>
      <c r="B34" s="98"/>
      <c r="C34" s="127" t="s">
        <v>30</v>
      </c>
      <c r="D34" s="128"/>
      <c r="E34" s="129"/>
      <c r="F34" s="130"/>
      <c r="G34" s="131">
        <f>SUM(G30:G33)</f>
        <v>0</v>
      </c>
      <c r="H34" s="131">
        <f>SUM(H30:H33)</f>
        <v>0</v>
      </c>
    </row>
    <row r="35" spans="1:9" s="1" customFormat="1" ht="18" customHeight="1" x14ac:dyDescent="0.25">
      <c r="A35" s="115"/>
      <c r="B35" s="184" t="s">
        <v>53</v>
      </c>
      <c r="C35" s="185"/>
      <c r="D35" s="185"/>
      <c r="E35" s="185"/>
      <c r="F35" s="185"/>
      <c r="G35" s="185"/>
      <c r="H35" s="192"/>
      <c r="I35"/>
    </row>
    <row r="36" spans="1:9" ht="18.75" x14ac:dyDescent="0.3">
      <c r="A36" s="61"/>
      <c r="B36" s="187" t="s">
        <v>7</v>
      </c>
      <c r="C36" s="188"/>
      <c r="D36" s="188"/>
      <c r="E36" s="188"/>
      <c r="F36" s="190">
        <f>G26+G34</f>
        <v>0</v>
      </c>
      <c r="G36" s="191"/>
      <c r="H36" s="116"/>
      <c r="I36" s="2"/>
    </row>
    <row r="37" spans="1:9" ht="18.75" x14ac:dyDescent="0.3">
      <c r="A37" s="63"/>
      <c r="B37" s="171" t="s">
        <v>8</v>
      </c>
      <c r="C37" s="172"/>
      <c r="D37" s="172"/>
      <c r="E37" s="172"/>
      <c r="F37" s="174">
        <f>CEILING(F36*0.21,1)</f>
        <v>0</v>
      </c>
      <c r="G37" s="175"/>
      <c r="H37" s="116"/>
      <c r="I37" s="2"/>
    </row>
    <row r="38" spans="1:9" ht="19.5" thickBot="1" x14ac:dyDescent="0.35">
      <c r="A38" s="117"/>
      <c r="B38" s="203" t="s">
        <v>9</v>
      </c>
      <c r="C38" s="204"/>
      <c r="D38" s="204"/>
      <c r="E38" s="204"/>
      <c r="F38" s="205">
        <f>CEILING(SUM(F36+F37),1)</f>
        <v>0</v>
      </c>
      <c r="G38" s="206"/>
      <c r="H38" s="118"/>
      <c r="I38" s="2"/>
    </row>
    <row r="41" spans="1:9" x14ac:dyDescent="0.25">
      <c r="A41" s="207"/>
      <c r="B41" s="207"/>
      <c r="C41" s="207"/>
      <c r="D41" s="207"/>
      <c r="E41" s="207"/>
      <c r="F41" s="207"/>
      <c r="G41" s="207"/>
      <c r="H41" s="207"/>
    </row>
  </sheetData>
  <protectedRanges>
    <protectedRange sqref="F26 F32:F34" name="Oblast1"/>
    <protectedRange sqref="F6:F25" name="Oblast1_1"/>
  </protectedRanges>
  <mergeCells count="15">
    <mergeCell ref="A1:H1"/>
    <mergeCell ref="A27:H28"/>
    <mergeCell ref="B38:E38"/>
    <mergeCell ref="F38:G38"/>
    <mergeCell ref="A41:H41"/>
    <mergeCell ref="B35:H35"/>
    <mergeCell ref="B36:E36"/>
    <mergeCell ref="F36:G36"/>
    <mergeCell ref="B37:E37"/>
    <mergeCell ref="F37:G37"/>
    <mergeCell ref="A29:C29"/>
    <mergeCell ref="B26:C26"/>
    <mergeCell ref="D2:H2"/>
    <mergeCell ref="F3:H3"/>
    <mergeCell ref="C5:H5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Normal="100" zoomScaleSheetLayoutView="85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5703125" customWidth="1"/>
    <col min="4" max="4" width="10" customWidth="1"/>
    <col min="5" max="5" width="4.28515625" customWidth="1"/>
    <col min="6" max="8" width="15.7109375" style="86" customWidth="1"/>
    <col min="9" max="9" width="9.140625" style="45"/>
    <col min="10" max="10" width="15" style="45" customWidth="1"/>
    <col min="11" max="11" width="13.5703125" style="45" customWidth="1"/>
  </cols>
  <sheetData>
    <row r="1" spans="1:20" ht="26.25" customHeight="1" thickBot="1" x14ac:dyDescent="0.3">
      <c r="A1" s="200" t="s">
        <v>38</v>
      </c>
      <c r="B1" s="201"/>
      <c r="C1" s="201"/>
      <c r="D1" s="201"/>
      <c r="E1" s="201"/>
      <c r="F1" s="201"/>
      <c r="G1" s="201"/>
      <c r="H1" s="202"/>
      <c r="I1" s="46"/>
    </row>
    <row r="2" spans="1:20" ht="32.25" customHeight="1" x14ac:dyDescent="0.25">
      <c r="A2" s="6"/>
      <c r="B2" s="7"/>
      <c r="C2" s="5"/>
      <c r="D2" s="196" t="s">
        <v>43</v>
      </c>
      <c r="E2" s="196"/>
      <c r="F2" s="196"/>
      <c r="G2" s="196"/>
      <c r="H2" s="197"/>
      <c r="I2" s="46"/>
    </row>
    <row r="3" spans="1:20" ht="21.75" thickBot="1" x14ac:dyDescent="0.3">
      <c r="A3" s="4"/>
      <c r="B3" s="91"/>
      <c r="C3" s="120"/>
      <c r="D3" s="91"/>
      <c r="E3" s="91"/>
      <c r="F3" s="213" t="s">
        <v>42</v>
      </c>
      <c r="G3" s="213"/>
      <c r="H3" s="214"/>
      <c r="I3" s="46"/>
    </row>
    <row r="4" spans="1:20" ht="34.5" customHeight="1" x14ac:dyDescent="0.25">
      <c r="A4" s="151" t="s">
        <v>0</v>
      </c>
      <c r="B4" s="152" t="s">
        <v>18</v>
      </c>
      <c r="C4" s="152" t="s">
        <v>60</v>
      </c>
      <c r="D4" s="153" t="s">
        <v>3</v>
      </c>
      <c r="E4" s="153" t="s">
        <v>2</v>
      </c>
      <c r="F4" s="154" t="s">
        <v>17</v>
      </c>
      <c r="G4" s="154" t="s">
        <v>4</v>
      </c>
      <c r="H4" s="155" t="s">
        <v>5</v>
      </c>
    </row>
    <row r="5" spans="1:20" s="1" customFormat="1" ht="21.75" customHeight="1" x14ac:dyDescent="0.25">
      <c r="A5" s="106"/>
      <c r="B5" s="93"/>
      <c r="C5" s="215" t="s">
        <v>48</v>
      </c>
      <c r="D5" s="215"/>
      <c r="E5" s="215"/>
      <c r="F5" s="215"/>
      <c r="G5" s="215"/>
      <c r="H5" s="216"/>
      <c r="I5" s="45"/>
      <c r="J5" s="47"/>
      <c r="K5" s="45"/>
    </row>
    <row r="6" spans="1:20" ht="80.25" customHeight="1" x14ac:dyDescent="0.25">
      <c r="A6" s="107" t="s">
        <v>119</v>
      </c>
      <c r="B6" s="37"/>
      <c r="C6" s="13" t="s">
        <v>167</v>
      </c>
      <c r="D6" s="69">
        <v>16</v>
      </c>
      <c r="E6" s="14" t="s">
        <v>6</v>
      </c>
      <c r="F6" s="149">
        <v>0</v>
      </c>
      <c r="G6" s="53">
        <f t="shared" ref="G6:G10" si="0">F6*D6</f>
        <v>0</v>
      </c>
      <c r="H6" s="108">
        <f t="shared" ref="H6:H8" si="1">CEILING(G6*1.21,1)</f>
        <v>0</v>
      </c>
      <c r="I6" s="76"/>
      <c r="J6" s="76"/>
    </row>
    <row r="7" spans="1:20" ht="83.25" customHeight="1" x14ac:dyDescent="0.25">
      <c r="A7" s="107" t="s">
        <v>120</v>
      </c>
      <c r="B7" s="12"/>
      <c r="C7" s="13" t="s">
        <v>105</v>
      </c>
      <c r="D7" s="69">
        <v>1</v>
      </c>
      <c r="E7" s="14" t="s">
        <v>6</v>
      </c>
      <c r="F7" s="149">
        <v>0</v>
      </c>
      <c r="G7" s="53">
        <f t="shared" si="0"/>
        <v>0</v>
      </c>
      <c r="H7" s="108">
        <f t="shared" si="1"/>
        <v>0</v>
      </c>
      <c r="K7"/>
    </row>
    <row r="8" spans="1:20" ht="72" customHeight="1" x14ac:dyDescent="0.25">
      <c r="A8" s="107" t="s">
        <v>121</v>
      </c>
      <c r="B8" s="12"/>
      <c r="C8" s="13" t="s">
        <v>108</v>
      </c>
      <c r="D8" s="69">
        <v>1</v>
      </c>
      <c r="E8" s="14" t="s">
        <v>6</v>
      </c>
      <c r="F8" s="149">
        <v>0</v>
      </c>
      <c r="G8" s="53">
        <f t="shared" si="0"/>
        <v>0</v>
      </c>
      <c r="H8" s="108">
        <f t="shared" si="1"/>
        <v>0</v>
      </c>
    </row>
    <row r="9" spans="1:20" ht="79.5" customHeight="1" x14ac:dyDescent="0.25">
      <c r="A9" s="107" t="s">
        <v>122</v>
      </c>
      <c r="B9" s="12"/>
      <c r="C9" s="13" t="s">
        <v>164</v>
      </c>
      <c r="D9" s="69">
        <v>1</v>
      </c>
      <c r="E9" s="14" t="s">
        <v>6</v>
      </c>
      <c r="F9" s="149">
        <v>0</v>
      </c>
      <c r="G9" s="53">
        <f t="shared" si="0"/>
        <v>0</v>
      </c>
      <c r="H9" s="108">
        <f>CEILING(G9*1.21,1)</f>
        <v>0</v>
      </c>
      <c r="K9" s="76"/>
    </row>
    <row r="10" spans="1:20" ht="63.75" customHeight="1" x14ac:dyDescent="0.25">
      <c r="A10" s="107" t="s">
        <v>123</v>
      </c>
      <c r="B10" s="12"/>
      <c r="C10" s="13" t="s">
        <v>115</v>
      </c>
      <c r="D10" s="69">
        <v>1</v>
      </c>
      <c r="E10" s="14" t="s">
        <v>6</v>
      </c>
      <c r="F10" s="149">
        <v>0</v>
      </c>
      <c r="G10" s="53">
        <f t="shared" si="0"/>
        <v>0</v>
      </c>
      <c r="H10" s="108">
        <f>CEILING(G10*1.21,1)</f>
        <v>0</v>
      </c>
      <c r="I10" s="80"/>
      <c r="K10" s="76"/>
    </row>
    <row r="11" spans="1:20" ht="80.25" customHeight="1" x14ac:dyDescent="0.25">
      <c r="A11" s="107" t="s">
        <v>124</v>
      </c>
      <c r="B11" s="12"/>
      <c r="C11" s="13" t="s">
        <v>54</v>
      </c>
      <c r="D11" s="69">
        <v>2</v>
      </c>
      <c r="E11" s="14" t="s">
        <v>6</v>
      </c>
      <c r="F11" s="149">
        <v>0</v>
      </c>
      <c r="G11" s="53">
        <f>F11*D11</f>
        <v>0</v>
      </c>
      <c r="H11" s="108">
        <f>CEILING(G11*1.21,1)</f>
        <v>0</v>
      </c>
    </row>
    <row r="12" spans="1:20" ht="94.5" customHeight="1" x14ac:dyDescent="0.25">
      <c r="A12" s="107" t="s">
        <v>125</v>
      </c>
      <c r="B12" s="12"/>
      <c r="C12" s="13" t="s">
        <v>106</v>
      </c>
      <c r="D12" s="69">
        <v>32</v>
      </c>
      <c r="E12" s="14" t="s">
        <v>6</v>
      </c>
      <c r="F12" s="149">
        <v>0</v>
      </c>
      <c r="G12" s="53">
        <f t="shared" ref="G12:G20" si="2">F12*D12</f>
        <v>0</v>
      </c>
      <c r="H12" s="108">
        <f t="shared" ref="H12:H20" si="3">CEILING(G12*1.21,1)</f>
        <v>0</v>
      </c>
    </row>
    <row r="13" spans="1:20" ht="80.25" customHeight="1" x14ac:dyDescent="0.25">
      <c r="A13" s="107" t="s">
        <v>126</v>
      </c>
      <c r="B13" s="12"/>
      <c r="C13" s="19" t="s">
        <v>47</v>
      </c>
      <c r="D13" s="69">
        <v>1</v>
      </c>
      <c r="E13" s="14" t="s">
        <v>6</v>
      </c>
      <c r="F13" s="149">
        <v>0</v>
      </c>
      <c r="G13" s="53">
        <f t="shared" si="2"/>
        <v>0</v>
      </c>
      <c r="H13" s="108">
        <f t="shared" si="3"/>
        <v>0</v>
      </c>
      <c r="J13" s="77"/>
      <c r="T13" t="s">
        <v>104</v>
      </c>
    </row>
    <row r="14" spans="1:20" ht="59.25" customHeight="1" x14ac:dyDescent="0.25">
      <c r="A14" s="107" t="s">
        <v>127</v>
      </c>
      <c r="B14" s="12"/>
      <c r="C14" s="13" t="s">
        <v>28</v>
      </c>
      <c r="D14" s="69">
        <v>1</v>
      </c>
      <c r="E14" s="14" t="s">
        <v>6</v>
      </c>
      <c r="F14" s="149">
        <v>0</v>
      </c>
      <c r="G14" s="53">
        <f t="shared" si="2"/>
        <v>0</v>
      </c>
      <c r="H14" s="108">
        <f>CEILING(G14*1.21,1)</f>
        <v>0</v>
      </c>
    </row>
    <row r="15" spans="1:20" ht="211.5" customHeight="1" x14ac:dyDescent="0.25">
      <c r="A15" s="107" t="s">
        <v>128</v>
      </c>
      <c r="B15" s="12"/>
      <c r="C15" s="13" t="s">
        <v>23</v>
      </c>
      <c r="D15" s="69">
        <v>1</v>
      </c>
      <c r="E15" s="14" t="s">
        <v>6</v>
      </c>
      <c r="F15" s="149">
        <v>0</v>
      </c>
      <c r="G15" s="53">
        <f t="shared" si="2"/>
        <v>0</v>
      </c>
      <c r="H15" s="108">
        <f t="shared" si="3"/>
        <v>0</v>
      </c>
    </row>
    <row r="16" spans="1:20" ht="36.75" customHeight="1" x14ac:dyDescent="0.25">
      <c r="A16" s="107" t="s">
        <v>129</v>
      </c>
      <c r="B16" s="12"/>
      <c r="C16" s="13" t="s">
        <v>24</v>
      </c>
      <c r="D16" s="69">
        <v>1</v>
      </c>
      <c r="E16" s="14" t="s">
        <v>6</v>
      </c>
      <c r="F16" s="149">
        <v>0</v>
      </c>
      <c r="G16" s="53">
        <f t="shared" si="2"/>
        <v>0</v>
      </c>
      <c r="H16" s="108">
        <f t="shared" si="3"/>
        <v>0</v>
      </c>
    </row>
    <row r="17" spans="1:11" ht="43.5" customHeight="1" x14ac:dyDescent="0.25">
      <c r="A17" s="107" t="s">
        <v>130</v>
      </c>
      <c r="B17" s="12"/>
      <c r="C17" s="13" t="s">
        <v>25</v>
      </c>
      <c r="D17" s="69">
        <v>1</v>
      </c>
      <c r="E17" s="14" t="s">
        <v>6</v>
      </c>
      <c r="F17" s="149">
        <v>0</v>
      </c>
      <c r="G17" s="53">
        <f t="shared" si="2"/>
        <v>0</v>
      </c>
      <c r="H17" s="108">
        <f t="shared" si="3"/>
        <v>0</v>
      </c>
    </row>
    <row r="18" spans="1:11" s="1" customFormat="1" ht="49.5" customHeight="1" x14ac:dyDescent="0.25">
      <c r="A18" s="107" t="s">
        <v>131</v>
      </c>
      <c r="B18" s="12"/>
      <c r="C18" s="13" t="s">
        <v>26</v>
      </c>
      <c r="D18" s="69">
        <v>1</v>
      </c>
      <c r="E18" s="14" t="s">
        <v>6</v>
      </c>
      <c r="F18" s="149">
        <v>0</v>
      </c>
      <c r="G18" s="53">
        <f t="shared" si="2"/>
        <v>0</v>
      </c>
      <c r="H18" s="108">
        <f t="shared" si="3"/>
        <v>0</v>
      </c>
      <c r="I18" s="45"/>
      <c r="J18" s="45"/>
      <c r="K18" s="47"/>
    </row>
    <row r="19" spans="1:11" s="1" customFormat="1" ht="63.75" customHeight="1" x14ac:dyDescent="0.25">
      <c r="A19" s="107" t="s">
        <v>132</v>
      </c>
      <c r="B19" s="12"/>
      <c r="C19" s="13" t="s">
        <v>27</v>
      </c>
      <c r="D19" s="69">
        <v>1</v>
      </c>
      <c r="E19" s="14" t="s">
        <v>6</v>
      </c>
      <c r="F19" s="149">
        <v>0</v>
      </c>
      <c r="G19" s="53">
        <f t="shared" si="2"/>
        <v>0</v>
      </c>
      <c r="H19" s="108">
        <f t="shared" si="3"/>
        <v>0</v>
      </c>
      <c r="I19" s="45"/>
      <c r="J19" s="45"/>
      <c r="K19" s="47"/>
    </row>
    <row r="20" spans="1:11" ht="51" customHeight="1" x14ac:dyDescent="0.25">
      <c r="A20" s="107" t="s">
        <v>133</v>
      </c>
      <c r="B20" s="12"/>
      <c r="C20" s="13" t="s">
        <v>98</v>
      </c>
      <c r="D20" s="69">
        <v>1</v>
      </c>
      <c r="E20" s="14" t="s">
        <v>6</v>
      </c>
      <c r="F20" s="149">
        <v>0</v>
      </c>
      <c r="G20" s="53">
        <f t="shared" si="2"/>
        <v>0</v>
      </c>
      <c r="H20" s="108">
        <f t="shared" si="3"/>
        <v>0</v>
      </c>
      <c r="J20"/>
      <c r="K20"/>
    </row>
    <row r="21" spans="1:11" s="1" customFormat="1" ht="28.5" customHeight="1" x14ac:dyDescent="0.25">
      <c r="A21" s="109"/>
      <c r="B21" s="210" t="s">
        <v>49</v>
      </c>
      <c r="C21" s="210"/>
      <c r="D21" s="94"/>
      <c r="E21" s="94"/>
      <c r="F21" s="95"/>
      <c r="G21" s="119">
        <f>SUM(G6:G20)</f>
        <v>0</v>
      </c>
      <c r="H21" s="122">
        <f>G21*1.21</f>
        <v>0</v>
      </c>
      <c r="I21" s="45"/>
      <c r="J21" s="47"/>
      <c r="K21" s="47"/>
    </row>
    <row r="22" spans="1:11" s="1" customFormat="1" ht="18" customHeight="1" x14ac:dyDescent="0.25">
      <c r="A22" s="193"/>
      <c r="B22" s="194"/>
      <c r="C22" s="194"/>
      <c r="D22" s="194"/>
      <c r="E22" s="194"/>
      <c r="F22" s="194"/>
      <c r="G22" s="194"/>
      <c r="H22" s="195"/>
      <c r="I22" s="45"/>
      <c r="J22" s="47"/>
      <c r="K22" s="47"/>
    </row>
    <row r="23" spans="1:11" s="1" customFormat="1" ht="18" customHeight="1" x14ac:dyDescent="0.25">
      <c r="A23" s="193"/>
      <c r="B23" s="194"/>
      <c r="C23" s="194"/>
      <c r="D23" s="194"/>
      <c r="E23" s="194"/>
      <c r="F23" s="194"/>
      <c r="G23" s="194"/>
      <c r="H23" s="195"/>
      <c r="I23" s="45"/>
      <c r="J23" s="47"/>
      <c r="K23" s="47"/>
    </row>
    <row r="24" spans="1:11" s="1" customFormat="1" ht="15.75" x14ac:dyDescent="0.25">
      <c r="A24" s="208" t="s">
        <v>29</v>
      </c>
      <c r="B24" s="209"/>
      <c r="C24" s="209"/>
      <c r="D24"/>
      <c r="E24"/>
      <c r="F24" s="86"/>
      <c r="G24" s="86"/>
      <c r="H24" s="123"/>
      <c r="I24" s="45"/>
      <c r="J24" s="47"/>
      <c r="K24" s="47"/>
    </row>
    <row r="25" spans="1:11" s="1" customFormat="1" ht="18" customHeight="1" x14ac:dyDescent="0.25">
      <c r="A25" s="133" t="s">
        <v>134</v>
      </c>
      <c r="B25" s="22"/>
      <c r="C25" s="23" t="s">
        <v>32</v>
      </c>
      <c r="D25" s="71">
        <v>1</v>
      </c>
      <c r="E25" s="14" t="s">
        <v>6</v>
      </c>
      <c r="F25" s="149">
        <v>0</v>
      </c>
      <c r="G25" s="49">
        <f>D25*F25</f>
        <v>0</v>
      </c>
      <c r="H25" s="108">
        <f>CEILING(G25*1.21,1)</f>
        <v>0</v>
      </c>
      <c r="I25" s="47"/>
      <c r="J25" s="47"/>
      <c r="K25" s="47"/>
    </row>
    <row r="26" spans="1:11" x14ac:dyDescent="0.25">
      <c r="A26" s="114" t="s">
        <v>135</v>
      </c>
      <c r="B26" s="15"/>
      <c r="C26" s="24" t="s">
        <v>34</v>
      </c>
      <c r="D26" s="70">
        <v>1</v>
      </c>
      <c r="E26" s="14" t="s">
        <v>6</v>
      </c>
      <c r="F26" s="149">
        <v>0</v>
      </c>
      <c r="G26" s="50">
        <f>D26*F26</f>
        <v>0</v>
      </c>
      <c r="H26" s="124">
        <f>CEILING(G26*1.21,1)</f>
        <v>0</v>
      </c>
      <c r="I26" s="47"/>
      <c r="J26" s="47"/>
    </row>
    <row r="27" spans="1:11" x14ac:dyDescent="0.25">
      <c r="A27" s="134" t="s">
        <v>136</v>
      </c>
      <c r="B27" s="38"/>
      <c r="C27" s="39" t="s">
        <v>10</v>
      </c>
      <c r="D27" s="75">
        <v>1</v>
      </c>
      <c r="E27" s="40" t="s">
        <v>6</v>
      </c>
      <c r="F27" s="149">
        <v>0</v>
      </c>
      <c r="G27" s="50">
        <f>D27*F27</f>
        <v>0</v>
      </c>
      <c r="H27" s="135">
        <f>CEILING(G27*1.21,1)</f>
        <v>0</v>
      </c>
      <c r="J27" s="47"/>
    </row>
    <row r="28" spans="1:11" ht="18.75" x14ac:dyDescent="0.25">
      <c r="A28" s="97"/>
      <c r="B28" s="98"/>
      <c r="C28" s="127" t="s">
        <v>30</v>
      </c>
      <c r="D28" s="128"/>
      <c r="E28" s="129"/>
      <c r="F28" s="130"/>
      <c r="G28" s="131">
        <f>SUM(G25:G27)</f>
        <v>0</v>
      </c>
      <c r="H28" s="131">
        <f>SUM(H25:H27)</f>
        <v>0</v>
      </c>
      <c r="I28" s="48"/>
    </row>
    <row r="29" spans="1:11" ht="18.75" x14ac:dyDescent="0.25">
      <c r="A29" s="115"/>
      <c r="B29" s="184" t="s">
        <v>52</v>
      </c>
      <c r="C29" s="185"/>
      <c r="D29" s="185"/>
      <c r="E29" s="185"/>
      <c r="F29" s="185"/>
      <c r="G29" s="185"/>
      <c r="H29" s="192"/>
      <c r="I29" s="48"/>
    </row>
    <row r="30" spans="1:11" ht="18.75" x14ac:dyDescent="0.3">
      <c r="A30" s="61"/>
      <c r="B30" s="187" t="s">
        <v>7</v>
      </c>
      <c r="C30" s="188"/>
      <c r="D30" s="188"/>
      <c r="E30" s="188"/>
      <c r="F30" s="190">
        <f>G21+G28</f>
        <v>0</v>
      </c>
      <c r="G30" s="191"/>
      <c r="H30" s="116"/>
    </row>
    <row r="31" spans="1:11" ht="18.75" x14ac:dyDescent="0.3">
      <c r="A31" s="63"/>
      <c r="B31" s="171" t="s">
        <v>8</v>
      </c>
      <c r="C31" s="172"/>
      <c r="D31" s="172"/>
      <c r="E31" s="172"/>
      <c r="F31" s="174">
        <f>CEILING(F30*0.21,1)</f>
        <v>0</v>
      </c>
      <c r="G31" s="175"/>
      <c r="H31" s="116"/>
    </row>
    <row r="32" spans="1:11" ht="19.5" thickBot="1" x14ac:dyDescent="0.35">
      <c r="A32" s="117"/>
      <c r="B32" s="203" t="s">
        <v>9</v>
      </c>
      <c r="C32" s="204"/>
      <c r="D32" s="204"/>
      <c r="E32" s="204"/>
      <c r="F32" s="205">
        <f>CEILING(SUM(F30+F31),1)</f>
        <v>0</v>
      </c>
      <c r="G32" s="206"/>
      <c r="H32" s="118"/>
    </row>
  </sheetData>
  <protectedRanges>
    <protectedRange sqref="F6:F21" name="Oblast1"/>
  </protectedRanges>
  <mergeCells count="14">
    <mergeCell ref="A1:H1"/>
    <mergeCell ref="A22:H23"/>
    <mergeCell ref="B32:E32"/>
    <mergeCell ref="F32:G32"/>
    <mergeCell ref="B29:H29"/>
    <mergeCell ref="B30:E30"/>
    <mergeCell ref="F30:G30"/>
    <mergeCell ref="B31:E31"/>
    <mergeCell ref="F31:G31"/>
    <mergeCell ref="A24:C24"/>
    <mergeCell ref="B21:C21"/>
    <mergeCell ref="D2:H2"/>
    <mergeCell ref="F3:H3"/>
    <mergeCell ref="C5:H5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85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5703125" customWidth="1"/>
    <col min="4" max="4" width="10" customWidth="1"/>
    <col min="5" max="5" width="4.28515625" customWidth="1"/>
    <col min="6" max="8" width="15.7109375" style="86" customWidth="1"/>
    <col min="9" max="9" width="12.28515625" customWidth="1"/>
  </cols>
  <sheetData>
    <row r="1" spans="1:11" ht="26.25" customHeight="1" thickBot="1" x14ac:dyDescent="0.4">
      <c r="A1" s="200" t="s">
        <v>37</v>
      </c>
      <c r="B1" s="201"/>
      <c r="C1" s="201"/>
      <c r="D1" s="201"/>
      <c r="E1" s="201"/>
      <c r="F1" s="201"/>
      <c r="G1" s="201"/>
      <c r="H1" s="202"/>
      <c r="I1" s="3"/>
    </row>
    <row r="2" spans="1:11" ht="32.25" customHeight="1" x14ac:dyDescent="0.35">
      <c r="A2" s="6"/>
      <c r="B2" s="7"/>
      <c r="C2" s="5"/>
      <c r="D2" s="196" t="s">
        <v>43</v>
      </c>
      <c r="E2" s="196"/>
      <c r="F2" s="196"/>
      <c r="G2" s="196"/>
      <c r="H2" s="197"/>
      <c r="I2" s="3"/>
    </row>
    <row r="3" spans="1:11" ht="21.75" thickBot="1" x14ac:dyDescent="0.4">
      <c r="A3" s="4"/>
      <c r="B3" s="91"/>
      <c r="C3" s="120"/>
      <c r="D3" s="91"/>
      <c r="E3" s="91"/>
      <c r="F3" s="213" t="s">
        <v>42</v>
      </c>
      <c r="G3" s="213"/>
      <c r="H3" s="214"/>
      <c r="I3" s="3"/>
    </row>
    <row r="4" spans="1:11" ht="34.5" customHeight="1" x14ac:dyDescent="0.25">
      <c r="A4" s="151" t="s">
        <v>0</v>
      </c>
      <c r="B4" s="152" t="s">
        <v>18</v>
      </c>
      <c r="C4" s="152" t="s">
        <v>60</v>
      </c>
      <c r="D4" s="153" t="s">
        <v>3</v>
      </c>
      <c r="E4" s="153" t="s">
        <v>2</v>
      </c>
      <c r="F4" s="154" t="s">
        <v>17</v>
      </c>
      <c r="G4" s="154" t="s">
        <v>4</v>
      </c>
      <c r="H4" s="155" t="s">
        <v>5</v>
      </c>
    </row>
    <row r="5" spans="1:11" s="1" customFormat="1" ht="21.75" customHeight="1" x14ac:dyDescent="0.25">
      <c r="A5" s="106"/>
      <c r="B5" s="93"/>
      <c r="C5" s="215" t="s">
        <v>48</v>
      </c>
      <c r="D5" s="215"/>
      <c r="E5" s="215"/>
      <c r="F5" s="215"/>
      <c r="G5" s="215"/>
      <c r="H5" s="216"/>
      <c r="I5"/>
    </row>
    <row r="6" spans="1:11" ht="79.5" customHeight="1" x14ac:dyDescent="0.25">
      <c r="A6" s="107" t="s">
        <v>119</v>
      </c>
      <c r="B6" s="37"/>
      <c r="C6" s="13" t="s">
        <v>167</v>
      </c>
      <c r="D6" s="69">
        <v>16</v>
      </c>
      <c r="E6" s="14" t="s">
        <v>6</v>
      </c>
      <c r="F6" s="149">
        <v>0</v>
      </c>
      <c r="G6" s="53">
        <f t="shared" ref="G6" si="0">F6*D6</f>
        <v>0</v>
      </c>
      <c r="H6" s="108">
        <f t="shared" ref="H6" si="1">CEILING(G6*1.21,1)</f>
        <v>0</v>
      </c>
      <c r="I6" s="76"/>
      <c r="J6" s="76"/>
      <c r="K6" s="45"/>
    </row>
    <row r="7" spans="1:11" ht="81" customHeight="1" x14ac:dyDescent="0.25">
      <c r="A7" s="107" t="s">
        <v>120</v>
      </c>
      <c r="B7" s="12"/>
      <c r="C7" s="13" t="s">
        <v>46</v>
      </c>
      <c r="D7" s="69">
        <v>1</v>
      </c>
      <c r="E7" s="14" t="s">
        <v>6</v>
      </c>
      <c r="F7" s="149">
        <v>0</v>
      </c>
      <c r="G7" s="53">
        <f t="shared" ref="G7:G10" si="2">F7*D7</f>
        <v>0</v>
      </c>
      <c r="H7" s="108">
        <f t="shared" ref="H7:H8" si="3">CEILING(G7*1.21,1)</f>
        <v>0</v>
      </c>
    </row>
    <row r="8" spans="1:11" ht="63.75" customHeight="1" x14ac:dyDescent="0.25">
      <c r="A8" s="107" t="s">
        <v>121</v>
      </c>
      <c r="B8" s="12"/>
      <c r="C8" s="13" t="s">
        <v>108</v>
      </c>
      <c r="D8" s="69">
        <v>1</v>
      </c>
      <c r="E8" s="14" t="s">
        <v>6</v>
      </c>
      <c r="F8" s="149">
        <v>0</v>
      </c>
      <c r="G8" s="53">
        <f t="shared" si="2"/>
        <v>0</v>
      </c>
      <c r="H8" s="108">
        <f t="shared" si="3"/>
        <v>0</v>
      </c>
    </row>
    <row r="9" spans="1:11" ht="78.75" customHeight="1" x14ac:dyDescent="0.25">
      <c r="A9" s="107" t="s">
        <v>122</v>
      </c>
      <c r="B9" s="12"/>
      <c r="C9" s="13" t="s">
        <v>164</v>
      </c>
      <c r="D9" s="69">
        <v>1</v>
      </c>
      <c r="E9" s="14" t="s">
        <v>6</v>
      </c>
      <c r="F9" s="149">
        <v>0</v>
      </c>
      <c r="G9" s="53">
        <f t="shared" si="2"/>
        <v>0</v>
      </c>
      <c r="H9" s="108">
        <f>CEILING(G9*1.21,1)</f>
        <v>0</v>
      </c>
      <c r="I9" s="45"/>
      <c r="J9" s="45"/>
      <c r="K9" s="76"/>
    </row>
    <row r="10" spans="1:11" ht="67.5" customHeight="1" x14ac:dyDescent="0.25">
      <c r="A10" s="107" t="s">
        <v>123</v>
      </c>
      <c r="B10" s="12"/>
      <c r="C10" s="13" t="s">
        <v>115</v>
      </c>
      <c r="D10" s="69">
        <v>1</v>
      </c>
      <c r="E10" s="14" t="s">
        <v>6</v>
      </c>
      <c r="F10" s="149">
        <v>0</v>
      </c>
      <c r="G10" s="53">
        <f t="shared" si="2"/>
        <v>0</v>
      </c>
      <c r="H10" s="108">
        <f>CEILING(G10*1.21,1)</f>
        <v>0</v>
      </c>
      <c r="I10" s="80"/>
      <c r="J10" s="45"/>
      <c r="K10" s="76"/>
    </row>
    <row r="11" spans="1:11" ht="81" customHeight="1" x14ac:dyDescent="0.25">
      <c r="A11" s="107" t="s">
        <v>124</v>
      </c>
      <c r="B11" s="12"/>
      <c r="C11" s="13" t="s">
        <v>54</v>
      </c>
      <c r="D11" s="69">
        <v>2</v>
      </c>
      <c r="E11" s="14" t="s">
        <v>6</v>
      </c>
      <c r="F11" s="149">
        <v>0</v>
      </c>
      <c r="G11" s="53">
        <f>F11*D11</f>
        <v>0</v>
      </c>
      <c r="H11" s="108">
        <f>CEILING(G11*1.21,1)</f>
        <v>0</v>
      </c>
      <c r="K11" s="21"/>
    </row>
    <row r="12" spans="1:11" ht="95.25" customHeight="1" x14ac:dyDescent="0.25">
      <c r="A12" s="107" t="s">
        <v>125</v>
      </c>
      <c r="B12" s="12"/>
      <c r="C12" s="13" t="s">
        <v>106</v>
      </c>
      <c r="D12" s="69">
        <v>32</v>
      </c>
      <c r="E12" s="14" t="s">
        <v>6</v>
      </c>
      <c r="F12" s="149">
        <v>0</v>
      </c>
      <c r="G12" s="53">
        <f t="shared" ref="G12:G21" si="4">F12*D12</f>
        <v>0</v>
      </c>
      <c r="H12" s="108">
        <f t="shared" ref="H12:H21" si="5">CEILING(G12*1.21,1)</f>
        <v>0</v>
      </c>
    </row>
    <row r="13" spans="1:11" ht="81" customHeight="1" x14ac:dyDescent="0.25">
      <c r="A13" s="107" t="s">
        <v>126</v>
      </c>
      <c r="B13" s="12"/>
      <c r="C13" s="19" t="s">
        <v>47</v>
      </c>
      <c r="D13" s="69">
        <v>1</v>
      </c>
      <c r="E13" s="14" t="s">
        <v>6</v>
      </c>
      <c r="F13" s="149">
        <v>0</v>
      </c>
      <c r="G13" s="53">
        <f t="shared" si="4"/>
        <v>0</v>
      </c>
      <c r="H13" s="108">
        <f t="shared" si="5"/>
        <v>0</v>
      </c>
      <c r="J13" s="32"/>
    </row>
    <row r="14" spans="1:11" ht="61.5" customHeight="1" x14ac:dyDescent="0.25">
      <c r="A14" s="107" t="s">
        <v>127</v>
      </c>
      <c r="B14" s="12"/>
      <c r="C14" s="13" t="s">
        <v>28</v>
      </c>
      <c r="D14" s="69">
        <v>1</v>
      </c>
      <c r="E14" s="14" t="s">
        <v>6</v>
      </c>
      <c r="F14" s="149">
        <v>0</v>
      </c>
      <c r="G14" s="53">
        <f t="shared" si="4"/>
        <v>0</v>
      </c>
      <c r="H14" s="108">
        <f>CEILING(G14*1.21,1)</f>
        <v>0</v>
      </c>
    </row>
    <row r="15" spans="1:11" ht="210" customHeight="1" x14ac:dyDescent="0.25">
      <c r="A15" s="107" t="s">
        <v>128</v>
      </c>
      <c r="B15" s="12"/>
      <c r="C15" s="13" t="s">
        <v>23</v>
      </c>
      <c r="D15" s="69">
        <v>1</v>
      </c>
      <c r="E15" s="14" t="s">
        <v>6</v>
      </c>
      <c r="F15" s="149">
        <v>0</v>
      </c>
      <c r="G15" s="53">
        <f t="shared" si="4"/>
        <v>0</v>
      </c>
      <c r="H15" s="108">
        <f t="shared" si="5"/>
        <v>0</v>
      </c>
    </row>
    <row r="16" spans="1:11" ht="33.75" customHeight="1" x14ac:dyDescent="0.25">
      <c r="A16" s="107" t="s">
        <v>129</v>
      </c>
      <c r="B16" s="12"/>
      <c r="C16" s="13" t="s">
        <v>24</v>
      </c>
      <c r="D16" s="69">
        <v>1</v>
      </c>
      <c r="E16" s="14" t="s">
        <v>6</v>
      </c>
      <c r="F16" s="149">
        <v>0</v>
      </c>
      <c r="G16" s="53">
        <f t="shared" si="4"/>
        <v>0</v>
      </c>
      <c r="H16" s="108">
        <f t="shared" si="5"/>
        <v>0</v>
      </c>
    </row>
    <row r="17" spans="1:9" ht="33.75" customHeight="1" x14ac:dyDescent="0.25">
      <c r="A17" s="107" t="s">
        <v>130</v>
      </c>
      <c r="B17" s="12"/>
      <c r="C17" s="13" t="s">
        <v>25</v>
      </c>
      <c r="D17" s="69">
        <v>1</v>
      </c>
      <c r="E17" s="14" t="s">
        <v>6</v>
      </c>
      <c r="F17" s="149">
        <v>0</v>
      </c>
      <c r="G17" s="53">
        <f t="shared" si="4"/>
        <v>0</v>
      </c>
      <c r="H17" s="108">
        <f t="shared" si="5"/>
        <v>0</v>
      </c>
    </row>
    <row r="18" spans="1:9" ht="40.5" customHeight="1" x14ac:dyDescent="0.25">
      <c r="A18" s="107" t="s">
        <v>131</v>
      </c>
      <c r="B18" s="12"/>
      <c r="C18" s="13" t="s">
        <v>26</v>
      </c>
      <c r="D18" s="69">
        <v>1</v>
      </c>
      <c r="E18" s="14" t="s">
        <v>6</v>
      </c>
      <c r="F18" s="149">
        <v>0</v>
      </c>
      <c r="G18" s="53">
        <f t="shared" si="4"/>
        <v>0</v>
      </c>
      <c r="H18" s="108">
        <f t="shared" si="5"/>
        <v>0</v>
      </c>
    </row>
    <row r="19" spans="1:9" ht="65.25" customHeight="1" x14ac:dyDescent="0.25">
      <c r="A19" s="107" t="s">
        <v>132</v>
      </c>
      <c r="B19" s="12"/>
      <c r="C19" s="13" t="s">
        <v>27</v>
      </c>
      <c r="D19" s="69">
        <v>1</v>
      </c>
      <c r="E19" s="14" t="s">
        <v>6</v>
      </c>
      <c r="F19" s="149">
        <v>0</v>
      </c>
      <c r="G19" s="53">
        <f t="shared" si="4"/>
        <v>0</v>
      </c>
      <c r="H19" s="108">
        <f t="shared" si="5"/>
        <v>0</v>
      </c>
    </row>
    <row r="20" spans="1:9" ht="47.25" customHeight="1" x14ac:dyDescent="0.25">
      <c r="A20" s="107" t="s">
        <v>133</v>
      </c>
      <c r="B20" s="12"/>
      <c r="C20" s="13" t="s">
        <v>98</v>
      </c>
      <c r="D20" s="69">
        <v>1</v>
      </c>
      <c r="E20" s="14" t="s">
        <v>6</v>
      </c>
      <c r="F20" s="149">
        <v>0</v>
      </c>
      <c r="G20" s="53">
        <f t="shared" si="4"/>
        <v>0</v>
      </c>
      <c r="H20" s="108">
        <f t="shared" si="5"/>
        <v>0</v>
      </c>
    </row>
    <row r="21" spans="1:9" ht="78.75" customHeight="1" x14ac:dyDescent="0.25">
      <c r="A21" s="107" t="s">
        <v>134</v>
      </c>
      <c r="B21" s="12"/>
      <c r="C21" s="13" t="s">
        <v>109</v>
      </c>
      <c r="D21" s="69">
        <v>1</v>
      </c>
      <c r="E21" s="14" t="s">
        <v>6</v>
      </c>
      <c r="F21" s="149">
        <v>0</v>
      </c>
      <c r="G21" s="53">
        <f t="shared" si="4"/>
        <v>0</v>
      </c>
      <c r="H21" s="108">
        <f t="shared" si="5"/>
        <v>0</v>
      </c>
    </row>
    <row r="22" spans="1:9" ht="41.25" customHeight="1" x14ac:dyDescent="0.25">
      <c r="A22" s="107" t="s">
        <v>135</v>
      </c>
      <c r="B22" s="12"/>
      <c r="C22" s="13" t="s">
        <v>33</v>
      </c>
      <c r="D22" s="69">
        <v>1</v>
      </c>
      <c r="E22" s="14" t="s">
        <v>6</v>
      </c>
      <c r="F22" s="149">
        <v>0</v>
      </c>
      <c r="G22" s="53">
        <f>F22*D22</f>
        <v>0</v>
      </c>
      <c r="H22" s="108">
        <f>CEILING(G22*1.21,1)</f>
        <v>0</v>
      </c>
    </row>
    <row r="23" spans="1:9" s="1" customFormat="1" ht="21" customHeight="1" x14ac:dyDescent="0.25">
      <c r="A23" s="109"/>
      <c r="B23" s="210" t="s">
        <v>50</v>
      </c>
      <c r="C23" s="210"/>
      <c r="D23" s="94"/>
      <c r="E23" s="94"/>
      <c r="F23" s="94"/>
      <c r="G23" s="119">
        <f>SUM(G6:G22)</f>
        <v>0</v>
      </c>
      <c r="H23" s="122">
        <f>G23*1.21</f>
        <v>0</v>
      </c>
      <c r="I23"/>
    </row>
    <row r="24" spans="1:9" s="1" customFormat="1" ht="10.5" customHeight="1" x14ac:dyDescent="0.25">
      <c r="A24" s="193"/>
      <c r="B24" s="194"/>
      <c r="C24" s="194"/>
      <c r="D24" s="194"/>
      <c r="E24" s="194"/>
      <c r="F24" s="194"/>
      <c r="G24" s="194"/>
      <c r="H24" s="195"/>
      <c r="I24"/>
    </row>
    <row r="25" spans="1:9" s="1" customFormat="1" ht="10.5" customHeight="1" x14ac:dyDescent="0.25">
      <c r="A25" s="193"/>
      <c r="B25" s="194"/>
      <c r="C25" s="194"/>
      <c r="D25" s="194"/>
      <c r="E25" s="194"/>
      <c r="F25" s="194"/>
      <c r="G25" s="194"/>
      <c r="H25" s="195"/>
      <c r="I25"/>
    </row>
    <row r="26" spans="1:9" s="1" customFormat="1" ht="18" customHeight="1" x14ac:dyDescent="0.25">
      <c r="A26" s="208" t="s">
        <v>29</v>
      </c>
      <c r="B26" s="209"/>
      <c r="C26" s="209"/>
      <c r="D26"/>
      <c r="E26"/>
      <c r="F26" s="86"/>
      <c r="G26" s="86"/>
      <c r="H26" s="123"/>
      <c r="I26"/>
    </row>
    <row r="27" spans="1:9" s="1" customFormat="1" ht="18" customHeight="1" x14ac:dyDescent="0.25">
      <c r="A27" s="133" t="s">
        <v>136</v>
      </c>
      <c r="B27" s="22"/>
      <c r="C27" s="23" t="s">
        <v>32</v>
      </c>
      <c r="D27" s="71">
        <v>1</v>
      </c>
      <c r="E27" s="14" t="s">
        <v>6</v>
      </c>
      <c r="F27" s="149">
        <v>0</v>
      </c>
      <c r="G27" s="49">
        <f>D27*F27</f>
        <v>0</v>
      </c>
      <c r="H27" s="108">
        <f>CEILING(G27*1.21,1)</f>
        <v>0</v>
      </c>
    </row>
    <row r="28" spans="1:9" s="1" customFormat="1" x14ac:dyDescent="0.25">
      <c r="A28" s="114" t="s">
        <v>137</v>
      </c>
      <c r="B28" s="15"/>
      <c r="C28" s="24" t="s">
        <v>117</v>
      </c>
      <c r="D28" s="70">
        <v>1</v>
      </c>
      <c r="E28" s="14" t="s">
        <v>6</v>
      </c>
      <c r="F28" s="149">
        <v>0</v>
      </c>
      <c r="G28" s="50">
        <f>D28*F28</f>
        <v>0</v>
      </c>
      <c r="H28" s="124">
        <f>CEILING(G28*1.21,1)</f>
        <v>0</v>
      </c>
    </row>
    <row r="29" spans="1:9" s="1" customFormat="1" ht="18" customHeight="1" x14ac:dyDescent="0.25">
      <c r="A29" s="134" t="s">
        <v>138</v>
      </c>
      <c r="B29" s="38"/>
      <c r="C29" s="39" t="s">
        <v>10</v>
      </c>
      <c r="D29" s="75">
        <v>1</v>
      </c>
      <c r="E29" s="40" t="s">
        <v>6</v>
      </c>
      <c r="F29" s="149">
        <v>0</v>
      </c>
      <c r="G29" s="50">
        <f>D29*F29</f>
        <v>0</v>
      </c>
      <c r="H29" s="135">
        <f>CEILING(G29*1.21,1)</f>
        <v>0</v>
      </c>
      <c r="I29"/>
    </row>
    <row r="30" spans="1:9" ht="19.5" thickBot="1" x14ac:dyDescent="0.35">
      <c r="A30" s="125"/>
      <c r="B30" s="29"/>
      <c r="C30" s="30" t="s">
        <v>30</v>
      </c>
      <c r="D30" s="72"/>
      <c r="E30" s="31"/>
      <c r="F30" s="51"/>
      <c r="G30" s="52">
        <f>SUM(G27:G29)</f>
        <v>0</v>
      </c>
      <c r="H30" s="126">
        <f>SUM(H27:H29)</f>
        <v>0</v>
      </c>
      <c r="I30" s="2"/>
    </row>
    <row r="31" spans="1:9" ht="19.5" thickTop="1" x14ac:dyDescent="0.3">
      <c r="A31" s="115"/>
      <c r="B31" s="184" t="s">
        <v>51</v>
      </c>
      <c r="C31" s="185"/>
      <c r="D31" s="185"/>
      <c r="E31" s="185"/>
      <c r="F31" s="185"/>
      <c r="G31" s="185"/>
      <c r="H31" s="192"/>
      <c r="I31" s="2"/>
    </row>
    <row r="32" spans="1:9" ht="18.75" x14ac:dyDescent="0.3">
      <c r="A32" s="61"/>
      <c r="B32" s="187" t="s">
        <v>7</v>
      </c>
      <c r="C32" s="188"/>
      <c r="D32" s="188"/>
      <c r="E32" s="188"/>
      <c r="F32" s="190">
        <f>G23+G30</f>
        <v>0</v>
      </c>
      <c r="G32" s="191"/>
      <c r="H32" s="116"/>
    </row>
    <row r="33" spans="1:8" ht="18.75" x14ac:dyDescent="0.3">
      <c r="A33" s="63"/>
      <c r="B33" s="171" t="s">
        <v>8</v>
      </c>
      <c r="C33" s="172"/>
      <c r="D33" s="172"/>
      <c r="E33" s="172"/>
      <c r="F33" s="174">
        <f>CEILING(F32*0.21,1)</f>
        <v>0</v>
      </c>
      <c r="G33" s="175"/>
      <c r="H33" s="116"/>
    </row>
    <row r="34" spans="1:8" ht="19.5" thickBot="1" x14ac:dyDescent="0.35">
      <c r="A34" s="117"/>
      <c r="B34" s="203" t="s">
        <v>9</v>
      </c>
      <c r="C34" s="204"/>
      <c r="D34" s="204"/>
      <c r="E34" s="204"/>
      <c r="F34" s="205">
        <f>CEILING(SUM(F32+F33),1)</f>
        <v>0</v>
      </c>
      <c r="G34" s="206"/>
      <c r="H34" s="118"/>
    </row>
  </sheetData>
  <protectedRanges>
    <protectedRange sqref="F6:F22" name="Oblast1_3"/>
  </protectedRanges>
  <mergeCells count="14">
    <mergeCell ref="B34:E34"/>
    <mergeCell ref="F34:G34"/>
    <mergeCell ref="A24:H25"/>
    <mergeCell ref="A26:C26"/>
    <mergeCell ref="B31:H31"/>
    <mergeCell ref="B32:E32"/>
    <mergeCell ref="F32:G32"/>
    <mergeCell ref="B33:E33"/>
    <mergeCell ref="F33:G33"/>
    <mergeCell ref="A1:H1"/>
    <mergeCell ref="B23:C23"/>
    <mergeCell ref="D2:H2"/>
    <mergeCell ref="F3:H3"/>
    <mergeCell ref="C5:H5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zoomScaleSheetLayoutView="100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5703125" customWidth="1"/>
    <col min="4" max="4" width="10" customWidth="1"/>
    <col min="5" max="5" width="4.28515625" customWidth="1"/>
    <col min="6" max="8" width="15.7109375" style="86" customWidth="1"/>
    <col min="9" max="9" width="12.140625" customWidth="1"/>
  </cols>
  <sheetData>
    <row r="1" spans="1:13" ht="26.25" customHeight="1" thickBot="1" x14ac:dyDescent="0.4">
      <c r="A1" s="200" t="s">
        <v>67</v>
      </c>
      <c r="B1" s="201"/>
      <c r="C1" s="201"/>
      <c r="D1" s="201"/>
      <c r="E1" s="201"/>
      <c r="F1" s="201"/>
      <c r="G1" s="201"/>
      <c r="H1" s="202"/>
      <c r="I1" s="3"/>
    </row>
    <row r="2" spans="1:13" ht="27" customHeight="1" x14ac:dyDescent="0.35">
      <c r="A2" s="6"/>
      <c r="B2" s="7"/>
      <c r="C2" s="5"/>
      <c r="D2" s="196" t="s">
        <v>43</v>
      </c>
      <c r="E2" s="196"/>
      <c r="F2" s="196"/>
      <c r="G2" s="196"/>
      <c r="H2" s="197"/>
      <c r="I2" s="3"/>
    </row>
    <row r="3" spans="1:13" ht="21.75" thickBot="1" x14ac:dyDescent="0.4">
      <c r="A3" s="4"/>
      <c r="B3" s="91"/>
      <c r="C3" s="120"/>
      <c r="D3" s="91"/>
      <c r="E3" s="91"/>
      <c r="F3" s="213" t="s">
        <v>42</v>
      </c>
      <c r="G3" s="213"/>
      <c r="H3" s="214"/>
      <c r="I3" s="3"/>
    </row>
    <row r="4" spans="1:13" ht="34.5" customHeight="1" x14ac:dyDescent="0.25">
      <c r="A4" s="151" t="s">
        <v>0</v>
      </c>
      <c r="B4" s="152" t="s">
        <v>18</v>
      </c>
      <c r="C4" s="152" t="s">
        <v>1</v>
      </c>
      <c r="D4" s="153" t="s">
        <v>3</v>
      </c>
      <c r="E4" s="153" t="s">
        <v>2</v>
      </c>
      <c r="F4" s="154" t="s">
        <v>17</v>
      </c>
      <c r="G4" s="154" t="s">
        <v>4</v>
      </c>
      <c r="H4" s="155" t="s">
        <v>5</v>
      </c>
    </row>
    <row r="5" spans="1:13" s="1" customFormat="1" ht="21.75" customHeight="1" x14ac:dyDescent="0.25">
      <c r="A5" s="106"/>
      <c r="B5" s="93"/>
      <c r="C5" s="211" t="s">
        <v>68</v>
      </c>
      <c r="D5" s="211"/>
      <c r="E5" s="211"/>
      <c r="F5" s="211"/>
      <c r="G5" s="211"/>
      <c r="H5" s="212"/>
      <c r="I5"/>
      <c r="M5"/>
    </row>
    <row r="6" spans="1:13" ht="94.5" customHeight="1" x14ac:dyDescent="0.25">
      <c r="A6" s="107" t="s">
        <v>119</v>
      </c>
      <c r="B6" s="12"/>
      <c r="C6" s="13" t="s">
        <v>112</v>
      </c>
      <c r="D6" s="69">
        <v>1</v>
      </c>
      <c r="E6" s="14" t="s">
        <v>6</v>
      </c>
      <c r="F6" s="149">
        <v>0</v>
      </c>
      <c r="G6" s="53">
        <f t="shared" ref="G6:G20" si="0">F6*D6</f>
        <v>0</v>
      </c>
      <c r="H6" s="108">
        <f t="shared" ref="H6:H20" si="1">CEILING(G6*1.21,1)</f>
        <v>0</v>
      </c>
    </row>
    <row r="7" spans="1:13" ht="80.25" customHeight="1" x14ac:dyDescent="0.25">
      <c r="A7" s="107" t="s">
        <v>120</v>
      </c>
      <c r="B7" s="12"/>
      <c r="C7" s="13" t="s">
        <v>105</v>
      </c>
      <c r="D7" s="69">
        <v>6</v>
      </c>
      <c r="E7" s="14" t="s">
        <v>6</v>
      </c>
      <c r="F7" s="149">
        <v>0</v>
      </c>
      <c r="G7" s="53">
        <f t="shared" si="0"/>
        <v>0</v>
      </c>
      <c r="H7" s="108">
        <f t="shared" si="1"/>
        <v>0</v>
      </c>
    </row>
    <row r="8" spans="1:13" ht="63.75" customHeight="1" x14ac:dyDescent="0.25">
      <c r="A8" s="107" t="s">
        <v>121</v>
      </c>
      <c r="B8" s="12"/>
      <c r="C8" s="13" t="s">
        <v>72</v>
      </c>
      <c r="D8" s="69">
        <v>1</v>
      </c>
      <c r="E8" s="14" t="s">
        <v>6</v>
      </c>
      <c r="F8" s="149">
        <v>0</v>
      </c>
      <c r="G8" s="53">
        <f t="shared" si="0"/>
        <v>0</v>
      </c>
      <c r="H8" s="108">
        <f t="shared" si="1"/>
        <v>0</v>
      </c>
      <c r="I8" s="34"/>
    </row>
    <row r="9" spans="1:13" ht="77.25" customHeight="1" x14ac:dyDescent="0.25">
      <c r="A9" s="107" t="s">
        <v>122</v>
      </c>
      <c r="B9" s="12"/>
      <c r="C9" s="13" t="s">
        <v>73</v>
      </c>
      <c r="D9" s="69">
        <v>1</v>
      </c>
      <c r="E9" s="14" t="s">
        <v>6</v>
      </c>
      <c r="F9" s="149">
        <v>0</v>
      </c>
      <c r="G9" s="53">
        <f t="shared" si="0"/>
        <v>0</v>
      </c>
      <c r="H9" s="108">
        <f t="shared" si="1"/>
        <v>0</v>
      </c>
      <c r="I9" s="34"/>
    </row>
    <row r="10" spans="1:13" ht="63.75" customHeight="1" x14ac:dyDescent="0.25">
      <c r="A10" s="107" t="s">
        <v>123</v>
      </c>
      <c r="B10" s="37"/>
      <c r="C10" s="13" t="s">
        <v>74</v>
      </c>
      <c r="D10" s="69">
        <v>1</v>
      </c>
      <c r="E10" s="14" t="s">
        <v>6</v>
      </c>
      <c r="F10" s="149">
        <v>0</v>
      </c>
      <c r="G10" s="53">
        <f t="shared" si="0"/>
        <v>0</v>
      </c>
      <c r="H10" s="108">
        <f t="shared" si="1"/>
        <v>0</v>
      </c>
      <c r="I10" s="34"/>
    </row>
    <row r="11" spans="1:13" ht="48" customHeight="1" x14ac:dyDescent="0.25">
      <c r="A11" s="107" t="s">
        <v>124</v>
      </c>
      <c r="B11" s="37"/>
      <c r="C11" s="13" t="s">
        <v>113</v>
      </c>
      <c r="D11" s="69">
        <v>1</v>
      </c>
      <c r="E11" s="14" t="s">
        <v>6</v>
      </c>
      <c r="F11" s="149">
        <v>0</v>
      </c>
      <c r="G11" s="53">
        <f t="shared" si="0"/>
        <v>0</v>
      </c>
      <c r="H11" s="108">
        <f t="shared" si="1"/>
        <v>0</v>
      </c>
      <c r="I11" s="34"/>
    </row>
    <row r="12" spans="1:13" ht="64.5" customHeight="1" x14ac:dyDescent="0.25">
      <c r="A12" s="107" t="s">
        <v>125</v>
      </c>
      <c r="B12" s="37"/>
      <c r="C12" s="13" t="s">
        <v>75</v>
      </c>
      <c r="D12" s="69">
        <v>1</v>
      </c>
      <c r="E12" s="14" t="s">
        <v>6</v>
      </c>
      <c r="F12" s="149">
        <v>0</v>
      </c>
      <c r="G12" s="53">
        <f t="shared" si="0"/>
        <v>0</v>
      </c>
      <c r="H12" s="108">
        <f t="shared" si="1"/>
        <v>0</v>
      </c>
      <c r="I12" s="36"/>
    </row>
    <row r="13" spans="1:13" ht="64.5" customHeight="1" x14ac:dyDescent="0.25">
      <c r="A13" s="107" t="s">
        <v>126</v>
      </c>
      <c r="B13" s="37"/>
      <c r="C13" s="13" t="s">
        <v>76</v>
      </c>
      <c r="D13" s="69">
        <v>1</v>
      </c>
      <c r="E13" s="14" t="s">
        <v>6</v>
      </c>
      <c r="F13" s="149">
        <v>0</v>
      </c>
      <c r="G13" s="53">
        <f t="shared" si="0"/>
        <v>0</v>
      </c>
      <c r="H13" s="108">
        <f t="shared" si="1"/>
        <v>0</v>
      </c>
      <c r="I13" s="36"/>
    </row>
    <row r="14" spans="1:13" ht="64.5" customHeight="1" x14ac:dyDescent="0.25">
      <c r="A14" s="107" t="s">
        <v>127</v>
      </c>
      <c r="B14" s="12"/>
      <c r="C14" s="13" t="s">
        <v>77</v>
      </c>
      <c r="D14" s="69">
        <v>1</v>
      </c>
      <c r="E14" s="14" t="s">
        <v>6</v>
      </c>
      <c r="F14" s="149">
        <v>0</v>
      </c>
      <c r="G14" s="53">
        <f t="shared" si="0"/>
        <v>0</v>
      </c>
      <c r="H14" s="108">
        <f t="shared" si="1"/>
        <v>0</v>
      </c>
      <c r="I14" s="36"/>
    </row>
    <row r="15" spans="1:13" ht="20.25" customHeight="1" x14ac:dyDescent="0.25">
      <c r="A15" s="107" t="s">
        <v>128</v>
      </c>
      <c r="B15" s="12"/>
      <c r="C15" s="13" t="s">
        <v>79</v>
      </c>
      <c r="D15" s="69">
        <v>1</v>
      </c>
      <c r="E15" s="14" t="s">
        <v>6</v>
      </c>
      <c r="F15" s="149">
        <v>0</v>
      </c>
      <c r="G15" s="53">
        <f t="shared" si="0"/>
        <v>0</v>
      </c>
      <c r="H15" s="108">
        <f t="shared" si="1"/>
        <v>0</v>
      </c>
      <c r="I15" s="36"/>
    </row>
    <row r="16" spans="1:13" ht="20.25" customHeight="1" x14ac:dyDescent="0.25">
      <c r="A16" s="107" t="s">
        <v>129</v>
      </c>
      <c r="B16" s="12"/>
      <c r="C16" s="13" t="s">
        <v>80</v>
      </c>
      <c r="D16" s="69">
        <v>2</v>
      </c>
      <c r="E16" s="14" t="s">
        <v>6</v>
      </c>
      <c r="F16" s="149">
        <v>0</v>
      </c>
      <c r="G16" s="53">
        <f t="shared" si="0"/>
        <v>0</v>
      </c>
      <c r="H16" s="108">
        <f t="shared" si="1"/>
        <v>0</v>
      </c>
      <c r="I16" s="36"/>
    </row>
    <row r="17" spans="1:11" ht="20.25" customHeight="1" x14ac:dyDescent="0.25">
      <c r="A17" s="107" t="s">
        <v>130</v>
      </c>
      <c r="B17" s="12"/>
      <c r="C17" s="13" t="s">
        <v>78</v>
      </c>
      <c r="D17" s="69">
        <v>1</v>
      </c>
      <c r="E17" s="14" t="s">
        <v>6</v>
      </c>
      <c r="F17" s="149">
        <v>0</v>
      </c>
      <c r="G17" s="53">
        <f t="shared" si="0"/>
        <v>0</v>
      </c>
      <c r="H17" s="108">
        <f t="shared" si="1"/>
        <v>0</v>
      </c>
      <c r="I17" s="36"/>
    </row>
    <row r="18" spans="1:11" ht="20.25" customHeight="1" x14ac:dyDescent="0.25">
      <c r="A18" s="107" t="s">
        <v>131</v>
      </c>
      <c r="B18" s="12"/>
      <c r="C18" s="13" t="s">
        <v>81</v>
      </c>
      <c r="D18" s="69">
        <v>1</v>
      </c>
      <c r="E18" s="14" t="s">
        <v>6</v>
      </c>
      <c r="F18" s="149">
        <v>0</v>
      </c>
      <c r="G18" s="53">
        <f t="shared" si="0"/>
        <v>0</v>
      </c>
      <c r="H18" s="108">
        <f t="shared" si="1"/>
        <v>0</v>
      </c>
      <c r="I18" s="36"/>
    </row>
    <row r="19" spans="1:11" ht="16.5" customHeight="1" x14ac:dyDescent="0.25">
      <c r="A19" s="107" t="s">
        <v>132</v>
      </c>
      <c r="B19" s="12"/>
      <c r="C19" s="13" t="s">
        <v>82</v>
      </c>
      <c r="D19" s="69">
        <v>1</v>
      </c>
      <c r="E19" s="14" t="s">
        <v>6</v>
      </c>
      <c r="F19" s="149">
        <v>0</v>
      </c>
      <c r="G19" s="53">
        <f t="shared" si="0"/>
        <v>0</v>
      </c>
      <c r="H19" s="108">
        <f t="shared" si="1"/>
        <v>0</v>
      </c>
      <c r="I19" s="36"/>
    </row>
    <row r="20" spans="1:11" ht="49.5" customHeight="1" x14ac:dyDescent="0.25">
      <c r="A20" s="107" t="s">
        <v>133</v>
      </c>
      <c r="B20" s="12"/>
      <c r="C20" s="13" t="s">
        <v>55</v>
      </c>
      <c r="D20" s="69">
        <v>1</v>
      </c>
      <c r="E20" s="14" t="s">
        <v>6</v>
      </c>
      <c r="F20" s="149">
        <v>0</v>
      </c>
      <c r="G20" s="53">
        <f t="shared" si="0"/>
        <v>0</v>
      </c>
      <c r="H20" s="108">
        <f t="shared" si="1"/>
        <v>0</v>
      </c>
      <c r="K20" s="21"/>
    </row>
    <row r="21" spans="1:11" ht="93.75" customHeight="1" x14ac:dyDescent="0.25">
      <c r="A21" s="107" t="s">
        <v>134</v>
      </c>
      <c r="B21" s="12"/>
      <c r="C21" s="13" t="s">
        <v>153</v>
      </c>
      <c r="D21" s="69">
        <v>1</v>
      </c>
      <c r="E21" s="14" t="s">
        <v>6</v>
      </c>
      <c r="F21" s="149">
        <v>0</v>
      </c>
      <c r="G21" s="53">
        <f>F21*D21</f>
        <v>0</v>
      </c>
      <c r="H21" s="108">
        <f>CEILING(G21*1.21,1)</f>
        <v>0</v>
      </c>
      <c r="K21" s="21"/>
    </row>
    <row r="22" spans="1:11" ht="37.5" customHeight="1" x14ac:dyDescent="0.25">
      <c r="A22" s="107" t="s">
        <v>135</v>
      </c>
      <c r="B22" s="12"/>
      <c r="C22" s="13" t="s">
        <v>33</v>
      </c>
      <c r="D22" s="69">
        <v>1</v>
      </c>
      <c r="E22" s="14" t="s">
        <v>6</v>
      </c>
      <c r="F22" s="149">
        <v>0</v>
      </c>
      <c r="G22" s="53">
        <f t="shared" ref="G22" si="2">F22*D22</f>
        <v>0</v>
      </c>
      <c r="H22" s="108">
        <f t="shared" ref="H22" si="3">CEILING(G22*1.21,1)</f>
        <v>0</v>
      </c>
    </row>
    <row r="23" spans="1:11" s="1" customFormat="1" ht="21" customHeight="1" x14ac:dyDescent="0.25">
      <c r="A23" s="109"/>
      <c r="B23" s="210" t="s">
        <v>69</v>
      </c>
      <c r="C23" s="210"/>
      <c r="D23" s="94"/>
      <c r="E23" s="94"/>
      <c r="F23" s="95"/>
      <c r="G23" s="119">
        <f>SUM(G6:G22)</f>
        <v>0</v>
      </c>
      <c r="H23" s="122">
        <f>G23*1.21</f>
        <v>0</v>
      </c>
      <c r="I23"/>
    </row>
    <row r="24" spans="1:11" s="1" customFormat="1" ht="10.5" customHeight="1" x14ac:dyDescent="0.25">
      <c r="A24" s="193"/>
      <c r="B24" s="194"/>
      <c r="C24" s="194"/>
      <c r="D24" s="194"/>
      <c r="E24" s="194"/>
      <c r="F24" s="194"/>
      <c r="G24" s="194"/>
      <c r="H24" s="195"/>
      <c r="I24"/>
      <c r="K24"/>
    </row>
    <row r="25" spans="1:11" s="1" customFormat="1" ht="10.5" customHeight="1" x14ac:dyDescent="0.25">
      <c r="A25" s="193"/>
      <c r="B25" s="194"/>
      <c r="C25" s="194"/>
      <c r="D25" s="194"/>
      <c r="E25" s="194"/>
      <c r="F25" s="194"/>
      <c r="G25" s="194"/>
      <c r="H25" s="195"/>
      <c r="I25"/>
    </row>
    <row r="26" spans="1:11" s="1" customFormat="1" ht="18" customHeight="1" x14ac:dyDescent="0.25">
      <c r="A26" s="208" t="s">
        <v>29</v>
      </c>
      <c r="B26" s="209"/>
      <c r="C26" s="209"/>
      <c r="D26"/>
      <c r="E26"/>
      <c r="F26" s="86"/>
      <c r="G26" s="86"/>
      <c r="H26" s="123"/>
      <c r="I26"/>
    </row>
    <row r="27" spans="1:11" s="1" customFormat="1" ht="18" customHeight="1" x14ac:dyDescent="0.25">
      <c r="A27" s="114" t="s">
        <v>136</v>
      </c>
      <c r="B27" s="28"/>
      <c r="C27" s="18" t="s">
        <v>149</v>
      </c>
      <c r="D27" s="71">
        <v>1</v>
      </c>
      <c r="E27" s="14" t="s">
        <v>6</v>
      </c>
      <c r="F27" s="150">
        <v>0</v>
      </c>
      <c r="G27" s="54">
        <f>D27*F27</f>
        <v>0</v>
      </c>
      <c r="H27" s="142">
        <f>CEILING(G27*1.21,1)</f>
        <v>0</v>
      </c>
    </row>
    <row r="28" spans="1:11" s="1" customFormat="1" ht="18" customHeight="1" x14ac:dyDescent="0.25">
      <c r="A28" s="114" t="s">
        <v>137</v>
      </c>
      <c r="B28" s="28"/>
      <c r="C28" s="18" t="s">
        <v>10</v>
      </c>
      <c r="D28" s="71">
        <v>1</v>
      </c>
      <c r="E28" s="14" t="s">
        <v>6</v>
      </c>
      <c r="F28" s="150">
        <v>0</v>
      </c>
      <c r="G28" s="54">
        <f>D28*F28</f>
        <v>0</v>
      </c>
      <c r="H28" s="142">
        <f>CEILING(G28*1.21,1)</f>
        <v>0</v>
      </c>
    </row>
    <row r="29" spans="1:11" ht="19.5" thickBot="1" x14ac:dyDescent="0.35">
      <c r="A29" s="125"/>
      <c r="B29" s="29"/>
      <c r="C29" s="30" t="s">
        <v>30</v>
      </c>
      <c r="D29" s="72"/>
      <c r="E29" s="31"/>
      <c r="F29" s="51"/>
      <c r="G29" s="55">
        <f>SUM(G27:G27)</f>
        <v>0</v>
      </c>
      <c r="H29" s="143">
        <f>SUM(H27:H27)</f>
        <v>0</v>
      </c>
      <c r="I29" s="2"/>
    </row>
    <row r="30" spans="1:11" ht="19.5" thickTop="1" x14ac:dyDescent="0.3">
      <c r="A30" s="115"/>
      <c r="B30" s="184" t="s">
        <v>70</v>
      </c>
      <c r="C30" s="185"/>
      <c r="D30" s="185"/>
      <c r="E30" s="185"/>
      <c r="F30" s="185"/>
      <c r="G30" s="185"/>
      <c r="H30" s="192"/>
      <c r="I30" s="2"/>
    </row>
    <row r="31" spans="1:11" ht="18.75" x14ac:dyDescent="0.3">
      <c r="A31" s="61"/>
      <c r="B31" s="187" t="s">
        <v>7</v>
      </c>
      <c r="C31" s="188"/>
      <c r="D31" s="188"/>
      <c r="E31" s="188"/>
      <c r="F31" s="190">
        <f>G23+G29</f>
        <v>0</v>
      </c>
      <c r="G31" s="191"/>
      <c r="H31" s="116"/>
    </row>
    <row r="32" spans="1:11" ht="18.75" x14ac:dyDescent="0.3">
      <c r="A32" s="63"/>
      <c r="B32" s="171" t="s">
        <v>8</v>
      </c>
      <c r="C32" s="172"/>
      <c r="D32" s="172"/>
      <c r="E32" s="172"/>
      <c r="F32" s="174">
        <f>CEILING(F31*0.21,1)</f>
        <v>0</v>
      </c>
      <c r="G32" s="175"/>
      <c r="H32" s="116"/>
    </row>
    <row r="33" spans="1:8" ht="19.5" thickBot="1" x14ac:dyDescent="0.35">
      <c r="A33" s="117"/>
      <c r="B33" s="203" t="s">
        <v>9</v>
      </c>
      <c r="C33" s="204"/>
      <c r="D33" s="204"/>
      <c r="E33" s="204"/>
      <c r="F33" s="205">
        <f>CEILING(SUM(F31+F32),1)</f>
        <v>0</v>
      </c>
      <c r="G33" s="206"/>
      <c r="H33" s="118"/>
    </row>
  </sheetData>
  <protectedRanges>
    <protectedRange sqref="F6:F23" name="Oblast1"/>
    <protectedRange sqref="F29" name="Oblast1_1"/>
  </protectedRanges>
  <mergeCells count="14">
    <mergeCell ref="A1:H1"/>
    <mergeCell ref="B33:E33"/>
    <mergeCell ref="F33:G33"/>
    <mergeCell ref="A24:H25"/>
    <mergeCell ref="A26:C26"/>
    <mergeCell ref="B30:H30"/>
    <mergeCell ref="B31:E31"/>
    <mergeCell ref="F31:G31"/>
    <mergeCell ref="B32:E32"/>
    <mergeCell ref="F32:G32"/>
    <mergeCell ref="B23:C23"/>
    <mergeCell ref="D2:H2"/>
    <mergeCell ref="F3:H3"/>
    <mergeCell ref="C5:H5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5703125" style="45" customWidth="1"/>
    <col min="4" max="4" width="10" customWidth="1"/>
    <col min="5" max="5" width="4.28515625" customWidth="1"/>
    <col min="6" max="8" width="15.7109375" style="86" customWidth="1"/>
    <col min="9" max="9" width="18.5703125" customWidth="1"/>
  </cols>
  <sheetData>
    <row r="1" spans="1:11" ht="26.25" customHeight="1" thickBot="1" x14ac:dyDescent="0.4">
      <c r="A1" s="200" t="s">
        <v>39</v>
      </c>
      <c r="B1" s="201"/>
      <c r="C1" s="201"/>
      <c r="D1" s="201"/>
      <c r="E1" s="201"/>
      <c r="F1" s="201"/>
      <c r="G1" s="201"/>
      <c r="H1" s="202"/>
      <c r="I1" s="3"/>
    </row>
    <row r="2" spans="1:11" ht="27.75" customHeight="1" x14ac:dyDescent="0.35">
      <c r="A2" s="6"/>
      <c r="B2" s="7"/>
      <c r="C2" s="41"/>
      <c r="D2" s="196" t="s">
        <v>43</v>
      </c>
      <c r="E2" s="196"/>
      <c r="F2" s="196"/>
      <c r="G2" s="196"/>
      <c r="H2" s="197"/>
      <c r="I2" s="3"/>
    </row>
    <row r="3" spans="1:11" ht="21.75" thickBot="1" x14ac:dyDescent="0.4">
      <c r="A3" s="103"/>
      <c r="B3" s="68"/>
      <c r="C3" s="136"/>
      <c r="D3" s="68"/>
      <c r="E3" s="68"/>
      <c r="F3" s="198" t="s">
        <v>42</v>
      </c>
      <c r="G3" s="198"/>
      <c r="H3" s="199"/>
      <c r="I3" s="3"/>
    </row>
    <row r="4" spans="1:11" ht="34.5" customHeight="1" x14ac:dyDescent="0.25">
      <c r="A4" s="104" t="s">
        <v>0</v>
      </c>
      <c r="B4" s="99" t="s">
        <v>18</v>
      </c>
      <c r="C4" s="100" t="s">
        <v>60</v>
      </c>
      <c r="D4" s="101" t="s">
        <v>3</v>
      </c>
      <c r="E4" s="101" t="s">
        <v>2</v>
      </c>
      <c r="F4" s="102" t="s">
        <v>17</v>
      </c>
      <c r="G4" s="102" t="s">
        <v>4</v>
      </c>
      <c r="H4" s="105" t="s">
        <v>5</v>
      </c>
    </row>
    <row r="5" spans="1:11" s="1" customFormat="1" ht="21.75" customHeight="1" x14ac:dyDescent="0.25">
      <c r="A5" s="106"/>
      <c r="B5" s="93"/>
      <c r="C5" s="211" t="s">
        <v>56</v>
      </c>
      <c r="D5" s="211"/>
      <c r="E5" s="211"/>
      <c r="F5" s="211"/>
      <c r="G5" s="211"/>
      <c r="H5" s="212"/>
      <c r="I5"/>
    </row>
    <row r="6" spans="1:11" ht="93.75" customHeight="1" x14ac:dyDescent="0.25">
      <c r="A6" s="107" t="s">
        <v>119</v>
      </c>
      <c r="B6" s="12"/>
      <c r="C6" s="13" t="s">
        <v>107</v>
      </c>
      <c r="D6" s="69">
        <v>7</v>
      </c>
      <c r="E6" s="14" t="s">
        <v>6</v>
      </c>
      <c r="F6" s="149">
        <v>0</v>
      </c>
      <c r="G6" s="53">
        <f t="shared" ref="G6:G26" si="0">F6*D6</f>
        <v>0</v>
      </c>
      <c r="H6" s="108">
        <f t="shared" ref="H6:H26" si="1">CEILING(G6*1.21,1)</f>
        <v>0</v>
      </c>
      <c r="J6" s="45"/>
    </row>
    <row r="7" spans="1:11" ht="93.75" customHeight="1" x14ac:dyDescent="0.25">
      <c r="A7" s="107" t="s">
        <v>120</v>
      </c>
      <c r="B7" s="12"/>
      <c r="C7" s="13" t="s">
        <v>106</v>
      </c>
      <c r="D7" s="69">
        <v>17</v>
      </c>
      <c r="E7" s="14" t="s">
        <v>6</v>
      </c>
      <c r="F7" s="149">
        <v>0</v>
      </c>
      <c r="G7" s="53">
        <f t="shared" si="0"/>
        <v>0</v>
      </c>
      <c r="H7" s="108">
        <f t="shared" si="1"/>
        <v>0</v>
      </c>
    </row>
    <row r="8" spans="1:11" ht="78" customHeight="1" x14ac:dyDescent="0.25">
      <c r="A8" s="107" t="s">
        <v>121</v>
      </c>
      <c r="B8" s="12"/>
      <c r="C8" s="13" t="s">
        <v>46</v>
      </c>
      <c r="D8" s="69">
        <v>1</v>
      </c>
      <c r="E8" s="14" t="s">
        <v>6</v>
      </c>
      <c r="F8" s="149">
        <v>0</v>
      </c>
      <c r="G8" s="53">
        <f t="shared" si="0"/>
        <v>0</v>
      </c>
      <c r="H8" s="108">
        <f t="shared" si="1"/>
        <v>0</v>
      </c>
    </row>
    <row r="9" spans="1:11" ht="63" customHeight="1" x14ac:dyDescent="0.25">
      <c r="A9" s="107" t="s">
        <v>122</v>
      </c>
      <c r="B9" s="12"/>
      <c r="C9" s="13" t="s">
        <v>108</v>
      </c>
      <c r="D9" s="69">
        <v>1</v>
      </c>
      <c r="E9" s="14" t="s">
        <v>6</v>
      </c>
      <c r="F9" s="149">
        <v>0</v>
      </c>
      <c r="G9" s="53">
        <f t="shared" si="0"/>
        <v>0</v>
      </c>
      <c r="H9" s="108">
        <f t="shared" si="1"/>
        <v>0</v>
      </c>
    </row>
    <row r="10" spans="1:11" ht="35.25" customHeight="1" x14ac:dyDescent="0.25">
      <c r="A10" s="107" t="s">
        <v>123</v>
      </c>
      <c r="B10" s="33"/>
      <c r="C10" s="78" t="s">
        <v>64</v>
      </c>
      <c r="D10" s="69">
        <v>1</v>
      </c>
      <c r="E10" s="14"/>
      <c r="F10" s="149">
        <v>0</v>
      </c>
      <c r="G10" s="53">
        <f t="shared" si="0"/>
        <v>0</v>
      </c>
      <c r="H10" s="108">
        <f t="shared" ref="H10:H14" si="2">CEILING(G10*1.21,1)</f>
        <v>0</v>
      </c>
      <c r="I10" s="148"/>
    </row>
    <row r="11" spans="1:11" ht="48.75" customHeight="1" x14ac:dyDescent="0.25">
      <c r="A11" s="107" t="s">
        <v>124</v>
      </c>
      <c r="B11" s="33"/>
      <c r="C11" s="78" t="s">
        <v>65</v>
      </c>
      <c r="D11" s="69">
        <v>1</v>
      </c>
      <c r="E11" s="14"/>
      <c r="F11" s="149">
        <v>0</v>
      </c>
      <c r="G11" s="53">
        <f t="shared" si="0"/>
        <v>0</v>
      </c>
      <c r="H11" s="108">
        <f t="shared" si="2"/>
        <v>0</v>
      </c>
    </row>
    <row r="12" spans="1:11" ht="18.75" customHeight="1" x14ac:dyDescent="0.25">
      <c r="A12" s="107" t="s">
        <v>125</v>
      </c>
      <c r="B12" s="33"/>
      <c r="C12" s="78" t="s">
        <v>61</v>
      </c>
      <c r="D12" s="69">
        <v>1</v>
      </c>
      <c r="E12" s="14"/>
      <c r="F12" s="149">
        <v>0</v>
      </c>
      <c r="G12" s="53">
        <f t="shared" si="0"/>
        <v>0</v>
      </c>
      <c r="H12" s="108">
        <f t="shared" si="2"/>
        <v>0</v>
      </c>
    </row>
    <row r="13" spans="1:11" ht="78.75" customHeight="1" x14ac:dyDescent="0.25">
      <c r="A13" s="107" t="s">
        <v>126</v>
      </c>
      <c r="B13" s="33"/>
      <c r="C13" s="78" t="s">
        <v>62</v>
      </c>
      <c r="D13" s="69">
        <v>9</v>
      </c>
      <c r="E13" s="14"/>
      <c r="F13" s="149">
        <v>0</v>
      </c>
      <c r="G13" s="53">
        <f t="shared" si="0"/>
        <v>0</v>
      </c>
      <c r="H13" s="108">
        <f t="shared" si="2"/>
        <v>0</v>
      </c>
    </row>
    <row r="14" spans="1:11" ht="51.75" customHeight="1" x14ac:dyDescent="0.25">
      <c r="A14" s="107" t="s">
        <v>127</v>
      </c>
      <c r="B14" s="33"/>
      <c r="C14" s="78" t="s">
        <v>63</v>
      </c>
      <c r="D14" s="69">
        <v>18</v>
      </c>
      <c r="E14" s="14"/>
      <c r="F14" s="149">
        <v>0</v>
      </c>
      <c r="G14" s="53">
        <f t="shared" si="0"/>
        <v>0</v>
      </c>
      <c r="H14" s="108">
        <f t="shared" si="2"/>
        <v>0</v>
      </c>
    </row>
    <row r="15" spans="1:11" ht="19.5" customHeight="1" x14ac:dyDescent="0.25">
      <c r="A15" s="107" t="s">
        <v>128</v>
      </c>
      <c r="B15" s="37"/>
      <c r="C15" s="81" t="s">
        <v>116</v>
      </c>
      <c r="D15" s="69">
        <v>1</v>
      </c>
      <c r="E15" s="14" t="s">
        <v>6</v>
      </c>
      <c r="F15" s="149">
        <v>0</v>
      </c>
      <c r="G15" s="53">
        <f t="shared" si="0"/>
        <v>0</v>
      </c>
      <c r="H15" s="108">
        <f>CEILING(G15*1.21,1)</f>
        <v>0</v>
      </c>
    </row>
    <row r="16" spans="1:11" ht="78" customHeight="1" x14ac:dyDescent="0.25">
      <c r="A16" s="107" t="s">
        <v>129</v>
      </c>
      <c r="B16" s="12"/>
      <c r="C16" s="13" t="s">
        <v>164</v>
      </c>
      <c r="D16" s="69">
        <v>1</v>
      </c>
      <c r="E16" s="14" t="s">
        <v>6</v>
      </c>
      <c r="F16" s="149">
        <v>0</v>
      </c>
      <c r="G16" s="53">
        <f t="shared" si="0"/>
        <v>0</v>
      </c>
      <c r="H16" s="108">
        <f>CEILING(G16*1.21,1)</f>
        <v>0</v>
      </c>
      <c r="I16" s="45"/>
      <c r="J16" s="45"/>
      <c r="K16" s="76"/>
    </row>
    <row r="17" spans="1:11" ht="58.5" customHeight="1" x14ac:dyDescent="0.25">
      <c r="A17" s="107" t="s">
        <v>130</v>
      </c>
      <c r="B17" s="12"/>
      <c r="C17" s="13" t="s">
        <v>115</v>
      </c>
      <c r="D17" s="69">
        <v>1</v>
      </c>
      <c r="E17" s="14" t="s">
        <v>6</v>
      </c>
      <c r="F17" s="149">
        <v>0</v>
      </c>
      <c r="G17" s="53">
        <f t="shared" si="0"/>
        <v>0</v>
      </c>
      <c r="H17" s="108">
        <f>CEILING(G17*1.21,1)</f>
        <v>0</v>
      </c>
      <c r="I17" s="80"/>
      <c r="J17" s="45"/>
      <c r="K17" s="76"/>
    </row>
    <row r="18" spans="1:11" ht="78.75" customHeight="1" x14ac:dyDescent="0.25">
      <c r="A18" s="107" t="s">
        <v>131</v>
      </c>
      <c r="B18" s="12"/>
      <c r="C18" s="19" t="s">
        <v>59</v>
      </c>
      <c r="D18" s="69">
        <v>1</v>
      </c>
      <c r="E18" s="14" t="s">
        <v>6</v>
      </c>
      <c r="F18" s="149">
        <v>0</v>
      </c>
      <c r="G18" s="53">
        <f t="shared" si="0"/>
        <v>0</v>
      </c>
      <c r="H18" s="108">
        <f t="shared" si="1"/>
        <v>0</v>
      </c>
      <c r="J18" s="32"/>
    </row>
    <row r="19" spans="1:11" ht="53.25" customHeight="1" x14ac:dyDescent="0.25">
      <c r="A19" s="107" t="s">
        <v>132</v>
      </c>
      <c r="B19" s="12"/>
      <c r="C19" s="13" t="s">
        <v>28</v>
      </c>
      <c r="D19" s="69">
        <v>1</v>
      </c>
      <c r="E19" s="14" t="s">
        <v>6</v>
      </c>
      <c r="F19" s="149">
        <v>0</v>
      </c>
      <c r="G19" s="53">
        <f t="shared" si="0"/>
        <v>0</v>
      </c>
      <c r="H19" s="108">
        <f>CEILING(G19*1.21,1)</f>
        <v>0</v>
      </c>
    </row>
    <row r="20" spans="1:11" ht="213" customHeight="1" x14ac:dyDescent="0.25">
      <c r="A20" s="107" t="s">
        <v>133</v>
      </c>
      <c r="B20" s="12"/>
      <c r="C20" s="13" t="s">
        <v>23</v>
      </c>
      <c r="D20" s="69">
        <v>1</v>
      </c>
      <c r="E20" s="14" t="s">
        <v>6</v>
      </c>
      <c r="F20" s="149">
        <v>0</v>
      </c>
      <c r="G20" s="53">
        <f t="shared" si="0"/>
        <v>0</v>
      </c>
      <c r="H20" s="108">
        <f t="shared" si="1"/>
        <v>0</v>
      </c>
    </row>
    <row r="21" spans="1:11" ht="33" customHeight="1" x14ac:dyDescent="0.25">
      <c r="A21" s="107" t="s">
        <v>134</v>
      </c>
      <c r="B21" s="12"/>
      <c r="C21" s="13" t="s">
        <v>24</v>
      </c>
      <c r="D21" s="69">
        <v>1</v>
      </c>
      <c r="E21" s="14" t="s">
        <v>6</v>
      </c>
      <c r="F21" s="149">
        <v>0</v>
      </c>
      <c r="G21" s="53">
        <f t="shared" si="0"/>
        <v>0</v>
      </c>
      <c r="H21" s="108">
        <f t="shared" si="1"/>
        <v>0</v>
      </c>
    </row>
    <row r="22" spans="1:11" ht="35.25" customHeight="1" x14ac:dyDescent="0.25">
      <c r="A22" s="107" t="s">
        <v>135</v>
      </c>
      <c r="B22" s="12"/>
      <c r="C22" s="13" t="s">
        <v>25</v>
      </c>
      <c r="D22" s="69">
        <v>1</v>
      </c>
      <c r="E22" s="14" t="s">
        <v>6</v>
      </c>
      <c r="F22" s="149">
        <v>0</v>
      </c>
      <c r="G22" s="53">
        <f t="shared" si="0"/>
        <v>0</v>
      </c>
      <c r="H22" s="108">
        <f t="shared" si="1"/>
        <v>0</v>
      </c>
    </row>
    <row r="23" spans="1:11" ht="42.75" customHeight="1" x14ac:dyDescent="0.25">
      <c r="A23" s="107" t="s">
        <v>136</v>
      </c>
      <c r="B23" s="12"/>
      <c r="C23" s="13" t="s">
        <v>26</v>
      </c>
      <c r="D23" s="69">
        <v>1</v>
      </c>
      <c r="E23" s="14" t="s">
        <v>6</v>
      </c>
      <c r="F23" s="149">
        <v>0</v>
      </c>
      <c r="G23" s="53">
        <f t="shared" si="0"/>
        <v>0</v>
      </c>
      <c r="H23" s="108">
        <f t="shared" si="1"/>
        <v>0</v>
      </c>
    </row>
    <row r="24" spans="1:11" ht="62.25" customHeight="1" x14ac:dyDescent="0.25">
      <c r="A24" s="107" t="s">
        <v>137</v>
      </c>
      <c r="B24" s="12"/>
      <c r="C24" s="13" t="s">
        <v>27</v>
      </c>
      <c r="D24" s="69">
        <v>1</v>
      </c>
      <c r="E24" s="14" t="s">
        <v>6</v>
      </c>
      <c r="F24" s="149">
        <v>0</v>
      </c>
      <c r="G24" s="53">
        <f t="shared" si="0"/>
        <v>0</v>
      </c>
      <c r="H24" s="108">
        <f t="shared" si="1"/>
        <v>0</v>
      </c>
    </row>
    <row r="25" spans="1:11" ht="49.5" customHeight="1" x14ac:dyDescent="0.25">
      <c r="A25" s="107" t="s">
        <v>138</v>
      </c>
      <c r="B25" s="12"/>
      <c r="C25" s="13" t="s">
        <v>98</v>
      </c>
      <c r="D25" s="69">
        <v>1</v>
      </c>
      <c r="E25" s="14" t="s">
        <v>6</v>
      </c>
      <c r="F25" s="149">
        <v>0</v>
      </c>
      <c r="G25" s="53">
        <f t="shared" si="0"/>
        <v>0</v>
      </c>
      <c r="H25" s="108">
        <f t="shared" si="1"/>
        <v>0</v>
      </c>
    </row>
    <row r="26" spans="1:11" ht="48" customHeight="1" x14ac:dyDescent="0.25">
      <c r="A26" s="107" t="s">
        <v>139</v>
      </c>
      <c r="B26" s="12"/>
      <c r="C26" s="13" t="s">
        <v>55</v>
      </c>
      <c r="D26" s="69">
        <v>3</v>
      </c>
      <c r="E26" s="14" t="s">
        <v>6</v>
      </c>
      <c r="F26" s="149">
        <v>0</v>
      </c>
      <c r="G26" s="53">
        <f t="shared" si="0"/>
        <v>0</v>
      </c>
      <c r="H26" s="108">
        <f t="shared" si="1"/>
        <v>0</v>
      </c>
      <c r="K26" s="21"/>
    </row>
    <row r="27" spans="1:11" ht="78.75" customHeight="1" x14ac:dyDescent="0.25">
      <c r="A27" s="107" t="s">
        <v>140</v>
      </c>
      <c r="B27" s="12"/>
      <c r="C27" s="13" t="s">
        <v>110</v>
      </c>
      <c r="D27" s="69">
        <v>2</v>
      </c>
      <c r="E27" s="14" t="s">
        <v>6</v>
      </c>
      <c r="F27" s="149">
        <v>0</v>
      </c>
      <c r="G27" s="53">
        <f>F27*D27</f>
        <v>0</v>
      </c>
      <c r="H27" s="108">
        <f>CEILING(G27*1.21,1)</f>
        <v>0</v>
      </c>
      <c r="K27" s="21"/>
    </row>
    <row r="28" spans="1:11" ht="36" customHeight="1" x14ac:dyDescent="0.25">
      <c r="A28" s="107" t="s">
        <v>141</v>
      </c>
      <c r="B28" s="12"/>
      <c r="C28" s="13" t="s">
        <v>33</v>
      </c>
      <c r="D28" s="69">
        <v>2</v>
      </c>
      <c r="E28" s="14" t="s">
        <v>6</v>
      </c>
      <c r="F28" s="149">
        <v>0</v>
      </c>
      <c r="G28" s="53">
        <f t="shared" ref="G28" si="3">F28*D28</f>
        <v>0</v>
      </c>
      <c r="H28" s="108">
        <f t="shared" ref="H28" si="4">CEILING(G28*1.21,1)</f>
        <v>0</v>
      </c>
    </row>
    <row r="29" spans="1:11" s="1" customFormat="1" ht="21" customHeight="1" x14ac:dyDescent="0.25">
      <c r="A29" s="121"/>
      <c r="B29" s="210" t="s">
        <v>57</v>
      </c>
      <c r="C29" s="210"/>
      <c r="D29" s="94"/>
      <c r="E29" s="94"/>
      <c r="F29" s="95"/>
      <c r="G29" s="119">
        <f>SUM(G5:G28)</f>
        <v>0</v>
      </c>
      <c r="H29" s="122">
        <f>G29*1.21</f>
        <v>0</v>
      </c>
      <c r="I29"/>
    </row>
    <row r="30" spans="1:11" s="1" customFormat="1" ht="10.5" customHeight="1" x14ac:dyDescent="0.25">
      <c r="A30" s="193"/>
      <c r="B30" s="194"/>
      <c r="C30" s="194"/>
      <c r="D30" s="194"/>
      <c r="E30" s="194"/>
      <c r="F30" s="194"/>
      <c r="G30" s="194"/>
      <c r="H30" s="195"/>
      <c r="K30"/>
    </row>
    <row r="31" spans="1:11" s="1" customFormat="1" ht="9.9499999999999993" customHeight="1" x14ac:dyDescent="0.25">
      <c r="A31" s="193"/>
      <c r="B31" s="194"/>
      <c r="C31" s="194"/>
      <c r="D31" s="194"/>
      <c r="E31" s="194"/>
      <c r="F31" s="194"/>
      <c r="G31" s="194"/>
      <c r="H31" s="195"/>
    </row>
    <row r="32" spans="1:11" s="1" customFormat="1" ht="18" customHeight="1" x14ac:dyDescent="0.25">
      <c r="A32" s="208" t="s">
        <v>29</v>
      </c>
      <c r="B32" s="209"/>
      <c r="C32" s="209"/>
      <c r="D32"/>
      <c r="E32"/>
      <c r="F32" s="86"/>
      <c r="G32" s="86"/>
      <c r="H32" s="123"/>
    </row>
    <row r="33" spans="1:9" s="1" customFormat="1" ht="18" customHeight="1" x14ac:dyDescent="0.25">
      <c r="A33" s="114" t="s">
        <v>142</v>
      </c>
      <c r="B33" s="15"/>
      <c r="C33" s="42" t="s">
        <v>147</v>
      </c>
      <c r="D33" s="73">
        <v>1</v>
      </c>
      <c r="E33" s="14" t="s">
        <v>6</v>
      </c>
      <c r="F33" s="149">
        <v>0</v>
      </c>
      <c r="G33" s="50">
        <f>D33*F33</f>
        <v>0</v>
      </c>
      <c r="H33" s="124">
        <f>CEILING(G33*1.21,1)</f>
        <v>0</v>
      </c>
    </row>
    <row r="34" spans="1:9" s="1" customFormat="1" ht="18" customHeight="1" x14ac:dyDescent="0.25">
      <c r="A34" s="114" t="s">
        <v>143</v>
      </c>
      <c r="B34" s="15"/>
      <c r="C34" s="42" t="s">
        <v>31</v>
      </c>
      <c r="D34" s="73">
        <v>1</v>
      </c>
      <c r="E34" s="14" t="s">
        <v>6</v>
      </c>
      <c r="F34" s="149">
        <v>0</v>
      </c>
      <c r="G34" s="50">
        <f>D34*F34</f>
        <v>0</v>
      </c>
      <c r="H34" s="124">
        <f>CEILING(G34*1.21,1)</f>
        <v>0</v>
      </c>
    </row>
    <row r="35" spans="1:9" s="1" customFormat="1" ht="18" customHeight="1" x14ac:dyDescent="0.25">
      <c r="A35" s="114" t="s">
        <v>144</v>
      </c>
      <c r="B35" s="15"/>
      <c r="C35" s="79" t="s">
        <v>148</v>
      </c>
      <c r="D35" s="73">
        <v>1</v>
      </c>
      <c r="E35" s="14" t="s">
        <v>6</v>
      </c>
      <c r="F35" s="149">
        <v>0</v>
      </c>
      <c r="G35" s="50">
        <f t="shared" ref="G35:G36" si="5">D35*F35</f>
        <v>0</v>
      </c>
      <c r="H35" s="124">
        <f t="shared" ref="H35:H36" si="6">CEILING(G35*1.21,1)</f>
        <v>0</v>
      </c>
    </row>
    <row r="36" spans="1:9" s="1" customFormat="1" ht="29.25" customHeight="1" x14ac:dyDescent="0.25">
      <c r="A36" s="114" t="s">
        <v>145</v>
      </c>
      <c r="B36" s="15"/>
      <c r="C36" s="79" t="s">
        <v>66</v>
      </c>
      <c r="D36" s="73">
        <v>1</v>
      </c>
      <c r="E36" s="14" t="s">
        <v>6</v>
      </c>
      <c r="F36" s="149">
        <v>0</v>
      </c>
      <c r="G36" s="50">
        <f t="shared" si="5"/>
        <v>0</v>
      </c>
      <c r="H36" s="124">
        <f t="shared" si="6"/>
        <v>0</v>
      </c>
    </row>
    <row r="37" spans="1:9" s="1" customFormat="1" ht="18" customHeight="1" x14ac:dyDescent="0.25">
      <c r="A37" s="114" t="s">
        <v>146</v>
      </c>
      <c r="B37" s="17"/>
      <c r="C37" s="43" t="s">
        <v>10</v>
      </c>
      <c r="D37" s="74">
        <v>1</v>
      </c>
      <c r="E37" s="14" t="s">
        <v>6</v>
      </c>
      <c r="F37" s="149">
        <v>0</v>
      </c>
      <c r="G37" s="50">
        <f>D37*F37</f>
        <v>0</v>
      </c>
      <c r="H37" s="108">
        <f>CEILING(G37*1.21,1)</f>
        <v>0</v>
      </c>
    </row>
    <row r="38" spans="1:9" s="1" customFormat="1" ht="18" customHeight="1" thickBot="1" x14ac:dyDescent="0.3">
      <c r="A38" s="125"/>
      <c r="B38" s="29"/>
      <c r="C38" s="44" t="s">
        <v>30</v>
      </c>
      <c r="D38" s="72"/>
      <c r="E38" s="31"/>
      <c r="F38" s="51"/>
      <c r="G38" s="52">
        <f>SUM(G33:G37)</f>
        <v>0</v>
      </c>
      <c r="H38" s="126">
        <f>SUM(H33:H37)</f>
        <v>0</v>
      </c>
    </row>
    <row r="39" spans="1:9" s="1" customFormat="1" ht="18" customHeight="1" thickTop="1" x14ac:dyDescent="0.25">
      <c r="A39" s="115"/>
      <c r="B39" s="184" t="s">
        <v>58</v>
      </c>
      <c r="C39" s="185"/>
      <c r="D39" s="185"/>
      <c r="E39" s="185"/>
      <c r="F39" s="185"/>
      <c r="G39" s="185"/>
      <c r="H39" s="192"/>
      <c r="I39"/>
    </row>
    <row r="40" spans="1:9" ht="18.75" x14ac:dyDescent="0.3">
      <c r="A40" s="61"/>
      <c r="B40" s="187" t="s">
        <v>7</v>
      </c>
      <c r="C40" s="188"/>
      <c r="D40" s="188"/>
      <c r="E40" s="188"/>
      <c r="F40" s="190">
        <f>G29+G38</f>
        <v>0</v>
      </c>
      <c r="G40" s="191"/>
      <c r="H40" s="116"/>
      <c r="I40" s="2"/>
    </row>
    <row r="41" spans="1:9" ht="18.75" x14ac:dyDescent="0.3">
      <c r="A41" s="63"/>
      <c r="B41" s="171" t="s">
        <v>8</v>
      </c>
      <c r="C41" s="172"/>
      <c r="D41" s="172"/>
      <c r="E41" s="172"/>
      <c r="F41" s="174">
        <f>CEILING(F40*0.21,1)</f>
        <v>0</v>
      </c>
      <c r="G41" s="175"/>
      <c r="H41" s="116"/>
      <c r="I41" s="2"/>
    </row>
    <row r="42" spans="1:9" ht="19.5" thickBot="1" x14ac:dyDescent="0.35">
      <c r="A42" s="117"/>
      <c r="B42" s="203" t="s">
        <v>9</v>
      </c>
      <c r="C42" s="204"/>
      <c r="D42" s="204"/>
      <c r="E42" s="204"/>
      <c r="F42" s="205">
        <f>CEILING(SUM(F40+F41),1)</f>
        <v>0</v>
      </c>
      <c r="G42" s="206"/>
      <c r="H42" s="118"/>
      <c r="I42" s="2"/>
    </row>
    <row r="45" spans="1:9" x14ac:dyDescent="0.25">
      <c r="A45" s="207"/>
      <c r="B45" s="207"/>
      <c r="C45" s="207"/>
      <c r="D45" s="207"/>
      <c r="E45" s="207"/>
      <c r="F45" s="207"/>
      <c r="G45" s="207"/>
      <c r="H45" s="207"/>
    </row>
  </sheetData>
  <protectedRanges>
    <protectedRange sqref="F6:F28" name="Oblast1_1"/>
  </protectedRanges>
  <mergeCells count="15">
    <mergeCell ref="B42:E42"/>
    <mergeCell ref="F42:G42"/>
    <mergeCell ref="A45:H45"/>
    <mergeCell ref="A32:C32"/>
    <mergeCell ref="B39:H39"/>
    <mergeCell ref="B40:E40"/>
    <mergeCell ref="F40:G40"/>
    <mergeCell ref="B41:E41"/>
    <mergeCell ref="F41:G41"/>
    <mergeCell ref="A1:H1"/>
    <mergeCell ref="A30:H31"/>
    <mergeCell ref="D2:H2"/>
    <mergeCell ref="F3:H3"/>
    <mergeCell ref="C5:H5"/>
    <mergeCell ref="B29:C29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85" workbookViewId="0">
      <selection activeCell="F6" sqref="F6"/>
    </sheetView>
  </sheetViews>
  <sheetFormatPr defaultRowHeight="15" x14ac:dyDescent="0.25"/>
  <cols>
    <col min="1" max="1" width="4.28515625" customWidth="1"/>
    <col min="2" max="2" width="22.140625" customWidth="1"/>
    <col min="3" max="3" width="73.7109375" customWidth="1"/>
    <col min="4" max="4" width="10" customWidth="1"/>
    <col min="5" max="5" width="4.28515625" customWidth="1"/>
    <col min="6" max="6" width="15.85546875" style="86" customWidth="1"/>
    <col min="7" max="7" width="15.7109375" style="86" customWidth="1"/>
    <col min="8" max="8" width="14.42578125" style="86" bestFit="1" customWidth="1"/>
  </cols>
  <sheetData>
    <row r="1" spans="1:11" ht="26.25" customHeight="1" thickBot="1" x14ac:dyDescent="0.4">
      <c r="A1" s="200" t="s">
        <v>40</v>
      </c>
      <c r="B1" s="201"/>
      <c r="C1" s="201"/>
      <c r="D1" s="201"/>
      <c r="E1" s="201"/>
      <c r="F1" s="201"/>
      <c r="G1" s="201"/>
      <c r="H1" s="202"/>
      <c r="I1" s="3"/>
    </row>
    <row r="2" spans="1:11" ht="36.75" customHeight="1" x14ac:dyDescent="0.35">
      <c r="A2" s="6"/>
      <c r="B2" s="7"/>
      <c r="C2" s="5"/>
      <c r="D2" s="196" t="s">
        <v>43</v>
      </c>
      <c r="E2" s="196"/>
      <c r="F2" s="196"/>
      <c r="G2" s="196"/>
      <c r="H2" s="197"/>
      <c r="I2" s="3"/>
    </row>
    <row r="3" spans="1:11" ht="21.75" thickBot="1" x14ac:dyDescent="0.4">
      <c r="A3" s="103"/>
      <c r="B3" s="68"/>
      <c r="C3" s="11"/>
      <c r="D3" s="68"/>
      <c r="E3" s="68"/>
      <c r="F3" s="198" t="s">
        <v>42</v>
      </c>
      <c r="G3" s="198"/>
      <c r="H3" s="199"/>
      <c r="I3" s="3"/>
    </row>
    <row r="4" spans="1:11" ht="34.5" customHeight="1" x14ac:dyDescent="0.25">
      <c r="A4" s="104" t="s">
        <v>0</v>
      </c>
      <c r="B4" s="99" t="s">
        <v>18</v>
      </c>
      <c r="C4" s="99" t="s">
        <v>60</v>
      </c>
      <c r="D4" s="101" t="s">
        <v>3</v>
      </c>
      <c r="E4" s="101" t="s">
        <v>2</v>
      </c>
      <c r="F4" s="102" t="s">
        <v>17</v>
      </c>
      <c r="G4" s="102" t="s">
        <v>4</v>
      </c>
      <c r="H4" s="105" t="s">
        <v>5</v>
      </c>
    </row>
    <row r="5" spans="1:11" s="1" customFormat="1" ht="21.75" customHeight="1" x14ac:dyDescent="0.25">
      <c r="A5" s="106"/>
      <c r="B5" s="93"/>
      <c r="C5" s="211" t="s">
        <v>91</v>
      </c>
      <c r="D5" s="211"/>
      <c r="E5" s="211"/>
      <c r="F5" s="211"/>
      <c r="G5" s="211"/>
      <c r="H5" s="212"/>
      <c r="I5"/>
    </row>
    <row r="6" spans="1:11" ht="87" customHeight="1" x14ac:dyDescent="0.25">
      <c r="A6" s="107" t="s">
        <v>119</v>
      </c>
      <c r="B6" s="12"/>
      <c r="C6" s="13" t="s">
        <v>111</v>
      </c>
      <c r="D6" s="69">
        <v>3</v>
      </c>
      <c r="E6" s="14" t="s">
        <v>6</v>
      </c>
      <c r="F6" s="149">
        <v>0</v>
      </c>
      <c r="G6" s="53">
        <f t="shared" ref="G6" si="0">F6*D6</f>
        <v>0</v>
      </c>
      <c r="H6" s="108">
        <f t="shared" ref="H6" si="1">CEILING(G6*1.21,1)</f>
        <v>0</v>
      </c>
    </row>
    <row r="7" spans="1:11" s="1" customFormat="1" ht="21" customHeight="1" x14ac:dyDescent="0.25">
      <c r="A7" s="109"/>
      <c r="B7" s="217" t="s">
        <v>92</v>
      </c>
      <c r="C7" s="217"/>
      <c r="D7" s="94"/>
      <c r="E7" s="94"/>
      <c r="F7" s="95"/>
      <c r="G7" s="96">
        <f>SUM(G6:G6)</f>
        <v>0</v>
      </c>
      <c r="H7" s="110">
        <f>G7*1.21</f>
        <v>0</v>
      </c>
      <c r="I7"/>
      <c r="K7"/>
    </row>
    <row r="8" spans="1:11" s="1" customFormat="1" ht="10.5" customHeight="1" x14ac:dyDescent="0.25">
      <c r="A8" s="193"/>
      <c r="B8" s="194"/>
      <c r="C8" s="194"/>
      <c r="D8" s="194"/>
      <c r="E8" s="194"/>
      <c r="F8" s="194"/>
      <c r="G8" s="194"/>
      <c r="H8" s="195"/>
      <c r="I8"/>
    </row>
    <row r="9" spans="1:11" s="1" customFormat="1" ht="10.5" customHeight="1" x14ac:dyDescent="0.25">
      <c r="A9" s="193"/>
      <c r="B9" s="194"/>
      <c r="C9" s="194"/>
      <c r="D9" s="194"/>
      <c r="E9" s="194"/>
      <c r="F9" s="194"/>
      <c r="G9" s="194"/>
      <c r="H9" s="195"/>
      <c r="I9"/>
    </row>
    <row r="10" spans="1:11" s="1" customFormat="1" ht="18" customHeight="1" x14ac:dyDescent="0.25">
      <c r="A10" s="208" t="s">
        <v>29</v>
      </c>
      <c r="B10" s="209"/>
      <c r="C10" s="209"/>
      <c r="D10" s="111"/>
      <c r="E10" s="92"/>
      <c r="F10" s="112"/>
      <c r="G10" s="112"/>
      <c r="H10" s="113"/>
      <c r="I10"/>
    </row>
    <row r="11" spans="1:11" s="1" customFormat="1" ht="18" customHeight="1" x14ac:dyDescent="0.25">
      <c r="A11" s="114" t="s">
        <v>120</v>
      </c>
      <c r="B11" s="15"/>
      <c r="C11" s="16" t="s">
        <v>149</v>
      </c>
      <c r="D11" s="70">
        <v>1</v>
      </c>
      <c r="E11" s="14" t="s">
        <v>6</v>
      </c>
      <c r="F11" s="149">
        <v>0</v>
      </c>
      <c r="G11" s="50">
        <f>D11*F11</f>
        <v>0</v>
      </c>
      <c r="H11" s="124">
        <f>CEILING(G11*1.21,1)</f>
        <v>0</v>
      </c>
    </row>
    <row r="12" spans="1:11" s="1" customFormat="1" ht="18" customHeight="1" x14ac:dyDescent="0.25">
      <c r="A12" s="107" t="s">
        <v>121</v>
      </c>
      <c r="B12" s="17"/>
      <c r="C12" s="18" t="s">
        <v>10</v>
      </c>
      <c r="D12" s="71">
        <v>1</v>
      </c>
      <c r="E12" s="14" t="s">
        <v>6</v>
      </c>
      <c r="F12" s="149">
        <v>0</v>
      </c>
      <c r="G12" s="50">
        <f>D12*F12</f>
        <v>0</v>
      </c>
      <c r="H12" s="108">
        <f>CEILING(G12*1.21,1)</f>
        <v>0</v>
      </c>
      <c r="I12"/>
    </row>
    <row r="13" spans="1:11" ht="15.75" thickBot="1" x14ac:dyDescent="0.3">
      <c r="A13" s="137"/>
      <c r="B13" s="138"/>
      <c r="C13" s="139" t="s">
        <v>30</v>
      </c>
      <c r="D13" s="82"/>
      <c r="E13" s="83"/>
      <c r="F13" s="84"/>
      <c r="G13" s="85">
        <f>SUM(G11:G12)</f>
        <v>0</v>
      </c>
      <c r="H13" s="140">
        <f>SUM(H11:H12)</f>
        <v>0</v>
      </c>
      <c r="I13" s="141"/>
    </row>
    <row r="14" spans="1:11" ht="19.5" thickTop="1" x14ac:dyDescent="0.3">
      <c r="A14" s="115"/>
      <c r="B14" s="184" t="s">
        <v>93</v>
      </c>
      <c r="C14" s="185"/>
      <c r="D14" s="185"/>
      <c r="E14" s="185"/>
      <c r="F14" s="185"/>
      <c r="G14" s="185"/>
      <c r="H14" s="192"/>
      <c r="I14" s="2"/>
    </row>
    <row r="15" spans="1:11" ht="18.75" x14ac:dyDescent="0.3">
      <c r="A15" s="61"/>
      <c r="B15" s="187" t="s">
        <v>7</v>
      </c>
      <c r="C15" s="188"/>
      <c r="D15" s="188"/>
      <c r="E15" s="188"/>
      <c r="F15" s="190">
        <f>G7+G13</f>
        <v>0</v>
      </c>
      <c r="G15" s="191"/>
      <c r="H15" s="116"/>
    </row>
    <row r="16" spans="1:11" ht="18.75" x14ac:dyDescent="0.3">
      <c r="A16" s="63"/>
      <c r="B16" s="171" t="s">
        <v>8</v>
      </c>
      <c r="C16" s="172"/>
      <c r="D16" s="172"/>
      <c r="E16" s="172"/>
      <c r="F16" s="174">
        <f>CEILING(F15*0.21,1)</f>
        <v>0</v>
      </c>
      <c r="G16" s="175"/>
      <c r="H16" s="116"/>
    </row>
    <row r="17" spans="1:8" ht="19.5" thickBot="1" x14ac:dyDescent="0.35">
      <c r="A17" s="117"/>
      <c r="B17" s="203" t="s">
        <v>9</v>
      </c>
      <c r="C17" s="204"/>
      <c r="D17" s="204"/>
      <c r="E17" s="204"/>
      <c r="F17" s="205">
        <f>CEILING(SUM(F15+F16),1)</f>
        <v>0</v>
      </c>
      <c r="G17" s="206"/>
      <c r="H17" s="118"/>
    </row>
  </sheetData>
  <protectedRanges>
    <protectedRange sqref="F6:F7" name="Oblast1"/>
    <protectedRange sqref="F12:F13" name="Oblast1_1"/>
  </protectedRanges>
  <mergeCells count="14">
    <mergeCell ref="B17:E17"/>
    <mergeCell ref="F17:G17"/>
    <mergeCell ref="A10:C10"/>
    <mergeCell ref="B14:H14"/>
    <mergeCell ref="B15:E15"/>
    <mergeCell ref="F15:G15"/>
    <mergeCell ref="B16:E16"/>
    <mergeCell ref="F16:G16"/>
    <mergeCell ref="A1:H1"/>
    <mergeCell ref="A8:H9"/>
    <mergeCell ref="D2:H2"/>
    <mergeCell ref="F3:H3"/>
    <mergeCell ref="C5:H5"/>
    <mergeCell ref="B7:C7"/>
  </mergeCells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zoomScaleSheetLayoutView="100" workbookViewId="0">
      <selection activeCell="F7" sqref="F7"/>
    </sheetView>
  </sheetViews>
  <sheetFormatPr defaultRowHeight="15" x14ac:dyDescent="0.25"/>
  <cols>
    <col min="1" max="1" width="4.28515625" customWidth="1"/>
    <col min="2" max="2" width="22.140625" customWidth="1"/>
    <col min="3" max="3" width="73.5703125" customWidth="1"/>
    <col min="4" max="4" width="10" customWidth="1"/>
    <col min="5" max="5" width="4.28515625" customWidth="1"/>
    <col min="6" max="8" width="15.7109375" style="86" customWidth="1"/>
    <col min="9" max="9" width="12.140625" customWidth="1"/>
  </cols>
  <sheetData>
    <row r="1" spans="1:13" ht="26.25" customHeight="1" thickBot="1" x14ac:dyDescent="0.4">
      <c r="A1" s="200" t="s">
        <v>41</v>
      </c>
      <c r="B1" s="201"/>
      <c r="C1" s="201"/>
      <c r="D1" s="201"/>
      <c r="E1" s="201"/>
      <c r="F1" s="201"/>
      <c r="G1" s="201"/>
      <c r="H1" s="202"/>
      <c r="I1" s="3"/>
    </row>
    <row r="2" spans="1:13" ht="28.5" customHeight="1" x14ac:dyDescent="0.35">
      <c r="A2" s="6"/>
      <c r="B2" s="7"/>
      <c r="C2" s="5"/>
      <c r="D2" s="196" t="s">
        <v>43</v>
      </c>
      <c r="E2" s="196"/>
      <c r="F2" s="196"/>
      <c r="G2" s="196"/>
      <c r="H2" s="197"/>
      <c r="I2" s="3"/>
    </row>
    <row r="3" spans="1:13" ht="21" x14ac:dyDescent="0.35">
      <c r="A3" s="4"/>
      <c r="B3" s="91"/>
      <c r="C3" s="120"/>
      <c r="D3" s="91"/>
      <c r="E3" s="91"/>
      <c r="F3" s="213" t="s">
        <v>42</v>
      </c>
      <c r="G3" s="213"/>
      <c r="H3" s="214"/>
      <c r="I3" s="3"/>
    </row>
    <row r="4" spans="1:13" ht="21.75" thickBot="1" x14ac:dyDescent="0.4">
      <c r="A4" s="103"/>
      <c r="B4" s="68"/>
      <c r="C4" s="11"/>
      <c r="D4" s="68"/>
      <c r="E4" s="68"/>
      <c r="F4" s="198"/>
      <c r="G4" s="198"/>
      <c r="H4" s="199"/>
      <c r="I4" s="3"/>
    </row>
    <row r="5" spans="1:13" ht="34.5" customHeight="1" x14ac:dyDescent="0.25">
      <c r="A5" s="104" t="s">
        <v>0</v>
      </c>
      <c r="B5" s="99" t="s">
        <v>18</v>
      </c>
      <c r="C5" s="99" t="s">
        <v>1</v>
      </c>
      <c r="D5" s="101" t="s">
        <v>3</v>
      </c>
      <c r="E5" s="101" t="s">
        <v>2</v>
      </c>
      <c r="F5" s="102" t="s">
        <v>17</v>
      </c>
      <c r="G5" s="102" t="s">
        <v>4</v>
      </c>
      <c r="H5" s="105" t="s">
        <v>5</v>
      </c>
    </row>
    <row r="6" spans="1:13" s="1" customFormat="1" ht="21.75" customHeight="1" x14ac:dyDescent="0.25">
      <c r="A6" s="106"/>
      <c r="B6" s="93"/>
      <c r="C6" s="211" t="s">
        <v>83</v>
      </c>
      <c r="D6" s="211"/>
      <c r="E6" s="211"/>
      <c r="F6" s="211"/>
      <c r="G6" s="211"/>
      <c r="H6" s="212"/>
      <c r="I6"/>
      <c r="M6"/>
    </row>
    <row r="7" spans="1:13" ht="93.75" customHeight="1" x14ac:dyDescent="0.25">
      <c r="A7" s="107" t="s">
        <v>119</v>
      </c>
      <c r="B7" s="12"/>
      <c r="C7" s="13" t="s">
        <v>86</v>
      </c>
      <c r="D7" s="69">
        <v>4</v>
      </c>
      <c r="E7" s="14" t="s">
        <v>6</v>
      </c>
      <c r="F7" s="149">
        <v>0</v>
      </c>
      <c r="G7" s="53">
        <f t="shared" ref="G7:G15" si="0">F7*D7</f>
        <v>0</v>
      </c>
      <c r="H7" s="108">
        <f t="shared" ref="H7:H15" si="1">CEILING(G7*1.21,1)</f>
        <v>0</v>
      </c>
    </row>
    <row r="8" spans="1:13" ht="80.25" customHeight="1" x14ac:dyDescent="0.25">
      <c r="A8" s="107" t="s">
        <v>120</v>
      </c>
      <c r="B8" s="12"/>
      <c r="C8" s="13" t="s">
        <v>105</v>
      </c>
      <c r="D8" s="69">
        <v>4</v>
      </c>
      <c r="E8" s="14" t="s">
        <v>6</v>
      </c>
      <c r="F8" s="149">
        <v>0</v>
      </c>
      <c r="G8" s="53">
        <f t="shared" si="0"/>
        <v>0</v>
      </c>
      <c r="H8" s="108">
        <f t="shared" si="1"/>
        <v>0</v>
      </c>
    </row>
    <row r="9" spans="1:13" ht="94.5" customHeight="1" x14ac:dyDescent="0.25">
      <c r="A9" s="107" t="s">
        <v>121</v>
      </c>
      <c r="B9" s="12"/>
      <c r="C9" s="13" t="s">
        <v>87</v>
      </c>
      <c r="D9" s="69">
        <v>4</v>
      </c>
      <c r="E9" s="14" t="s">
        <v>6</v>
      </c>
      <c r="F9" s="149">
        <v>0</v>
      </c>
      <c r="G9" s="53">
        <f>F9*D9</f>
        <v>0</v>
      </c>
      <c r="H9" s="108">
        <f>CEILING(G9*1.21,1)</f>
        <v>0</v>
      </c>
      <c r="K9" s="21"/>
    </row>
    <row r="10" spans="1:13" ht="95.25" customHeight="1" x14ac:dyDescent="0.25">
      <c r="A10" s="107" t="s">
        <v>122</v>
      </c>
      <c r="B10" s="37"/>
      <c r="C10" s="13" t="s">
        <v>88</v>
      </c>
      <c r="D10" s="69">
        <v>4</v>
      </c>
      <c r="E10" s="14" t="s">
        <v>6</v>
      </c>
      <c r="F10" s="149">
        <v>0</v>
      </c>
      <c r="G10" s="53">
        <f t="shared" si="0"/>
        <v>0</v>
      </c>
      <c r="H10" s="108">
        <f t="shared" si="1"/>
        <v>0</v>
      </c>
      <c r="I10" s="36"/>
    </row>
    <row r="11" spans="1:13" ht="62.25" customHeight="1" x14ac:dyDescent="0.25">
      <c r="A11" s="107" t="s">
        <v>123</v>
      </c>
      <c r="B11" s="37"/>
      <c r="C11" s="13" t="s">
        <v>90</v>
      </c>
      <c r="D11" s="69">
        <v>1</v>
      </c>
      <c r="E11" s="14" t="s">
        <v>6</v>
      </c>
      <c r="F11" s="149">
        <v>0</v>
      </c>
      <c r="G11" s="53">
        <f t="shared" si="0"/>
        <v>0</v>
      </c>
      <c r="H11" s="108">
        <f t="shared" si="1"/>
        <v>0</v>
      </c>
      <c r="I11" s="34"/>
    </row>
    <row r="12" spans="1:13" ht="62.25" customHeight="1" x14ac:dyDescent="0.25">
      <c r="A12" s="107" t="s">
        <v>124</v>
      </c>
      <c r="B12" s="37"/>
      <c r="C12" s="13" t="s">
        <v>89</v>
      </c>
      <c r="D12" s="69">
        <v>1</v>
      </c>
      <c r="E12" s="14" t="s">
        <v>6</v>
      </c>
      <c r="F12" s="149">
        <v>0</v>
      </c>
      <c r="G12" s="53">
        <f t="shared" si="0"/>
        <v>0</v>
      </c>
      <c r="H12" s="108">
        <f t="shared" si="1"/>
        <v>0</v>
      </c>
    </row>
    <row r="13" spans="1:13" ht="54" customHeight="1" x14ac:dyDescent="0.25">
      <c r="A13" s="107" t="s">
        <v>125</v>
      </c>
      <c r="B13" s="12"/>
      <c r="C13" s="13" t="s">
        <v>55</v>
      </c>
      <c r="D13" s="69">
        <v>4</v>
      </c>
      <c r="E13" s="14" t="s">
        <v>6</v>
      </c>
      <c r="F13" s="149">
        <v>0</v>
      </c>
      <c r="G13" s="53">
        <f t="shared" si="0"/>
        <v>0</v>
      </c>
      <c r="H13" s="108">
        <f t="shared" si="1"/>
        <v>0</v>
      </c>
      <c r="K13" s="21"/>
    </row>
    <row r="14" spans="1:13" ht="56.25" customHeight="1" x14ac:dyDescent="0.25">
      <c r="A14" s="107" t="s">
        <v>126</v>
      </c>
      <c r="B14" s="12"/>
      <c r="C14" s="13" t="s">
        <v>94</v>
      </c>
      <c r="D14" s="69">
        <v>2</v>
      </c>
      <c r="E14" s="14" t="s">
        <v>6</v>
      </c>
      <c r="F14" s="149">
        <v>0</v>
      </c>
      <c r="G14" s="53">
        <f t="shared" si="0"/>
        <v>0</v>
      </c>
      <c r="H14" s="108">
        <f t="shared" si="1"/>
        <v>0</v>
      </c>
      <c r="I14" s="35"/>
    </row>
    <row r="15" spans="1:13" ht="60.75" customHeight="1" x14ac:dyDescent="0.25">
      <c r="A15" s="107" t="s">
        <v>127</v>
      </c>
      <c r="B15" s="12"/>
      <c r="C15" s="13" t="s">
        <v>95</v>
      </c>
      <c r="D15" s="69">
        <v>4</v>
      </c>
      <c r="E15" s="14" t="s">
        <v>6</v>
      </c>
      <c r="F15" s="149">
        <v>0</v>
      </c>
      <c r="G15" s="53">
        <f t="shared" si="0"/>
        <v>0</v>
      </c>
      <c r="H15" s="108">
        <f t="shared" si="1"/>
        <v>0</v>
      </c>
    </row>
    <row r="16" spans="1:13" ht="94.5" customHeight="1" x14ac:dyDescent="0.25">
      <c r="A16" s="107" t="s">
        <v>128</v>
      </c>
      <c r="B16" s="12"/>
      <c r="C16" s="13" t="s">
        <v>71</v>
      </c>
      <c r="D16" s="69">
        <v>4</v>
      </c>
      <c r="E16" s="14" t="s">
        <v>6</v>
      </c>
      <c r="F16" s="149">
        <v>0</v>
      </c>
      <c r="G16" s="53">
        <f>F16*D16</f>
        <v>0</v>
      </c>
      <c r="H16" s="108">
        <f>CEILING(G16*1.21,1)</f>
        <v>0</v>
      </c>
      <c r="K16" s="21"/>
    </row>
    <row r="17" spans="1:11" ht="39" customHeight="1" x14ac:dyDescent="0.25">
      <c r="A17" s="107" t="s">
        <v>129</v>
      </c>
      <c r="B17" s="12"/>
      <c r="C17" s="13" t="s">
        <v>33</v>
      </c>
      <c r="D17" s="69">
        <v>8</v>
      </c>
      <c r="E17" s="14" t="s">
        <v>6</v>
      </c>
      <c r="F17" s="149">
        <v>0</v>
      </c>
      <c r="G17" s="53">
        <f t="shared" ref="G17:G21" si="2">F17*D17</f>
        <v>0</v>
      </c>
      <c r="H17" s="108">
        <f t="shared" ref="H17:H18" si="3">CEILING(G17*1.21,1)</f>
        <v>0</v>
      </c>
    </row>
    <row r="18" spans="1:11" ht="66.75" customHeight="1" x14ac:dyDescent="0.25">
      <c r="A18" s="107" t="s">
        <v>130</v>
      </c>
      <c r="B18" s="12"/>
      <c r="C18" s="13" t="s">
        <v>150</v>
      </c>
      <c r="D18" s="69">
        <v>1</v>
      </c>
      <c r="E18" s="14" t="s">
        <v>6</v>
      </c>
      <c r="F18" s="149">
        <v>0</v>
      </c>
      <c r="G18" s="53">
        <f t="shared" si="2"/>
        <v>0</v>
      </c>
      <c r="H18" s="108">
        <f t="shared" si="3"/>
        <v>0</v>
      </c>
    </row>
    <row r="19" spans="1:11" ht="63.75" customHeight="1" x14ac:dyDescent="0.25">
      <c r="A19" s="107" t="s">
        <v>131</v>
      </c>
      <c r="B19" s="12"/>
      <c r="C19" s="13" t="s">
        <v>160</v>
      </c>
      <c r="D19" s="69">
        <v>4</v>
      </c>
      <c r="E19" s="14" t="s">
        <v>6</v>
      </c>
      <c r="F19" s="149">
        <v>0</v>
      </c>
      <c r="G19" s="53">
        <f t="shared" si="2"/>
        <v>0</v>
      </c>
      <c r="H19" s="108">
        <f>CEILING(G19*1.21,1)</f>
        <v>0</v>
      </c>
    </row>
    <row r="20" spans="1:11" ht="53.25" customHeight="1" x14ac:dyDescent="0.25">
      <c r="A20" s="107" t="s">
        <v>132</v>
      </c>
      <c r="B20" s="12"/>
      <c r="C20" s="13" t="s">
        <v>161</v>
      </c>
      <c r="D20" s="69">
        <v>4</v>
      </c>
      <c r="E20" s="14"/>
      <c r="F20" s="149">
        <v>0</v>
      </c>
      <c r="G20" s="53">
        <f t="shared" si="2"/>
        <v>0</v>
      </c>
      <c r="H20" s="108">
        <f>CEILING(G20*1.21,1)</f>
        <v>0</v>
      </c>
    </row>
    <row r="21" spans="1:11" ht="63.75" customHeight="1" x14ac:dyDescent="0.25">
      <c r="A21" s="107" t="s">
        <v>133</v>
      </c>
      <c r="B21" s="12"/>
      <c r="C21" s="13" t="s">
        <v>115</v>
      </c>
      <c r="D21" s="69">
        <v>4</v>
      </c>
      <c r="E21" s="14" t="s">
        <v>6</v>
      </c>
      <c r="F21" s="149">
        <v>0</v>
      </c>
      <c r="G21" s="53">
        <f t="shared" si="2"/>
        <v>0</v>
      </c>
      <c r="H21" s="108">
        <f>CEILING(G21*1.21,1)</f>
        <v>0</v>
      </c>
    </row>
    <row r="22" spans="1:11" s="1" customFormat="1" ht="21" customHeight="1" x14ac:dyDescent="0.25">
      <c r="A22" s="109"/>
      <c r="B22" s="210" t="s">
        <v>84</v>
      </c>
      <c r="C22" s="210"/>
      <c r="D22" s="94"/>
      <c r="E22" s="94"/>
      <c r="F22" s="95"/>
      <c r="G22" s="119">
        <f>SUM(G7:G21)</f>
        <v>0</v>
      </c>
      <c r="H22" s="122">
        <f>G22*1.21</f>
        <v>0</v>
      </c>
      <c r="I22"/>
    </row>
    <row r="23" spans="1:11" s="1" customFormat="1" ht="10.5" customHeight="1" x14ac:dyDescent="0.25">
      <c r="A23" s="193"/>
      <c r="B23" s="194"/>
      <c r="C23" s="194"/>
      <c r="D23" s="194"/>
      <c r="E23" s="194"/>
      <c r="F23" s="194"/>
      <c r="G23" s="194"/>
      <c r="H23" s="195"/>
      <c r="I23"/>
      <c r="K23"/>
    </row>
    <row r="24" spans="1:11" s="1" customFormat="1" ht="10.5" customHeight="1" x14ac:dyDescent="0.25">
      <c r="A24" s="193"/>
      <c r="B24" s="194"/>
      <c r="C24" s="194"/>
      <c r="D24" s="194"/>
      <c r="E24" s="194"/>
      <c r="F24" s="194"/>
      <c r="G24" s="194"/>
      <c r="H24" s="195"/>
      <c r="I24"/>
    </row>
    <row r="25" spans="1:11" s="1" customFormat="1" ht="18" customHeight="1" x14ac:dyDescent="0.25">
      <c r="A25" s="208" t="s">
        <v>29</v>
      </c>
      <c r="B25" s="209"/>
      <c r="C25" s="209"/>
      <c r="D25"/>
      <c r="E25"/>
      <c r="F25" s="86"/>
      <c r="G25" s="86"/>
      <c r="H25" s="123"/>
      <c r="I25"/>
    </row>
    <row r="26" spans="1:11" s="1" customFormat="1" ht="18" customHeight="1" x14ac:dyDescent="0.25">
      <c r="A26" s="114" t="s">
        <v>134</v>
      </c>
      <c r="B26" s="28"/>
      <c r="C26" s="18" t="s">
        <v>149</v>
      </c>
      <c r="D26" s="71">
        <v>1</v>
      </c>
      <c r="E26" s="14" t="s">
        <v>6</v>
      </c>
      <c r="F26" s="150">
        <v>0</v>
      </c>
      <c r="G26" s="54">
        <f>D26*F26</f>
        <v>0</v>
      </c>
      <c r="H26" s="142">
        <f>CEILING(G26*1.21,1)</f>
        <v>0</v>
      </c>
    </row>
    <row r="27" spans="1:11" s="1" customFormat="1" ht="18" customHeight="1" x14ac:dyDescent="0.25">
      <c r="A27" s="114" t="s">
        <v>135</v>
      </c>
      <c r="B27" s="28"/>
      <c r="C27" s="18" t="s">
        <v>10</v>
      </c>
      <c r="D27" s="71">
        <v>1</v>
      </c>
      <c r="E27" s="14" t="s">
        <v>6</v>
      </c>
      <c r="F27" s="150">
        <v>0</v>
      </c>
      <c r="G27" s="54">
        <f>D27*F27</f>
        <v>0</v>
      </c>
      <c r="H27" s="142">
        <f>CEILING(G27*1.21,1)</f>
        <v>0</v>
      </c>
    </row>
    <row r="28" spans="1:11" ht="19.5" thickBot="1" x14ac:dyDescent="0.35">
      <c r="A28" s="125"/>
      <c r="B28" s="29"/>
      <c r="C28" s="30" t="s">
        <v>30</v>
      </c>
      <c r="D28" s="72"/>
      <c r="E28" s="31"/>
      <c r="F28" s="51"/>
      <c r="G28" s="55">
        <f>SUM(G26:G27)</f>
        <v>0</v>
      </c>
      <c r="H28" s="143">
        <f>SUM(H26:H26)</f>
        <v>0</v>
      </c>
      <c r="I28" s="2"/>
    </row>
    <row r="29" spans="1:11" ht="19.5" thickTop="1" x14ac:dyDescent="0.3">
      <c r="A29" s="115"/>
      <c r="B29" s="184" t="s">
        <v>85</v>
      </c>
      <c r="C29" s="185"/>
      <c r="D29" s="185"/>
      <c r="E29" s="185"/>
      <c r="F29" s="185"/>
      <c r="G29" s="185"/>
      <c r="H29" s="192"/>
      <c r="I29" s="2"/>
    </row>
    <row r="30" spans="1:11" ht="18.75" x14ac:dyDescent="0.3">
      <c r="A30" s="61"/>
      <c r="B30" s="187" t="s">
        <v>7</v>
      </c>
      <c r="C30" s="188"/>
      <c r="D30" s="188"/>
      <c r="E30" s="188"/>
      <c r="F30" s="190">
        <f>G22+G28</f>
        <v>0</v>
      </c>
      <c r="G30" s="191"/>
      <c r="H30" s="116"/>
    </row>
    <row r="31" spans="1:11" ht="18.75" x14ac:dyDescent="0.3">
      <c r="A31" s="63"/>
      <c r="B31" s="171" t="s">
        <v>8</v>
      </c>
      <c r="C31" s="172"/>
      <c r="D31" s="172"/>
      <c r="E31" s="172"/>
      <c r="F31" s="174">
        <f>CEILING(F30*0.21,1)</f>
        <v>0</v>
      </c>
      <c r="G31" s="175"/>
      <c r="H31" s="116"/>
    </row>
    <row r="32" spans="1:11" ht="19.5" thickBot="1" x14ac:dyDescent="0.35">
      <c r="A32" s="117"/>
      <c r="B32" s="203" t="s">
        <v>9</v>
      </c>
      <c r="C32" s="204"/>
      <c r="D32" s="204"/>
      <c r="E32" s="204"/>
      <c r="F32" s="205">
        <f>CEILING(SUM(F30+F31),1)</f>
        <v>0</v>
      </c>
      <c r="G32" s="206"/>
      <c r="H32" s="118"/>
    </row>
  </sheetData>
  <protectedRanges>
    <protectedRange sqref="F7:F22" name="Oblast1"/>
    <protectedRange sqref="F28" name="Oblast1_1"/>
  </protectedRanges>
  <mergeCells count="15">
    <mergeCell ref="B32:E32"/>
    <mergeCell ref="F32:G32"/>
    <mergeCell ref="A23:H24"/>
    <mergeCell ref="A25:C25"/>
    <mergeCell ref="B29:H29"/>
    <mergeCell ref="B30:E30"/>
    <mergeCell ref="F30:G30"/>
    <mergeCell ref="B31:E31"/>
    <mergeCell ref="F31:G31"/>
    <mergeCell ref="A1:H1"/>
    <mergeCell ref="B22:C22"/>
    <mergeCell ref="D2:H2"/>
    <mergeCell ref="F3:H3"/>
    <mergeCell ref="F4:H4"/>
    <mergeCell ref="C6:H6"/>
  </mergeCells>
  <phoneticPr fontId="16" type="noConversion"/>
  <pageMargins left="0.7" right="0.81281250000000005" top="0.90666666666666662" bottom="0.87124999999999997" header="0.3" footer="0.3"/>
  <pageSetup paperSize="9" scale="53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Rekapitulace</vt:lpstr>
      <vt:lpstr>202 PC učebna</vt:lpstr>
      <vt:lpstr>203 kmenová učebna</vt:lpstr>
      <vt:lpstr>204 kmenová učebna</vt:lpstr>
      <vt:lpstr>214 Denní místnost - kuchyňka</vt:lpstr>
      <vt:lpstr>205 jazyková učebna</vt:lpstr>
      <vt:lpstr>206 sklad</vt:lpstr>
      <vt:lpstr>215 kabinet</vt:lpstr>
      <vt:lpstr>'202 PC učebna'!Oblast_tisku</vt:lpstr>
      <vt:lpstr>'203 kmenová učebna'!Oblast_tisku</vt:lpstr>
      <vt:lpstr>'204 kmenová učebna'!Oblast_tisku</vt:lpstr>
      <vt:lpstr>'205 jazyková učebna'!Oblast_tisku</vt:lpstr>
      <vt:lpstr>'206 sklad'!Oblast_tisku</vt:lpstr>
      <vt:lpstr>'214 Denní místnost - kuchyňka'!Oblast_tisku</vt:lpstr>
      <vt:lpstr>'215 kabinet'!Oblast_tisku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Hynčicová</dc:creator>
  <cp:lastModifiedBy>Dockalova Hana</cp:lastModifiedBy>
  <cp:lastPrinted>2023-06-09T14:04:23Z</cp:lastPrinted>
  <dcterms:created xsi:type="dcterms:W3CDTF">2021-05-26T11:55:28Z</dcterms:created>
  <dcterms:modified xsi:type="dcterms:W3CDTF">2023-06-14T15:37:55Z</dcterms:modified>
</cp:coreProperties>
</file>