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REALIZOVANÉ PROJEKTY\2023\ČESKÝ BROD\BOURÁNÍ V AREÁLU ZZN\DZS\"/>
    </mc:Choice>
  </mc:AlternateContent>
  <xr:revisionPtr revIDLastSave="0" documentId="8_{497821F8-2733-4498-872D-EBE45281B34F}" xr6:coauthVersionLast="47" xr6:coauthVersionMax="47" xr10:uidLastSave="{00000000-0000-0000-0000-000000000000}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51" i="12"/>
  <c r="AC51" i="12"/>
  <c r="AD51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U9" i="12"/>
  <c r="U8" i="12" s="1"/>
  <c r="G12" i="12"/>
  <c r="O12" i="12"/>
  <c r="G13" i="12"/>
  <c r="I13" i="12"/>
  <c r="I12" i="12" s="1"/>
  <c r="K13" i="12"/>
  <c r="M13" i="12"/>
  <c r="O13" i="12"/>
  <c r="Q13" i="12"/>
  <c r="Q12" i="12" s="1"/>
  <c r="U13" i="12"/>
  <c r="G15" i="12"/>
  <c r="M15" i="12" s="1"/>
  <c r="I15" i="12"/>
  <c r="K15" i="12"/>
  <c r="K12" i="12" s="1"/>
  <c r="O15" i="12"/>
  <c r="Q15" i="12"/>
  <c r="U15" i="12"/>
  <c r="U12" i="12" s="1"/>
  <c r="G17" i="12"/>
  <c r="I17" i="12"/>
  <c r="K17" i="12"/>
  <c r="M17" i="12"/>
  <c r="O17" i="12"/>
  <c r="Q17" i="12"/>
  <c r="U17" i="12"/>
  <c r="G21" i="12"/>
  <c r="I21" i="12"/>
  <c r="I20" i="12" s="1"/>
  <c r="K21" i="12"/>
  <c r="M21" i="12"/>
  <c r="O21" i="12"/>
  <c r="Q21" i="12"/>
  <c r="Q20" i="12" s="1"/>
  <c r="U21" i="12"/>
  <c r="G25" i="12"/>
  <c r="M25" i="12" s="1"/>
  <c r="I25" i="12"/>
  <c r="K25" i="12"/>
  <c r="K20" i="12" s="1"/>
  <c r="O25" i="12"/>
  <c r="Q25" i="12"/>
  <c r="U25" i="12"/>
  <c r="U20" i="12" s="1"/>
  <c r="G26" i="12"/>
  <c r="I26" i="12"/>
  <c r="K26" i="12"/>
  <c r="M26" i="12"/>
  <c r="O26" i="12"/>
  <c r="Q26" i="12"/>
  <c r="U26" i="12"/>
  <c r="G28" i="12"/>
  <c r="M28" i="12" s="1"/>
  <c r="I28" i="12"/>
  <c r="K28" i="12"/>
  <c r="O28" i="12"/>
  <c r="O20" i="12" s="1"/>
  <c r="Q28" i="12"/>
  <c r="U28" i="12"/>
  <c r="G29" i="12"/>
  <c r="I29" i="12"/>
  <c r="K29" i="12"/>
  <c r="M29" i="12"/>
  <c r="O29" i="12"/>
  <c r="Q29" i="12"/>
  <c r="U29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4" i="12"/>
  <c r="G35" i="12"/>
  <c r="I35" i="12"/>
  <c r="I34" i="12" s="1"/>
  <c r="K35" i="12"/>
  <c r="M35" i="12"/>
  <c r="O35" i="12"/>
  <c r="Q35" i="12"/>
  <c r="Q34" i="12" s="1"/>
  <c r="U35" i="12"/>
  <c r="G38" i="12"/>
  <c r="M38" i="12" s="1"/>
  <c r="I38" i="12"/>
  <c r="K38" i="12"/>
  <c r="K34" i="12" s="1"/>
  <c r="O38" i="12"/>
  <c r="Q38" i="12"/>
  <c r="U38" i="12"/>
  <c r="U34" i="12" s="1"/>
  <c r="G40" i="12"/>
  <c r="I40" i="12"/>
  <c r="K40" i="12"/>
  <c r="M40" i="12"/>
  <c r="O40" i="12"/>
  <c r="Q40" i="12"/>
  <c r="U40" i="12"/>
  <c r="G45" i="12"/>
  <c r="M45" i="12" s="1"/>
  <c r="I45" i="12"/>
  <c r="K45" i="12"/>
  <c r="O45" i="12"/>
  <c r="O34" i="12" s="1"/>
  <c r="Q45" i="12"/>
  <c r="U45" i="12"/>
  <c r="G46" i="12"/>
  <c r="I46" i="12"/>
  <c r="K46" i="12"/>
  <c r="M46" i="12"/>
  <c r="O46" i="12"/>
  <c r="Q46" i="12"/>
  <c r="U46" i="12"/>
  <c r="G47" i="12"/>
  <c r="K47" i="12"/>
  <c r="O47" i="12"/>
  <c r="U47" i="12"/>
  <c r="G48" i="12"/>
  <c r="I48" i="12"/>
  <c r="I47" i="12" s="1"/>
  <c r="K48" i="12"/>
  <c r="M48" i="12"/>
  <c r="M47" i="12" s="1"/>
  <c r="O48" i="12"/>
  <c r="Q48" i="12"/>
  <c r="Q47" i="12" s="1"/>
  <c r="U48" i="12"/>
  <c r="I20" i="1"/>
  <c r="I19" i="1"/>
  <c r="I18" i="1"/>
  <c r="I17" i="1"/>
  <c r="I16" i="1"/>
  <c r="I52" i="1"/>
  <c r="G27" i="1"/>
  <c r="G25" i="1"/>
  <c r="G26" i="1" s="1"/>
  <c r="G23" i="1"/>
  <c r="F40" i="1"/>
  <c r="G40" i="1"/>
  <c r="G28" i="1" s="1"/>
  <c r="H40" i="1"/>
  <c r="I40" i="1"/>
  <c r="J39" i="1" s="1"/>
  <c r="J40" i="1"/>
  <c r="J28" i="1"/>
  <c r="J26" i="1"/>
  <c r="G38" i="1"/>
  <c r="F38" i="1"/>
  <c r="J23" i="1"/>
  <c r="J24" i="1"/>
  <c r="J25" i="1"/>
  <c r="J27" i="1"/>
  <c r="E24" i="1"/>
  <c r="E26" i="1"/>
  <c r="H39" i="1" l="1"/>
  <c r="I39" i="1" s="1"/>
  <c r="G24" i="1"/>
  <c r="G29" i="1" s="1"/>
  <c r="M12" i="12"/>
  <c r="M20" i="12"/>
  <c r="M34" i="12"/>
  <c r="G20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<sst xmlns="http://schemas.openxmlformats.org/spreadsheetml/2006/main" count="263" uniqueCount="164">
  <si>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</si>
  <si>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</si>
  <si>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</si>
  <si>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</si>
  <si>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</si>
  <si>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</si>
  <si>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</si>
  <si>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</si>
  <si>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</si>
  <si>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</si>
  <si>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</si>
  <si>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</si>
  <si>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</si>
  <si>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</si>
  <si>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</si>
  <si>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</si>
  <si>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</si>
  <si>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</si>
  <si>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</si>
  <si>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</si>
  <si>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</si>
  <si>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</si>
  <si>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</si>
  <si>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</si>
  <si>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</si>
  <si>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</si>
  <si>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</si>
  <si>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</si>
  <si>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</si>
  <si>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</si>
  <si>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</si>
  <si>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</si>
  <si>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</si>
  <si>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</si>
  <si>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</si>
  <si>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</si>
  <si>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</si>
  <si>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</si>
  <si>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</si>
  <si>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</si>
  <si>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</si>
  <si>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</si>
  <si>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areál ZZN Český Brod</t>
  </si>
  <si>
    <t>Rozpočet:</t>
  </si>
  <si>
    <t>Misto</t>
  </si>
  <si>
    <t>ing. Martin Škorpík</t>
  </si>
  <si>
    <t>Odstranění staveb v areálu ZZN Český Brod</t>
  </si>
  <si>
    <t>Město Český Brod</t>
  </si>
  <si>
    <t>Husovo náměstí 70</t>
  </si>
  <si>
    <t>Český Brod</t>
  </si>
  <si>
    <t>28201</t>
  </si>
  <si>
    <t>00235334</t>
  </si>
  <si>
    <t>Rozpočet</t>
  </si>
  <si>
    <t>Celkem za stavbu</t>
  </si>
  <si>
    <t>CZK</t>
  </si>
  <si>
    <t>Rekapitulace dílů</t>
  </si>
  <si>
    <t>Typ dílu</t>
  </si>
  <si>
    <t>5</t>
  </si>
  <si>
    <t>Komunikace</t>
  </si>
  <si>
    <t>96</t>
  </si>
  <si>
    <t>Bourání konstrukcí</t>
  </si>
  <si>
    <t>97</t>
  </si>
  <si>
    <t>Odvoz suti</t>
  </si>
  <si>
    <t>98</t>
  </si>
  <si>
    <t>Demolice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</si>
  <si>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</si>
  <si>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</si>
  <si>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</si>
  <si>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</si>
  <si>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</si>
  <si>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</si>
  <si>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</si>
  <si>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</si>
  <si>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</si>
  <si>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</si>
  <si>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</si>
  <si>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</si>
  <si>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</si>
  <si>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</si>
  <si>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</si>
  <si>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</si>
  <si>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</si>
  <si>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</si>
  <si>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</si>
  <si>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</si>
  <si>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</si>
  <si>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</si>
  <si>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</si>
  <si>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</si>
  <si>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</si>
  <si>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</si>
  <si>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</si>
  <si>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</si>
  <si>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</si>
  <si>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</si>
  <si>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</si>
  <si>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564831111R00</t>
  </si>
  <si>
    <t>Podklad ze štěrkodrti po zhutnění tloušťky 10 cm</t>
  </si>
  <si>
    <t>m2</t>
  </si>
  <si>
    <t>POL1_0</t>
  </si>
  <si>
    <t>SO 03 základ pod stroje:12*6,7</t>
  </si>
  <si>
    <t>VV</t>
  </si>
  <si>
    <t>SO 04 - přístavek:10,4</t>
  </si>
  <si>
    <t>961055111R00</t>
  </si>
  <si>
    <t>Bourání základů železobetonových</t>
  </si>
  <si>
    <t>m3</t>
  </si>
  <si>
    <t>SO 03 - základ pod stroje:12*6,7*0,6+4,99*2,35*0,24</t>
  </si>
  <si>
    <t>723150805R00</t>
  </si>
  <si>
    <t>Demontáž potrubí ocel.hladkého svařovaného D 159</t>
  </si>
  <si>
    <t>m</t>
  </si>
  <si>
    <t>SO 03 - plynové potrubí:0,7+6,9+3+4,5</t>
  </si>
  <si>
    <t>767996804R00</t>
  </si>
  <si>
    <t>Demontáž atypických ocelových konstr. do 500 kg</t>
  </si>
  <si>
    <t>kg</t>
  </si>
  <si>
    <t>SO 03 - základ pod stroje, zábradlí:65</t>
  </si>
  <si>
    <t>SO 04 - ocelová násypka:350</t>
  </si>
  <si>
    <t>979096211R00</t>
  </si>
  <si>
    <t>Drcení stavební suti mobilní drticí jednotkou</t>
  </si>
  <si>
    <t>t</t>
  </si>
  <si>
    <t>beton:122,5</t>
  </si>
  <si>
    <t>betonové tvárnice:113,5</t>
  </si>
  <si>
    <t>beton, cihly:148,5</t>
  </si>
  <si>
    <t>979096205R00</t>
  </si>
  <si>
    <t>Plnění mobilní drticí jednotky stavební sutí</t>
  </si>
  <si>
    <t>979990121R00</t>
  </si>
  <si>
    <t>Poplatek za skládku suti , nerecyklvatelné materiály</t>
  </si>
  <si>
    <t>SO 04:2,5</t>
  </si>
  <si>
    <t>979081111R00</t>
  </si>
  <si>
    <t>Odvoz suti a vybour. hmot na skládku do 1 km</t>
  </si>
  <si>
    <t>979081121R00</t>
  </si>
  <si>
    <t>Příplatek k odvozu za každý další 1 km</t>
  </si>
  <si>
    <t>skládka Radim:2,5*17</t>
  </si>
  <si>
    <t>979082111R00</t>
  </si>
  <si>
    <t>Vnitrostaveništní doprava suti do 10 m</t>
  </si>
  <si>
    <t>979082121R00</t>
  </si>
  <si>
    <t>Příplatek k vnitrost. dopravě suti za dalších 5 m</t>
  </si>
  <si>
    <t>384,5*2</t>
  </si>
  <si>
    <t>981131311R00</t>
  </si>
  <si>
    <t>Demolice hal rozebráním,podíl kons.do 10%, ocelová konstrukce a zdivo</t>
  </si>
  <si>
    <t>SO 01 skladová hala:131*30,72</t>
  </si>
  <si>
    <t>přístavek k hale:8,7*4,85</t>
  </si>
  <si>
    <t>981131311R01</t>
  </si>
  <si>
    <t>Demolice hal rozebráním,, ocelová konstrukce</t>
  </si>
  <si>
    <t>SO 02 OK přístřešku:72,5*10,2</t>
  </si>
  <si>
    <t>981011313R00</t>
  </si>
  <si>
    <t>Demolice budov,zdivo,podíl kce.do 20%,MVC,post.roz</t>
  </si>
  <si>
    <t>SO - 04 přístavek:</t>
  </si>
  <si>
    <t>vyšší část:38,5*5</t>
  </si>
  <si>
    <t>nižší část:20,6*10,79</t>
  </si>
  <si>
    <t>část schodiště:1,4*2,7*2,4</t>
  </si>
  <si>
    <t>981-1</t>
  </si>
  <si>
    <t>Příplatek za výsuvné plošiny</t>
  </si>
  <si>
    <t>kpl</t>
  </si>
  <si>
    <t>981-2</t>
  </si>
  <si>
    <t>Příplatek ze autojeřáb</t>
  </si>
  <si>
    <t>998981123R00</t>
  </si>
  <si>
    <t>Přesun hmot demolice postup. rozebíráním v. do 21m</t>
  </si>
  <si>
    <t>26,15+0,087+0,97</t>
  </si>
  <si>
    <t/>
  </si>
  <si>
    <t>SUM</t>
  </si>
  <si>
    <t>POPUZIV</t>
  </si>
  <si>
    <t>END</t>
  </si>
  <si>
    <t>ZADÁNÍ STAVBY PRO VÝBĚR ZHOTOVITELE</t>
  </si>
  <si>
    <t>VYÝKAZ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</si>
</sst>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7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162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44</v>
      </c>
      <c r="C3" s="112"/>
      <c r="D3" s="113" t="s">
        <v>42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43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52</v>
      </c>
      <c r="C39" s="138" t="s">
        <v>46</v>
      </c>
      <c r="D39" s="139"/>
      <c r="E39" s="139"/>
      <c r="F39" s="147">
        <f>'Rozpočet Pol'!AC51</f>
        <v>0</v>
      </c>
      <c r="G39" s="148">
        <f>'Rozpočet Pol'!AD51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Pol'!G12</f>
        <v>0</v>
      </c>
      <c r="J48" s="185"/>
    </row>
    <row r="49" spans="1:10" ht="25.5" customHeight="1" x14ac:dyDescent="0.2">
      <c r="A49" s="163"/>
      <c r="B49" s="166" t="s">
        <v>61</v>
      </c>
      <c r="C49" s="165" t="s">
        <v>62</v>
      </c>
      <c r="D49" s="167"/>
      <c r="E49" s="167"/>
      <c r="F49" s="183" t="s">
        <v>23</v>
      </c>
      <c r="G49" s="184"/>
      <c r="H49" s="184"/>
      <c r="I49" s="185">
        <f>'Rozpočet Pol'!G20</f>
        <v>0</v>
      </c>
      <c r="J49" s="185"/>
    </row>
    <row r="50" spans="1:10" ht="25.5" customHeight="1" x14ac:dyDescent="0.2">
      <c r="A50" s="163"/>
      <c r="B50" s="166" t="s">
        <v>63</v>
      </c>
      <c r="C50" s="165" t="s">
        <v>64</v>
      </c>
      <c r="D50" s="167"/>
      <c r="E50" s="167"/>
      <c r="F50" s="183" t="s">
        <v>23</v>
      </c>
      <c r="G50" s="184"/>
      <c r="H50" s="184"/>
      <c r="I50" s="185">
        <f>'Rozpočet Pol'!G34</f>
        <v>0</v>
      </c>
      <c r="J50" s="185"/>
    </row>
    <row r="51" spans="1:10" ht="25.5" customHeight="1" x14ac:dyDescent="0.2">
      <c r="A51" s="163"/>
      <c r="B51" s="177" t="s">
        <v>65</v>
      </c>
      <c r="C51" s="178" t="s">
        <v>66</v>
      </c>
      <c r="D51" s="179"/>
      <c r="E51" s="179"/>
      <c r="F51" s="186" t="s">
        <v>23</v>
      </c>
      <c r="G51" s="187"/>
      <c r="H51" s="187"/>
      <c r="I51" s="188">
        <f>'Rozpočet Pol'!G47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5" t="s">
        <v>163</v>
      </c>
      <c r="B1" s="195"/>
      <c r="C1" s="195"/>
      <c r="D1" s="195"/>
      <c r="E1" s="195"/>
      <c r="F1" s="195"/>
      <c r="G1" s="195"/>
      <c r="AE1" t="s">
        <v>70</v>
      </c>
    </row>
    <row r="2" spans="1:60" ht="24.95" customHeight="1" x14ac:dyDescent="0.2">
      <c r="A2" s="202" t="s">
        <v>69</v>
      </c>
      <c r="B2" s="196"/>
      <c r="C2" s="197" t="s">
        <v>46</v>
      </c>
      <c r="D2" s="198"/>
      <c r="E2" s="198"/>
      <c r="F2" s="198"/>
      <c r="G2" s="204"/>
      <c r="AE2" t="s">
        <v>71</v>
      </c>
    </row>
    <row r="3" spans="1:60" ht="24.95" customHeight="1" x14ac:dyDescent="0.2">
      <c r="A3" s="203" t="s">
        <v>7</v>
      </c>
      <c r="B3" s="201"/>
      <c r="C3" s="199" t="s">
        <v>42</v>
      </c>
      <c r="D3" s="200"/>
      <c r="E3" s="200"/>
      <c r="F3" s="200"/>
      <c r="G3" s="205"/>
      <c r="AE3" t="s">
        <v>72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73</v>
      </c>
    </row>
    <row r="5" spans="1:60" hidden="1" x14ac:dyDescent="0.2">
      <c r="A5" s="206" t="s">
        <v>74</v>
      </c>
      <c r="B5" s="207"/>
      <c r="C5" s="208"/>
      <c r="D5" s="209"/>
      <c r="E5" s="209"/>
      <c r="F5" s="209"/>
      <c r="G5" s="210"/>
      <c r="AE5" t="s">
        <v>75</v>
      </c>
    </row>
    <row r="7" spans="1:60" ht="38.25" x14ac:dyDescent="0.2">
      <c r="A7" s="215" t="s">
        <v>76</v>
      </c>
      <c r="B7" s="216" t="s">
        <v>77</v>
      </c>
      <c r="C7" s="216" t="s">
        <v>78</v>
      </c>
      <c r="D7" s="215" t="s">
        <v>79</v>
      </c>
      <c r="E7" s="215" t="s">
        <v>80</v>
      </c>
      <c r="F7" s="211" t="s">
        <v>81</v>
      </c>
      <c r="G7" s="234" t="s">
        <v>28</v>
      </c>
      <c r="H7" s="235" t="s">
        <v>29</v>
      </c>
      <c r="I7" s="235" t="s">
        <v>82</v>
      </c>
      <c r="J7" s="235" t="s">
        <v>30</v>
      </c>
      <c r="K7" s="235" t="s">
        <v>83</v>
      </c>
      <c r="L7" s="235" t="s">
        <v>84</v>
      </c>
      <c r="M7" s="235" t="s">
        <v>85</v>
      </c>
      <c r="N7" s="235" t="s">
        <v>86</v>
      </c>
      <c r="O7" s="235" t="s">
        <v>87</v>
      </c>
      <c r="P7" s="235" t="s">
        <v>88</v>
      </c>
      <c r="Q7" s="235" t="s">
        <v>89</v>
      </c>
      <c r="R7" s="235" t="s">
        <v>90</v>
      </c>
      <c r="S7" s="235" t="s">
        <v>91</v>
      </c>
      <c r="T7" s="235" t="s">
        <v>92</v>
      </c>
      <c r="U7" s="218" t="s">
        <v>93</v>
      </c>
    </row>
    <row r="8" spans="1:60" x14ac:dyDescent="0.2">
      <c r="A8" s="236" t="s">
        <v>94</v>
      </c>
      <c r="B8" s="237" t="s">
        <v>57</v>
      </c>
      <c r="C8" s="238" t="s">
        <v>58</v>
      </c>
      <c r="D8" s="239"/>
      <c r="E8" s="240"/>
      <c r="F8" s="241"/>
      <c r="G8" s="241">
        <f>SUMIF(AE9:AE11,"&lt;&gt;NOR",G9:G11)</f>
        <v>0</v>
      </c>
      <c r="H8" s="241"/>
      <c r="I8" s="241">
        <f>SUM(I9:I11)</f>
        <v>0</v>
      </c>
      <c r="J8" s="241"/>
      <c r="K8" s="241">
        <f>SUM(K9:K11)</f>
        <v>0</v>
      </c>
      <c r="L8" s="241"/>
      <c r="M8" s="241">
        <f>SUM(M9:M11)</f>
        <v>0</v>
      </c>
      <c r="N8" s="217"/>
      <c r="O8" s="217">
        <f>SUM(O9:O11)</f>
        <v>26.150400000000001</v>
      </c>
      <c r="P8" s="217"/>
      <c r="Q8" s="217">
        <f>SUM(Q9:Q11)</f>
        <v>0</v>
      </c>
      <c r="R8" s="217"/>
      <c r="S8" s="217"/>
      <c r="T8" s="236"/>
      <c r="U8" s="217">
        <f>SUM(U9:U11)</f>
        <v>2.09</v>
      </c>
      <c r="AE8" t="s">
        <v>95</v>
      </c>
    </row>
    <row r="9" spans="1:60" outlineLevel="1" x14ac:dyDescent="0.2">
      <c r="A9" s="213">
        <v>1</v>
      </c>
      <c r="B9" s="219" t="s">
        <v>96</v>
      </c>
      <c r="C9" s="263" t="s">
        <v>97</v>
      </c>
      <c r="D9" s="221" t="s">
        <v>98</v>
      </c>
      <c r="E9" s="228">
        <v>90.8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0.28799999999999998</v>
      </c>
      <c r="O9" s="222">
        <f>ROUND(E9*N9,5)</f>
        <v>26.150400000000001</v>
      </c>
      <c r="P9" s="222">
        <v>0</v>
      </c>
      <c r="Q9" s="222">
        <f>ROUND(E9*P9,5)</f>
        <v>0</v>
      </c>
      <c r="R9" s="222"/>
      <c r="S9" s="222"/>
      <c r="T9" s="223">
        <v>2.3E-2</v>
      </c>
      <c r="U9" s="222">
        <f>ROUND(E9*T9,2)</f>
        <v>2.09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4" t="s">
        <v>100</v>
      </c>
      <c r="D10" s="224"/>
      <c r="E10" s="229">
        <v>80.400000000000006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101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19"/>
      <c r="C11" s="264" t="s">
        <v>102</v>
      </c>
      <c r="D11" s="224"/>
      <c r="E11" s="229">
        <v>10.4</v>
      </c>
      <c r="F11" s="232"/>
      <c r="G11" s="232"/>
      <c r="H11" s="232"/>
      <c r="I11" s="232"/>
      <c r="J11" s="232"/>
      <c r="K11" s="232"/>
      <c r="L11" s="232"/>
      <c r="M11" s="232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101</v>
      </c>
      <c r="AF11" s="212">
        <v>0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14" t="s">
        <v>94</v>
      </c>
      <c r="B12" s="220" t="s">
        <v>59</v>
      </c>
      <c r="C12" s="265" t="s">
        <v>60</v>
      </c>
      <c r="D12" s="225"/>
      <c r="E12" s="230"/>
      <c r="F12" s="233"/>
      <c r="G12" s="233">
        <f>SUMIF(AE13:AE19,"&lt;&gt;NOR",G13:G19)</f>
        <v>0</v>
      </c>
      <c r="H12" s="233"/>
      <c r="I12" s="233">
        <f>SUM(I13:I19)</f>
        <v>0</v>
      </c>
      <c r="J12" s="233"/>
      <c r="K12" s="233">
        <f>SUM(K13:K19)</f>
        <v>0</v>
      </c>
      <c r="L12" s="233"/>
      <c r="M12" s="233">
        <f>SUM(M13:M19)</f>
        <v>0</v>
      </c>
      <c r="N12" s="226"/>
      <c r="O12" s="226">
        <f>SUM(O13:O19)</f>
        <v>2.9060000000000002E-2</v>
      </c>
      <c r="P12" s="226"/>
      <c r="Q12" s="226">
        <f>SUM(Q13:Q19)</f>
        <v>123.19431000000002</v>
      </c>
      <c r="R12" s="226"/>
      <c r="S12" s="226"/>
      <c r="T12" s="227"/>
      <c r="U12" s="226">
        <f>SUM(U13:U19)</f>
        <v>695.46</v>
      </c>
      <c r="AE12" t="s">
        <v>95</v>
      </c>
    </row>
    <row r="13" spans="1:60" outlineLevel="1" x14ac:dyDescent="0.2">
      <c r="A13" s="213">
        <v>2</v>
      </c>
      <c r="B13" s="219" t="s">
        <v>103</v>
      </c>
      <c r="C13" s="263" t="s">
        <v>104</v>
      </c>
      <c r="D13" s="221" t="s">
        <v>105</v>
      </c>
      <c r="E13" s="228">
        <v>51.054360000000003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0</v>
      </c>
      <c r="O13" s="222">
        <f>ROUND(E13*N13,5)</f>
        <v>0</v>
      </c>
      <c r="P13" s="222">
        <v>2.4</v>
      </c>
      <c r="Q13" s="222">
        <f>ROUND(E13*P13,5)</f>
        <v>122.53046000000001</v>
      </c>
      <c r="R13" s="222"/>
      <c r="S13" s="222"/>
      <c r="T13" s="223">
        <v>13.301</v>
      </c>
      <c r="U13" s="222">
        <f>ROUND(E13*T13,2)</f>
        <v>679.07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99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19"/>
      <c r="C14" s="264" t="s">
        <v>106</v>
      </c>
      <c r="D14" s="224"/>
      <c r="E14" s="229">
        <v>51.054360000000003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101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3</v>
      </c>
      <c r="B15" s="219" t="s">
        <v>107</v>
      </c>
      <c r="C15" s="263" t="s">
        <v>108</v>
      </c>
      <c r="D15" s="221" t="s">
        <v>109</v>
      </c>
      <c r="E15" s="228">
        <v>15.1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5.5000000000000003E-4</v>
      </c>
      <c r="O15" s="222">
        <f>ROUND(E15*N15,5)</f>
        <v>8.3099999999999997E-3</v>
      </c>
      <c r="P15" s="222">
        <v>1.6480000000000002E-2</v>
      </c>
      <c r="Q15" s="222">
        <f>ROUND(E15*P15,5)</f>
        <v>0.24884999999999999</v>
      </c>
      <c r="R15" s="222"/>
      <c r="S15" s="222"/>
      <c r="T15" s="223">
        <v>6.8000000000000005E-2</v>
      </c>
      <c r="U15" s="222">
        <f>ROUND(E15*T15,2)</f>
        <v>1.03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99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19"/>
      <c r="C16" s="264" t="s">
        <v>110</v>
      </c>
      <c r="D16" s="224"/>
      <c r="E16" s="229">
        <v>15.1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101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4</v>
      </c>
      <c r="B17" s="219" t="s">
        <v>111</v>
      </c>
      <c r="C17" s="263" t="s">
        <v>112</v>
      </c>
      <c r="D17" s="221" t="s">
        <v>113</v>
      </c>
      <c r="E17" s="228">
        <v>415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5.0000000000000002E-5</v>
      </c>
      <c r="O17" s="222">
        <f>ROUND(E17*N17,5)</f>
        <v>2.0750000000000001E-2</v>
      </c>
      <c r="P17" s="222">
        <v>1E-3</v>
      </c>
      <c r="Q17" s="222">
        <f>ROUND(E17*P17,5)</f>
        <v>0.41499999999999998</v>
      </c>
      <c r="R17" s="222"/>
      <c r="S17" s="222"/>
      <c r="T17" s="223">
        <v>3.6999999999999998E-2</v>
      </c>
      <c r="U17" s="222">
        <f>ROUND(E17*T17,2)</f>
        <v>15.36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99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19"/>
      <c r="C18" s="264" t="s">
        <v>114</v>
      </c>
      <c r="D18" s="224"/>
      <c r="E18" s="229">
        <v>65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101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19"/>
      <c r="C19" s="264" t="s">
        <v>115</v>
      </c>
      <c r="D19" s="224"/>
      <c r="E19" s="229">
        <v>350</v>
      </c>
      <c r="F19" s="232"/>
      <c r="G19" s="232"/>
      <c r="H19" s="232"/>
      <c r="I19" s="232"/>
      <c r="J19" s="232"/>
      <c r="K19" s="232"/>
      <c r="L19" s="232"/>
      <c r="M19" s="232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101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14" t="s">
        <v>94</v>
      </c>
      <c r="B20" s="220" t="s">
        <v>61</v>
      </c>
      <c r="C20" s="265" t="s">
        <v>62</v>
      </c>
      <c r="D20" s="225"/>
      <c r="E20" s="230"/>
      <c r="F20" s="233"/>
      <c r="G20" s="233">
        <f>SUMIF(AE21:AE33,"&lt;&gt;NOR",G21:G33)</f>
        <v>0</v>
      </c>
      <c r="H20" s="233"/>
      <c r="I20" s="233">
        <f>SUM(I21:I33)</f>
        <v>0</v>
      </c>
      <c r="J20" s="233"/>
      <c r="K20" s="233">
        <f>SUM(K21:K33)</f>
        <v>0</v>
      </c>
      <c r="L20" s="233"/>
      <c r="M20" s="233">
        <f>SUM(M21:M33)</f>
        <v>0</v>
      </c>
      <c r="N20" s="226"/>
      <c r="O20" s="226">
        <f>SUM(O21:O33)</f>
        <v>0</v>
      </c>
      <c r="P20" s="226"/>
      <c r="Q20" s="226">
        <f>SUM(Q21:Q33)</f>
        <v>0</v>
      </c>
      <c r="R20" s="226"/>
      <c r="S20" s="226"/>
      <c r="T20" s="227"/>
      <c r="U20" s="226">
        <f>SUM(U21:U33)</f>
        <v>461.87</v>
      </c>
      <c r="AE20" t="s">
        <v>95</v>
      </c>
    </row>
    <row r="21" spans="1:60" outlineLevel="1" x14ac:dyDescent="0.2">
      <c r="A21" s="213">
        <v>5</v>
      </c>
      <c r="B21" s="219" t="s">
        <v>116</v>
      </c>
      <c r="C21" s="263" t="s">
        <v>117</v>
      </c>
      <c r="D21" s="221" t="s">
        <v>118</v>
      </c>
      <c r="E21" s="228">
        <v>384.5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99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19"/>
      <c r="C22" s="264" t="s">
        <v>119</v>
      </c>
      <c r="D22" s="224"/>
      <c r="E22" s="229">
        <v>122.5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101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19"/>
      <c r="C23" s="264" t="s">
        <v>120</v>
      </c>
      <c r="D23" s="224"/>
      <c r="E23" s="229">
        <v>113.5</v>
      </c>
      <c r="F23" s="232"/>
      <c r="G23" s="232"/>
      <c r="H23" s="232"/>
      <c r="I23" s="232"/>
      <c r="J23" s="232"/>
      <c r="K23" s="232"/>
      <c r="L23" s="232"/>
      <c r="M23" s="232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101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19"/>
      <c r="C24" s="264" t="s">
        <v>121</v>
      </c>
      <c r="D24" s="224"/>
      <c r="E24" s="229">
        <v>148.5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101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6</v>
      </c>
      <c r="B25" s="219" t="s">
        <v>122</v>
      </c>
      <c r="C25" s="263" t="s">
        <v>123</v>
      </c>
      <c r="D25" s="221" t="s">
        <v>118</v>
      </c>
      <c r="E25" s="228">
        <v>384.5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4.5999999999999999E-2</v>
      </c>
      <c r="U25" s="222">
        <f>ROUND(E25*T25,2)</f>
        <v>17.690000000000001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99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7</v>
      </c>
      <c r="B26" s="219" t="s">
        <v>124</v>
      </c>
      <c r="C26" s="263" t="s">
        <v>125</v>
      </c>
      <c r="D26" s="221" t="s">
        <v>118</v>
      </c>
      <c r="E26" s="228">
        <v>2.5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99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19"/>
      <c r="C27" s="264" t="s">
        <v>126</v>
      </c>
      <c r="D27" s="224"/>
      <c r="E27" s="229">
        <v>2.5</v>
      </c>
      <c r="F27" s="232"/>
      <c r="G27" s="232"/>
      <c r="H27" s="232"/>
      <c r="I27" s="232"/>
      <c r="J27" s="232"/>
      <c r="K27" s="232"/>
      <c r="L27" s="232"/>
      <c r="M27" s="232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101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8</v>
      </c>
      <c r="B28" s="219" t="s">
        <v>127</v>
      </c>
      <c r="C28" s="263" t="s">
        <v>128</v>
      </c>
      <c r="D28" s="221" t="s">
        <v>118</v>
      </c>
      <c r="E28" s="228">
        <v>2.5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0.49</v>
      </c>
      <c r="U28" s="222">
        <f>ROUND(E28*T28,2)</f>
        <v>1.23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99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9</v>
      </c>
      <c r="B29" s="219" t="s">
        <v>129</v>
      </c>
      <c r="C29" s="263" t="s">
        <v>130</v>
      </c>
      <c r="D29" s="221" t="s">
        <v>118</v>
      </c>
      <c r="E29" s="228">
        <v>42.5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99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19"/>
      <c r="C30" s="264" t="s">
        <v>131</v>
      </c>
      <c r="D30" s="224"/>
      <c r="E30" s="229">
        <v>42.5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101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10</v>
      </c>
      <c r="B31" s="219" t="s">
        <v>132</v>
      </c>
      <c r="C31" s="263" t="s">
        <v>133</v>
      </c>
      <c r="D31" s="221" t="s">
        <v>118</v>
      </c>
      <c r="E31" s="228">
        <v>384.5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0.94199999999999995</v>
      </c>
      <c r="U31" s="222">
        <f>ROUND(E31*T31,2)</f>
        <v>362.2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99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11</v>
      </c>
      <c r="B32" s="219" t="s">
        <v>134</v>
      </c>
      <c r="C32" s="263" t="s">
        <v>135</v>
      </c>
      <c r="D32" s="221" t="s">
        <v>118</v>
      </c>
      <c r="E32" s="228">
        <v>769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0.105</v>
      </c>
      <c r="U32" s="222">
        <f>ROUND(E32*T32,2)</f>
        <v>80.75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99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19"/>
      <c r="C33" s="264" t="s">
        <v>136</v>
      </c>
      <c r="D33" s="224"/>
      <c r="E33" s="229">
        <v>769</v>
      </c>
      <c r="F33" s="232"/>
      <c r="G33" s="232"/>
      <c r="H33" s="232"/>
      <c r="I33" s="232"/>
      <c r="J33" s="232"/>
      <c r="K33" s="232"/>
      <c r="L33" s="232"/>
      <c r="M33" s="232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101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214" t="s">
        <v>94</v>
      </c>
      <c r="B34" s="220" t="s">
        <v>63</v>
      </c>
      <c r="C34" s="265" t="s">
        <v>64</v>
      </c>
      <c r="D34" s="225"/>
      <c r="E34" s="230"/>
      <c r="F34" s="233"/>
      <c r="G34" s="233">
        <f>SUMIF(AE35:AE46,"&lt;&gt;NOR",G35:G46)</f>
        <v>0</v>
      </c>
      <c r="H34" s="233"/>
      <c r="I34" s="233">
        <f>SUM(I35:I46)</f>
        <v>0</v>
      </c>
      <c r="J34" s="233"/>
      <c r="K34" s="233">
        <f>SUM(K35:K46)</f>
        <v>0</v>
      </c>
      <c r="L34" s="233"/>
      <c r="M34" s="233">
        <f>SUM(M35:M46)</f>
        <v>0</v>
      </c>
      <c r="N34" s="226"/>
      <c r="O34" s="226">
        <f>SUM(O35:O46)</f>
        <v>0.97233999999999998</v>
      </c>
      <c r="P34" s="226"/>
      <c r="Q34" s="226">
        <f>SUM(Q35:Q46)</f>
        <v>148.34610000000001</v>
      </c>
      <c r="R34" s="226"/>
      <c r="S34" s="226"/>
      <c r="T34" s="227"/>
      <c r="U34" s="226">
        <f>SUM(U35:U46)</f>
        <v>1464.01</v>
      </c>
      <c r="AE34" t="s">
        <v>95</v>
      </c>
    </row>
    <row r="35" spans="1:60" ht="22.5" outlineLevel="1" x14ac:dyDescent="0.2">
      <c r="A35" s="213">
        <v>12</v>
      </c>
      <c r="B35" s="219" t="s">
        <v>137</v>
      </c>
      <c r="C35" s="263" t="s">
        <v>138</v>
      </c>
      <c r="D35" s="221" t="s">
        <v>105</v>
      </c>
      <c r="E35" s="228">
        <v>4066.5149999999999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1.2999999999999999E-4</v>
      </c>
      <c r="O35" s="222">
        <f>ROUND(E35*N35,5)</f>
        <v>0.52864999999999995</v>
      </c>
      <c r="P35" s="222">
        <v>0</v>
      </c>
      <c r="Q35" s="222">
        <f>ROUND(E35*P35,5)</f>
        <v>0</v>
      </c>
      <c r="R35" s="222"/>
      <c r="S35" s="222"/>
      <c r="T35" s="223">
        <v>0.251</v>
      </c>
      <c r="U35" s="222">
        <f>ROUND(E35*T35,2)</f>
        <v>1020.7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99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19"/>
      <c r="C36" s="264" t="s">
        <v>139</v>
      </c>
      <c r="D36" s="224"/>
      <c r="E36" s="229">
        <v>4024.32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101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19"/>
      <c r="C37" s="264" t="s">
        <v>140</v>
      </c>
      <c r="D37" s="224"/>
      <c r="E37" s="229">
        <v>42.195</v>
      </c>
      <c r="F37" s="232"/>
      <c r="G37" s="232"/>
      <c r="H37" s="232"/>
      <c r="I37" s="232"/>
      <c r="J37" s="232"/>
      <c r="K37" s="232"/>
      <c r="L37" s="232"/>
      <c r="M37" s="232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101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13</v>
      </c>
      <c r="B38" s="219" t="s">
        <v>141</v>
      </c>
      <c r="C38" s="263" t="s">
        <v>142</v>
      </c>
      <c r="D38" s="221" t="s">
        <v>105</v>
      </c>
      <c r="E38" s="228">
        <v>739.5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2">
        <v>1.2999999999999999E-4</v>
      </c>
      <c r="O38" s="222">
        <f>ROUND(E38*N38,5)</f>
        <v>9.6140000000000003E-2</v>
      </c>
      <c r="P38" s="222">
        <v>0</v>
      </c>
      <c r="Q38" s="222">
        <f>ROUND(E38*P38,5)</f>
        <v>0</v>
      </c>
      <c r="R38" s="222"/>
      <c r="S38" s="222"/>
      <c r="T38" s="223">
        <v>0.251</v>
      </c>
      <c r="U38" s="222">
        <f>ROUND(E38*T38,2)</f>
        <v>185.61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99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/>
      <c r="B39" s="219"/>
      <c r="C39" s="264" t="s">
        <v>143</v>
      </c>
      <c r="D39" s="224"/>
      <c r="E39" s="229">
        <v>739.5</v>
      </c>
      <c r="F39" s="232"/>
      <c r="G39" s="232"/>
      <c r="H39" s="232"/>
      <c r="I39" s="232"/>
      <c r="J39" s="232"/>
      <c r="K39" s="232"/>
      <c r="L39" s="232"/>
      <c r="M39" s="232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101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13">
        <v>14</v>
      </c>
      <c r="B40" s="219" t="s">
        <v>144</v>
      </c>
      <c r="C40" s="263" t="s">
        <v>145</v>
      </c>
      <c r="D40" s="221" t="s">
        <v>105</v>
      </c>
      <c r="E40" s="228">
        <v>423.846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2">
        <v>8.1999999999999998E-4</v>
      </c>
      <c r="O40" s="222">
        <f>ROUND(E40*N40,5)</f>
        <v>0.34755000000000003</v>
      </c>
      <c r="P40" s="222">
        <v>0.35</v>
      </c>
      <c r="Q40" s="222">
        <f>ROUND(E40*P40,5)</f>
        <v>148.34610000000001</v>
      </c>
      <c r="R40" s="222"/>
      <c r="S40" s="222"/>
      <c r="T40" s="223">
        <v>0.60799999999999998</v>
      </c>
      <c r="U40" s="222">
        <f>ROUND(E40*T40,2)</f>
        <v>257.7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99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/>
      <c r="B41" s="219"/>
      <c r="C41" s="264" t="s">
        <v>146</v>
      </c>
      <c r="D41" s="224"/>
      <c r="E41" s="229"/>
      <c r="F41" s="232"/>
      <c r="G41" s="232"/>
      <c r="H41" s="232"/>
      <c r="I41" s="232"/>
      <c r="J41" s="232"/>
      <c r="K41" s="232"/>
      <c r="L41" s="232"/>
      <c r="M41" s="232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101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19"/>
      <c r="C42" s="264" t="s">
        <v>147</v>
      </c>
      <c r="D42" s="224"/>
      <c r="E42" s="229">
        <v>192.5</v>
      </c>
      <c r="F42" s="232"/>
      <c r="G42" s="232"/>
      <c r="H42" s="232"/>
      <c r="I42" s="232"/>
      <c r="J42" s="232"/>
      <c r="K42" s="232"/>
      <c r="L42" s="232"/>
      <c r="M42" s="232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101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/>
      <c r="B43" s="219"/>
      <c r="C43" s="264" t="s">
        <v>148</v>
      </c>
      <c r="D43" s="224"/>
      <c r="E43" s="229">
        <v>222.274</v>
      </c>
      <c r="F43" s="232"/>
      <c r="G43" s="232"/>
      <c r="H43" s="232"/>
      <c r="I43" s="232"/>
      <c r="J43" s="232"/>
      <c r="K43" s="232"/>
      <c r="L43" s="232"/>
      <c r="M43" s="232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101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/>
      <c r="B44" s="219"/>
      <c r="C44" s="264" t="s">
        <v>149</v>
      </c>
      <c r="D44" s="224"/>
      <c r="E44" s="229">
        <v>9.0719999999999992</v>
      </c>
      <c r="F44" s="232"/>
      <c r="G44" s="232"/>
      <c r="H44" s="232"/>
      <c r="I44" s="232"/>
      <c r="J44" s="232"/>
      <c r="K44" s="232"/>
      <c r="L44" s="232"/>
      <c r="M44" s="232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101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15</v>
      </c>
      <c r="B45" s="219" t="s">
        <v>150</v>
      </c>
      <c r="C45" s="263" t="s">
        <v>151</v>
      </c>
      <c r="D45" s="221" t="s">
        <v>152</v>
      </c>
      <c r="E45" s="228">
        <v>1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99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16</v>
      </c>
      <c r="B46" s="219" t="s">
        <v>153</v>
      </c>
      <c r="C46" s="263" t="s">
        <v>154</v>
      </c>
      <c r="D46" s="221" t="s">
        <v>152</v>
      </c>
      <c r="E46" s="228">
        <v>1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99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214" t="s">
        <v>94</v>
      </c>
      <c r="B47" s="220" t="s">
        <v>65</v>
      </c>
      <c r="C47" s="265" t="s">
        <v>66</v>
      </c>
      <c r="D47" s="225"/>
      <c r="E47" s="230"/>
      <c r="F47" s="233"/>
      <c r="G47" s="233">
        <f>SUMIF(AE48:AE49,"&lt;&gt;NOR",G48:G49)</f>
        <v>0</v>
      </c>
      <c r="H47" s="233"/>
      <c r="I47" s="233">
        <f>SUM(I48:I49)</f>
        <v>0</v>
      </c>
      <c r="J47" s="233"/>
      <c r="K47" s="233">
        <f>SUM(K48:K49)</f>
        <v>0</v>
      </c>
      <c r="L47" s="233"/>
      <c r="M47" s="233">
        <f>SUM(M48:M49)</f>
        <v>0</v>
      </c>
      <c r="N47" s="226"/>
      <c r="O47" s="226">
        <f>SUM(O48:O49)</f>
        <v>0</v>
      </c>
      <c r="P47" s="226"/>
      <c r="Q47" s="226">
        <f>SUM(Q48:Q49)</f>
        <v>0</v>
      </c>
      <c r="R47" s="226"/>
      <c r="S47" s="226"/>
      <c r="T47" s="227"/>
      <c r="U47" s="226">
        <f>SUM(U48:U49)</f>
        <v>78.14</v>
      </c>
      <c r="AE47" t="s">
        <v>95</v>
      </c>
    </row>
    <row r="48" spans="1:60" outlineLevel="1" x14ac:dyDescent="0.2">
      <c r="A48" s="213">
        <v>17</v>
      </c>
      <c r="B48" s="219" t="s">
        <v>155</v>
      </c>
      <c r="C48" s="263" t="s">
        <v>156</v>
      </c>
      <c r="D48" s="221" t="s">
        <v>118</v>
      </c>
      <c r="E48" s="228">
        <v>27.207000000000001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2.8719999999999999</v>
      </c>
      <c r="U48" s="222">
        <f>ROUND(E48*T48,2)</f>
        <v>78.14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99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42"/>
      <c r="B49" s="243"/>
      <c r="C49" s="266" t="s">
        <v>157</v>
      </c>
      <c r="D49" s="244"/>
      <c r="E49" s="245">
        <v>27.207000000000001</v>
      </c>
      <c r="F49" s="246"/>
      <c r="G49" s="246"/>
      <c r="H49" s="246"/>
      <c r="I49" s="246"/>
      <c r="J49" s="246"/>
      <c r="K49" s="246"/>
      <c r="L49" s="246"/>
      <c r="M49" s="246"/>
      <c r="N49" s="247"/>
      <c r="O49" s="247"/>
      <c r="P49" s="247"/>
      <c r="Q49" s="247"/>
      <c r="R49" s="247"/>
      <c r="S49" s="247"/>
      <c r="T49" s="248"/>
      <c r="U49" s="247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101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">
      <c r="A50" s="6"/>
      <c r="B50" s="7" t="s">
        <v>158</v>
      </c>
      <c r="C50" s="267" t="s">
        <v>158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A51" s="249"/>
      <c r="B51" s="250">
        <v>26</v>
      </c>
      <c r="C51" s="268" t="s">
        <v>158</v>
      </c>
      <c r="D51" s="251"/>
      <c r="E51" s="251"/>
      <c r="F51" s="251"/>
      <c r="G51" s="262">
        <f>G8+G12+G20+G34+G47</f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f>SUMIF(L7:L49,AC50,G7:G49)</f>
        <v>0</v>
      </c>
      <c r="AD51">
        <f>SUMIF(L7:L49,AD50,G7:G49)</f>
        <v>0</v>
      </c>
      <c r="AE51" t="s">
        <v>159</v>
      </c>
    </row>
    <row r="52" spans="1:60" x14ac:dyDescent="0.2">
      <c r="A52" s="6"/>
      <c r="B52" s="7" t="s">
        <v>158</v>
      </c>
      <c r="C52" s="267" t="s">
        <v>158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60" x14ac:dyDescent="0.2">
      <c r="A53" s="6"/>
      <c r="B53" s="7" t="s">
        <v>158</v>
      </c>
      <c r="C53" s="267" t="s">
        <v>158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252">
        <v>33</v>
      </c>
      <c r="B54" s="252"/>
      <c r="C54" s="269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53"/>
      <c r="B55" s="254"/>
      <c r="C55" s="270"/>
      <c r="D55" s="254"/>
      <c r="E55" s="254"/>
      <c r="F55" s="254"/>
      <c r="G55" s="255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E55" t="s">
        <v>160</v>
      </c>
    </row>
    <row r="56" spans="1:60" x14ac:dyDescent="0.2">
      <c r="A56" s="256"/>
      <c r="B56" s="257"/>
      <c r="C56" s="271"/>
      <c r="D56" s="257"/>
      <c r="E56" s="257"/>
      <c r="F56" s="257"/>
      <c r="G56" s="258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56"/>
      <c r="B57" s="257"/>
      <c r="C57" s="271"/>
      <c r="D57" s="257"/>
      <c r="E57" s="257"/>
      <c r="F57" s="257"/>
      <c r="G57" s="258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6"/>
      <c r="B58" s="257"/>
      <c r="C58" s="271"/>
      <c r="D58" s="257"/>
      <c r="E58" s="257"/>
      <c r="F58" s="257"/>
      <c r="G58" s="258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59"/>
      <c r="B59" s="260"/>
      <c r="C59" s="272"/>
      <c r="D59" s="260"/>
      <c r="E59" s="260"/>
      <c r="F59" s="260"/>
      <c r="G59" s="261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158</v>
      </c>
      <c r="C60" s="267" t="s">
        <v>158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C61" s="273"/>
      <c r="AE61" t="s">
        <v>161</v>
      </c>
    </row>
  </sheetData>
  <mergeCells count="6">
    <mergeCell ref="A1:G1"/>
    <mergeCell ref="C2:G2"/>
    <mergeCell ref="C3:G3"/>
    <mergeCell ref="C4:G4"/>
    <mergeCell ref="A54:C54"/>
    <mergeCell ref="A55:G5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2023-06-29T07:06:29Z</dcterms:modified>
</cp:coreProperties>
</file>