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Ve Staré Vsi - Li..." sheetId="2" r:id="rId2"/>
    <sheet name="SO 02 - Havelská - Štolmíř" sheetId="3" r:id="rId3"/>
    <sheet name="SO 03 - UN - Palackého - ..." sheetId="4" r:id="rId4"/>
    <sheet name="SO 03 - NN - Palackého - ..." sheetId="5" r:id="rId5"/>
    <sheet name="SO 04 - UN - Na Cihelně 1..." sheetId="6" r:id="rId6"/>
    <sheet name="SO 04 - NN - Na Cihelně 1..." sheetId="7" r:id="rId7"/>
    <sheet name="SO 05 - UN - Na Cihelně 1..." sheetId="8" r:id="rId8"/>
    <sheet name="SO 05 - NN - Na Cihelně 1..." sheetId="9" r:id="rId9"/>
    <sheet name="SO 06 - UN - Na Cihelně 1..." sheetId="10" r:id="rId10"/>
    <sheet name="SO 06 - NN - Na Cihelně 1..." sheetId="11" r:id="rId11"/>
    <sheet name="VRN - Vedlejší rozpočtové..." sheetId="12" r:id="rId12"/>
  </sheets>
  <definedNames>
    <definedName name="_xlnm.Print_Area" localSheetId="0">'Rekapitulace stavby'!$D$4:$AO$76,'Rekapitulace stavby'!$C$82:$AQ$106</definedName>
    <definedName name="_xlnm._FilterDatabase" localSheetId="1" hidden="1">'SO 01 - Ve Staré Vsi - Li...'!$C$120:$K$200</definedName>
    <definedName name="_xlnm.Print_Area" localSheetId="1">'SO 01 - Ve Staré Vsi - Li...'!$C$4:$J$76,'SO 01 - Ve Staré Vsi - Li...'!$C$82:$J$102,'SO 01 - Ve Staré Vsi - Li...'!$C$108:$K$200</definedName>
    <definedName name="_xlnm._FilterDatabase" localSheetId="2" hidden="1">'SO 02 - Havelská - Štolmíř'!$C$120:$K$188</definedName>
    <definedName name="_xlnm.Print_Area" localSheetId="2">'SO 02 - Havelská - Štolmíř'!$C$4:$J$76,'SO 02 - Havelská - Štolmíř'!$C$82:$J$102,'SO 02 - Havelská - Štolmíř'!$C$108:$K$188</definedName>
    <definedName name="_xlnm._FilterDatabase" localSheetId="3" hidden="1">'SO 03 - UN - Palackého - ...'!$C$120:$K$188</definedName>
    <definedName name="_xlnm.Print_Area" localSheetId="3">'SO 03 - UN - Palackého - ...'!$C$4:$J$76,'SO 03 - UN - Palackého - ...'!$C$82:$J$102,'SO 03 - UN - Palackého - ...'!$C$108:$K$188</definedName>
    <definedName name="_xlnm._FilterDatabase" localSheetId="4" hidden="1">'SO 03 - NN - Palackého - ...'!$C$120:$K$188</definedName>
    <definedName name="_xlnm.Print_Area" localSheetId="4">'SO 03 - NN - Palackého - ...'!$C$4:$J$76,'SO 03 - NN - Palackého - ...'!$C$82:$J$102,'SO 03 - NN - Palackého - ...'!$C$108:$K$188</definedName>
    <definedName name="_xlnm._FilterDatabase" localSheetId="5" hidden="1">'SO 04 - UN - Na Cihelně 1...'!$C$121:$K$211</definedName>
    <definedName name="_xlnm.Print_Area" localSheetId="5">'SO 04 - UN - Na Cihelně 1...'!$C$4:$J$76,'SO 04 - UN - Na Cihelně 1...'!$C$82:$J$103,'SO 04 - UN - Na Cihelně 1...'!$C$109:$K$211</definedName>
    <definedName name="_xlnm._FilterDatabase" localSheetId="6" hidden="1">'SO 04 - NN - Na Cihelně 1...'!$C$121:$K$211</definedName>
    <definedName name="_xlnm.Print_Area" localSheetId="6">'SO 04 - NN - Na Cihelně 1...'!$C$4:$J$76,'SO 04 - NN - Na Cihelně 1...'!$C$82:$J$103,'SO 04 - NN - Na Cihelně 1...'!$C$109:$K$211</definedName>
    <definedName name="_xlnm._FilterDatabase" localSheetId="7" hidden="1">'SO 05 - UN - Na Cihelně 1...'!$C$121:$K$211</definedName>
    <definedName name="_xlnm.Print_Area" localSheetId="7">'SO 05 - UN - Na Cihelně 1...'!$C$4:$J$76,'SO 05 - UN - Na Cihelně 1...'!$C$82:$J$103,'SO 05 - UN - Na Cihelně 1...'!$C$109:$K$211</definedName>
    <definedName name="_xlnm._FilterDatabase" localSheetId="8" hidden="1">'SO 05 - NN - Na Cihelně 1...'!$C$121:$K$211</definedName>
    <definedName name="_xlnm.Print_Area" localSheetId="8">'SO 05 - NN - Na Cihelně 1...'!$C$4:$J$76,'SO 05 - NN - Na Cihelně 1...'!$C$82:$J$103,'SO 05 - NN - Na Cihelně 1...'!$C$109:$K$211</definedName>
    <definedName name="_xlnm._FilterDatabase" localSheetId="9" hidden="1">'SO 06 - UN - Na Cihelně 1...'!$C$120:$K$188</definedName>
    <definedName name="_xlnm.Print_Area" localSheetId="9">'SO 06 - UN - Na Cihelně 1...'!$C$4:$J$76,'SO 06 - UN - Na Cihelně 1...'!$C$82:$J$102,'SO 06 - UN - Na Cihelně 1...'!$C$108:$K$188</definedName>
    <definedName name="_xlnm._FilterDatabase" localSheetId="10" hidden="1">'SO 06 - NN - Na Cihelně 1...'!$C$120:$K$188</definedName>
    <definedName name="_xlnm.Print_Area" localSheetId="10">'SO 06 - NN - Na Cihelně 1...'!$C$4:$J$76,'SO 06 - NN - Na Cihelně 1...'!$C$82:$J$102,'SO 06 - NN - Na Cihelně 1...'!$C$108:$K$188</definedName>
    <definedName name="_xlnm._FilterDatabase" localSheetId="11" hidden="1">'VRN - Vedlejší rozpočtové...'!$C$120:$K$156</definedName>
    <definedName name="_xlnm.Print_Area" localSheetId="11">'VRN - Vedlejší rozpočtové...'!$C$4:$J$76,'VRN - Vedlejší rozpočtové...'!$C$82:$J$102,'VRN - Vedlejší rozpočtové...'!$C$108:$K$156</definedName>
    <definedName name="_xlnm.Print_Titles" localSheetId="0">'Rekapitulace stavby'!$92:$92</definedName>
    <definedName name="_xlnm.Print_Titles" localSheetId="1">'SO 01 - Ve Staré Vsi - Li...'!$120:$120</definedName>
    <definedName name="_xlnm.Print_Titles" localSheetId="2">'SO 02 - Havelská - Štolmíř'!$120:$120</definedName>
    <definedName name="_xlnm.Print_Titles" localSheetId="3">'SO 03 - UN - Palackého - ...'!$120:$120</definedName>
    <definedName name="_xlnm.Print_Titles" localSheetId="4">'SO 03 - NN - Palackého - ...'!$120:$120</definedName>
    <definedName name="_xlnm.Print_Titles" localSheetId="5">'SO 04 - UN - Na Cihelně 1...'!$121:$121</definedName>
    <definedName name="_xlnm.Print_Titles" localSheetId="6">'SO 04 - NN - Na Cihelně 1...'!$121:$121</definedName>
    <definedName name="_xlnm.Print_Titles" localSheetId="7">'SO 05 - UN - Na Cihelně 1...'!$121:$121</definedName>
    <definedName name="_xlnm.Print_Titles" localSheetId="8">'SO 05 - NN - Na Cihelně 1...'!$121:$121</definedName>
    <definedName name="_xlnm.Print_Titles" localSheetId="9">'SO 06 - UN - Na Cihelně 1...'!$120:$120</definedName>
    <definedName name="_xlnm.Print_Titles" localSheetId="10">'SO 06 - NN - Na Cihelně 1...'!$120:$120</definedName>
    <definedName name="_xlnm.Print_Titles" localSheetId="11">'VRN - Vedlejší rozpočtové...'!$120:$120</definedName>
  </definedNames>
  <calcPr fullCalcOnLoad="1"/>
</workbook>
</file>

<file path=xl/sharedStrings.xml><?xml version="1.0" encoding="utf-8"?>
<sst xmlns="http://schemas.openxmlformats.org/spreadsheetml/2006/main" count="8761" uniqueCount="589">
  <si>
    <t>Export Komplet</t>
  </si>
  <si>
    <t/>
  </si>
  <si>
    <t>2.0</t>
  </si>
  <si>
    <t>ZAMOK</t>
  </si>
  <si>
    <t>False</t>
  </si>
  <si>
    <t>{f8969d8c-0365-4fdd-a333-11a651dece67}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</si>
  <si>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</si>
  <si>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</si>
  <si>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</si>
  <si>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</si>
  <si>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</si>
  <si>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</si>
  <si>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</si>
  <si>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</si>
  <si>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084-8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</si>
  <si>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</si>
  <si>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</si>
  <si>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Polopodzemní kontejnery - Český Brod</t>
  </si>
  <si>
    <t>KSO:</t>
  </si>
  <si>
    <t>CC-CZ:</t>
  </si>
  <si>
    <t>Místo:</t>
  </si>
  <si>
    <t>Český Brod</t>
  </si>
  <si>
    <t>Datum:</t>
  </si>
  <si>
    <t>24. 10. 2023</t>
  </si>
  <si>
    <t>Zadavatel:</t>
  </si>
  <si>
    <t>IČ:</t>
  </si>
  <si>
    <t>00235334</t>
  </si>
  <si>
    <t xml:space="preserve">Město Český Brod, Náměstí Husovo 70, 282 01 Český </t>
  </si>
  <si>
    <t>DIČ:</t>
  </si>
  <si>
    <t>Uchazeč:</t>
  </si>
  <si>
    <t>Vyplň údaj</t>
  </si>
  <si>
    <t>Projektant:</t>
  </si>
  <si>
    <t>29136504</t>
  </si>
  <si>
    <t>LNConsult s.r.o., U hřiště 250, 250 83 Škvorec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</si>
  <si>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</si>
  <si>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</si>
  <si>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</si>
  <si>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</si>
  <si>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</si>
  <si>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</si>
  <si>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</si>
  <si>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</si>
  <si>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</si>
  <si>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</si>
  <si>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</si>
  <si>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</si>
  <si>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</si>
  <si>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</si>
  <si>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</si>
  <si>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</si>
  <si>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</si>
  <si>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</si>
  <si>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</si>
  <si>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</si>
  <si>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</si>
  <si>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</si>
  <si>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</si>
  <si>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</si>
  <si>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</si>
  <si>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</si>
  <si>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</si>
  <si>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</si>
  <si>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</si>
  <si>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</si>
  <si>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</si>
  <si>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</si>
  <si>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</si>
  <si>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</si>
  <si>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</si>
  <si>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</si>
  <si>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</si>
  <si>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</si>
  <si>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</si>
  <si>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</si>
  <si>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</si>
  <si>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</si>
  <si>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</si>
  <si>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</si>
  <si>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</si>
  <si>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</si>
  <si>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</si>
  <si>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</si>
  <si>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</si>
  <si>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</si>
  <si>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Ve Staré Vsi - Liblice</t>
  </si>
  <si>
    <t>STA</t>
  </si>
  <si>
    <t>1</t>
  </si>
  <si>
    <t>{cd697979-ee4b-471b-9f6c-6a6d624bd388}</t>
  </si>
  <si>
    <t>2</t>
  </si>
  <si>
    <t>SO 02</t>
  </si>
  <si>
    <t>Havelská - Štolmíř</t>
  </si>
  <si>
    <t>{3b913002-1caf-4254-b676-7e2f62eba79a}</t>
  </si>
  <si>
    <t>SO 03 - UN</t>
  </si>
  <si>
    <t>Palackého - Český Brod</t>
  </si>
  <si>
    <t>{50d77af4-f8d9-4144-91ca-1ce3a49bcd8a}</t>
  </si>
  <si>
    <t>SO 03 - NN</t>
  </si>
  <si>
    <t>{be816020-c65c-4b1e-9447-c7664db3bd0b}</t>
  </si>
  <si>
    <t>SO 04 - UN</t>
  </si>
  <si>
    <t>Na Cihelně 1327 - Český Brod</t>
  </si>
  <si>
    <t>{ebe6b635-cd7d-4a7e-96d3-8279764fd45b}</t>
  </si>
  <si>
    <t>SO 04 - NN</t>
  </si>
  <si>
    <t>{8e185a62-4310-4f81-8528-d094be7f5b4b}</t>
  </si>
  <si>
    <t>SO 05 - UN</t>
  </si>
  <si>
    <t>Na Cihelně 1330 - Český Brod</t>
  </si>
  <si>
    <t>{526eacd7-4514-47a3-8ee4-9d5a43c73bb9}</t>
  </si>
  <si>
    <t>SO 05 - NN</t>
  </si>
  <si>
    <t>{fdcf1f91-6d80-4a63-8924-178e0c61d9a4}</t>
  </si>
  <si>
    <t>SO 06 - UN</t>
  </si>
  <si>
    <t>Na Cihelně 1333 - Český Brod</t>
  </si>
  <si>
    <t>{7e016793-4314-4085-9ebc-c90b8feee3ad}</t>
  </si>
  <si>
    <t>SO 06 - NN</t>
  </si>
  <si>
    <t>{766f1349-5a5e-4fa9-bacd-793c2965963f}</t>
  </si>
  <si>
    <t>VRN</t>
  </si>
  <si>
    <t>Vedlejší rozpočtové náklady</t>
  </si>
  <si>
    <t>{c832887f-79f0-4c2c-b5ea-a43acd762aa7}</t>
  </si>
  <si>
    <t>KRYCÍ LIST SOUPISU PRACÍ</t>
  </si>
  <si>
    <t>Objekt:</t>
  </si>
  <si>
    <t>SO 01 - Ve Staré Vsi - Liblice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</si>
  <si>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</si>
  <si>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</si>
  <si>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</si>
  <si>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</si>
  <si>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</si>
  <si>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</si>
  <si>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</si>
  <si>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</si>
  <si>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</si>
  <si>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</si>
  <si>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</si>
  <si>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</si>
  <si>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</si>
  <si>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</si>
  <si>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</si>
  <si>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</si>
  <si>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</si>
  <si>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</si>
  <si>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</si>
  <si>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</si>
  <si>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</si>
  <si>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</si>
  <si>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</si>
  <si>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</si>
  <si>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</si>
  <si>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</si>
  <si>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</si>
  <si>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</si>
  <si>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</si>
  <si>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listnatých průměru kmene přes 100 do 300 mm</t>
  </si>
  <si>
    <t>kus</t>
  </si>
  <si>
    <t>CS ÚRS 2022 02</t>
  </si>
  <si>
    <t>4</t>
  </si>
  <si>
    <t>1663859212</t>
  </si>
  <si>
    <t>PP</t>
  </si>
  <si>
    <t>Odstranění stromů s odřezáním kmene a s odvětvením listnatých, průměru kmene přes 100 do 300 mm</t>
  </si>
  <si>
    <t>VV</t>
  </si>
  <si>
    <t>111211231</t>
  </si>
  <si>
    <t>Snesení listnatého klestu D do 30 cm ve svahu do 1:3</t>
  </si>
  <si>
    <t>1163690171</t>
  </si>
  <si>
    <t>Snesení větví stromů na hromady nebo naložení na dopravní prostředek listnatých v rovině nebo ve svahu do 1:3, průměru kmene do 30 cm</t>
  </si>
  <si>
    <t>20</t>
  </si>
  <si>
    <t>3</t>
  </si>
  <si>
    <t>112155215</t>
  </si>
  <si>
    <t>Štěpkování solitérních stromků a větví průměru kmene do 300 mm s naložením</t>
  </si>
  <si>
    <t>-425457763</t>
  </si>
  <si>
    <t>Štěpkování s naložením na dopravní prostředek a odvozem do 20 km stromků a větví solitérů, průměru kmene do 300 mm</t>
  </si>
  <si>
    <t>112251101</t>
  </si>
  <si>
    <t>Odstranění pařezů průměru přes 100 do 300 mm</t>
  </si>
  <si>
    <t>1666324379</t>
  </si>
  <si>
    <t>Odstranění pařezů strojně s jejich vykopáním nebo vytrháním průměru přes 100 do 300 mm</t>
  </si>
  <si>
    <t>5</t>
  </si>
  <si>
    <t>121151103</t>
  </si>
  <si>
    <t>Sejmutí ornice plochy do 100 m2 tl vrstvy do 200 mm strojně</t>
  </si>
  <si>
    <t>m2</t>
  </si>
  <si>
    <t>1857225501</t>
  </si>
  <si>
    <t>Sejmutí ornice strojně při souvislé ploše do 100 m2, tl. vrstvy do 200 mm</t>
  </si>
  <si>
    <t>7,0*4,0</t>
  </si>
  <si>
    <t>6</t>
  </si>
  <si>
    <t>122111101</t>
  </si>
  <si>
    <t>Odkopávky a prokopávky v hornině třídy těžitelnosti I, skupiny 1 a 2 ručně</t>
  </si>
  <si>
    <t>m3</t>
  </si>
  <si>
    <t>2074106128</t>
  </si>
  <si>
    <t>Odkopávky a prokopávky ručně zapažené i nezapažené v hornině třídy těžitelnosti I skupiny 1 a 2</t>
  </si>
  <si>
    <t>1,5</t>
  </si>
  <si>
    <t>7</t>
  </si>
  <si>
    <t>122151101</t>
  </si>
  <si>
    <t>Odkopávky a prokopávky nezapažené v hornině třídy těžitelnosti I skupiny 1 a 2 objem do 20 m3 strojně</t>
  </si>
  <si>
    <t>1531768209</t>
  </si>
  <si>
    <t>Odkopávky a prokopávky nezapažené strojně v hornině třídy těžitelnosti I skupiny 1 a 2 do 20 m3</t>
  </si>
  <si>
    <t>7,0*4,0*0,4+1,06*1,6*4*1,6</t>
  </si>
  <si>
    <t>8</t>
  </si>
  <si>
    <t>167151101</t>
  </si>
  <si>
    <t>Nakládání výkopku z hornin třídy těžitelnosti I skupiny 1 až 3 do 100 m3</t>
  </si>
  <si>
    <t>530761429</t>
  </si>
  <si>
    <t>Nakládání, skládání a překládání neulehlého výkopku nebo sypaniny strojně nakládání, množství do 100 m3, z horniny třídy těžitelnosti I, skupiny 1 až 3</t>
  </si>
  <si>
    <t>9</t>
  </si>
  <si>
    <t>162751117</t>
  </si>
  <si>
    <t>Vodorovné přemístění přes 9 000 do 10000 m výkopku/sypaniny z horniny třídy těžitelnosti I skupiny 1 až 3</t>
  </si>
  <si>
    <t>-388379240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</si>
  <si>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</si>
  <si>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10</t>
  </si>
  <si>
    <t>162751119</t>
  </si>
  <si>
    <t>Příplatek k vodorovnému přemístění výkopku/sypaniny z horniny třídy těžitelnosti I skupiny 1 až 3 ZKD 1000 m přes 10000 m</t>
  </si>
  <si>
    <t>2090330288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</si>
  <si>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</si>
  <si>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(7,0*4,0*0,4+1,06*1,6*4*1,6)*10</t>
  </si>
  <si>
    <t>11</t>
  </si>
  <si>
    <t>171151103</t>
  </si>
  <si>
    <t>Uložení sypaniny z hornin soudržných do násypů zhutněných strojně</t>
  </si>
  <si>
    <t>1980582693</t>
  </si>
  <si>
    <t>Uložení sypanin do násypů strojně s rozprostřením sypaniny ve vrstvách a s hrubým urovnáním zhutněných z hornin soudržných jakékoliv třídy těžitelnosti</t>
  </si>
  <si>
    <t>12</t>
  </si>
  <si>
    <t>171201221</t>
  </si>
  <si>
    <t>Poplatek za uložení na skládce (skládkovné) zeminy a kamení kód odpadu 17 05 04</t>
  </si>
  <si>
    <t>t</t>
  </si>
  <si>
    <t>-1787336325</t>
  </si>
  <si>
    <t>Poplatek za uložení stavebního odpadu na skládce (skládkovné) zeminy a kamení zatříděného do Katalogu odpadů pod kódem 17 05 04</t>
  </si>
  <si>
    <t>(7,0*4,0*0,4+1,06*1,6*4*1,6)*1,8</t>
  </si>
  <si>
    <t>13</t>
  </si>
  <si>
    <t>181311103</t>
  </si>
  <si>
    <t>Rozprostření ornice tl vrstvy do 200 mm v rovině nebo ve svahu do 1:5 ručně</t>
  </si>
  <si>
    <t>1606017536</t>
  </si>
  <si>
    <t>Rozprostření a urovnání ornice v rovině nebo ve svahu sklonu do 1:5 ručně při souvislé ploše, tl. vrstvy do 200 mm</t>
  </si>
  <si>
    <t>28</t>
  </si>
  <si>
    <t>14</t>
  </si>
  <si>
    <t>181411131</t>
  </si>
  <si>
    <t>Založení parkového trávníku výsevem pl do 1000 m2 v rovině a ve svahu do 1:5</t>
  </si>
  <si>
    <t>-557479246</t>
  </si>
  <si>
    <t>Založení trávníku na půdě předem připravené plochy do 1000 m2 výsevem včetně utažení parkového v rovině nebo na svahu do 1:5</t>
  </si>
  <si>
    <t>M</t>
  </si>
  <si>
    <t>00572410</t>
  </si>
  <si>
    <t>osivo směs travní parková</t>
  </si>
  <si>
    <t>kg</t>
  </si>
  <si>
    <t>-1967683118</t>
  </si>
  <si>
    <t>28*0,02 'Přepočtené koeficientem množství</t>
  </si>
  <si>
    <t>16</t>
  </si>
  <si>
    <t>R001</t>
  </si>
  <si>
    <t>Osazení polopodzemních kontejnerů</t>
  </si>
  <si>
    <t>466659943</t>
  </si>
  <si>
    <t>17</t>
  </si>
  <si>
    <t>R002</t>
  </si>
  <si>
    <t>Dodávka polopodzemních kontejnerů zvedacích (1x papír, 1x plast, 1x sklo, 1x tetrapack), objem 3m3, z plně recyklovatelných materiálů, protipožární řešení kontejnerů, včetně dopravy</t>
  </si>
  <si>
    <t>1162533923</t>
  </si>
  <si>
    <t>Komunikace pozemní</t>
  </si>
  <si>
    <t>18</t>
  </si>
  <si>
    <t>564871016</t>
  </si>
  <si>
    <t>Podklad ze štěrkodrtě ŠD plochy do 100 m2 tl 300 mm</t>
  </si>
  <si>
    <t>1863145167</t>
  </si>
  <si>
    <t>Podklad ze štěrkodrti ŠD s rozprostřením a zhutněním plochy jednotlivě do 100 m2, po zhutnění tl. 300 mm</t>
  </si>
  <si>
    <t>(6,4*3,6)-(1,06*1,6*4)</t>
  </si>
  <si>
    <t>19</t>
  </si>
  <si>
    <t>596211110</t>
  </si>
  <si>
    <t>Kladení zámkové dlažby komunikací pro pěší ručně tl 60 mm skupiny A pl do 50 m2</t>
  </si>
  <si>
    <t>-462351681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</si>
  <si>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</si>
  <si>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59245018</t>
  </si>
  <si>
    <t>dlažba tvar obdélník betonová 200x100x60mm přírodní</t>
  </si>
  <si>
    <t>-2045132002</t>
  </si>
  <si>
    <t>16,256*1,03 'Přepočtené koeficientem množství</t>
  </si>
  <si>
    <t>Ostatní konstrukce a práce, bourání</t>
  </si>
  <si>
    <t>916231213</t>
  </si>
  <si>
    <t>Osazení chodníkového obrubníku betonového stojatého s boční opěrou do lože z betonu prostého</t>
  </si>
  <si>
    <t>m</t>
  </si>
  <si>
    <t>-1902379077</t>
  </si>
  <si>
    <t>Osazení chodníkového obrubníku betonového se zřízením lože, s vyplněním a zatřením spár cementovou maltou stojatého s boční opěrou z betonu prostého, do lože z betonu prostého</t>
  </si>
  <si>
    <t>6,4+6,4+3,6+3,6</t>
  </si>
  <si>
    <t>22</t>
  </si>
  <si>
    <t>59217018</t>
  </si>
  <si>
    <t>obrubník betonový chodníkový 1000x80x200mm</t>
  </si>
  <si>
    <t>128</t>
  </si>
  <si>
    <t>1040486008</t>
  </si>
  <si>
    <t>20*1,02 'Přepočtené koeficientem množství</t>
  </si>
  <si>
    <t>23</t>
  </si>
  <si>
    <t>939291014</t>
  </si>
  <si>
    <t>Obetonování konstrukcí pozemních komunikací z betonu prostého tř. C 25/30</t>
  </si>
  <si>
    <t>-1368305259</t>
  </si>
  <si>
    <t>Obetonování konstrukcí pozemních komunikací z betonu prostého bez zvláštních nároků na prostředí tř. C 25/30</t>
  </si>
  <si>
    <t>998</t>
  </si>
  <si>
    <t>Přesun hmot</t>
  </si>
  <si>
    <t>24</t>
  </si>
  <si>
    <t>998223011</t>
  </si>
  <si>
    <t>Přesun hmot pro pozemní komunikace s krytem dlážděným</t>
  </si>
  <si>
    <t>-2113092140</t>
  </si>
  <si>
    <t>Přesun hmot pro pozemní komunikace s krytem dlážděným dopravní vzdálenost do 200 m jakékoliv délky objektu</t>
  </si>
  <si>
    <t>SO 02 - Havelská - Štolmíř</t>
  </si>
  <si>
    <t>-1975521241</t>
  </si>
  <si>
    <t>6,0*4,0</t>
  </si>
  <si>
    <t>1403108500</t>
  </si>
  <si>
    <t>1928174693</t>
  </si>
  <si>
    <t>6,0*4,0*0,4+1,06*1,6*3*1,6</t>
  </si>
  <si>
    <t>-2018618206</t>
  </si>
  <si>
    <t>-1859740300</t>
  </si>
  <si>
    <t>(6,0*4,0*0,4+1,06*1,6*3*1,6)*10</t>
  </si>
  <si>
    <t>-1446618502</t>
  </si>
  <si>
    <t>-223008155</t>
  </si>
  <si>
    <t>1519134276</t>
  </si>
  <si>
    <t>(6,0*4,0*0,4+1,06*1,6*3*1,6)*1,8</t>
  </si>
  <si>
    <t>1352653797</t>
  </si>
  <si>
    <t>505254061</t>
  </si>
  <si>
    <t>-430770132</t>
  </si>
  <si>
    <t>24*0,02 'Přepočtené koeficientem množství</t>
  </si>
  <si>
    <t>947244434</t>
  </si>
  <si>
    <t>Dodávka polopodzemních kontejnerů zvedacích (1x papír,1x plast, 1x sklo), objem 3m3, z plně recyklovatelných materiálů, protipožární řešení kontejnerů, včetně dopravy</t>
  </si>
  <si>
    <t>-878131533</t>
  </si>
  <si>
    <t>1025947387</t>
  </si>
  <si>
    <t>(5,4*3,6)-(1,06*1,6*3)</t>
  </si>
  <si>
    <t>-812299563</t>
  </si>
  <si>
    <t>-149753559</t>
  </si>
  <si>
    <t>14,352*1,03 'Přepočtené koeficientem množství</t>
  </si>
  <si>
    <t>-763413637</t>
  </si>
  <si>
    <t>5,4+5,4+3,6+3,6</t>
  </si>
  <si>
    <t>-796438279</t>
  </si>
  <si>
    <t>18*1,02 'Přepočtené koeficientem množství</t>
  </si>
  <si>
    <t>31358556</t>
  </si>
  <si>
    <t>2026585128</t>
  </si>
  <si>
    <t>SO 03 - UN - Palackého - Český Brod</t>
  </si>
  <si>
    <t>-1381654716</t>
  </si>
  <si>
    <t>9,0*4,0*0,5</t>
  </si>
  <si>
    <t>916170541</t>
  </si>
  <si>
    <t>2,0*0,5</t>
  </si>
  <si>
    <t>-1034597358</t>
  </si>
  <si>
    <t>(9,0*4,0*0,4+1,06*1,6*6*1,6)*0,5</t>
  </si>
  <si>
    <t>-533153475</t>
  </si>
  <si>
    <t>1458532309</t>
  </si>
  <si>
    <t>(9,0*4,0*0,4+1,06*1,6*6*1,6)*10*0,5</t>
  </si>
  <si>
    <t>-1408164069</t>
  </si>
  <si>
    <t>-1636697433</t>
  </si>
  <si>
    <t>-656728600</t>
  </si>
  <si>
    <t>(9,0*4,0*0,4+1,06*1,6*6*1,6)*1,8*0,5</t>
  </si>
  <si>
    <t>905032055</t>
  </si>
  <si>
    <t>36*0,5</t>
  </si>
  <si>
    <t>1066844571</t>
  </si>
  <si>
    <t>-907648991</t>
  </si>
  <si>
    <t>18*0,02 'Přepočtené koeficientem množství</t>
  </si>
  <si>
    <t>931244828</t>
  </si>
  <si>
    <t>6*0,5</t>
  </si>
  <si>
    <t>-936478304</t>
  </si>
  <si>
    <t>252190664</t>
  </si>
  <si>
    <t>((8,6*3,6)-(1,06*1,6*6))*0,5</t>
  </si>
  <si>
    <t>-5521582</t>
  </si>
  <si>
    <t>33270327</t>
  </si>
  <si>
    <t>10,392*1,03 'Přepočtené koeficientem množství</t>
  </si>
  <si>
    <t>-1522822260</t>
  </si>
  <si>
    <t>(8,6+8,6+3,6+3,6)*0,5</t>
  </si>
  <si>
    <t>846890086</t>
  </si>
  <si>
    <t>12,2*1,02 'Přepočtené koeficientem množství</t>
  </si>
  <si>
    <t>-283940696</t>
  </si>
  <si>
    <t>305633961</t>
  </si>
  <si>
    <t>SO 03 - NN - Palackého - Český Brod</t>
  </si>
  <si>
    <t>Dodávka polopodzemních kontejnerů zvedacích (směsný odpad), objem 3m3, z plně recyklovatelných materiálů, protipožární řešení kontejnerů, včetně dopravy</t>
  </si>
  <si>
    <t>SO 04 - UN - Na Cihelně 1327 - Český Brod</t>
  </si>
  <si>
    <t xml:space="preserve">    997 - Přesun sutě</t>
  </si>
  <si>
    <t>1064131789</t>
  </si>
  <si>
    <t>7,0*6,0*0,5</t>
  </si>
  <si>
    <t>2134679607</t>
  </si>
  <si>
    <t>3,0*0,5</t>
  </si>
  <si>
    <t>1036219893</t>
  </si>
  <si>
    <t>(7,0*6,0*0,4+1,06*1,6*8*1,6)*0,5</t>
  </si>
  <si>
    <t>1362999993</t>
  </si>
  <si>
    <t>904794313</t>
  </si>
  <si>
    <t>(7,0*6,0*0,4+1,06*1,6*8*1,6)*10*0,5</t>
  </si>
  <si>
    <t>653116796</t>
  </si>
  <si>
    <t>-862249893</t>
  </si>
  <si>
    <t>624314076</t>
  </si>
  <si>
    <t>(7,0*6,0*0,4+1,06*1,6*8*1,6)*1,8*0,5</t>
  </si>
  <si>
    <t>539138698</t>
  </si>
  <si>
    <t>7*6*0,5</t>
  </si>
  <si>
    <t>1987763495</t>
  </si>
  <si>
    <t>42*0,5</t>
  </si>
  <si>
    <t>1585407673</t>
  </si>
  <si>
    <t>21*0,5</t>
  </si>
  <si>
    <t>10,5*0,02 'Přepočtené koeficientem množství</t>
  </si>
  <si>
    <t>830574526</t>
  </si>
  <si>
    <t>8*0,5</t>
  </si>
  <si>
    <t>-1708249698</t>
  </si>
  <si>
    <t>1366549162</t>
  </si>
  <si>
    <t>((6,4*5,2)-(1,06*1,6*8))*0,5</t>
  </si>
  <si>
    <t>-1520343778</t>
  </si>
  <si>
    <t>1526424218</t>
  </si>
  <si>
    <t>9,856*1,03 'Přepočtené koeficientem množství</t>
  </si>
  <si>
    <t>1369536875</t>
  </si>
  <si>
    <t>(6,4+6,4+5,2+5,2)*0,5</t>
  </si>
  <si>
    <t>-857077725</t>
  </si>
  <si>
    <t>11,6*1,02 'Přepočtené koeficientem množství</t>
  </si>
  <si>
    <t>1635735322</t>
  </si>
  <si>
    <t>962042321</t>
  </si>
  <si>
    <t>Bourání zdiva nadzákladového z betonu prostého přes 1 m3</t>
  </si>
  <si>
    <t>885346045</t>
  </si>
  <si>
    <t>Bourání zdiva z betonu prostého nadzákladového objemu přes 1 m3</t>
  </si>
  <si>
    <t>964076231</t>
  </si>
  <si>
    <t>Vybourání válcovaných nosníků ze zdiva betonového nebo kamenného dl do 4 m hmotnosti do 35 kg/m</t>
  </si>
  <si>
    <t>1611923258</t>
  </si>
  <si>
    <t>Vybourání válcovaných nosníků uložených ve zdivu betonovém nebo kamenném na maltu cementovou délky do 4 m, hmotnosti do 35 kg/m</t>
  </si>
  <si>
    <t>1,5*0,5</t>
  </si>
  <si>
    <t>965042141</t>
  </si>
  <si>
    <t>Bourání podkladů pod dlažby nebo mazanin betonových nebo z litého asfaltu tl do 100 mm pl přes 4 m2</t>
  </si>
  <si>
    <t>-660701318</t>
  </si>
  <si>
    <t>Bourání mazanin betonových nebo z litého asfaltu tl. do 100 mm, plochy přes 4 m2</t>
  </si>
  <si>
    <t>2*0,5</t>
  </si>
  <si>
    <t>997</t>
  </si>
  <si>
    <t>Přesun sutě</t>
  </si>
  <si>
    <t>997221571</t>
  </si>
  <si>
    <t>Vodorovná doprava vybouraných hmot do 1 km</t>
  </si>
  <si>
    <t>1650629977</t>
  </si>
  <si>
    <t>Vodorovná doprava vybouraných hmot bez naložení, ale se složením a s hrubým urovnáním na vzdálenost do 1 km</t>
  </si>
  <si>
    <t>19,492*0,5</t>
  </si>
  <si>
    <t>997221579</t>
  </si>
  <si>
    <t>Příplatek ZKD 1 km u vodorovné dopravy vybouraných hmot</t>
  </si>
  <si>
    <t>-114467420</t>
  </si>
  <si>
    <t>Vodorovná doprava vybouraných hmot bez naložení, ale se složením a s hrubým urovnáním na vzdálenost Příplatek k ceně za každý další i započatý 1 km přes 1 km</t>
  </si>
  <si>
    <t>19,942*19*0,5</t>
  </si>
  <si>
    <t>25</t>
  </si>
  <si>
    <t>997221612</t>
  </si>
  <si>
    <t>Nakládání vybouraných hmot na dopravní prostředky pro vodorovnou dopravu</t>
  </si>
  <si>
    <t>1736491692</t>
  </si>
  <si>
    <t>Nakládání na dopravní prostředky pro vodorovnou dopravu vybouraných hmot</t>
  </si>
  <si>
    <t>26</t>
  </si>
  <si>
    <t>997221625</t>
  </si>
  <si>
    <t>Poplatek za uložení na skládce (skládkovné) stavebního odpadu železobetonového kód odpadu 17 01 01</t>
  </si>
  <si>
    <t>-1089785493</t>
  </si>
  <si>
    <t>Poplatek za uložení stavebního odpadu na skládce (skládkovné) z armovaného betonu zatříděného do Katalogu odpadů pod kódem 17 01 01</t>
  </si>
  <si>
    <t>27</t>
  </si>
  <si>
    <t>-1776547935</t>
  </si>
  <si>
    <t>SO 04 - NN - Na Cihelně 1327 - Český Brod</t>
  </si>
  <si>
    <t>21*0,02 'Přepočtené koeficientem množství</t>
  </si>
  <si>
    <t>23,2*0,5</t>
  </si>
  <si>
    <t>19,492*19*0,5</t>
  </si>
  <si>
    <t>SO 05 - UN - Na Cihelně 1330 - Český Brod</t>
  </si>
  <si>
    <t>-389803194</t>
  </si>
  <si>
    <t>7,0*6,0*0,625</t>
  </si>
  <si>
    <t>-903591560</t>
  </si>
  <si>
    <t>3,0*0,625</t>
  </si>
  <si>
    <t>1024112776</t>
  </si>
  <si>
    <t>(7,0*6,0*0,4+1,06*1,6*8*1,6)*0,625</t>
  </si>
  <si>
    <t>-1416654042</t>
  </si>
  <si>
    <t>-991145874</t>
  </si>
  <si>
    <t>(7,0*6,0*0,4+1,06*1,6*8*1,6)*10*0,625</t>
  </si>
  <si>
    <t>-743244801</t>
  </si>
  <si>
    <t>1285123275</t>
  </si>
  <si>
    <t>-1238923223</t>
  </si>
  <si>
    <t>(7,0*6,0*0,4+1,06*1,6*8*1,6)*1,8*0,625</t>
  </si>
  <si>
    <t>-178841335</t>
  </si>
  <si>
    <t>7*6*0,625</t>
  </si>
  <si>
    <t>-875783785</t>
  </si>
  <si>
    <t>-827575864</t>
  </si>
  <si>
    <t>26,25*0,02 'Přepočtené koeficientem množství</t>
  </si>
  <si>
    <t>-1861640486</t>
  </si>
  <si>
    <t>8*0,625</t>
  </si>
  <si>
    <t>Dodávka polopodzemních kontejnerů zvedacích (2x papír, 2x plast, 1x sklo), objem 3m3, z plně recyklovatelných materiálů, protipožární řešení kontejnerů, včetně dopravy</t>
  </si>
  <si>
    <t>-1935664057</t>
  </si>
  <si>
    <t>-2111494321</t>
  </si>
  <si>
    <t>((6,4*5,2)-(1,06*1,6*8))*0,625</t>
  </si>
  <si>
    <t>-1278352001</t>
  </si>
  <si>
    <t>-354205900</t>
  </si>
  <si>
    <t>12,32*1,03 'Přepočtené koeficientem množství</t>
  </si>
  <si>
    <t>-1947460186</t>
  </si>
  <si>
    <t>(6,4+6,4+5,2+5,2)*0,625</t>
  </si>
  <si>
    <t>728746921</t>
  </si>
  <si>
    <t>14,5*1,02 'Přepočtené koeficientem množství</t>
  </si>
  <si>
    <t>-1479345966</t>
  </si>
  <si>
    <t>1142644843</t>
  </si>
  <si>
    <t>6*0,625</t>
  </si>
  <si>
    <t>-15453539</t>
  </si>
  <si>
    <t>1,5*0,625</t>
  </si>
  <si>
    <t>-919987601</t>
  </si>
  <si>
    <t>2*0,625</t>
  </si>
  <si>
    <t>-2075009794</t>
  </si>
  <si>
    <t>19,492*0,625</t>
  </si>
  <si>
    <t>1448030250</t>
  </si>
  <si>
    <t>19,942*19*0,625</t>
  </si>
  <si>
    <t>1811501337</t>
  </si>
  <si>
    <t>-685832786</t>
  </si>
  <si>
    <t>109995436</t>
  </si>
  <si>
    <t>SO 05 - NN - Na Cihelně 1330 - Český Brod</t>
  </si>
  <si>
    <t>7*6*0,375</t>
  </si>
  <si>
    <t>3,0*0,375</t>
  </si>
  <si>
    <t>(7,0*6,0*0,4+1,06*1,6*8*1,6)*0,375</t>
  </si>
  <si>
    <t>(7,0*6,0*0,4+1,06*1,6*8*1,6)*10*0,375</t>
  </si>
  <si>
    <t>(7,0*6,0*0,4+1,06*1,6*8*1,6)*1,8*0,375</t>
  </si>
  <si>
    <t>15,75*0,02 'Přepočtené koeficientem množství</t>
  </si>
  <si>
    <t>8*0,375</t>
  </si>
  <si>
    <t>((6,4*5,2)-(1,06*1,6*8))*0,375</t>
  </si>
  <si>
    <t>7,392*1,03 'Přepočtené koeficientem množství</t>
  </si>
  <si>
    <t>(6,4+6,4+5,2+5,2)*0,375</t>
  </si>
  <si>
    <t>8,7*1,02 'Přepočtené koeficientem množství</t>
  </si>
  <si>
    <t>6*0,375</t>
  </si>
  <si>
    <t>1,5*0,375</t>
  </si>
  <si>
    <t>2*0,375</t>
  </si>
  <si>
    <t>19,492*0,375</t>
  </si>
  <si>
    <t>19,942*19*0,375</t>
  </si>
  <si>
    <t>SO 06 - UN - Na Cihelně 1333 - Český Brod</t>
  </si>
  <si>
    <t>1250594908</t>
  </si>
  <si>
    <t>8,0*4,0*0,4</t>
  </si>
  <si>
    <t>-1912882567</t>
  </si>
  <si>
    <t>2,0*0,4</t>
  </si>
  <si>
    <t>-1466762056</t>
  </si>
  <si>
    <t>(8,0*4,0*0,4+1,06*1,6*5*1,6)*0,4</t>
  </si>
  <si>
    <t>1441406283</t>
  </si>
  <si>
    <t>-529268595</t>
  </si>
  <si>
    <t>(8,0*4,0*0,4+1,06*1,6*5*1,6)*10*0,4</t>
  </si>
  <si>
    <t>-1710786114</t>
  </si>
  <si>
    <t>-222625596</t>
  </si>
  <si>
    <t>469964404</t>
  </si>
  <si>
    <t>(8,0*4,0*0,4+1,06*1,6*5*1,6)*1,8*0,4</t>
  </si>
  <si>
    <t>-714414275</t>
  </si>
  <si>
    <t>32*0,4</t>
  </si>
  <si>
    <t>-848220658</t>
  </si>
  <si>
    <t>1024129672</t>
  </si>
  <si>
    <t>12,8*0,02 'Přepočtené koeficientem množství</t>
  </si>
  <si>
    <t>1379848097</t>
  </si>
  <si>
    <t>5*0,4</t>
  </si>
  <si>
    <t>Dodávka polopodzemních kontejnerů zvedacích (1x papír, 1x plast), objem 3m3, z plně recyklovatelných materiálů, protipožární řešení kontejnerů, včetně dopravy</t>
  </si>
  <si>
    <t>1977885555</t>
  </si>
  <si>
    <t>-1214152631</t>
  </si>
  <si>
    <t>((7,5*3,6)-(1,06*1,6*5))*0,4</t>
  </si>
  <si>
    <t>-1095878198</t>
  </si>
  <si>
    <t>-1880487363</t>
  </si>
  <si>
    <t>7,408*1,03 'Přepočtené koeficientem množství</t>
  </si>
  <si>
    <t>-903830423</t>
  </si>
  <si>
    <t>(7,5+7,5+3,6+3,6)*0,4</t>
  </si>
  <si>
    <t>-1967600251</t>
  </si>
  <si>
    <t>8,88*1,02 'Přepočtené koeficientem množství</t>
  </si>
  <si>
    <t>1416708749</t>
  </si>
  <si>
    <t>-1596130629</t>
  </si>
  <si>
    <t>SO 06 - NN - Na Cihelně 1333 - Český Brod</t>
  </si>
  <si>
    <t>8,0*4,0*0,6</t>
  </si>
  <si>
    <t>2,0*0,6</t>
  </si>
  <si>
    <t>(8,0*4,0*0,4+1,06*1,6*5*1,6)*0,6</t>
  </si>
  <si>
    <t>(8,0*4,0*0,4+1,06*1,6*5*1,6)*10*0,6</t>
  </si>
  <si>
    <t>(8,0*4,0*0,4+1,06*1,6*5*1,6)*1,8*0,6</t>
  </si>
  <si>
    <t>32*0,6</t>
  </si>
  <si>
    <t>19,2*0,02 'Přepočtené koeficientem množství</t>
  </si>
  <si>
    <t>5*0,6</t>
  </si>
  <si>
    <t>((7,5*3,6)-(1,06*1,6*5))*0,6</t>
  </si>
  <si>
    <t>11,112*1,03 'Přepočtené koeficientem množství</t>
  </si>
  <si>
    <t>(7,5+7,5+3,6+3,6)*0,6</t>
  </si>
  <si>
    <t>13,32*1,02 'Přepočtené koeficientem množství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</si>
  <si>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</si>
  <si>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</si>
  <si>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</si>
  <si>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</si>
  <si>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</si>
  <si>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</si>
  <si>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</si>
  <si>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012103000</t>
  </si>
  <si>
    <t>Geodetické práce před výstavbou</t>
  </si>
  <si>
    <t>kpl</t>
  </si>
  <si>
    <t>CS ÚRS 2022 01</t>
  </si>
  <si>
    <t>1024</t>
  </si>
  <si>
    <t>-1669576501</t>
  </si>
  <si>
    <t>012303000</t>
  </si>
  <si>
    <t>Geodetické práce po výstavbě - zaměření skutečného provedení stavby</t>
  </si>
  <si>
    <t>1657338366</t>
  </si>
  <si>
    <t>Geodetické práce po výstavbě</t>
  </si>
  <si>
    <t>013254000</t>
  </si>
  <si>
    <t>Dokumentace skutečného provedení stavby</t>
  </si>
  <si>
    <t>paré</t>
  </si>
  <si>
    <t>-515382581</t>
  </si>
  <si>
    <t>6*4</t>
  </si>
  <si>
    <t>013274000</t>
  </si>
  <si>
    <t>Pasportizace objektu před započetím prací</t>
  </si>
  <si>
    <t>-337907590</t>
  </si>
  <si>
    <t>013284000</t>
  </si>
  <si>
    <t>Pasportizace objektu po provedení prací</t>
  </si>
  <si>
    <t>1109459988</t>
  </si>
  <si>
    <t>VRN3</t>
  </si>
  <si>
    <t>Zařízení staveniště</t>
  </si>
  <si>
    <t>032103000</t>
  </si>
  <si>
    <t>Náklady na zařízení staveniště - stavební buňky, přístupové trasy, včetně odvozu a demontáže</t>
  </si>
  <si>
    <t>-1682861189</t>
  </si>
  <si>
    <t>Náklady na stavební buňky</t>
  </si>
  <si>
    <t>VRN4</t>
  </si>
  <si>
    <t>Inženýrská činnost</t>
  </si>
  <si>
    <t>043134000</t>
  </si>
  <si>
    <t>Zkoušky zatěžovací</t>
  </si>
  <si>
    <t>1031225982</t>
  </si>
  <si>
    <t>6*1</t>
  </si>
  <si>
    <t>045002000</t>
  </si>
  <si>
    <t>Kompletační a koordinační činnost</t>
  </si>
  <si>
    <t>-270193237</t>
  </si>
  <si>
    <t>VRN7</t>
  </si>
  <si>
    <t>Provozní vlivy</t>
  </si>
  <si>
    <t>072103001</t>
  </si>
  <si>
    <t>Projednání DIO a zajištění DIR místní komunikace, včetně poplatku</t>
  </si>
  <si>
    <t>802049282</t>
  </si>
  <si>
    <t>Projednání DIO a zajištění DIR komunikace II.a III. třídy</t>
  </si>
  <si>
    <t>072103011</t>
  </si>
  <si>
    <t>Zajištění DIO místní komunikace - jednoduché el. vedení osazení, pronájem, demontáž a odvoz dopravního značení dle DIO</t>
  </si>
  <si>
    <t>-1018119179</t>
  </si>
  <si>
    <t>Zajištění DIO komunikace II. a III. třídy - jednoduché el. vedení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</si>
</sst>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32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34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42</v>
      </c>
      <c r="E29" s="45"/>
      <c r="F29" s="30" t="s">
        <v>43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44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45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46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47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49</v>
      </c>
      <c r="U35" s="52"/>
      <c r="V35" s="52"/>
      <c r="W35" s="52"/>
      <c r="X35" s="54" t="s">
        <v>50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51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52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54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53</v>
      </c>
      <c r="AI60" s="40"/>
      <c r="AJ60" s="40"/>
      <c r="AK60" s="40"/>
      <c r="AL60" s="40"/>
      <c r="AM60" s="62" t="s">
        <v>54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55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56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53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54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53</v>
      </c>
      <c r="AI75" s="40"/>
      <c r="AJ75" s="40"/>
      <c r="AK75" s="40"/>
      <c r="AL75" s="40"/>
      <c r="AM75" s="62" t="s">
        <v>54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57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084-8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Polopodzemní kontejnery - Český Brod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Český Brod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24. 10. 2023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25.6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 xml:space="preserve">Město Český Brod, Náměstí Husovo 70, 282 01 Český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31</v>
      </c>
      <c r="AJ89" s="38"/>
      <c r="AK89" s="38"/>
      <c r="AL89" s="38"/>
      <c r="AM89" s="78" t="str">
        <f>IF(E17="","",E17)</f>
        <v>LNConsult s.r.o., U hřiště 250, 250 83 Škvorec</v>
      </c>
      <c r="AN89" s="69"/>
      <c r="AO89" s="69"/>
      <c r="AP89" s="69"/>
      <c r="AQ89" s="38"/>
      <c r="AR89" s="42"/>
      <c r="AS89" s="79" t="s">
        <v>58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29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35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59</v>
      </c>
      <c r="D92" s="92"/>
      <c r="E92" s="92"/>
      <c r="F92" s="92"/>
      <c r="G92" s="92"/>
      <c r="H92" s="93"/>
      <c r="I92" s="94" t="s">
        <v>60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61</v>
      </c>
      <c r="AH92" s="92"/>
      <c r="AI92" s="92"/>
      <c r="AJ92" s="92"/>
      <c r="AK92" s="92"/>
      <c r="AL92" s="92"/>
      <c r="AM92" s="92"/>
      <c r="AN92" s="94" t="s">
        <v>62</v>
      </c>
      <c r="AO92" s="92"/>
      <c r="AP92" s="96"/>
      <c r="AQ92" s="97" t="s">
        <v>63</v>
      </c>
      <c r="AR92" s="42"/>
      <c r="AS92" s="98" t="s">
        <v>64</v>
      </c>
      <c r="AT92" s="99" t="s">
        <v>65</v>
      </c>
      <c r="AU92" s="99" t="s">
        <v>66</v>
      </c>
      <c r="AV92" s="99" t="s">
        <v>67</v>
      </c>
      <c r="AW92" s="99" t="s">
        <v>68</v>
      </c>
      <c r="AX92" s="99" t="s">
        <v>69</v>
      </c>
      <c r="AY92" s="99" t="s">
        <v>70</v>
      </c>
      <c r="AZ92" s="99" t="s">
        <v>71</v>
      </c>
      <c r="BA92" s="99" t="s">
        <v>72</v>
      </c>
      <c r="BB92" s="99" t="s">
        <v>73</v>
      </c>
      <c r="BC92" s="99" t="s">
        <v>74</v>
      </c>
      <c r="BD92" s="100" t="s">
        <v>75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76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ROUND(SUM(AG95:AG105),2)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ROUND(SUM(AS95:AS105),2)</f>
        <v>0</v>
      </c>
      <c r="AT94" s="112">
        <f>ROUND(SUM(AV94:AW94),2)</f>
        <v>0</v>
      </c>
      <c r="AU94" s="113">
        <f>ROUND(SUM(AU95:AU105),5)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ROUND(SUM(AZ95:AZ105),2)</f>
        <v>0</v>
      </c>
      <c r="BA94" s="112">
        <f>ROUND(SUM(BA95:BA105),2)</f>
        <v>0</v>
      </c>
      <c r="BB94" s="112">
        <f>ROUND(SUM(BB95:BB105),2)</f>
        <v>0</v>
      </c>
      <c r="BC94" s="112">
        <f>ROUND(SUM(BC95:BC105),2)</f>
        <v>0</v>
      </c>
      <c r="BD94" s="114">
        <f>ROUND(SUM(BD95:BD105),2)</f>
        <v>0</v>
      </c>
      <c r="BE94" s="6"/>
      <c r="BS94" s="115" t="s">
        <v>77</v>
      </c>
      <c r="BT94" s="115" t="s">
        <v>78</v>
      </c>
      <c r="BU94" s="116" t="s">
        <v>79</v>
      </c>
      <c r="BV94" s="115" t="s">
        <v>80</v>
      </c>
      <c r="BW94" s="115" t="s">
        <v>5</v>
      </c>
      <c r="BX94" s="115" t="s">
        <v>81</v>
      </c>
      <c r="CL94" s="115" t="s">
        <v>1</v>
      </c>
    </row>
    <row r="95" spans="1:91" s="7" customFormat="1" ht="16.5" customHeight="1">
      <c r="A95" s="117" t="s">
        <v>82</v>
      </c>
      <c r="B95" s="118"/>
      <c r="C95" s="119"/>
      <c r="D95" s="120" t="s">
        <v>83</v>
      </c>
      <c r="E95" s="120"/>
      <c r="F95" s="120"/>
      <c r="G95" s="120"/>
      <c r="H95" s="120"/>
      <c r="I95" s="121"/>
      <c r="J95" s="120" t="s">
        <v>84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'SO 01 - Ve Staré Vsi - Li...'!J30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85</v>
      </c>
      <c r="AR95" s="124"/>
      <c r="AS95" s="125">
        <v>0</v>
      </c>
      <c r="AT95" s="126">
        <f>ROUND(SUM(AV95:AW95),2)</f>
        <v>0</v>
      </c>
      <c r="AU95" s="127">
        <f>'SO 01 - Ve Staré Vsi - Li...'!P121</f>
        <v>0</v>
      </c>
      <c r="AV95" s="126">
        <f>'SO 01 - Ve Staré Vsi - Li...'!J33</f>
        <v>0</v>
      </c>
      <c r="AW95" s="126">
        <f>'SO 01 - Ve Staré Vsi - Li...'!J34</f>
        <v>0</v>
      </c>
      <c r="AX95" s="126">
        <f>'SO 01 - Ve Staré Vsi - Li...'!J35</f>
        <v>0</v>
      </c>
      <c r="AY95" s="126">
        <f>'SO 01 - Ve Staré Vsi - Li...'!J36</f>
        <v>0</v>
      </c>
      <c r="AZ95" s="126">
        <f>'SO 01 - Ve Staré Vsi - Li...'!F33</f>
        <v>0</v>
      </c>
      <c r="BA95" s="126">
        <f>'SO 01 - Ve Staré Vsi - Li...'!F34</f>
        <v>0</v>
      </c>
      <c r="BB95" s="126">
        <f>'SO 01 - Ve Staré Vsi - Li...'!F35</f>
        <v>0</v>
      </c>
      <c r="BC95" s="126">
        <f>'SO 01 - Ve Staré Vsi - Li...'!F36</f>
        <v>0</v>
      </c>
      <c r="BD95" s="128">
        <f>'SO 01 - Ve Staré Vsi - Li...'!F37</f>
        <v>0</v>
      </c>
      <c r="BE95" s="7"/>
      <c r="BT95" s="129" t="s">
        <v>86</v>
      </c>
      <c r="BV95" s="129" t="s">
        <v>80</v>
      </c>
      <c r="BW95" s="129" t="s">
        <v>87</v>
      </c>
      <c r="BX95" s="129" t="s">
        <v>5</v>
      </c>
      <c r="CL95" s="129" t="s">
        <v>1</v>
      </c>
      <c r="CM95" s="129" t="s">
        <v>88</v>
      </c>
    </row>
    <row r="96" spans="1:91" s="7" customFormat="1" ht="16.5" customHeight="1">
      <c r="A96" s="117" t="s">
        <v>82</v>
      </c>
      <c r="B96" s="118"/>
      <c r="C96" s="119"/>
      <c r="D96" s="120" t="s">
        <v>89</v>
      </c>
      <c r="E96" s="120"/>
      <c r="F96" s="120"/>
      <c r="G96" s="120"/>
      <c r="H96" s="120"/>
      <c r="I96" s="121"/>
      <c r="J96" s="120" t="s">
        <v>90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'SO 02 - Havelská - Štolmíř'!J30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85</v>
      </c>
      <c r="AR96" s="124"/>
      <c r="AS96" s="125">
        <v>0</v>
      </c>
      <c r="AT96" s="126">
        <f>ROUND(SUM(AV96:AW96),2)</f>
        <v>0</v>
      </c>
      <c r="AU96" s="127">
        <f>'SO 02 - Havelská - Štolmíř'!P121</f>
        <v>0</v>
      </c>
      <c r="AV96" s="126">
        <f>'SO 02 - Havelská - Štolmíř'!J33</f>
        <v>0</v>
      </c>
      <c r="AW96" s="126">
        <f>'SO 02 - Havelská - Štolmíř'!J34</f>
        <v>0</v>
      </c>
      <c r="AX96" s="126">
        <f>'SO 02 - Havelská - Štolmíř'!J35</f>
        <v>0</v>
      </c>
      <c r="AY96" s="126">
        <f>'SO 02 - Havelská - Štolmíř'!J36</f>
        <v>0</v>
      </c>
      <c r="AZ96" s="126">
        <f>'SO 02 - Havelská - Štolmíř'!F33</f>
        <v>0</v>
      </c>
      <c r="BA96" s="126">
        <f>'SO 02 - Havelská - Štolmíř'!F34</f>
        <v>0</v>
      </c>
      <c r="BB96" s="126">
        <f>'SO 02 - Havelská - Štolmíř'!F35</f>
        <v>0</v>
      </c>
      <c r="BC96" s="126">
        <f>'SO 02 - Havelská - Štolmíř'!F36</f>
        <v>0</v>
      </c>
      <c r="BD96" s="128">
        <f>'SO 02 - Havelská - Štolmíř'!F37</f>
        <v>0</v>
      </c>
      <c r="BE96" s="7"/>
      <c r="BT96" s="129" t="s">
        <v>86</v>
      </c>
      <c r="BV96" s="129" t="s">
        <v>80</v>
      </c>
      <c r="BW96" s="129" t="s">
        <v>91</v>
      </c>
      <c r="BX96" s="129" t="s">
        <v>5</v>
      </c>
      <c r="CL96" s="129" t="s">
        <v>1</v>
      </c>
      <c r="CM96" s="129" t="s">
        <v>88</v>
      </c>
    </row>
    <row r="97" spans="1:91" s="7" customFormat="1" ht="24.75" customHeight="1">
      <c r="A97" s="117" t="s">
        <v>82</v>
      </c>
      <c r="B97" s="118"/>
      <c r="C97" s="119"/>
      <c r="D97" s="120" t="s">
        <v>92</v>
      </c>
      <c r="E97" s="120"/>
      <c r="F97" s="120"/>
      <c r="G97" s="120"/>
      <c r="H97" s="120"/>
      <c r="I97" s="121"/>
      <c r="J97" s="120" t="s">
        <v>93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'SO 03 - UN - Palackého - ...'!J30</f>
        <v>0</v>
      </c>
      <c r="AH97" s="121"/>
      <c r="AI97" s="121"/>
      <c r="AJ97" s="121"/>
      <c r="AK97" s="121"/>
      <c r="AL97" s="121"/>
      <c r="AM97" s="121"/>
      <c r="AN97" s="122">
        <f>SUM(AG97,AT97)</f>
        <v>0</v>
      </c>
      <c r="AO97" s="121"/>
      <c r="AP97" s="121"/>
      <c r="AQ97" s="123" t="s">
        <v>85</v>
      </c>
      <c r="AR97" s="124"/>
      <c r="AS97" s="125">
        <v>0</v>
      </c>
      <c r="AT97" s="126">
        <f>ROUND(SUM(AV97:AW97),2)</f>
        <v>0</v>
      </c>
      <c r="AU97" s="127">
        <f>'SO 03 - UN - Palackého - ...'!P121</f>
        <v>0</v>
      </c>
      <c r="AV97" s="126">
        <f>'SO 03 - UN - Palackého - ...'!J33</f>
        <v>0</v>
      </c>
      <c r="AW97" s="126">
        <f>'SO 03 - UN - Palackého - ...'!J34</f>
        <v>0</v>
      </c>
      <c r="AX97" s="126">
        <f>'SO 03 - UN - Palackého - ...'!J35</f>
        <v>0</v>
      </c>
      <c r="AY97" s="126">
        <f>'SO 03 - UN - Palackého - ...'!J36</f>
        <v>0</v>
      </c>
      <c r="AZ97" s="126">
        <f>'SO 03 - UN - Palackého - ...'!F33</f>
        <v>0</v>
      </c>
      <c r="BA97" s="126">
        <f>'SO 03 - UN - Palackého - ...'!F34</f>
        <v>0</v>
      </c>
      <c r="BB97" s="126">
        <f>'SO 03 - UN - Palackého - ...'!F35</f>
        <v>0</v>
      </c>
      <c r="BC97" s="126">
        <f>'SO 03 - UN - Palackého - ...'!F36</f>
        <v>0</v>
      </c>
      <c r="BD97" s="128">
        <f>'SO 03 - UN - Palackého - ...'!F37</f>
        <v>0</v>
      </c>
      <c r="BE97" s="7"/>
      <c r="BT97" s="129" t="s">
        <v>86</v>
      </c>
      <c r="BV97" s="129" t="s">
        <v>80</v>
      </c>
      <c r="BW97" s="129" t="s">
        <v>94</v>
      </c>
      <c r="BX97" s="129" t="s">
        <v>5</v>
      </c>
      <c r="CL97" s="129" t="s">
        <v>1</v>
      </c>
      <c r="CM97" s="129" t="s">
        <v>88</v>
      </c>
    </row>
    <row r="98" spans="1:91" s="7" customFormat="1" ht="24.75" customHeight="1">
      <c r="A98" s="117" t="s">
        <v>82</v>
      </c>
      <c r="B98" s="118"/>
      <c r="C98" s="119"/>
      <c r="D98" s="120" t="s">
        <v>95</v>
      </c>
      <c r="E98" s="120"/>
      <c r="F98" s="120"/>
      <c r="G98" s="120"/>
      <c r="H98" s="120"/>
      <c r="I98" s="121"/>
      <c r="J98" s="120" t="s">
        <v>93</v>
      </c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2">
        <f>'SO 03 - NN - Palackého - ...'!J30</f>
        <v>0</v>
      </c>
      <c r="AH98" s="121"/>
      <c r="AI98" s="121"/>
      <c r="AJ98" s="121"/>
      <c r="AK98" s="121"/>
      <c r="AL98" s="121"/>
      <c r="AM98" s="121"/>
      <c r="AN98" s="122">
        <f>SUM(AG98,AT98)</f>
        <v>0</v>
      </c>
      <c r="AO98" s="121"/>
      <c r="AP98" s="121"/>
      <c r="AQ98" s="123" t="s">
        <v>85</v>
      </c>
      <c r="AR98" s="124"/>
      <c r="AS98" s="125">
        <v>0</v>
      </c>
      <c r="AT98" s="126">
        <f>ROUND(SUM(AV98:AW98),2)</f>
        <v>0</v>
      </c>
      <c r="AU98" s="127">
        <f>'SO 03 - NN - Palackého - ...'!P121</f>
        <v>0</v>
      </c>
      <c r="AV98" s="126">
        <f>'SO 03 - NN - Palackého - ...'!J33</f>
        <v>0</v>
      </c>
      <c r="AW98" s="126">
        <f>'SO 03 - NN - Palackého - ...'!J34</f>
        <v>0</v>
      </c>
      <c r="AX98" s="126">
        <f>'SO 03 - NN - Palackého - ...'!J35</f>
        <v>0</v>
      </c>
      <c r="AY98" s="126">
        <f>'SO 03 - NN - Palackého - ...'!J36</f>
        <v>0</v>
      </c>
      <c r="AZ98" s="126">
        <f>'SO 03 - NN - Palackého - ...'!F33</f>
        <v>0</v>
      </c>
      <c r="BA98" s="126">
        <f>'SO 03 - NN - Palackého - ...'!F34</f>
        <v>0</v>
      </c>
      <c r="BB98" s="126">
        <f>'SO 03 - NN - Palackého - ...'!F35</f>
        <v>0</v>
      </c>
      <c r="BC98" s="126">
        <f>'SO 03 - NN - Palackého - ...'!F36</f>
        <v>0</v>
      </c>
      <c r="BD98" s="128">
        <f>'SO 03 - NN - Palackého - ...'!F37</f>
        <v>0</v>
      </c>
      <c r="BE98" s="7"/>
      <c r="BT98" s="129" t="s">
        <v>86</v>
      </c>
      <c r="BV98" s="129" t="s">
        <v>80</v>
      </c>
      <c r="BW98" s="129" t="s">
        <v>96</v>
      </c>
      <c r="BX98" s="129" t="s">
        <v>5</v>
      </c>
      <c r="CL98" s="129" t="s">
        <v>1</v>
      </c>
      <c r="CM98" s="129" t="s">
        <v>88</v>
      </c>
    </row>
    <row r="99" spans="1:91" s="7" customFormat="1" ht="24.75" customHeight="1">
      <c r="A99" s="117" t="s">
        <v>82</v>
      </c>
      <c r="B99" s="118"/>
      <c r="C99" s="119"/>
      <c r="D99" s="120" t="s">
        <v>97</v>
      </c>
      <c r="E99" s="120"/>
      <c r="F99" s="120"/>
      <c r="G99" s="120"/>
      <c r="H99" s="120"/>
      <c r="I99" s="121"/>
      <c r="J99" s="120" t="s">
        <v>98</v>
      </c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2">
        <f>'SO 04 - UN - Na Cihelně 1...'!J30</f>
        <v>0</v>
      </c>
      <c r="AH99" s="121"/>
      <c r="AI99" s="121"/>
      <c r="AJ99" s="121"/>
      <c r="AK99" s="121"/>
      <c r="AL99" s="121"/>
      <c r="AM99" s="121"/>
      <c r="AN99" s="122">
        <f>SUM(AG99,AT99)</f>
        <v>0</v>
      </c>
      <c r="AO99" s="121"/>
      <c r="AP99" s="121"/>
      <c r="AQ99" s="123" t="s">
        <v>85</v>
      </c>
      <c r="AR99" s="124"/>
      <c r="AS99" s="125">
        <v>0</v>
      </c>
      <c r="AT99" s="126">
        <f>ROUND(SUM(AV99:AW99),2)</f>
        <v>0</v>
      </c>
      <c r="AU99" s="127">
        <f>'SO 04 - UN - Na Cihelně 1...'!P122</f>
        <v>0</v>
      </c>
      <c r="AV99" s="126">
        <f>'SO 04 - UN - Na Cihelně 1...'!J33</f>
        <v>0</v>
      </c>
      <c r="AW99" s="126">
        <f>'SO 04 - UN - Na Cihelně 1...'!J34</f>
        <v>0</v>
      </c>
      <c r="AX99" s="126">
        <f>'SO 04 - UN - Na Cihelně 1...'!J35</f>
        <v>0</v>
      </c>
      <c r="AY99" s="126">
        <f>'SO 04 - UN - Na Cihelně 1...'!J36</f>
        <v>0</v>
      </c>
      <c r="AZ99" s="126">
        <f>'SO 04 - UN - Na Cihelně 1...'!F33</f>
        <v>0</v>
      </c>
      <c r="BA99" s="126">
        <f>'SO 04 - UN - Na Cihelně 1...'!F34</f>
        <v>0</v>
      </c>
      <c r="BB99" s="126">
        <f>'SO 04 - UN - Na Cihelně 1...'!F35</f>
        <v>0</v>
      </c>
      <c r="BC99" s="126">
        <f>'SO 04 - UN - Na Cihelně 1...'!F36</f>
        <v>0</v>
      </c>
      <c r="BD99" s="128">
        <f>'SO 04 - UN - Na Cihelně 1...'!F37</f>
        <v>0</v>
      </c>
      <c r="BE99" s="7"/>
      <c r="BT99" s="129" t="s">
        <v>86</v>
      </c>
      <c r="BV99" s="129" t="s">
        <v>80</v>
      </c>
      <c r="BW99" s="129" t="s">
        <v>99</v>
      </c>
      <c r="BX99" s="129" t="s">
        <v>5</v>
      </c>
      <c r="CL99" s="129" t="s">
        <v>1</v>
      </c>
      <c r="CM99" s="129" t="s">
        <v>88</v>
      </c>
    </row>
    <row r="100" spans="1:91" s="7" customFormat="1" ht="24.75" customHeight="1">
      <c r="A100" s="117" t="s">
        <v>82</v>
      </c>
      <c r="B100" s="118"/>
      <c r="C100" s="119"/>
      <c r="D100" s="120" t="s">
        <v>100</v>
      </c>
      <c r="E100" s="120"/>
      <c r="F100" s="120"/>
      <c r="G100" s="120"/>
      <c r="H100" s="120"/>
      <c r="I100" s="121"/>
      <c r="J100" s="120" t="s">
        <v>98</v>
      </c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2">
        <f>'SO 04 - NN - Na Cihelně 1...'!J30</f>
        <v>0</v>
      </c>
      <c r="AH100" s="121"/>
      <c r="AI100" s="121"/>
      <c r="AJ100" s="121"/>
      <c r="AK100" s="121"/>
      <c r="AL100" s="121"/>
      <c r="AM100" s="121"/>
      <c r="AN100" s="122">
        <f>SUM(AG100,AT100)</f>
        <v>0</v>
      </c>
      <c r="AO100" s="121"/>
      <c r="AP100" s="121"/>
      <c r="AQ100" s="123" t="s">
        <v>85</v>
      </c>
      <c r="AR100" s="124"/>
      <c r="AS100" s="125">
        <v>0</v>
      </c>
      <c r="AT100" s="126">
        <f>ROUND(SUM(AV100:AW100),2)</f>
        <v>0</v>
      </c>
      <c r="AU100" s="127">
        <f>'SO 04 - NN - Na Cihelně 1...'!P122</f>
        <v>0</v>
      </c>
      <c r="AV100" s="126">
        <f>'SO 04 - NN - Na Cihelně 1...'!J33</f>
        <v>0</v>
      </c>
      <c r="AW100" s="126">
        <f>'SO 04 - NN - Na Cihelně 1...'!J34</f>
        <v>0</v>
      </c>
      <c r="AX100" s="126">
        <f>'SO 04 - NN - Na Cihelně 1...'!J35</f>
        <v>0</v>
      </c>
      <c r="AY100" s="126">
        <f>'SO 04 - NN - Na Cihelně 1...'!J36</f>
        <v>0</v>
      </c>
      <c r="AZ100" s="126">
        <f>'SO 04 - NN - Na Cihelně 1...'!F33</f>
        <v>0</v>
      </c>
      <c r="BA100" s="126">
        <f>'SO 04 - NN - Na Cihelně 1...'!F34</f>
        <v>0</v>
      </c>
      <c r="BB100" s="126">
        <f>'SO 04 - NN - Na Cihelně 1...'!F35</f>
        <v>0</v>
      </c>
      <c r="BC100" s="126">
        <f>'SO 04 - NN - Na Cihelně 1...'!F36</f>
        <v>0</v>
      </c>
      <c r="BD100" s="128">
        <f>'SO 04 - NN - Na Cihelně 1...'!F37</f>
        <v>0</v>
      </c>
      <c r="BE100" s="7"/>
      <c r="BT100" s="129" t="s">
        <v>86</v>
      </c>
      <c r="BV100" s="129" t="s">
        <v>80</v>
      </c>
      <c r="BW100" s="129" t="s">
        <v>101</v>
      </c>
      <c r="BX100" s="129" t="s">
        <v>5</v>
      </c>
      <c r="CL100" s="129" t="s">
        <v>1</v>
      </c>
      <c r="CM100" s="129" t="s">
        <v>88</v>
      </c>
    </row>
    <row r="101" spans="1:91" s="7" customFormat="1" ht="24.75" customHeight="1">
      <c r="A101" s="117" t="s">
        <v>82</v>
      </c>
      <c r="B101" s="118"/>
      <c r="C101" s="119"/>
      <c r="D101" s="120" t="s">
        <v>102</v>
      </c>
      <c r="E101" s="120"/>
      <c r="F101" s="120"/>
      <c r="G101" s="120"/>
      <c r="H101" s="120"/>
      <c r="I101" s="121"/>
      <c r="J101" s="120" t="s">
        <v>103</v>
      </c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2">
        <f>'SO 05 - UN - Na Cihelně 1...'!J30</f>
        <v>0</v>
      </c>
      <c r="AH101" s="121"/>
      <c r="AI101" s="121"/>
      <c r="AJ101" s="121"/>
      <c r="AK101" s="121"/>
      <c r="AL101" s="121"/>
      <c r="AM101" s="121"/>
      <c r="AN101" s="122">
        <f>SUM(AG101,AT101)</f>
        <v>0</v>
      </c>
      <c r="AO101" s="121"/>
      <c r="AP101" s="121"/>
      <c r="AQ101" s="123" t="s">
        <v>85</v>
      </c>
      <c r="AR101" s="124"/>
      <c r="AS101" s="125">
        <v>0</v>
      </c>
      <c r="AT101" s="126">
        <f>ROUND(SUM(AV101:AW101),2)</f>
        <v>0</v>
      </c>
      <c r="AU101" s="127">
        <f>'SO 05 - UN - Na Cihelně 1...'!P122</f>
        <v>0</v>
      </c>
      <c r="AV101" s="126">
        <f>'SO 05 - UN - Na Cihelně 1...'!J33</f>
        <v>0</v>
      </c>
      <c r="AW101" s="126">
        <f>'SO 05 - UN - Na Cihelně 1...'!J34</f>
        <v>0</v>
      </c>
      <c r="AX101" s="126">
        <f>'SO 05 - UN - Na Cihelně 1...'!J35</f>
        <v>0</v>
      </c>
      <c r="AY101" s="126">
        <f>'SO 05 - UN - Na Cihelně 1...'!J36</f>
        <v>0</v>
      </c>
      <c r="AZ101" s="126">
        <f>'SO 05 - UN - Na Cihelně 1...'!F33</f>
        <v>0</v>
      </c>
      <c r="BA101" s="126">
        <f>'SO 05 - UN - Na Cihelně 1...'!F34</f>
        <v>0</v>
      </c>
      <c r="BB101" s="126">
        <f>'SO 05 - UN - Na Cihelně 1...'!F35</f>
        <v>0</v>
      </c>
      <c r="BC101" s="126">
        <f>'SO 05 - UN - Na Cihelně 1...'!F36</f>
        <v>0</v>
      </c>
      <c r="BD101" s="128">
        <f>'SO 05 - UN - Na Cihelně 1...'!F37</f>
        <v>0</v>
      </c>
      <c r="BE101" s="7"/>
      <c r="BT101" s="129" t="s">
        <v>86</v>
      </c>
      <c r="BV101" s="129" t="s">
        <v>80</v>
      </c>
      <c r="BW101" s="129" t="s">
        <v>104</v>
      </c>
      <c r="BX101" s="129" t="s">
        <v>5</v>
      </c>
      <c r="CL101" s="129" t="s">
        <v>1</v>
      </c>
      <c r="CM101" s="129" t="s">
        <v>88</v>
      </c>
    </row>
    <row r="102" spans="1:91" s="7" customFormat="1" ht="24.75" customHeight="1">
      <c r="A102" s="117" t="s">
        <v>82</v>
      </c>
      <c r="B102" s="118"/>
      <c r="C102" s="119"/>
      <c r="D102" s="120" t="s">
        <v>105</v>
      </c>
      <c r="E102" s="120"/>
      <c r="F102" s="120"/>
      <c r="G102" s="120"/>
      <c r="H102" s="120"/>
      <c r="I102" s="121"/>
      <c r="J102" s="120" t="s">
        <v>103</v>
      </c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2">
        <f>'SO 05 - NN - Na Cihelně 1...'!J30</f>
        <v>0</v>
      </c>
      <c r="AH102" s="121"/>
      <c r="AI102" s="121"/>
      <c r="AJ102" s="121"/>
      <c r="AK102" s="121"/>
      <c r="AL102" s="121"/>
      <c r="AM102" s="121"/>
      <c r="AN102" s="122">
        <f>SUM(AG102,AT102)</f>
        <v>0</v>
      </c>
      <c r="AO102" s="121"/>
      <c r="AP102" s="121"/>
      <c r="AQ102" s="123" t="s">
        <v>85</v>
      </c>
      <c r="AR102" s="124"/>
      <c r="AS102" s="125">
        <v>0</v>
      </c>
      <c r="AT102" s="126">
        <f>ROUND(SUM(AV102:AW102),2)</f>
        <v>0</v>
      </c>
      <c r="AU102" s="127">
        <f>'SO 05 - NN - Na Cihelně 1...'!P122</f>
        <v>0</v>
      </c>
      <c r="AV102" s="126">
        <f>'SO 05 - NN - Na Cihelně 1...'!J33</f>
        <v>0</v>
      </c>
      <c r="AW102" s="126">
        <f>'SO 05 - NN - Na Cihelně 1...'!J34</f>
        <v>0</v>
      </c>
      <c r="AX102" s="126">
        <f>'SO 05 - NN - Na Cihelně 1...'!J35</f>
        <v>0</v>
      </c>
      <c r="AY102" s="126">
        <f>'SO 05 - NN - Na Cihelně 1...'!J36</f>
        <v>0</v>
      </c>
      <c r="AZ102" s="126">
        <f>'SO 05 - NN - Na Cihelně 1...'!F33</f>
        <v>0</v>
      </c>
      <c r="BA102" s="126">
        <f>'SO 05 - NN - Na Cihelně 1...'!F34</f>
        <v>0</v>
      </c>
      <c r="BB102" s="126">
        <f>'SO 05 - NN - Na Cihelně 1...'!F35</f>
        <v>0</v>
      </c>
      <c r="BC102" s="126">
        <f>'SO 05 - NN - Na Cihelně 1...'!F36</f>
        <v>0</v>
      </c>
      <c r="BD102" s="128">
        <f>'SO 05 - NN - Na Cihelně 1...'!F37</f>
        <v>0</v>
      </c>
      <c r="BE102" s="7"/>
      <c r="BT102" s="129" t="s">
        <v>86</v>
      </c>
      <c r="BV102" s="129" t="s">
        <v>80</v>
      </c>
      <c r="BW102" s="129" t="s">
        <v>106</v>
      </c>
      <c r="BX102" s="129" t="s">
        <v>5</v>
      </c>
      <c r="CL102" s="129" t="s">
        <v>1</v>
      </c>
      <c r="CM102" s="129" t="s">
        <v>88</v>
      </c>
    </row>
    <row r="103" spans="1:91" s="7" customFormat="1" ht="24.75" customHeight="1">
      <c r="A103" s="117" t="s">
        <v>82</v>
      </c>
      <c r="B103" s="118"/>
      <c r="C103" s="119"/>
      <c r="D103" s="120" t="s">
        <v>107</v>
      </c>
      <c r="E103" s="120"/>
      <c r="F103" s="120"/>
      <c r="G103" s="120"/>
      <c r="H103" s="120"/>
      <c r="I103" s="121"/>
      <c r="J103" s="120" t="s">
        <v>108</v>
      </c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2">
        <f>'SO 06 - UN - Na Cihelně 1...'!J30</f>
        <v>0</v>
      </c>
      <c r="AH103" s="121"/>
      <c r="AI103" s="121"/>
      <c r="AJ103" s="121"/>
      <c r="AK103" s="121"/>
      <c r="AL103" s="121"/>
      <c r="AM103" s="121"/>
      <c r="AN103" s="122">
        <f>SUM(AG103,AT103)</f>
        <v>0</v>
      </c>
      <c r="AO103" s="121"/>
      <c r="AP103" s="121"/>
      <c r="AQ103" s="123" t="s">
        <v>85</v>
      </c>
      <c r="AR103" s="124"/>
      <c r="AS103" s="125">
        <v>0</v>
      </c>
      <c r="AT103" s="126">
        <f>ROUND(SUM(AV103:AW103),2)</f>
        <v>0</v>
      </c>
      <c r="AU103" s="127">
        <f>'SO 06 - UN - Na Cihelně 1...'!P121</f>
        <v>0</v>
      </c>
      <c r="AV103" s="126">
        <f>'SO 06 - UN - Na Cihelně 1...'!J33</f>
        <v>0</v>
      </c>
      <c r="AW103" s="126">
        <f>'SO 06 - UN - Na Cihelně 1...'!J34</f>
        <v>0</v>
      </c>
      <c r="AX103" s="126">
        <f>'SO 06 - UN - Na Cihelně 1...'!J35</f>
        <v>0</v>
      </c>
      <c r="AY103" s="126">
        <f>'SO 06 - UN - Na Cihelně 1...'!J36</f>
        <v>0</v>
      </c>
      <c r="AZ103" s="126">
        <f>'SO 06 - UN - Na Cihelně 1...'!F33</f>
        <v>0</v>
      </c>
      <c r="BA103" s="126">
        <f>'SO 06 - UN - Na Cihelně 1...'!F34</f>
        <v>0</v>
      </c>
      <c r="BB103" s="126">
        <f>'SO 06 - UN - Na Cihelně 1...'!F35</f>
        <v>0</v>
      </c>
      <c r="BC103" s="126">
        <f>'SO 06 - UN - Na Cihelně 1...'!F36</f>
        <v>0</v>
      </c>
      <c r="BD103" s="128">
        <f>'SO 06 - UN - Na Cihelně 1...'!F37</f>
        <v>0</v>
      </c>
      <c r="BE103" s="7"/>
      <c r="BT103" s="129" t="s">
        <v>86</v>
      </c>
      <c r="BV103" s="129" t="s">
        <v>80</v>
      </c>
      <c r="BW103" s="129" t="s">
        <v>109</v>
      </c>
      <c r="BX103" s="129" t="s">
        <v>5</v>
      </c>
      <c r="CL103" s="129" t="s">
        <v>1</v>
      </c>
      <c r="CM103" s="129" t="s">
        <v>88</v>
      </c>
    </row>
    <row r="104" spans="1:91" s="7" customFormat="1" ht="24.75" customHeight="1">
      <c r="A104" s="117" t="s">
        <v>82</v>
      </c>
      <c r="B104" s="118"/>
      <c r="C104" s="119"/>
      <c r="D104" s="120" t="s">
        <v>110</v>
      </c>
      <c r="E104" s="120"/>
      <c r="F104" s="120"/>
      <c r="G104" s="120"/>
      <c r="H104" s="120"/>
      <c r="I104" s="121"/>
      <c r="J104" s="120" t="s">
        <v>108</v>
      </c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2">
        <f>'SO 06 - NN - Na Cihelně 1...'!J30</f>
        <v>0</v>
      </c>
      <c r="AH104" s="121"/>
      <c r="AI104" s="121"/>
      <c r="AJ104" s="121"/>
      <c r="AK104" s="121"/>
      <c r="AL104" s="121"/>
      <c r="AM104" s="121"/>
      <c r="AN104" s="122">
        <f>SUM(AG104,AT104)</f>
        <v>0</v>
      </c>
      <c r="AO104" s="121"/>
      <c r="AP104" s="121"/>
      <c r="AQ104" s="123" t="s">
        <v>85</v>
      </c>
      <c r="AR104" s="124"/>
      <c r="AS104" s="125">
        <v>0</v>
      </c>
      <c r="AT104" s="126">
        <f>ROUND(SUM(AV104:AW104),2)</f>
        <v>0</v>
      </c>
      <c r="AU104" s="127">
        <f>'SO 06 - NN - Na Cihelně 1...'!P121</f>
        <v>0</v>
      </c>
      <c r="AV104" s="126">
        <f>'SO 06 - NN - Na Cihelně 1...'!J33</f>
        <v>0</v>
      </c>
      <c r="AW104" s="126">
        <f>'SO 06 - NN - Na Cihelně 1...'!J34</f>
        <v>0</v>
      </c>
      <c r="AX104" s="126">
        <f>'SO 06 - NN - Na Cihelně 1...'!J35</f>
        <v>0</v>
      </c>
      <c r="AY104" s="126">
        <f>'SO 06 - NN - Na Cihelně 1...'!J36</f>
        <v>0</v>
      </c>
      <c r="AZ104" s="126">
        <f>'SO 06 - NN - Na Cihelně 1...'!F33</f>
        <v>0</v>
      </c>
      <c r="BA104" s="126">
        <f>'SO 06 - NN - Na Cihelně 1...'!F34</f>
        <v>0</v>
      </c>
      <c r="BB104" s="126">
        <f>'SO 06 - NN - Na Cihelně 1...'!F35</f>
        <v>0</v>
      </c>
      <c r="BC104" s="126">
        <f>'SO 06 - NN - Na Cihelně 1...'!F36</f>
        <v>0</v>
      </c>
      <c r="BD104" s="128">
        <f>'SO 06 - NN - Na Cihelně 1...'!F37</f>
        <v>0</v>
      </c>
      <c r="BE104" s="7"/>
      <c r="BT104" s="129" t="s">
        <v>86</v>
      </c>
      <c r="BV104" s="129" t="s">
        <v>80</v>
      </c>
      <c r="BW104" s="129" t="s">
        <v>111</v>
      </c>
      <c r="BX104" s="129" t="s">
        <v>5</v>
      </c>
      <c r="CL104" s="129" t="s">
        <v>1</v>
      </c>
      <c r="CM104" s="129" t="s">
        <v>88</v>
      </c>
    </row>
    <row r="105" spans="1:91" s="7" customFormat="1" ht="16.5" customHeight="1">
      <c r="A105" s="117" t="s">
        <v>82</v>
      </c>
      <c r="B105" s="118"/>
      <c r="C105" s="119"/>
      <c r="D105" s="120" t="s">
        <v>112</v>
      </c>
      <c r="E105" s="120"/>
      <c r="F105" s="120"/>
      <c r="G105" s="120"/>
      <c r="H105" s="120"/>
      <c r="I105" s="121"/>
      <c r="J105" s="120" t="s">
        <v>113</v>
      </c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2">
        <f>'VRN - Vedlejší rozpočtové...'!J30</f>
        <v>0</v>
      </c>
      <c r="AH105" s="121"/>
      <c r="AI105" s="121"/>
      <c r="AJ105" s="121"/>
      <c r="AK105" s="121"/>
      <c r="AL105" s="121"/>
      <c r="AM105" s="121"/>
      <c r="AN105" s="122">
        <f>SUM(AG105,AT105)</f>
        <v>0</v>
      </c>
      <c r="AO105" s="121"/>
      <c r="AP105" s="121"/>
      <c r="AQ105" s="123" t="s">
        <v>85</v>
      </c>
      <c r="AR105" s="124"/>
      <c r="AS105" s="130">
        <v>0</v>
      </c>
      <c r="AT105" s="131">
        <f>ROUND(SUM(AV105:AW105),2)</f>
        <v>0</v>
      </c>
      <c r="AU105" s="132">
        <f>'VRN - Vedlejší rozpočtové...'!P121</f>
        <v>0</v>
      </c>
      <c r="AV105" s="131">
        <f>'VRN - Vedlejší rozpočtové...'!J33</f>
        <v>0</v>
      </c>
      <c r="AW105" s="131">
        <f>'VRN - Vedlejší rozpočtové...'!J34</f>
        <v>0</v>
      </c>
      <c r="AX105" s="131">
        <f>'VRN - Vedlejší rozpočtové...'!J35</f>
        <v>0</v>
      </c>
      <c r="AY105" s="131">
        <f>'VRN - Vedlejší rozpočtové...'!J36</f>
        <v>0</v>
      </c>
      <c r="AZ105" s="131">
        <f>'VRN - Vedlejší rozpočtové...'!F33</f>
        <v>0</v>
      </c>
      <c r="BA105" s="131">
        <f>'VRN - Vedlejší rozpočtové...'!F34</f>
        <v>0</v>
      </c>
      <c r="BB105" s="131">
        <f>'VRN - Vedlejší rozpočtové...'!F35</f>
        <v>0</v>
      </c>
      <c r="BC105" s="131">
        <f>'VRN - Vedlejší rozpočtové...'!F36</f>
        <v>0</v>
      </c>
      <c r="BD105" s="133">
        <f>'VRN - Vedlejší rozpočtové...'!F37</f>
        <v>0</v>
      </c>
      <c r="BE105" s="7"/>
      <c r="BT105" s="129" t="s">
        <v>86</v>
      </c>
      <c r="BV105" s="129" t="s">
        <v>80</v>
      </c>
      <c r="BW105" s="129" t="s">
        <v>114</v>
      </c>
      <c r="BX105" s="129" t="s">
        <v>5</v>
      </c>
      <c r="CL105" s="129" t="s">
        <v>1</v>
      </c>
      <c r="CM105" s="129" t="s">
        <v>88</v>
      </c>
    </row>
    <row r="106" spans="1:57" s="2" customFormat="1" ht="30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42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s="2" customFormat="1" ht="6.95" customHeight="1">
      <c r="A107" s="36"/>
      <c r="B107" s="64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42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</sheetData>
  <sheetProtection password="CC35" sheet="1" objects="1" scenarios="1" formatColumns="0" formatRows="0"/>
  <mergeCells count="82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J85"/>
    <mergeCell ref="D105:H105"/>
    <mergeCell ref="J105:AF105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G94:AM94"/>
    <mergeCell ref="AN94:AP94"/>
  </mergeCells>
  <hyperlinks>
    <hyperlink ref="A95" location="'SO 01 - Ve Staré Vsi - Li...'!C2" display="/"/>
    <hyperlink ref="A96" location="'SO 02 - Havelská - Štolmíř'!C2" display="/"/>
    <hyperlink ref="A97" location="'SO 03 - UN - Palackého - ...'!C2" display="/"/>
    <hyperlink ref="A98" location="'SO 03 - NN - Palackého - ...'!C2" display="/"/>
    <hyperlink ref="A99" location="'SO 04 - UN - Na Cihelně 1...'!C2" display="/"/>
    <hyperlink ref="A100" location="'SO 04 - NN - Na Cihelně 1...'!C2" display="/"/>
    <hyperlink ref="A101" location="'SO 05 - UN - Na Cihelně 1...'!C2" display="/"/>
    <hyperlink ref="A102" location="'SO 05 - NN - Na Cihelně 1...'!C2" display="/"/>
    <hyperlink ref="A103" location="'SO 06 - UN - Na Cihelně 1...'!C2" display="/"/>
    <hyperlink ref="A104" location="'SO 06 - NN - Na Cihelně 1...'!C2" display="/"/>
    <hyperlink ref="A105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109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489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24. 10. 2023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ROUND((SUM(BE121:BE188)),2)</f>
        <v>0</v>
      </c>
      <c r="G33" s="36"/>
      <c r="H33" s="36"/>
      <c r="I33" s="153">
        <v>0.21</v>
      </c>
      <c r="J33" s="152">
        <f>ROUND(((SUM(BE121:BE188))*I33),2)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ROUND((SUM(BF121:BF188)),2)</f>
        <v>0</v>
      </c>
      <c r="G34" s="36"/>
      <c r="H34" s="36"/>
      <c r="I34" s="153">
        <v>0.15</v>
      </c>
      <c r="J34" s="152">
        <f>ROUND(((SUM(BF121:BF188))*I34),2)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ROUND((SUM(BG121:BG188)),2)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ROUND((SUM(BH121:BH188)),2)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ROUND((SUM(BI121:BI188)),2)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06 - UN - Na Cihelně 1333 - Český Brod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24. 10. 2023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123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124</v>
      </c>
      <c r="E98" s="186"/>
      <c r="F98" s="186"/>
      <c r="G98" s="186"/>
      <c r="H98" s="186"/>
      <c r="I98" s="186"/>
      <c r="J98" s="187">
        <f>J123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125</v>
      </c>
      <c r="E99" s="186"/>
      <c r="F99" s="186"/>
      <c r="G99" s="186"/>
      <c r="H99" s="186"/>
      <c r="I99" s="186"/>
      <c r="J99" s="187">
        <f>J164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126</v>
      </c>
      <c r="E100" s="186"/>
      <c r="F100" s="186"/>
      <c r="G100" s="186"/>
      <c r="H100" s="186"/>
      <c r="I100" s="186"/>
      <c r="J100" s="187">
        <f>J175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127</v>
      </c>
      <c r="E101" s="186"/>
      <c r="F101" s="186"/>
      <c r="G101" s="186"/>
      <c r="H101" s="186"/>
      <c r="I101" s="186"/>
      <c r="J101" s="187">
        <f>J186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128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2" t="str">
        <f>E7</f>
        <v>Polopodzemní kontejnery - Český Brod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SO 06 - UN - Na Cihelně 1333 - Český Brod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Český Brod</v>
      </c>
      <c r="G115" s="38"/>
      <c r="H115" s="38"/>
      <c r="I115" s="30" t="s">
        <v>22</v>
      </c>
      <c r="J115" s="77" t="str">
        <f>IF(J12="","",J12)</f>
        <v>24. 10. 2023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40.05" customHeight="1">
      <c r="A117" s="36"/>
      <c r="B117" s="37"/>
      <c r="C117" s="30" t="s">
        <v>24</v>
      </c>
      <c r="D117" s="38"/>
      <c r="E117" s="38"/>
      <c r="F117" s="25" t="str">
        <f>E15</f>
        <v xml:space="preserve">Město Český Brod, Náměstí Husovo 70, 282 01 Český </v>
      </c>
      <c r="G117" s="38"/>
      <c r="H117" s="38"/>
      <c r="I117" s="30" t="s">
        <v>31</v>
      </c>
      <c r="J117" s="34" t="str">
        <f>E21</f>
        <v>LNConsult s.r.o., U hřiště 250, 250 83 Škvorec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29</v>
      </c>
      <c r="D118" s="38"/>
      <c r="E118" s="38"/>
      <c r="F118" s="25" t="str">
        <f>IF(E18="","",E18)</f>
        <v>Vyplň údaj</v>
      </c>
      <c r="G118" s="38"/>
      <c r="H118" s="38"/>
      <c r="I118" s="30" t="s">
        <v>35</v>
      </c>
      <c r="J118" s="34" t="str">
        <f>E24</f>
        <v xml:space="preserve"> 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89"/>
      <c r="B120" s="190"/>
      <c r="C120" s="191" t="s">
        <v>129</v>
      </c>
      <c r="D120" s="192" t="s">
        <v>63</v>
      </c>
      <c r="E120" s="192" t="s">
        <v>59</v>
      </c>
      <c r="F120" s="192" t="s">
        <v>60</v>
      </c>
      <c r="G120" s="192" t="s">
        <v>130</v>
      </c>
      <c r="H120" s="192" t="s">
        <v>131</v>
      </c>
      <c r="I120" s="192" t="s">
        <v>132</v>
      </c>
      <c r="J120" s="192" t="s">
        <v>120</v>
      </c>
      <c r="K120" s="193" t="s">
        <v>133</v>
      </c>
      <c r="L120" s="194"/>
      <c r="M120" s="98" t="s">
        <v>1</v>
      </c>
      <c r="N120" s="99" t="s">
        <v>42</v>
      </c>
      <c r="O120" s="99" t="s">
        <v>134</v>
      </c>
      <c r="P120" s="99" t="s">
        <v>135</v>
      </c>
      <c r="Q120" s="99" t="s">
        <v>136</v>
      </c>
      <c r="R120" s="99" t="s">
        <v>137</v>
      </c>
      <c r="S120" s="99" t="s">
        <v>138</v>
      </c>
      <c r="T120" s="100" t="s">
        <v>139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pans="1:63" s="2" customFormat="1" ht="22.8" customHeight="1">
      <c r="A121" s="36"/>
      <c r="B121" s="37"/>
      <c r="C121" s="105" t="s">
        <v>140</v>
      </c>
      <c r="D121" s="38"/>
      <c r="E121" s="38"/>
      <c r="F121" s="38"/>
      <c r="G121" s="38"/>
      <c r="H121" s="38"/>
      <c r="I121" s="38"/>
      <c r="J121" s="195">
        <f>BK121</f>
        <v>0</v>
      </c>
      <c r="K121" s="38"/>
      <c r="L121" s="42"/>
      <c r="M121" s="101"/>
      <c r="N121" s="196"/>
      <c r="O121" s="102"/>
      <c r="P121" s="197">
        <f>P122</f>
        <v>0</v>
      </c>
      <c r="Q121" s="102"/>
      <c r="R121" s="197">
        <f>R122</f>
        <v>13.25203576</v>
      </c>
      <c r="S121" s="102"/>
      <c r="T121" s="198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77</v>
      </c>
      <c r="AU121" s="15" t="s">
        <v>122</v>
      </c>
      <c r="BK121" s="199">
        <f>BK122</f>
        <v>0</v>
      </c>
    </row>
    <row r="122" spans="1:63" s="12" customFormat="1" ht="25.9" customHeight="1">
      <c r="A122" s="12"/>
      <c r="B122" s="200"/>
      <c r="C122" s="201"/>
      <c r="D122" s="202" t="s">
        <v>77</v>
      </c>
      <c r="E122" s="203" t="s">
        <v>141</v>
      </c>
      <c r="F122" s="203" t="s">
        <v>142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P123+P164+P175+P186</f>
        <v>0</v>
      </c>
      <c r="Q122" s="208"/>
      <c r="R122" s="209">
        <f>R123+R164+R175+R186</f>
        <v>13.25203576</v>
      </c>
      <c r="S122" s="208"/>
      <c r="T122" s="210">
        <f>T123+T164+T175+T186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86</v>
      </c>
      <c r="AT122" s="212" t="s">
        <v>77</v>
      </c>
      <c r="AU122" s="212" t="s">
        <v>78</v>
      </c>
      <c r="AY122" s="211" t="s">
        <v>143</v>
      </c>
      <c r="BK122" s="213">
        <f>BK123+BK164+BK175+BK186</f>
        <v>0</v>
      </c>
    </row>
    <row r="123" spans="1:63" s="12" customFormat="1" ht="22.8" customHeight="1">
      <c r="A123" s="12"/>
      <c r="B123" s="200"/>
      <c r="C123" s="201"/>
      <c r="D123" s="202" t="s">
        <v>77</v>
      </c>
      <c r="E123" s="214" t="s">
        <v>86</v>
      </c>
      <c r="F123" s="214" t="s">
        <v>144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SUM(P124:P163)</f>
        <v>0</v>
      </c>
      <c r="Q123" s="208"/>
      <c r="R123" s="209">
        <f>SUM(R124:R163)</f>
        <v>0.000256</v>
      </c>
      <c r="S123" s="208"/>
      <c r="T123" s="210">
        <f>SUM(T124:T163)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77</v>
      </c>
      <c r="AU123" s="212" t="s">
        <v>86</v>
      </c>
      <c r="AY123" s="211" t="s">
        <v>143</v>
      </c>
      <c r="BK123" s="213">
        <f>SUM(BK124:BK163)</f>
        <v>0</v>
      </c>
    </row>
    <row r="124" spans="1:65" s="2" customFormat="1" ht="24.15" customHeight="1">
      <c r="A124" s="36"/>
      <c r="B124" s="37"/>
      <c r="C124" s="216" t="s">
        <v>86</v>
      </c>
      <c r="D124" s="216" t="s">
        <v>145</v>
      </c>
      <c r="E124" s="217" t="s">
        <v>170</v>
      </c>
      <c r="F124" s="218" t="s">
        <v>171</v>
      </c>
      <c r="G124" s="219" t="s">
        <v>172</v>
      </c>
      <c r="H124" s="220">
        <v>12.8</v>
      </c>
      <c r="I124" s="221"/>
      <c r="J124" s="222">
        <f>ROUND(I124*H124,2)</f>
        <v>0</v>
      </c>
      <c r="K124" s="218" t="s">
        <v>149</v>
      </c>
      <c r="L124" s="42"/>
      <c r="M124" s="223" t="s">
        <v>1</v>
      </c>
      <c r="N124" s="224" t="s">
        <v>43</v>
      </c>
      <c r="O124" s="8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7" t="s">
        <v>150</v>
      </c>
      <c r="AT124" s="227" t="s">
        <v>145</v>
      </c>
      <c r="AU124" s="227" t="s">
        <v>88</v>
      </c>
      <c r="AY124" s="15" t="s">
        <v>143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5" t="s">
        <v>86</v>
      </c>
      <c r="BK124" s="228">
        <f>ROUND(I124*H124,2)</f>
        <v>0</v>
      </c>
      <c r="BL124" s="15" t="s">
        <v>150</v>
      </c>
      <c r="BM124" s="227" t="s">
        <v>490</v>
      </c>
    </row>
    <row r="125" spans="1:47" s="2" customFormat="1" ht="12">
      <c r="A125" s="36"/>
      <c r="B125" s="37"/>
      <c r="C125" s="38"/>
      <c r="D125" s="229" t="s">
        <v>152</v>
      </c>
      <c r="E125" s="38"/>
      <c r="F125" s="230" t="s">
        <v>174</v>
      </c>
      <c r="G125" s="38"/>
      <c r="H125" s="38"/>
      <c r="I125" s="231"/>
      <c r="J125" s="38"/>
      <c r="K125" s="38"/>
      <c r="L125" s="42"/>
      <c r="M125" s="232"/>
      <c r="N125" s="233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152</v>
      </c>
      <c r="AU125" s="15" t="s">
        <v>88</v>
      </c>
    </row>
    <row r="126" spans="1:51" s="13" customFormat="1" ht="12">
      <c r="A126" s="13"/>
      <c r="B126" s="234"/>
      <c r="C126" s="235"/>
      <c r="D126" s="229" t="s">
        <v>154</v>
      </c>
      <c r="E126" s="236" t="s">
        <v>1</v>
      </c>
      <c r="F126" s="237" t="s">
        <v>491</v>
      </c>
      <c r="G126" s="235"/>
      <c r="H126" s="238">
        <v>12.8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154</v>
      </c>
      <c r="AU126" s="244" t="s">
        <v>88</v>
      </c>
      <c r="AV126" s="13" t="s">
        <v>88</v>
      </c>
      <c r="AW126" s="13" t="s">
        <v>34</v>
      </c>
      <c r="AX126" s="13" t="s">
        <v>86</v>
      </c>
      <c r="AY126" s="244" t="s">
        <v>143</v>
      </c>
    </row>
    <row r="127" spans="1:65" s="2" customFormat="1" ht="24.15" customHeight="1">
      <c r="A127" s="36"/>
      <c r="B127" s="37"/>
      <c r="C127" s="216" t="s">
        <v>88</v>
      </c>
      <c r="D127" s="216" t="s">
        <v>145</v>
      </c>
      <c r="E127" s="217" t="s">
        <v>177</v>
      </c>
      <c r="F127" s="218" t="s">
        <v>178</v>
      </c>
      <c r="G127" s="219" t="s">
        <v>179</v>
      </c>
      <c r="H127" s="220">
        <v>0.8</v>
      </c>
      <c r="I127" s="221"/>
      <c r="J127" s="222">
        <f>ROUND(I127*H127,2)</f>
        <v>0</v>
      </c>
      <c r="K127" s="218" t="s">
        <v>149</v>
      </c>
      <c r="L127" s="42"/>
      <c r="M127" s="223" t="s">
        <v>1</v>
      </c>
      <c r="N127" s="224" t="s">
        <v>43</v>
      </c>
      <c r="O127" s="8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150</v>
      </c>
      <c r="AT127" s="227" t="s">
        <v>145</v>
      </c>
      <c r="AU127" s="227" t="s">
        <v>88</v>
      </c>
      <c r="AY127" s="15" t="s">
        <v>143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86</v>
      </c>
      <c r="BK127" s="228">
        <f>ROUND(I127*H127,2)</f>
        <v>0</v>
      </c>
      <c r="BL127" s="15" t="s">
        <v>150</v>
      </c>
      <c r="BM127" s="227" t="s">
        <v>492</v>
      </c>
    </row>
    <row r="128" spans="1:47" s="2" customFormat="1" ht="12">
      <c r="A128" s="36"/>
      <c r="B128" s="37"/>
      <c r="C128" s="38"/>
      <c r="D128" s="229" t="s">
        <v>152</v>
      </c>
      <c r="E128" s="38"/>
      <c r="F128" s="230" t="s">
        <v>181</v>
      </c>
      <c r="G128" s="38"/>
      <c r="H128" s="38"/>
      <c r="I128" s="231"/>
      <c r="J128" s="38"/>
      <c r="K128" s="38"/>
      <c r="L128" s="42"/>
      <c r="M128" s="232"/>
      <c r="N128" s="233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152</v>
      </c>
      <c r="AU128" s="15" t="s">
        <v>88</v>
      </c>
    </row>
    <row r="129" spans="1:51" s="13" customFormat="1" ht="12">
      <c r="A129" s="13"/>
      <c r="B129" s="234"/>
      <c r="C129" s="235"/>
      <c r="D129" s="229" t="s">
        <v>154</v>
      </c>
      <c r="E129" s="236" t="s">
        <v>1</v>
      </c>
      <c r="F129" s="237" t="s">
        <v>493</v>
      </c>
      <c r="G129" s="235"/>
      <c r="H129" s="238">
        <v>0.8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154</v>
      </c>
      <c r="AU129" s="244" t="s">
        <v>88</v>
      </c>
      <c r="AV129" s="13" t="s">
        <v>88</v>
      </c>
      <c r="AW129" s="13" t="s">
        <v>34</v>
      </c>
      <c r="AX129" s="13" t="s">
        <v>86</v>
      </c>
      <c r="AY129" s="244" t="s">
        <v>143</v>
      </c>
    </row>
    <row r="130" spans="1:65" s="2" customFormat="1" ht="33" customHeight="1">
      <c r="A130" s="36"/>
      <c r="B130" s="37"/>
      <c r="C130" s="216" t="s">
        <v>160</v>
      </c>
      <c r="D130" s="216" t="s">
        <v>145</v>
      </c>
      <c r="E130" s="217" t="s">
        <v>184</v>
      </c>
      <c r="F130" s="218" t="s">
        <v>185</v>
      </c>
      <c r="G130" s="219" t="s">
        <v>179</v>
      </c>
      <c r="H130" s="220">
        <v>10.547</v>
      </c>
      <c r="I130" s="221"/>
      <c r="J130" s="222">
        <f>ROUND(I130*H130,2)</f>
        <v>0</v>
      </c>
      <c r="K130" s="218" t="s">
        <v>149</v>
      </c>
      <c r="L130" s="42"/>
      <c r="M130" s="223" t="s">
        <v>1</v>
      </c>
      <c r="N130" s="224" t="s">
        <v>43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150</v>
      </c>
      <c r="AT130" s="227" t="s">
        <v>145</v>
      </c>
      <c r="AU130" s="227" t="s">
        <v>88</v>
      </c>
      <c r="AY130" s="15" t="s">
        <v>143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86</v>
      </c>
      <c r="BK130" s="228">
        <f>ROUND(I130*H130,2)</f>
        <v>0</v>
      </c>
      <c r="BL130" s="15" t="s">
        <v>150</v>
      </c>
      <c r="BM130" s="227" t="s">
        <v>494</v>
      </c>
    </row>
    <row r="131" spans="1:47" s="2" customFormat="1" ht="12">
      <c r="A131" s="36"/>
      <c r="B131" s="37"/>
      <c r="C131" s="38"/>
      <c r="D131" s="229" t="s">
        <v>152</v>
      </c>
      <c r="E131" s="38"/>
      <c r="F131" s="230" t="s">
        <v>187</v>
      </c>
      <c r="G131" s="38"/>
      <c r="H131" s="38"/>
      <c r="I131" s="231"/>
      <c r="J131" s="38"/>
      <c r="K131" s="38"/>
      <c r="L131" s="42"/>
      <c r="M131" s="232"/>
      <c r="N131" s="233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152</v>
      </c>
      <c r="AU131" s="15" t="s">
        <v>88</v>
      </c>
    </row>
    <row r="132" spans="1:51" s="13" customFormat="1" ht="12">
      <c r="A132" s="13"/>
      <c r="B132" s="234"/>
      <c r="C132" s="235"/>
      <c r="D132" s="229" t="s">
        <v>154</v>
      </c>
      <c r="E132" s="236" t="s">
        <v>1</v>
      </c>
      <c r="F132" s="237" t="s">
        <v>495</v>
      </c>
      <c r="G132" s="235"/>
      <c r="H132" s="238">
        <v>10.547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154</v>
      </c>
      <c r="AU132" s="244" t="s">
        <v>88</v>
      </c>
      <c r="AV132" s="13" t="s">
        <v>88</v>
      </c>
      <c r="AW132" s="13" t="s">
        <v>34</v>
      </c>
      <c r="AX132" s="13" t="s">
        <v>86</v>
      </c>
      <c r="AY132" s="244" t="s">
        <v>143</v>
      </c>
    </row>
    <row r="133" spans="1:65" s="2" customFormat="1" ht="37.8" customHeight="1">
      <c r="A133" s="36"/>
      <c r="B133" s="37"/>
      <c r="C133" s="216" t="s">
        <v>150</v>
      </c>
      <c r="D133" s="216" t="s">
        <v>145</v>
      </c>
      <c r="E133" s="217" t="s">
        <v>195</v>
      </c>
      <c r="F133" s="218" t="s">
        <v>196</v>
      </c>
      <c r="G133" s="219" t="s">
        <v>179</v>
      </c>
      <c r="H133" s="220">
        <v>10.547</v>
      </c>
      <c r="I133" s="221"/>
      <c r="J133" s="222">
        <f>ROUND(I133*H133,2)</f>
        <v>0</v>
      </c>
      <c r="K133" s="218" t="s">
        <v>149</v>
      </c>
      <c r="L133" s="42"/>
      <c r="M133" s="223" t="s">
        <v>1</v>
      </c>
      <c r="N133" s="224" t="s">
        <v>43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150</v>
      </c>
      <c r="AT133" s="227" t="s">
        <v>145</v>
      </c>
      <c r="AU133" s="227" t="s">
        <v>88</v>
      </c>
      <c r="AY133" s="15" t="s">
        <v>143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86</v>
      </c>
      <c r="BK133" s="228">
        <f>ROUND(I133*H133,2)</f>
        <v>0</v>
      </c>
      <c r="BL133" s="15" t="s">
        <v>150</v>
      </c>
      <c r="BM133" s="227" t="s">
        <v>496</v>
      </c>
    </row>
    <row r="134" spans="1:47" s="2" customFormat="1" ht="12">
      <c r="A134" s="36"/>
      <c r="B134" s="37"/>
      <c r="C134" s="38"/>
      <c r="D134" s="229" t="s">
        <v>152</v>
      </c>
      <c r="E134" s="38"/>
      <c r="F134" s="230" t="s">
        <v>198</v>
      </c>
      <c r="G134" s="38"/>
      <c r="H134" s="38"/>
      <c r="I134" s="231"/>
      <c r="J134" s="38"/>
      <c r="K134" s="38"/>
      <c r="L134" s="42"/>
      <c r="M134" s="232"/>
      <c r="N134" s="233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152</v>
      </c>
      <c r="AU134" s="15" t="s">
        <v>88</v>
      </c>
    </row>
    <row r="135" spans="1:51" s="13" customFormat="1" ht="12">
      <c r="A135" s="13"/>
      <c r="B135" s="234"/>
      <c r="C135" s="235"/>
      <c r="D135" s="229" t="s">
        <v>154</v>
      </c>
      <c r="E135" s="236" t="s">
        <v>1</v>
      </c>
      <c r="F135" s="237" t="s">
        <v>495</v>
      </c>
      <c r="G135" s="235"/>
      <c r="H135" s="238">
        <v>10.547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154</v>
      </c>
      <c r="AU135" s="244" t="s">
        <v>88</v>
      </c>
      <c r="AV135" s="13" t="s">
        <v>88</v>
      </c>
      <c r="AW135" s="13" t="s">
        <v>34</v>
      </c>
      <c r="AX135" s="13" t="s">
        <v>86</v>
      </c>
      <c r="AY135" s="244" t="s">
        <v>143</v>
      </c>
    </row>
    <row r="136" spans="1:65" s="2" customFormat="1" ht="37.8" customHeight="1">
      <c r="A136" s="36"/>
      <c r="B136" s="37"/>
      <c r="C136" s="216" t="s">
        <v>169</v>
      </c>
      <c r="D136" s="216" t="s">
        <v>145</v>
      </c>
      <c r="E136" s="217" t="s">
        <v>200</v>
      </c>
      <c r="F136" s="218" t="s">
        <v>201</v>
      </c>
      <c r="G136" s="219" t="s">
        <v>179</v>
      </c>
      <c r="H136" s="220">
        <v>105.472</v>
      </c>
      <c r="I136" s="221"/>
      <c r="J136" s="222">
        <f>ROUND(I136*H136,2)</f>
        <v>0</v>
      </c>
      <c r="K136" s="218" t="s">
        <v>149</v>
      </c>
      <c r="L136" s="42"/>
      <c r="M136" s="223" t="s">
        <v>1</v>
      </c>
      <c r="N136" s="224" t="s">
        <v>43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150</v>
      </c>
      <c r="AT136" s="227" t="s">
        <v>145</v>
      </c>
      <c r="AU136" s="227" t="s">
        <v>88</v>
      </c>
      <c r="AY136" s="15" t="s">
        <v>143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86</v>
      </c>
      <c r="BK136" s="228">
        <f>ROUND(I136*H136,2)</f>
        <v>0</v>
      </c>
      <c r="BL136" s="15" t="s">
        <v>150</v>
      </c>
      <c r="BM136" s="227" t="s">
        <v>497</v>
      </c>
    </row>
    <row r="137" spans="1:47" s="2" customFormat="1" ht="12">
      <c r="A137" s="36"/>
      <c r="B137" s="37"/>
      <c r="C137" s="38"/>
      <c r="D137" s="229" t="s">
        <v>152</v>
      </c>
      <c r="E137" s="38"/>
      <c r="F137" s="230" t="s">
        <v>203</v>
      </c>
      <c r="G137" s="38"/>
      <c r="H137" s="38"/>
      <c r="I137" s="231"/>
      <c r="J137" s="38"/>
      <c r="K137" s="38"/>
      <c r="L137" s="42"/>
      <c r="M137" s="232"/>
      <c r="N137" s="233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152</v>
      </c>
      <c r="AU137" s="15" t="s">
        <v>88</v>
      </c>
    </row>
    <row r="138" spans="1:51" s="13" customFormat="1" ht="12">
      <c r="A138" s="13"/>
      <c r="B138" s="234"/>
      <c r="C138" s="235"/>
      <c r="D138" s="229" t="s">
        <v>154</v>
      </c>
      <c r="E138" s="236" t="s">
        <v>1</v>
      </c>
      <c r="F138" s="237" t="s">
        <v>498</v>
      </c>
      <c r="G138" s="235"/>
      <c r="H138" s="238">
        <v>105.472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154</v>
      </c>
      <c r="AU138" s="244" t="s">
        <v>88</v>
      </c>
      <c r="AV138" s="13" t="s">
        <v>88</v>
      </c>
      <c r="AW138" s="13" t="s">
        <v>34</v>
      </c>
      <c r="AX138" s="13" t="s">
        <v>86</v>
      </c>
      <c r="AY138" s="244" t="s">
        <v>143</v>
      </c>
    </row>
    <row r="139" spans="1:65" s="2" customFormat="1" ht="24.15" customHeight="1">
      <c r="A139" s="36"/>
      <c r="B139" s="37"/>
      <c r="C139" s="216" t="s">
        <v>176</v>
      </c>
      <c r="D139" s="216" t="s">
        <v>145</v>
      </c>
      <c r="E139" s="217" t="s">
        <v>190</v>
      </c>
      <c r="F139" s="218" t="s">
        <v>191</v>
      </c>
      <c r="G139" s="219" t="s">
        <v>179</v>
      </c>
      <c r="H139" s="220">
        <v>10.547</v>
      </c>
      <c r="I139" s="221"/>
      <c r="J139" s="222">
        <f>ROUND(I139*H139,2)</f>
        <v>0</v>
      </c>
      <c r="K139" s="218" t="s">
        <v>149</v>
      </c>
      <c r="L139" s="42"/>
      <c r="M139" s="223" t="s">
        <v>1</v>
      </c>
      <c r="N139" s="224" t="s">
        <v>43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150</v>
      </c>
      <c r="AT139" s="227" t="s">
        <v>145</v>
      </c>
      <c r="AU139" s="227" t="s">
        <v>88</v>
      </c>
      <c r="AY139" s="15" t="s">
        <v>143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86</v>
      </c>
      <c r="BK139" s="228">
        <f>ROUND(I139*H139,2)</f>
        <v>0</v>
      </c>
      <c r="BL139" s="15" t="s">
        <v>150</v>
      </c>
      <c r="BM139" s="227" t="s">
        <v>499</v>
      </c>
    </row>
    <row r="140" spans="1:47" s="2" customFormat="1" ht="12">
      <c r="A140" s="36"/>
      <c r="B140" s="37"/>
      <c r="C140" s="38"/>
      <c r="D140" s="229" t="s">
        <v>152</v>
      </c>
      <c r="E140" s="38"/>
      <c r="F140" s="230" t="s">
        <v>193</v>
      </c>
      <c r="G140" s="38"/>
      <c r="H140" s="38"/>
      <c r="I140" s="231"/>
      <c r="J140" s="38"/>
      <c r="K140" s="38"/>
      <c r="L140" s="42"/>
      <c r="M140" s="232"/>
      <c r="N140" s="233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152</v>
      </c>
      <c r="AU140" s="15" t="s">
        <v>88</v>
      </c>
    </row>
    <row r="141" spans="1:51" s="13" customFormat="1" ht="12">
      <c r="A141" s="13"/>
      <c r="B141" s="234"/>
      <c r="C141" s="235"/>
      <c r="D141" s="229" t="s">
        <v>154</v>
      </c>
      <c r="E141" s="236" t="s">
        <v>1</v>
      </c>
      <c r="F141" s="237" t="s">
        <v>495</v>
      </c>
      <c r="G141" s="235"/>
      <c r="H141" s="238">
        <v>10.547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154</v>
      </c>
      <c r="AU141" s="244" t="s">
        <v>88</v>
      </c>
      <c r="AV141" s="13" t="s">
        <v>88</v>
      </c>
      <c r="AW141" s="13" t="s">
        <v>34</v>
      </c>
      <c r="AX141" s="13" t="s">
        <v>86</v>
      </c>
      <c r="AY141" s="244" t="s">
        <v>143</v>
      </c>
    </row>
    <row r="142" spans="1:65" s="2" customFormat="1" ht="24.15" customHeight="1">
      <c r="A142" s="36"/>
      <c r="B142" s="37"/>
      <c r="C142" s="216" t="s">
        <v>183</v>
      </c>
      <c r="D142" s="216" t="s">
        <v>145</v>
      </c>
      <c r="E142" s="217" t="s">
        <v>206</v>
      </c>
      <c r="F142" s="218" t="s">
        <v>207</v>
      </c>
      <c r="G142" s="219" t="s">
        <v>179</v>
      </c>
      <c r="H142" s="220">
        <v>10.547</v>
      </c>
      <c r="I142" s="221"/>
      <c r="J142" s="222">
        <f>ROUND(I142*H142,2)</f>
        <v>0</v>
      </c>
      <c r="K142" s="218" t="s">
        <v>149</v>
      </c>
      <c r="L142" s="42"/>
      <c r="M142" s="223" t="s">
        <v>1</v>
      </c>
      <c r="N142" s="224" t="s">
        <v>43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150</v>
      </c>
      <c r="AT142" s="227" t="s">
        <v>145</v>
      </c>
      <c r="AU142" s="227" t="s">
        <v>88</v>
      </c>
      <c r="AY142" s="15" t="s">
        <v>143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86</v>
      </c>
      <c r="BK142" s="228">
        <f>ROUND(I142*H142,2)</f>
        <v>0</v>
      </c>
      <c r="BL142" s="15" t="s">
        <v>150</v>
      </c>
      <c r="BM142" s="227" t="s">
        <v>500</v>
      </c>
    </row>
    <row r="143" spans="1:47" s="2" customFormat="1" ht="12">
      <c r="A143" s="36"/>
      <c r="B143" s="37"/>
      <c r="C143" s="38"/>
      <c r="D143" s="229" t="s">
        <v>152</v>
      </c>
      <c r="E143" s="38"/>
      <c r="F143" s="230" t="s">
        <v>209</v>
      </c>
      <c r="G143" s="38"/>
      <c r="H143" s="38"/>
      <c r="I143" s="231"/>
      <c r="J143" s="38"/>
      <c r="K143" s="38"/>
      <c r="L143" s="42"/>
      <c r="M143" s="232"/>
      <c r="N143" s="233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152</v>
      </c>
      <c r="AU143" s="15" t="s">
        <v>88</v>
      </c>
    </row>
    <row r="144" spans="1:51" s="13" customFormat="1" ht="12">
      <c r="A144" s="13"/>
      <c r="B144" s="234"/>
      <c r="C144" s="235"/>
      <c r="D144" s="229" t="s">
        <v>154</v>
      </c>
      <c r="E144" s="236" t="s">
        <v>1</v>
      </c>
      <c r="F144" s="237" t="s">
        <v>495</v>
      </c>
      <c r="G144" s="235"/>
      <c r="H144" s="238">
        <v>10.547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154</v>
      </c>
      <c r="AU144" s="244" t="s">
        <v>88</v>
      </c>
      <c r="AV144" s="13" t="s">
        <v>88</v>
      </c>
      <c r="AW144" s="13" t="s">
        <v>34</v>
      </c>
      <c r="AX144" s="13" t="s">
        <v>86</v>
      </c>
      <c r="AY144" s="244" t="s">
        <v>143</v>
      </c>
    </row>
    <row r="145" spans="1:65" s="2" customFormat="1" ht="24.15" customHeight="1">
      <c r="A145" s="36"/>
      <c r="B145" s="37"/>
      <c r="C145" s="216" t="s">
        <v>189</v>
      </c>
      <c r="D145" s="216" t="s">
        <v>145</v>
      </c>
      <c r="E145" s="217" t="s">
        <v>211</v>
      </c>
      <c r="F145" s="218" t="s">
        <v>212</v>
      </c>
      <c r="G145" s="219" t="s">
        <v>213</v>
      </c>
      <c r="H145" s="220">
        <v>18.985</v>
      </c>
      <c r="I145" s="221"/>
      <c r="J145" s="222">
        <f>ROUND(I145*H145,2)</f>
        <v>0</v>
      </c>
      <c r="K145" s="218" t="s">
        <v>149</v>
      </c>
      <c r="L145" s="42"/>
      <c r="M145" s="223" t="s">
        <v>1</v>
      </c>
      <c r="N145" s="224" t="s">
        <v>43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150</v>
      </c>
      <c r="AT145" s="227" t="s">
        <v>145</v>
      </c>
      <c r="AU145" s="227" t="s">
        <v>88</v>
      </c>
      <c r="AY145" s="15" t="s">
        <v>143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86</v>
      </c>
      <c r="BK145" s="228">
        <f>ROUND(I145*H145,2)</f>
        <v>0</v>
      </c>
      <c r="BL145" s="15" t="s">
        <v>150</v>
      </c>
      <c r="BM145" s="227" t="s">
        <v>501</v>
      </c>
    </row>
    <row r="146" spans="1:47" s="2" customFormat="1" ht="12">
      <c r="A146" s="36"/>
      <c r="B146" s="37"/>
      <c r="C146" s="38"/>
      <c r="D146" s="229" t="s">
        <v>152</v>
      </c>
      <c r="E146" s="38"/>
      <c r="F146" s="230" t="s">
        <v>215</v>
      </c>
      <c r="G146" s="38"/>
      <c r="H146" s="38"/>
      <c r="I146" s="231"/>
      <c r="J146" s="38"/>
      <c r="K146" s="38"/>
      <c r="L146" s="42"/>
      <c r="M146" s="232"/>
      <c r="N146" s="233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152</v>
      </c>
      <c r="AU146" s="15" t="s">
        <v>88</v>
      </c>
    </row>
    <row r="147" spans="1:51" s="13" customFormat="1" ht="12">
      <c r="A147" s="13"/>
      <c r="B147" s="234"/>
      <c r="C147" s="235"/>
      <c r="D147" s="229" t="s">
        <v>154</v>
      </c>
      <c r="E147" s="236" t="s">
        <v>1</v>
      </c>
      <c r="F147" s="237" t="s">
        <v>502</v>
      </c>
      <c r="G147" s="235"/>
      <c r="H147" s="238">
        <v>18.985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154</v>
      </c>
      <c r="AU147" s="244" t="s">
        <v>88</v>
      </c>
      <c r="AV147" s="13" t="s">
        <v>88</v>
      </c>
      <c r="AW147" s="13" t="s">
        <v>34</v>
      </c>
      <c r="AX147" s="13" t="s">
        <v>86</v>
      </c>
      <c r="AY147" s="244" t="s">
        <v>143</v>
      </c>
    </row>
    <row r="148" spans="1:65" s="2" customFormat="1" ht="24.15" customHeight="1">
      <c r="A148" s="36"/>
      <c r="B148" s="37"/>
      <c r="C148" s="216" t="s">
        <v>194</v>
      </c>
      <c r="D148" s="216" t="s">
        <v>145</v>
      </c>
      <c r="E148" s="217" t="s">
        <v>218</v>
      </c>
      <c r="F148" s="218" t="s">
        <v>219</v>
      </c>
      <c r="G148" s="219" t="s">
        <v>172</v>
      </c>
      <c r="H148" s="220">
        <v>12.8</v>
      </c>
      <c r="I148" s="221"/>
      <c r="J148" s="222">
        <f>ROUND(I148*H148,2)</f>
        <v>0</v>
      </c>
      <c r="K148" s="218" t="s">
        <v>149</v>
      </c>
      <c r="L148" s="42"/>
      <c r="M148" s="223" t="s">
        <v>1</v>
      </c>
      <c r="N148" s="224" t="s">
        <v>43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150</v>
      </c>
      <c r="AT148" s="227" t="s">
        <v>145</v>
      </c>
      <c r="AU148" s="227" t="s">
        <v>88</v>
      </c>
      <c r="AY148" s="15" t="s">
        <v>143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86</v>
      </c>
      <c r="BK148" s="228">
        <f>ROUND(I148*H148,2)</f>
        <v>0</v>
      </c>
      <c r="BL148" s="15" t="s">
        <v>150</v>
      </c>
      <c r="BM148" s="227" t="s">
        <v>503</v>
      </c>
    </row>
    <row r="149" spans="1:47" s="2" customFormat="1" ht="12">
      <c r="A149" s="36"/>
      <c r="B149" s="37"/>
      <c r="C149" s="38"/>
      <c r="D149" s="229" t="s">
        <v>152</v>
      </c>
      <c r="E149" s="38"/>
      <c r="F149" s="230" t="s">
        <v>221</v>
      </c>
      <c r="G149" s="38"/>
      <c r="H149" s="38"/>
      <c r="I149" s="231"/>
      <c r="J149" s="38"/>
      <c r="K149" s="38"/>
      <c r="L149" s="42"/>
      <c r="M149" s="232"/>
      <c r="N149" s="233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152</v>
      </c>
      <c r="AU149" s="15" t="s">
        <v>88</v>
      </c>
    </row>
    <row r="150" spans="1:51" s="13" customFormat="1" ht="12">
      <c r="A150" s="13"/>
      <c r="B150" s="234"/>
      <c r="C150" s="235"/>
      <c r="D150" s="229" t="s">
        <v>154</v>
      </c>
      <c r="E150" s="236" t="s">
        <v>1</v>
      </c>
      <c r="F150" s="237" t="s">
        <v>504</v>
      </c>
      <c r="G150" s="235"/>
      <c r="H150" s="238">
        <v>12.8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154</v>
      </c>
      <c r="AU150" s="244" t="s">
        <v>88</v>
      </c>
      <c r="AV150" s="13" t="s">
        <v>88</v>
      </c>
      <c r="AW150" s="13" t="s">
        <v>34</v>
      </c>
      <c r="AX150" s="13" t="s">
        <v>86</v>
      </c>
      <c r="AY150" s="244" t="s">
        <v>143</v>
      </c>
    </row>
    <row r="151" spans="1:65" s="2" customFormat="1" ht="24.15" customHeight="1">
      <c r="A151" s="36"/>
      <c r="B151" s="37"/>
      <c r="C151" s="216" t="s">
        <v>199</v>
      </c>
      <c r="D151" s="216" t="s">
        <v>145</v>
      </c>
      <c r="E151" s="217" t="s">
        <v>224</v>
      </c>
      <c r="F151" s="218" t="s">
        <v>225</v>
      </c>
      <c r="G151" s="219" t="s">
        <v>172</v>
      </c>
      <c r="H151" s="220">
        <v>12.8</v>
      </c>
      <c r="I151" s="221"/>
      <c r="J151" s="222">
        <f>ROUND(I151*H151,2)</f>
        <v>0</v>
      </c>
      <c r="K151" s="218" t="s">
        <v>149</v>
      </c>
      <c r="L151" s="42"/>
      <c r="M151" s="223" t="s">
        <v>1</v>
      </c>
      <c r="N151" s="224" t="s">
        <v>43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150</v>
      </c>
      <c r="AT151" s="227" t="s">
        <v>145</v>
      </c>
      <c r="AU151" s="227" t="s">
        <v>88</v>
      </c>
      <c r="AY151" s="15" t="s">
        <v>143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86</v>
      </c>
      <c r="BK151" s="228">
        <f>ROUND(I151*H151,2)</f>
        <v>0</v>
      </c>
      <c r="BL151" s="15" t="s">
        <v>150</v>
      </c>
      <c r="BM151" s="227" t="s">
        <v>505</v>
      </c>
    </row>
    <row r="152" spans="1:47" s="2" customFormat="1" ht="12">
      <c r="A152" s="36"/>
      <c r="B152" s="37"/>
      <c r="C152" s="38"/>
      <c r="D152" s="229" t="s">
        <v>152</v>
      </c>
      <c r="E152" s="38"/>
      <c r="F152" s="230" t="s">
        <v>227</v>
      </c>
      <c r="G152" s="38"/>
      <c r="H152" s="38"/>
      <c r="I152" s="231"/>
      <c r="J152" s="38"/>
      <c r="K152" s="38"/>
      <c r="L152" s="42"/>
      <c r="M152" s="232"/>
      <c r="N152" s="233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152</v>
      </c>
      <c r="AU152" s="15" t="s">
        <v>88</v>
      </c>
    </row>
    <row r="153" spans="1:51" s="13" customFormat="1" ht="12">
      <c r="A153" s="13"/>
      <c r="B153" s="234"/>
      <c r="C153" s="235"/>
      <c r="D153" s="229" t="s">
        <v>154</v>
      </c>
      <c r="E153" s="236" t="s">
        <v>1</v>
      </c>
      <c r="F153" s="237" t="s">
        <v>504</v>
      </c>
      <c r="G153" s="235"/>
      <c r="H153" s="238">
        <v>12.8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154</v>
      </c>
      <c r="AU153" s="244" t="s">
        <v>88</v>
      </c>
      <c r="AV153" s="13" t="s">
        <v>88</v>
      </c>
      <c r="AW153" s="13" t="s">
        <v>34</v>
      </c>
      <c r="AX153" s="13" t="s">
        <v>86</v>
      </c>
      <c r="AY153" s="244" t="s">
        <v>143</v>
      </c>
    </row>
    <row r="154" spans="1:65" s="2" customFormat="1" ht="16.5" customHeight="1">
      <c r="A154" s="36"/>
      <c r="B154" s="37"/>
      <c r="C154" s="245" t="s">
        <v>205</v>
      </c>
      <c r="D154" s="245" t="s">
        <v>228</v>
      </c>
      <c r="E154" s="246" t="s">
        <v>229</v>
      </c>
      <c r="F154" s="247" t="s">
        <v>230</v>
      </c>
      <c r="G154" s="248" t="s">
        <v>231</v>
      </c>
      <c r="H154" s="249">
        <v>0.256</v>
      </c>
      <c r="I154" s="250"/>
      <c r="J154" s="251">
        <f>ROUND(I154*H154,2)</f>
        <v>0</v>
      </c>
      <c r="K154" s="247" t="s">
        <v>149</v>
      </c>
      <c r="L154" s="252"/>
      <c r="M154" s="253" t="s">
        <v>1</v>
      </c>
      <c r="N154" s="254" t="s">
        <v>43</v>
      </c>
      <c r="O154" s="89"/>
      <c r="P154" s="225">
        <f>O154*H154</f>
        <v>0</v>
      </c>
      <c r="Q154" s="225">
        <v>0.001</v>
      </c>
      <c r="R154" s="225">
        <f>Q154*H154</f>
        <v>0.000256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189</v>
      </c>
      <c r="AT154" s="227" t="s">
        <v>228</v>
      </c>
      <c r="AU154" s="227" t="s">
        <v>88</v>
      </c>
      <c r="AY154" s="15" t="s">
        <v>143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86</v>
      </c>
      <c r="BK154" s="228">
        <f>ROUND(I154*H154,2)</f>
        <v>0</v>
      </c>
      <c r="BL154" s="15" t="s">
        <v>150</v>
      </c>
      <c r="BM154" s="227" t="s">
        <v>506</v>
      </c>
    </row>
    <row r="155" spans="1:47" s="2" customFormat="1" ht="12">
      <c r="A155" s="36"/>
      <c r="B155" s="37"/>
      <c r="C155" s="38"/>
      <c r="D155" s="229" t="s">
        <v>152</v>
      </c>
      <c r="E155" s="38"/>
      <c r="F155" s="230" t="s">
        <v>230</v>
      </c>
      <c r="G155" s="38"/>
      <c r="H155" s="38"/>
      <c r="I155" s="231"/>
      <c r="J155" s="38"/>
      <c r="K155" s="38"/>
      <c r="L155" s="42"/>
      <c r="M155" s="232"/>
      <c r="N155" s="233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152</v>
      </c>
      <c r="AU155" s="15" t="s">
        <v>88</v>
      </c>
    </row>
    <row r="156" spans="1:51" s="13" customFormat="1" ht="12">
      <c r="A156" s="13"/>
      <c r="B156" s="234"/>
      <c r="C156" s="235"/>
      <c r="D156" s="229" t="s">
        <v>154</v>
      </c>
      <c r="E156" s="236" t="s">
        <v>1</v>
      </c>
      <c r="F156" s="237" t="s">
        <v>504</v>
      </c>
      <c r="G156" s="235"/>
      <c r="H156" s="238">
        <v>12.8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154</v>
      </c>
      <c r="AU156" s="244" t="s">
        <v>88</v>
      </c>
      <c r="AV156" s="13" t="s">
        <v>88</v>
      </c>
      <c r="AW156" s="13" t="s">
        <v>34</v>
      </c>
      <c r="AX156" s="13" t="s">
        <v>86</v>
      </c>
      <c r="AY156" s="244" t="s">
        <v>143</v>
      </c>
    </row>
    <row r="157" spans="1:51" s="13" customFormat="1" ht="12">
      <c r="A157" s="13"/>
      <c r="B157" s="234"/>
      <c r="C157" s="235"/>
      <c r="D157" s="229" t="s">
        <v>154</v>
      </c>
      <c r="E157" s="235"/>
      <c r="F157" s="237" t="s">
        <v>507</v>
      </c>
      <c r="G157" s="235"/>
      <c r="H157" s="238">
        <v>0.256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154</v>
      </c>
      <c r="AU157" s="244" t="s">
        <v>88</v>
      </c>
      <c r="AV157" s="13" t="s">
        <v>88</v>
      </c>
      <c r="AW157" s="13" t="s">
        <v>4</v>
      </c>
      <c r="AX157" s="13" t="s">
        <v>86</v>
      </c>
      <c r="AY157" s="244" t="s">
        <v>143</v>
      </c>
    </row>
    <row r="158" spans="1:65" s="2" customFormat="1" ht="16.5" customHeight="1">
      <c r="A158" s="36"/>
      <c r="B158" s="37"/>
      <c r="C158" s="216" t="s">
        <v>210</v>
      </c>
      <c r="D158" s="216" t="s">
        <v>145</v>
      </c>
      <c r="E158" s="217" t="s">
        <v>235</v>
      </c>
      <c r="F158" s="218" t="s">
        <v>236</v>
      </c>
      <c r="G158" s="219" t="s">
        <v>148</v>
      </c>
      <c r="H158" s="220">
        <v>2</v>
      </c>
      <c r="I158" s="221"/>
      <c r="J158" s="222">
        <f>ROUND(I158*H158,2)</f>
        <v>0</v>
      </c>
      <c r="K158" s="218" t="s">
        <v>1</v>
      </c>
      <c r="L158" s="42"/>
      <c r="M158" s="223" t="s">
        <v>1</v>
      </c>
      <c r="N158" s="224" t="s">
        <v>43</v>
      </c>
      <c r="O158" s="8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150</v>
      </c>
      <c r="AT158" s="227" t="s">
        <v>145</v>
      </c>
      <c r="AU158" s="227" t="s">
        <v>88</v>
      </c>
      <c r="AY158" s="15" t="s">
        <v>143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86</v>
      </c>
      <c r="BK158" s="228">
        <f>ROUND(I158*H158,2)</f>
        <v>0</v>
      </c>
      <c r="BL158" s="15" t="s">
        <v>150</v>
      </c>
      <c r="BM158" s="227" t="s">
        <v>508</v>
      </c>
    </row>
    <row r="159" spans="1:47" s="2" customFormat="1" ht="12">
      <c r="A159" s="36"/>
      <c r="B159" s="37"/>
      <c r="C159" s="38"/>
      <c r="D159" s="229" t="s">
        <v>152</v>
      </c>
      <c r="E159" s="38"/>
      <c r="F159" s="230" t="s">
        <v>168</v>
      </c>
      <c r="G159" s="38"/>
      <c r="H159" s="38"/>
      <c r="I159" s="231"/>
      <c r="J159" s="38"/>
      <c r="K159" s="38"/>
      <c r="L159" s="42"/>
      <c r="M159" s="232"/>
      <c r="N159" s="233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152</v>
      </c>
      <c r="AU159" s="15" t="s">
        <v>88</v>
      </c>
    </row>
    <row r="160" spans="1:51" s="13" customFormat="1" ht="12">
      <c r="A160" s="13"/>
      <c r="B160" s="234"/>
      <c r="C160" s="235"/>
      <c r="D160" s="229" t="s">
        <v>154</v>
      </c>
      <c r="E160" s="236" t="s">
        <v>1</v>
      </c>
      <c r="F160" s="237" t="s">
        <v>509</v>
      </c>
      <c r="G160" s="235"/>
      <c r="H160" s="238">
        <v>2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154</v>
      </c>
      <c r="AU160" s="244" t="s">
        <v>88</v>
      </c>
      <c r="AV160" s="13" t="s">
        <v>88</v>
      </c>
      <c r="AW160" s="13" t="s">
        <v>34</v>
      </c>
      <c r="AX160" s="13" t="s">
        <v>86</v>
      </c>
      <c r="AY160" s="244" t="s">
        <v>143</v>
      </c>
    </row>
    <row r="161" spans="1:65" s="2" customFormat="1" ht="49.05" customHeight="1">
      <c r="A161" s="36"/>
      <c r="B161" s="37"/>
      <c r="C161" s="216" t="s">
        <v>217</v>
      </c>
      <c r="D161" s="216" t="s">
        <v>145</v>
      </c>
      <c r="E161" s="217" t="s">
        <v>239</v>
      </c>
      <c r="F161" s="218" t="s">
        <v>510</v>
      </c>
      <c r="G161" s="219" t="s">
        <v>148</v>
      </c>
      <c r="H161" s="220">
        <v>2</v>
      </c>
      <c r="I161" s="221"/>
      <c r="J161" s="222">
        <f>ROUND(I161*H161,2)</f>
        <v>0</v>
      </c>
      <c r="K161" s="218" t="s">
        <v>1</v>
      </c>
      <c r="L161" s="42"/>
      <c r="M161" s="223" t="s">
        <v>1</v>
      </c>
      <c r="N161" s="224" t="s">
        <v>43</v>
      </c>
      <c r="O161" s="8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150</v>
      </c>
      <c r="AT161" s="227" t="s">
        <v>145</v>
      </c>
      <c r="AU161" s="227" t="s">
        <v>88</v>
      </c>
      <c r="AY161" s="15" t="s">
        <v>143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86</v>
      </c>
      <c r="BK161" s="228">
        <f>ROUND(I161*H161,2)</f>
        <v>0</v>
      </c>
      <c r="BL161" s="15" t="s">
        <v>150</v>
      </c>
      <c r="BM161" s="227" t="s">
        <v>511</v>
      </c>
    </row>
    <row r="162" spans="1:47" s="2" customFormat="1" ht="12">
      <c r="A162" s="36"/>
      <c r="B162" s="37"/>
      <c r="C162" s="38"/>
      <c r="D162" s="229" t="s">
        <v>152</v>
      </c>
      <c r="E162" s="38"/>
      <c r="F162" s="230" t="s">
        <v>510</v>
      </c>
      <c r="G162" s="38"/>
      <c r="H162" s="38"/>
      <c r="I162" s="231"/>
      <c r="J162" s="38"/>
      <c r="K162" s="38"/>
      <c r="L162" s="42"/>
      <c r="M162" s="232"/>
      <c r="N162" s="233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152</v>
      </c>
      <c r="AU162" s="15" t="s">
        <v>88</v>
      </c>
    </row>
    <row r="163" spans="1:51" s="13" customFormat="1" ht="12">
      <c r="A163" s="13"/>
      <c r="B163" s="234"/>
      <c r="C163" s="235"/>
      <c r="D163" s="229" t="s">
        <v>154</v>
      </c>
      <c r="E163" s="236" t="s">
        <v>1</v>
      </c>
      <c r="F163" s="237" t="s">
        <v>509</v>
      </c>
      <c r="G163" s="235"/>
      <c r="H163" s="238">
        <v>2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154</v>
      </c>
      <c r="AU163" s="244" t="s">
        <v>88</v>
      </c>
      <c r="AV163" s="13" t="s">
        <v>88</v>
      </c>
      <c r="AW163" s="13" t="s">
        <v>34</v>
      </c>
      <c r="AX163" s="13" t="s">
        <v>86</v>
      </c>
      <c r="AY163" s="244" t="s">
        <v>143</v>
      </c>
    </row>
    <row r="164" spans="1:63" s="12" customFormat="1" ht="22.8" customHeight="1">
      <c r="A164" s="12"/>
      <c r="B164" s="200"/>
      <c r="C164" s="201"/>
      <c r="D164" s="202" t="s">
        <v>77</v>
      </c>
      <c r="E164" s="214" t="s">
        <v>169</v>
      </c>
      <c r="F164" s="214" t="s">
        <v>242</v>
      </c>
      <c r="G164" s="201"/>
      <c r="H164" s="201"/>
      <c r="I164" s="204"/>
      <c r="J164" s="215">
        <f>BK164</f>
        <v>0</v>
      </c>
      <c r="K164" s="201"/>
      <c r="L164" s="206"/>
      <c r="M164" s="207"/>
      <c r="N164" s="208"/>
      <c r="O164" s="208"/>
      <c r="P164" s="209">
        <f>SUM(P165:P174)</f>
        <v>0</v>
      </c>
      <c r="Q164" s="208"/>
      <c r="R164" s="209">
        <f>SUM(R165:R174)</f>
        <v>6.77199176</v>
      </c>
      <c r="S164" s="208"/>
      <c r="T164" s="210">
        <f>SUM(T165:T174)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1" t="s">
        <v>86</v>
      </c>
      <c r="AT164" s="212" t="s">
        <v>77</v>
      </c>
      <c r="AU164" s="212" t="s">
        <v>86</v>
      </c>
      <c r="AY164" s="211" t="s">
        <v>143</v>
      </c>
      <c r="BK164" s="213">
        <f>SUM(BK165:BK174)</f>
        <v>0</v>
      </c>
    </row>
    <row r="165" spans="1:65" s="2" customFormat="1" ht="21.75" customHeight="1">
      <c r="A165" s="36"/>
      <c r="B165" s="37"/>
      <c r="C165" s="216" t="s">
        <v>223</v>
      </c>
      <c r="D165" s="216" t="s">
        <v>145</v>
      </c>
      <c r="E165" s="217" t="s">
        <v>244</v>
      </c>
      <c r="F165" s="218" t="s">
        <v>245</v>
      </c>
      <c r="G165" s="219" t="s">
        <v>172</v>
      </c>
      <c r="H165" s="220">
        <v>7.408</v>
      </c>
      <c r="I165" s="221"/>
      <c r="J165" s="222">
        <f>ROUND(I165*H165,2)</f>
        <v>0</v>
      </c>
      <c r="K165" s="218" t="s">
        <v>149</v>
      </c>
      <c r="L165" s="42"/>
      <c r="M165" s="223" t="s">
        <v>1</v>
      </c>
      <c r="N165" s="224" t="s">
        <v>43</v>
      </c>
      <c r="O165" s="89"/>
      <c r="P165" s="225">
        <f>O165*H165</f>
        <v>0</v>
      </c>
      <c r="Q165" s="225">
        <v>0.69</v>
      </c>
      <c r="R165" s="225">
        <f>Q165*H165</f>
        <v>5.11152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150</v>
      </c>
      <c r="AT165" s="227" t="s">
        <v>145</v>
      </c>
      <c r="AU165" s="227" t="s">
        <v>88</v>
      </c>
      <c r="AY165" s="15" t="s">
        <v>143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86</v>
      </c>
      <c r="BK165" s="228">
        <f>ROUND(I165*H165,2)</f>
        <v>0</v>
      </c>
      <c r="BL165" s="15" t="s">
        <v>150</v>
      </c>
      <c r="BM165" s="227" t="s">
        <v>512</v>
      </c>
    </row>
    <row r="166" spans="1:47" s="2" customFormat="1" ht="12">
      <c r="A166" s="36"/>
      <c r="B166" s="37"/>
      <c r="C166" s="38"/>
      <c r="D166" s="229" t="s">
        <v>152</v>
      </c>
      <c r="E166" s="38"/>
      <c r="F166" s="230" t="s">
        <v>247</v>
      </c>
      <c r="G166" s="38"/>
      <c r="H166" s="38"/>
      <c r="I166" s="231"/>
      <c r="J166" s="38"/>
      <c r="K166" s="38"/>
      <c r="L166" s="42"/>
      <c r="M166" s="232"/>
      <c r="N166" s="233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152</v>
      </c>
      <c r="AU166" s="15" t="s">
        <v>88</v>
      </c>
    </row>
    <row r="167" spans="1:51" s="13" customFormat="1" ht="12">
      <c r="A167" s="13"/>
      <c r="B167" s="234"/>
      <c r="C167" s="235"/>
      <c r="D167" s="229" t="s">
        <v>154</v>
      </c>
      <c r="E167" s="236" t="s">
        <v>1</v>
      </c>
      <c r="F167" s="237" t="s">
        <v>513</v>
      </c>
      <c r="G167" s="235"/>
      <c r="H167" s="238">
        <v>7.408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154</v>
      </c>
      <c r="AU167" s="244" t="s">
        <v>88</v>
      </c>
      <c r="AV167" s="13" t="s">
        <v>88</v>
      </c>
      <c r="AW167" s="13" t="s">
        <v>34</v>
      </c>
      <c r="AX167" s="13" t="s">
        <v>86</v>
      </c>
      <c r="AY167" s="244" t="s">
        <v>143</v>
      </c>
    </row>
    <row r="168" spans="1:65" s="2" customFormat="1" ht="24.15" customHeight="1">
      <c r="A168" s="36"/>
      <c r="B168" s="37"/>
      <c r="C168" s="216" t="s">
        <v>8</v>
      </c>
      <c r="D168" s="216" t="s">
        <v>145</v>
      </c>
      <c r="E168" s="217" t="s">
        <v>250</v>
      </c>
      <c r="F168" s="218" t="s">
        <v>251</v>
      </c>
      <c r="G168" s="219" t="s">
        <v>172</v>
      </c>
      <c r="H168" s="220">
        <v>7.408</v>
      </c>
      <c r="I168" s="221"/>
      <c r="J168" s="222">
        <f>ROUND(I168*H168,2)</f>
        <v>0</v>
      </c>
      <c r="K168" s="218" t="s">
        <v>149</v>
      </c>
      <c r="L168" s="42"/>
      <c r="M168" s="223" t="s">
        <v>1</v>
      </c>
      <c r="N168" s="224" t="s">
        <v>43</v>
      </c>
      <c r="O168" s="89"/>
      <c r="P168" s="225">
        <f>O168*H168</f>
        <v>0</v>
      </c>
      <c r="Q168" s="225">
        <v>0.08922</v>
      </c>
      <c r="R168" s="225">
        <f>Q168*H168</f>
        <v>0.6609417599999999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150</v>
      </c>
      <c r="AT168" s="227" t="s">
        <v>145</v>
      </c>
      <c r="AU168" s="227" t="s">
        <v>88</v>
      </c>
      <c r="AY168" s="15" t="s">
        <v>143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86</v>
      </c>
      <c r="BK168" s="228">
        <f>ROUND(I168*H168,2)</f>
        <v>0</v>
      </c>
      <c r="BL168" s="15" t="s">
        <v>150</v>
      </c>
      <c r="BM168" s="227" t="s">
        <v>514</v>
      </c>
    </row>
    <row r="169" spans="1:47" s="2" customFormat="1" ht="12">
      <c r="A169" s="36"/>
      <c r="B169" s="37"/>
      <c r="C169" s="38"/>
      <c r="D169" s="229" t="s">
        <v>152</v>
      </c>
      <c r="E169" s="38"/>
      <c r="F169" s="230" t="s">
        <v>253</v>
      </c>
      <c r="G169" s="38"/>
      <c r="H169" s="38"/>
      <c r="I169" s="231"/>
      <c r="J169" s="38"/>
      <c r="K169" s="38"/>
      <c r="L169" s="42"/>
      <c r="M169" s="232"/>
      <c r="N169" s="233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152</v>
      </c>
      <c r="AU169" s="15" t="s">
        <v>88</v>
      </c>
    </row>
    <row r="170" spans="1:51" s="13" customFormat="1" ht="12">
      <c r="A170" s="13"/>
      <c r="B170" s="234"/>
      <c r="C170" s="235"/>
      <c r="D170" s="229" t="s">
        <v>154</v>
      </c>
      <c r="E170" s="236" t="s">
        <v>1</v>
      </c>
      <c r="F170" s="237" t="s">
        <v>513</v>
      </c>
      <c r="G170" s="235"/>
      <c r="H170" s="238">
        <v>7.408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154</v>
      </c>
      <c r="AU170" s="244" t="s">
        <v>88</v>
      </c>
      <c r="AV170" s="13" t="s">
        <v>88</v>
      </c>
      <c r="AW170" s="13" t="s">
        <v>34</v>
      </c>
      <c r="AX170" s="13" t="s">
        <v>86</v>
      </c>
      <c r="AY170" s="244" t="s">
        <v>143</v>
      </c>
    </row>
    <row r="171" spans="1:65" s="2" customFormat="1" ht="21.75" customHeight="1">
      <c r="A171" s="36"/>
      <c r="B171" s="37"/>
      <c r="C171" s="245" t="s">
        <v>234</v>
      </c>
      <c r="D171" s="245" t="s">
        <v>228</v>
      </c>
      <c r="E171" s="246" t="s">
        <v>254</v>
      </c>
      <c r="F171" s="247" t="s">
        <v>255</v>
      </c>
      <c r="G171" s="248" t="s">
        <v>172</v>
      </c>
      <c r="H171" s="249">
        <v>7.63</v>
      </c>
      <c r="I171" s="250"/>
      <c r="J171" s="251">
        <f>ROUND(I171*H171,2)</f>
        <v>0</v>
      </c>
      <c r="K171" s="247" t="s">
        <v>149</v>
      </c>
      <c r="L171" s="252"/>
      <c r="M171" s="253" t="s">
        <v>1</v>
      </c>
      <c r="N171" s="254" t="s">
        <v>43</v>
      </c>
      <c r="O171" s="89"/>
      <c r="P171" s="225">
        <f>O171*H171</f>
        <v>0</v>
      </c>
      <c r="Q171" s="225">
        <v>0.131</v>
      </c>
      <c r="R171" s="225">
        <f>Q171*H171</f>
        <v>0.99953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189</v>
      </c>
      <c r="AT171" s="227" t="s">
        <v>228</v>
      </c>
      <c r="AU171" s="227" t="s">
        <v>88</v>
      </c>
      <c r="AY171" s="15" t="s">
        <v>143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86</v>
      </c>
      <c r="BK171" s="228">
        <f>ROUND(I171*H171,2)</f>
        <v>0</v>
      </c>
      <c r="BL171" s="15" t="s">
        <v>150</v>
      </c>
      <c r="BM171" s="227" t="s">
        <v>515</v>
      </c>
    </row>
    <row r="172" spans="1:47" s="2" customFormat="1" ht="12">
      <c r="A172" s="36"/>
      <c r="B172" s="37"/>
      <c r="C172" s="38"/>
      <c r="D172" s="229" t="s">
        <v>152</v>
      </c>
      <c r="E172" s="38"/>
      <c r="F172" s="230" t="s">
        <v>255</v>
      </c>
      <c r="G172" s="38"/>
      <c r="H172" s="38"/>
      <c r="I172" s="231"/>
      <c r="J172" s="38"/>
      <c r="K172" s="38"/>
      <c r="L172" s="42"/>
      <c r="M172" s="232"/>
      <c r="N172" s="233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152</v>
      </c>
      <c r="AU172" s="15" t="s">
        <v>88</v>
      </c>
    </row>
    <row r="173" spans="1:51" s="13" customFormat="1" ht="12">
      <c r="A173" s="13"/>
      <c r="B173" s="234"/>
      <c r="C173" s="235"/>
      <c r="D173" s="229" t="s">
        <v>154</v>
      </c>
      <c r="E173" s="236" t="s">
        <v>1</v>
      </c>
      <c r="F173" s="237" t="s">
        <v>513</v>
      </c>
      <c r="G173" s="235"/>
      <c r="H173" s="238">
        <v>7.408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154</v>
      </c>
      <c r="AU173" s="244" t="s">
        <v>88</v>
      </c>
      <c r="AV173" s="13" t="s">
        <v>88</v>
      </c>
      <c r="AW173" s="13" t="s">
        <v>34</v>
      </c>
      <c r="AX173" s="13" t="s">
        <v>86</v>
      </c>
      <c r="AY173" s="244" t="s">
        <v>143</v>
      </c>
    </row>
    <row r="174" spans="1:51" s="13" customFormat="1" ht="12">
      <c r="A174" s="13"/>
      <c r="B174" s="234"/>
      <c r="C174" s="235"/>
      <c r="D174" s="229" t="s">
        <v>154</v>
      </c>
      <c r="E174" s="235"/>
      <c r="F174" s="237" t="s">
        <v>516</v>
      </c>
      <c r="G174" s="235"/>
      <c r="H174" s="238">
        <v>7.63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154</v>
      </c>
      <c r="AU174" s="244" t="s">
        <v>88</v>
      </c>
      <c r="AV174" s="13" t="s">
        <v>88</v>
      </c>
      <c r="AW174" s="13" t="s">
        <v>4</v>
      </c>
      <c r="AX174" s="13" t="s">
        <v>86</v>
      </c>
      <c r="AY174" s="244" t="s">
        <v>143</v>
      </c>
    </row>
    <row r="175" spans="1:63" s="12" customFormat="1" ht="22.8" customHeight="1">
      <c r="A175" s="12"/>
      <c r="B175" s="200"/>
      <c r="C175" s="201"/>
      <c r="D175" s="202" t="s">
        <v>77</v>
      </c>
      <c r="E175" s="214" t="s">
        <v>194</v>
      </c>
      <c r="F175" s="214" t="s">
        <v>258</v>
      </c>
      <c r="G175" s="201"/>
      <c r="H175" s="201"/>
      <c r="I175" s="204"/>
      <c r="J175" s="215">
        <f>BK175</f>
        <v>0</v>
      </c>
      <c r="K175" s="201"/>
      <c r="L175" s="206"/>
      <c r="M175" s="207"/>
      <c r="N175" s="208"/>
      <c r="O175" s="208"/>
      <c r="P175" s="209">
        <f>SUM(P176:P185)</f>
        <v>0</v>
      </c>
      <c r="Q175" s="208"/>
      <c r="R175" s="209">
        <f>SUM(R176:R185)</f>
        <v>6.479788</v>
      </c>
      <c r="S175" s="208"/>
      <c r="T175" s="210">
        <f>SUM(T176:T185)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1" t="s">
        <v>86</v>
      </c>
      <c r="AT175" s="212" t="s">
        <v>77</v>
      </c>
      <c r="AU175" s="212" t="s">
        <v>86</v>
      </c>
      <c r="AY175" s="211" t="s">
        <v>143</v>
      </c>
      <c r="BK175" s="213">
        <f>SUM(BK176:BK185)</f>
        <v>0</v>
      </c>
    </row>
    <row r="176" spans="1:65" s="2" customFormat="1" ht="33" customHeight="1">
      <c r="A176" s="36"/>
      <c r="B176" s="37"/>
      <c r="C176" s="216" t="s">
        <v>238</v>
      </c>
      <c r="D176" s="216" t="s">
        <v>145</v>
      </c>
      <c r="E176" s="217" t="s">
        <v>259</v>
      </c>
      <c r="F176" s="218" t="s">
        <v>260</v>
      </c>
      <c r="G176" s="219" t="s">
        <v>261</v>
      </c>
      <c r="H176" s="220">
        <v>8.88</v>
      </c>
      <c r="I176" s="221"/>
      <c r="J176" s="222">
        <f>ROUND(I176*H176,2)</f>
        <v>0</v>
      </c>
      <c r="K176" s="218" t="s">
        <v>149</v>
      </c>
      <c r="L176" s="42"/>
      <c r="M176" s="223" t="s">
        <v>1</v>
      </c>
      <c r="N176" s="224" t="s">
        <v>43</v>
      </c>
      <c r="O176" s="89"/>
      <c r="P176" s="225">
        <f>O176*H176</f>
        <v>0</v>
      </c>
      <c r="Q176" s="225">
        <v>0.1295</v>
      </c>
      <c r="R176" s="225">
        <f>Q176*H176</f>
        <v>1.14996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150</v>
      </c>
      <c r="AT176" s="227" t="s">
        <v>145</v>
      </c>
      <c r="AU176" s="227" t="s">
        <v>88</v>
      </c>
      <c r="AY176" s="15" t="s">
        <v>143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86</v>
      </c>
      <c r="BK176" s="228">
        <f>ROUND(I176*H176,2)</f>
        <v>0</v>
      </c>
      <c r="BL176" s="15" t="s">
        <v>150</v>
      </c>
      <c r="BM176" s="227" t="s">
        <v>517</v>
      </c>
    </row>
    <row r="177" spans="1:47" s="2" customFormat="1" ht="12">
      <c r="A177" s="36"/>
      <c r="B177" s="37"/>
      <c r="C177" s="38"/>
      <c r="D177" s="229" t="s">
        <v>152</v>
      </c>
      <c r="E177" s="38"/>
      <c r="F177" s="230" t="s">
        <v>263</v>
      </c>
      <c r="G177" s="38"/>
      <c r="H177" s="38"/>
      <c r="I177" s="231"/>
      <c r="J177" s="38"/>
      <c r="K177" s="38"/>
      <c r="L177" s="42"/>
      <c r="M177" s="232"/>
      <c r="N177" s="233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152</v>
      </c>
      <c r="AU177" s="15" t="s">
        <v>88</v>
      </c>
    </row>
    <row r="178" spans="1:51" s="13" customFormat="1" ht="12">
      <c r="A178" s="13"/>
      <c r="B178" s="234"/>
      <c r="C178" s="235"/>
      <c r="D178" s="229" t="s">
        <v>154</v>
      </c>
      <c r="E178" s="236" t="s">
        <v>1</v>
      </c>
      <c r="F178" s="237" t="s">
        <v>518</v>
      </c>
      <c r="G178" s="235"/>
      <c r="H178" s="238">
        <v>8.88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154</v>
      </c>
      <c r="AU178" s="244" t="s">
        <v>88</v>
      </c>
      <c r="AV178" s="13" t="s">
        <v>88</v>
      </c>
      <c r="AW178" s="13" t="s">
        <v>34</v>
      </c>
      <c r="AX178" s="13" t="s">
        <v>86</v>
      </c>
      <c r="AY178" s="244" t="s">
        <v>143</v>
      </c>
    </row>
    <row r="179" spans="1:65" s="2" customFormat="1" ht="16.5" customHeight="1">
      <c r="A179" s="36"/>
      <c r="B179" s="37"/>
      <c r="C179" s="245" t="s">
        <v>243</v>
      </c>
      <c r="D179" s="245" t="s">
        <v>228</v>
      </c>
      <c r="E179" s="246" t="s">
        <v>266</v>
      </c>
      <c r="F179" s="247" t="s">
        <v>267</v>
      </c>
      <c r="G179" s="248" t="s">
        <v>261</v>
      </c>
      <c r="H179" s="249">
        <v>9.058</v>
      </c>
      <c r="I179" s="250"/>
      <c r="J179" s="251">
        <f>ROUND(I179*H179,2)</f>
        <v>0</v>
      </c>
      <c r="K179" s="247" t="s">
        <v>149</v>
      </c>
      <c r="L179" s="252"/>
      <c r="M179" s="253" t="s">
        <v>1</v>
      </c>
      <c r="N179" s="254" t="s">
        <v>43</v>
      </c>
      <c r="O179" s="89"/>
      <c r="P179" s="225">
        <f>O179*H179</f>
        <v>0</v>
      </c>
      <c r="Q179" s="225">
        <v>0.036</v>
      </c>
      <c r="R179" s="225">
        <f>Q179*H179</f>
        <v>0.326088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268</v>
      </c>
      <c r="AT179" s="227" t="s">
        <v>228</v>
      </c>
      <c r="AU179" s="227" t="s">
        <v>88</v>
      </c>
      <c r="AY179" s="15" t="s">
        <v>143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86</v>
      </c>
      <c r="BK179" s="228">
        <f>ROUND(I179*H179,2)</f>
        <v>0</v>
      </c>
      <c r="BL179" s="15" t="s">
        <v>268</v>
      </c>
      <c r="BM179" s="227" t="s">
        <v>519</v>
      </c>
    </row>
    <row r="180" spans="1:47" s="2" customFormat="1" ht="12">
      <c r="A180" s="36"/>
      <c r="B180" s="37"/>
      <c r="C180" s="38"/>
      <c r="D180" s="229" t="s">
        <v>152</v>
      </c>
      <c r="E180" s="38"/>
      <c r="F180" s="230" t="s">
        <v>267</v>
      </c>
      <c r="G180" s="38"/>
      <c r="H180" s="38"/>
      <c r="I180" s="231"/>
      <c r="J180" s="38"/>
      <c r="K180" s="38"/>
      <c r="L180" s="42"/>
      <c r="M180" s="232"/>
      <c r="N180" s="233"/>
      <c r="O180" s="89"/>
      <c r="P180" s="89"/>
      <c r="Q180" s="89"/>
      <c r="R180" s="89"/>
      <c r="S180" s="89"/>
      <c r="T180" s="90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152</v>
      </c>
      <c r="AU180" s="15" t="s">
        <v>88</v>
      </c>
    </row>
    <row r="181" spans="1:51" s="13" customFormat="1" ht="12">
      <c r="A181" s="13"/>
      <c r="B181" s="234"/>
      <c r="C181" s="235"/>
      <c r="D181" s="229" t="s">
        <v>154</v>
      </c>
      <c r="E181" s="236" t="s">
        <v>1</v>
      </c>
      <c r="F181" s="237" t="s">
        <v>518</v>
      </c>
      <c r="G181" s="235"/>
      <c r="H181" s="238">
        <v>8.88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154</v>
      </c>
      <c r="AU181" s="244" t="s">
        <v>88</v>
      </c>
      <c r="AV181" s="13" t="s">
        <v>88</v>
      </c>
      <c r="AW181" s="13" t="s">
        <v>34</v>
      </c>
      <c r="AX181" s="13" t="s">
        <v>86</v>
      </c>
      <c r="AY181" s="244" t="s">
        <v>143</v>
      </c>
    </row>
    <row r="182" spans="1:51" s="13" customFormat="1" ht="12">
      <c r="A182" s="13"/>
      <c r="B182" s="234"/>
      <c r="C182" s="235"/>
      <c r="D182" s="229" t="s">
        <v>154</v>
      </c>
      <c r="E182" s="235"/>
      <c r="F182" s="237" t="s">
        <v>520</v>
      </c>
      <c r="G182" s="235"/>
      <c r="H182" s="238">
        <v>9.058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154</v>
      </c>
      <c r="AU182" s="244" t="s">
        <v>88</v>
      </c>
      <c r="AV182" s="13" t="s">
        <v>88</v>
      </c>
      <c r="AW182" s="13" t="s">
        <v>4</v>
      </c>
      <c r="AX182" s="13" t="s">
        <v>86</v>
      </c>
      <c r="AY182" s="244" t="s">
        <v>143</v>
      </c>
    </row>
    <row r="183" spans="1:65" s="2" customFormat="1" ht="24.15" customHeight="1">
      <c r="A183" s="36"/>
      <c r="B183" s="37"/>
      <c r="C183" s="216" t="s">
        <v>249</v>
      </c>
      <c r="D183" s="216" t="s">
        <v>145</v>
      </c>
      <c r="E183" s="217" t="s">
        <v>272</v>
      </c>
      <c r="F183" s="218" t="s">
        <v>273</v>
      </c>
      <c r="G183" s="219" t="s">
        <v>179</v>
      </c>
      <c r="H183" s="220">
        <v>2</v>
      </c>
      <c r="I183" s="221"/>
      <c r="J183" s="222">
        <f>ROUND(I183*H183,2)</f>
        <v>0</v>
      </c>
      <c r="K183" s="218" t="s">
        <v>149</v>
      </c>
      <c r="L183" s="42"/>
      <c r="M183" s="223" t="s">
        <v>1</v>
      </c>
      <c r="N183" s="224" t="s">
        <v>43</v>
      </c>
      <c r="O183" s="89"/>
      <c r="P183" s="225">
        <f>O183*H183</f>
        <v>0</v>
      </c>
      <c r="Q183" s="225">
        <v>2.50187</v>
      </c>
      <c r="R183" s="225">
        <f>Q183*H183</f>
        <v>5.00374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150</v>
      </c>
      <c r="AT183" s="227" t="s">
        <v>145</v>
      </c>
      <c r="AU183" s="227" t="s">
        <v>88</v>
      </c>
      <c r="AY183" s="15" t="s">
        <v>143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86</v>
      </c>
      <c r="BK183" s="228">
        <f>ROUND(I183*H183,2)</f>
        <v>0</v>
      </c>
      <c r="BL183" s="15" t="s">
        <v>150</v>
      </c>
      <c r="BM183" s="227" t="s">
        <v>521</v>
      </c>
    </row>
    <row r="184" spans="1:47" s="2" customFormat="1" ht="12">
      <c r="A184" s="36"/>
      <c r="B184" s="37"/>
      <c r="C184" s="38"/>
      <c r="D184" s="229" t="s">
        <v>152</v>
      </c>
      <c r="E184" s="38"/>
      <c r="F184" s="230" t="s">
        <v>275</v>
      </c>
      <c r="G184" s="38"/>
      <c r="H184" s="38"/>
      <c r="I184" s="231"/>
      <c r="J184" s="38"/>
      <c r="K184" s="38"/>
      <c r="L184" s="42"/>
      <c r="M184" s="232"/>
      <c r="N184" s="233"/>
      <c r="O184" s="89"/>
      <c r="P184" s="89"/>
      <c r="Q184" s="89"/>
      <c r="R184" s="89"/>
      <c r="S184" s="89"/>
      <c r="T184" s="90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152</v>
      </c>
      <c r="AU184" s="15" t="s">
        <v>88</v>
      </c>
    </row>
    <row r="185" spans="1:51" s="13" customFormat="1" ht="12">
      <c r="A185" s="13"/>
      <c r="B185" s="234"/>
      <c r="C185" s="235"/>
      <c r="D185" s="229" t="s">
        <v>154</v>
      </c>
      <c r="E185" s="236" t="s">
        <v>1</v>
      </c>
      <c r="F185" s="237" t="s">
        <v>509</v>
      </c>
      <c r="G185" s="235"/>
      <c r="H185" s="238">
        <v>2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154</v>
      </c>
      <c r="AU185" s="244" t="s">
        <v>88</v>
      </c>
      <c r="AV185" s="13" t="s">
        <v>88</v>
      </c>
      <c r="AW185" s="13" t="s">
        <v>34</v>
      </c>
      <c r="AX185" s="13" t="s">
        <v>86</v>
      </c>
      <c r="AY185" s="244" t="s">
        <v>143</v>
      </c>
    </row>
    <row r="186" spans="1:63" s="12" customFormat="1" ht="22.8" customHeight="1">
      <c r="A186" s="12"/>
      <c r="B186" s="200"/>
      <c r="C186" s="201"/>
      <c r="D186" s="202" t="s">
        <v>77</v>
      </c>
      <c r="E186" s="214" t="s">
        <v>276</v>
      </c>
      <c r="F186" s="214" t="s">
        <v>277</v>
      </c>
      <c r="G186" s="201"/>
      <c r="H186" s="201"/>
      <c r="I186" s="204"/>
      <c r="J186" s="215">
        <f>BK186</f>
        <v>0</v>
      </c>
      <c r="K186" s="201"/>
      <c r="L186" s="206"/>
      <c r="M186" s="207"/>
      <c r="N186" s="208"/>
      <c r="O186" s="208"/>
      <c r="P186" s="209">
        <f>SUM(P187:P188)</f>
        <v>0</v>
      </c>
      <c r="Q186" s="208"/>
      <c r="R186" s="209">
        <f>SUM(R187:R188)</f>
        <v>0</v>
      </c>
      <c r="S186" s="208"/>
      <c r="T186" s="210">
        <f>SUM(T187:T188)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1" t="s">
        <v>86</v>
      </c>
      <c r="AT186" s="212" t="s">
        <v>77</v>
      </c>
      <c r="AU186" s="212" t="s">
        <v>86</v>
      </c>
      <c r="AY186" s="211" t="s">
        <v>143</v>
      </c>
      <c r="BK186" s="213">
        <f>SUM(BK187:BK188)</f>
        <v>0</v>
      </c>
    </row>
    <row r="187" spans="1:65" s="2" customFormat="1" ht="24.15" customHeight="1">
      <c r="A187" s="36"/>
      <c r="B187" s="37"/>
      <c r="C187" s="216" t="s">
        <v>159</v>
      </c>
      <c r="D187" s="216" t="s">
        <v>145</v>
      </c>
      <c r="E187" s="217" t="s">
        <v>279</v>
      </c>
      <c r="F187" s="218" t="s">
        <v>280</v>
      </c>
      <c r="G187" s="219" t="s">
        <v>213</v>
      </c>
      <c r="H187" s="220">
        <v>12.926</v>
      </c>
      <c r="I187" s="221"/>
      <c r="J187" s="222">
        <f>ROUND(I187*H187,2)</f>
        <v>0</v>
      </c>
      <c r="K187" s="218" t="s">
        <v>149</v>
      </c>
      <c r="L187" s="42"/>
      <c r="M187" s="223" t="s">
        <v>1</v>
      </c>
      <c r="N187" s="224" t="s">
        <v>43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150</v>
      </c>
      <c r="AT187" s="227" t="s">
        <v>145</v>
      </c>
      <c r="AU187" s="227" t="s">
        <v>88</v>
      </c>
      <c r="AY187" s="15" t="s">
        <v>143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150</v>
      </c>
      <c r="BM187" s="227" t="s">
        <v>522</v>
      </c>
    </row>
    <row r="188" spans="1:47" s="2" customFormat="1" ht="12">
      <c r="A188" s="36"/>
      <c r="B188" s="37"/>
      <c r="C188" s="38"/>
      <c r="D188" s="229" t="s">
        <v>152</v>
      </c>
      <c r="E188" s="38"/>
      <c r="F188" s="230" t="s">
        <v>282</v>
      </c>
      <c r="G188" s="38"/>
      <c r="H188" s="38"/>
      <c r="I188" s="231"/>
      <c r="J188" s="38"/>
      <c r="K188" s="38"/>
      <c r="L188" s="42"/>
      <c r="M188" s="255"/>
      <c r="N188" s="256"/>
      <c r="O188" s="257"/>
      <c r="P188" s="257"/>
      <c r="Q188" s="257"/>
      <c r="R188" s="257"/>
      <c r="S188" s="257"/>
      <c r="T188" s="258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152</v>
      </c>
      <c r="AU188" s="15" t="s">
        <v>88</v>
      </c>
    </row>
    <row r="189" spans="1:31" s="2" customFormat="1" ht="6.95" customHeight="1">
      <c r="A189" s="36"/>
      <c r="B189" s="64"/>
      <c r="C189" s="65"/>
      <c r="D189" s="65"/>
      <c r="E189" s="65"/>
      <c r="F189" s="65"/>
      <c r="G189" s="65"/>
      <c r="H189" s="65"/>
      <c r="I189" s="65"/>
      <c r="J189" s="65"/>
      <c r="K189" s="65"/>
      <c r="L189" s="42"/>
      <c r="M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</row>
  </sheetData>
  <sheetProtection password="CC35" sheet="1" objects="1" scenarios="1" formatColumns="0" formatRows="0" autoFilter="0"/>
  <autoFilter ref="C120:K18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111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523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24. 10. 2023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ROUND((SUM(BE121:BE188)),2)</f>
        <v>0</v>
      </c>
      <c r="G33" s="36"/>
      <c r="H33" s="36"/>
      <c r="I33" s="153">
        <v>0.21</v>
      </c>
      <c r="J33" s="152">
        <f>ROUND(((SUM(BE121:BE188))*I33),2)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ROUND((SUM(BF121:BF188)),2)</f>
        <v>0</v>
      </c>
      <c r="G34" s="36"/>
      <c r="H34" s="36"/>
      <c r="I34" s="153">
        <v>0.15</v>
      </c>
      <c r="J34" s="152">
        <f>ROUND(((SUM(BF121:BF188))*I34),2)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ROUND((SUM(BG121:BG188)),2)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ROUND((SUM(BH121:BH188)),2)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ROUND((SUM(BI121:BI188)),2)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06 - NN - Na Cihelně 1333 - Český Brod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24. 10. 2023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123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124</v>
      </c>
      <c r="E98" s="186"/>
      <c r="F98" s="186"/>
      <c r="G98" s="186"/>
      <c r="H98" s="186"/>
      <c r="I98" s="186"/>
      <c r="J98" s="187">
        <f>J123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125</v>
      </c>
      <c r="E99" s="186"/>
      <c r="F99" s="186"/>
      <c r="G99" s="186"/>
      <c r="H99" s="186"/>
      <c r="I99" s="186"/>
      <c r="J99" s="187">
        <f>J164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126</v>
      </c>
      <c r="E100" s="186"/>
      <c r="F100" s="186"/>
      <c r="G100" s="186"/>
      <c r="H100" s="186"/>
      <c r="I100" s="186"/>
      <c r="J100" s="187">
        <f>J175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127</v>
      </c>
      <c r="E101" s="186"/>
      <c r="F101" s="186"/>
      <c r="G101" s="186"/>
      <c r="H101" s="186"/>
      <c r="I101" s="186"/>
      <c r="J101" s="187">
        <f>J186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128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2" t="str">
        <f>E7</f>
        <v>Polopodzemní kontejnery - Český Brod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SO 06 - NN - Na Cihelně 1333 - Český Brod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Český Brod</v>
      </c>
      <c r="G115" s="38"/>
      <c r="H115" s="38"/>
      <c r="I115" s="30" t="s">
        <v>22</v>
      </c>
      <c r="J115" s="77" t="str">
        <f>IF(J12="","",J12)</f>
        <v>24. 10. 2023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40.05" customHeight="1">
      <c r="A117" s="36"/>
      <c r="B117" s="37"/>
      <c r="C117" s="30" t="s">
        <v>24</v>
      </c>
      <c r="D117" s="38"/>
      <c r="E117" s="38"/>
      <c r="F117" s="25" t="str">
        <f>E15</f>
        <v xml:space="preserve">Město Český Brod, Náměstí Husovo 70, 282 01 Český </v>
      </c>
      <c r="G117" s="38"/>
      <c r="H117" s="38"/>
      <c r="I117" s="30" t="s">
        <v>31</v>
      </c>
      <c r="J117" s="34" t="str">
        <f>E21</f>
        <v>LNConsult s.r.o., U hřiště 250, 250 83 Škvorec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29</v>
      </c>
      <c r="D118" s="38"/>
      <c r="E118" s="38"/>
      <c r="F118" s="25" t="str">
        <f>IF(E18="","",E18)</f>
        <v>Vyplň údaj</v>
      </c>
      <c r="G118" s="38"/>
      <c r="H118" s="38"/>
      <c r="I118" s="30" t="s">
        <v>35</v>
      </c>
      <c r="J118" s="34" t="str">
        <f>E24</f>
        <v xml:space="preserve"> 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89"/>
      <c r="B120" s="190"/>
      <c r="C120" s="191" t="s">
        <v>129</v>
      </c>
      <c r="D120" s="192" t="s">
        <v>63</v>
      </c>
      <c r="E120" s="192" t="s">
        <v>59</v>
      </c>
      <c r="F120" s="192" t="s">
        <v>60</v>
      </c>
      <c r="G120" s="192" t="s">
        <v>130</v>
      </c>
      <c r="H120" s="192" t="s">
        <v>131</v>
      </c>
      <c r="I120" s="192" t="s">
        <v>132</v>
      </c>
      <c r="J120" s="192" t="s">
        <v>120</v>
      </c>
      <c r="K120" s="193" t="s">
        <v>133</v>
      </c>
      <c r="L120" s="194"/>
      <c r="M120" s="98" t="s">
        <v>1</v>
      </c>
      <c r="N120" s="99" t="s">
        <v>42</v>
      </c>
      <c r="O120" s="99" t="s">
        <v>134</v>
      </c>
      <c r="P120" s="99" t="s">
        <v>135</v>
      </c>
      <c r="Q120" s="99" t="s">
        <v>136</v>
      </c>
      <c r="R120" s="99" t="s">
        <v>137</v>
      </c>
      <c r="S120" s="99" t="s">
        <v>138</v>
      </c>
      <c r="T120" s="100" t="s">
        <v>139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pans="1:63" s="2" customFormat="1" ht="22.8" customHeight="1">
      <c r="A121" s="36"/>
      <c r="B121" s="37"/>
      <c r="C121" s="105" t="s">
        <v>140</v>
      </c>
      <c r="D121" s="38"/>
      <c r="E121" s="38"/>
      <c r="F121" s="38"/>
      <c r="G121" s="38"/>
      <c r="H121" s="38"/>
      <c r="I121" s="38"/>
      <c r="J121" s="195">
        <f>BK121</f>
        <v>0</v>
      </c>
      <c r="K121" s="38"/>
      <c r="L121" s="42"/>
      <c r="M121" s="101"/>
      <c r="N121" s="196"/>
      <c r="O121" s="102"/>
      <c r="P121" s="197">
        <f>P122</f>
        <v>0</v>
      </c>
      <c r="Q121" s="102"/>
      <c r="R121" s="197">
        <f>R122</f>
        <v>19.87801764</v>
      </c>
      <c r="S121" s="102"/>
      <c r="T121" s="198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77</v>
      </c>
      <c r="AU121" s="15" t="s">
        <v>122</v>
      </c>
      <c r="BK121" s="199">
        <f>BK122</f>
        <v>0</v>
      </c>
    </row>
    <row r="122" spans="1:63" s="12" customFormat="1" ht="25.9" customHeight="1">
      <c r="A122" s="12"/>
      <c r="B122" s="200"/>
      <c r="C122" s="201"/>
      <c r="D122" s="202" t="s">
        <v>77</v>
      </c>
      <c r="E122" s="203" t="s">
        <v>141</v>
      </c>
      <c r="F122" s="203" t="s">
        <v>142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P123+P164+P175+P186</f>
        <v>0</v>
      </c>
      <c r="Q122" s="208"/>
      <c r="R122" s="209">
        <f>R123+R164+R175+R186</f>
        <v>19.87801764</v>
      </c>
      <c r="S122" s="208"/>
      <c r="T122" s="210">
        <f>T123+T164+T175+T186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86</v>
      </c>
      <c r="AT122" s="212" t="s">
        <v>77</v>
      </c>
      <c r="AU122" s="212" t="s">
        <v>78</v>
      </c>
      <c r="AY122" s="211" t="s">
        <v>143</v>
      </c>
      <c r="BK122" s="213">
        <f>BK123+BK164+BK175+BK186</f>
        <v>0</v>
      </c>
    </row>
    <row r="123" spans="1:63" s="12" customFormat="1" ht="22.8" customHeight="1">
      <c r="A123" s="12"/>
      <c r="B123" s="200"/>
      <c r="C123" s="201"/>
      <c r="D123" s="202" t="s">
        <v>77</v>
      </c>
      <c r="E123" s="214" t="s">
        <v>86</v>
      </c>
      <c r="F123" s="214" t="s">
        <v>144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SUM(P124:P163)</f>
        <v>0</v>
      </c>
      <c r="Q123" s="208"/>
      <c r="R123" s="209">
        <f>SUM(R124:R163)</f>
        <v>0.000384</v>
      </c>
      <c r="S123" s="208"/>
      <c r="T123" s="210">
        <f>SUM(T124:T163)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77</v>
      </c>
      <c r="AU123" s="212" t="s">
        <v>86</v>
      </c>
      <c r="AY123" s="211" t="s">
        <v>143</v>
      </c>
      <c r="BK123" s="213">
        <f>SUM(BK124:BK163)</f>
        <v>0</v>
      </c>
    </row>
    <row r="124" spans="1:65" s="2" customFormat="1" ht="24.15" customHeight="1">
      <c r="A124" s="36"/>
      <c r="B124" s="37"/>
      <c r="C124" s="216" t="s">
        <v>86</v>
      </c>
      <c r="D124" s="216" t="s">
        <v>145</v>
      </c>
      <c r="E124" s="217" t="s">
        <v>170</v>
      </c>
      <c r="F124" s="218" t="s">
        <v>171</v>
      </c>
      <c r="G124" s="219" t="s">
        <v>172</v>
      </c>
      <c r="H124" s="220">
        <v>19.2</v>
      </c>
      <c r="I124" s="221"/>
      <c r="J124" s="222">
        <f>ROUND(I124*H124,2)</f>
        <v>0</v>
      </c>
      <c r="K124" s="218" t="s">
        <v>149</v>
      </c>
      <c r="L124" s="42"/>
      <c r="M124" s="223" t="s">
        <v>1</v>
      </c>
      <c r="N124" s="224" t="s">
        <v>43</v>
      </c>
      <c r="O124" s="8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7" t="s">
        <v>150</v>
      </c>
      <c r="AT124" s="227" t="s">
        <v>145</v>
      </c>
      <c r="AU124" s="227" t="s">
        <v>88</v>
      </c>
      <c r="AY124" s="15" t="s">
        <v>143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5" t="s">
        <v>86</v>
      </c>
      <c r="BK124" s="228">
        <f>ROUND(I124*H124,2)</f>
        <v>0</v>
      </c>
      <c r="BL124" s="15" t="s">
        <v>150</v>
      </c>
      <c r="BM124" s="227" t="s">
        <v>490</v>
      </c>
    </row>
    <row r="125" spans="1:47" s="2" customFormat="1" ht="12">
      <c r="A125" s="36"/>
      <c r="B125" s="37"/>
      <c r="C125" s="38"/>
      <c r="D125" s="229" t="s">
        <v>152</v>
      </c>
      <c r="E125" s="38"/>
      <c r="F125" s="230" t="s">
        <v>174</v>
      </c>
      <c r="G125" s="38"/>
      <c r="H125" s="38"/>
      <c r="I125" s="231"/>
      <c r="J125" s="38"/>
      <c r="K125" s="38"/>
      <c r="L125" s="42"/>
      <c r="M125" s="232"/>
      <c r="N125" s="233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152</v>
      </c>
      <c r="AU125" s="15" t="s">
        <v>88</v>
      </c>
    </row>
    <row r="126" spans="1:51" s="13" customFormat="1" ht="12">
      <c r="A126" s="13"/>
      <c r="B126" s="234"/>
      <c r="C126" s="235"/>
      <c r="D126" s="229" t="s">
        <v>154</v>
      </c>
      <c r="E126" s="236" t="s">
        <v>1</v>
      </c>
      <c r="F126" s="237" t="s">
        <v>524</v>
      </c>
      <c r="G126" s="235"/>
      <c r="H126" s="238">
        <v>19.2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154</v>
      </c>
      <c r="AU126" s="244" t="s">
        <v>88</v>
      </c>
      <c r="AV126" s="13" t="s">
        <v>88</v>
      </c>
      <c r="AW126" s="13" t="s">
        <v>34</v>
      </c>
      <c r="AX126" s="13" t="s">
        <v>86</v>
      </c>
      <c r="AY126" s="244" t="s">
        <v>143</v>
      </c>
    </row>
    <row r="127" spans="1:65" s="2" customFormat="1" ht="24.15" customHeight="1">
      <c r="A127" s="36"/>
      <c r="B127" s="37"/>
      <c r="C127" s="216" t="s">
        <v>88</v>
      </c>
      <c r="D127" s="216" t="s">
        <v>145</v>
      </c>
      <c r="E127" s="217" t="s">
        <v>177</v>
      </c>
      <c r="F127" s="218" t="s">
        <v>178</v>
      </c>
      <c r="G127" s="219" t="s">
        <v>179</v>
      </c>
      <c r="H127" s="220">
        <v>1.2</v>
      </c>
      <c r="I127" s="221"/>
      <c r="J127" s="222">
        <f>ROUND(I127*H127,2)</f>
        <v>0</v>
      </c>
      <c r="K127" s="218" t="s">
        <v>149</v>
      </c>
      <c r="L127" s="42"/>
      <c r="M127" s="223" t="s">
        <v>1</v>
      </c>
      <c r="N127" s="224" t="s">
        <v>43</v>
      </c>
      <c r="O127" s="8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150</v>
      </c>
      <c r="AT127" s="227" t="s">
        <v>145</v>
      </c>
      <c r="AU127" s="227" t="s">
        <v>88</v>
      </c>
      <c r="AY127" s="15" t="s">
        <v>143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86</v>
      </c>
      <c r="BK127" s="228">
        <f>ROUND(I127*H127,2)</f>
        <v>0</v>
      </c>
      <c r="BL127" s="15" t="s">
        <v>150</v>
      </c>
      <c r="BM127" s="227" t="s">
        <v>492</v>
      </c>
    </row>
    <row r="128" spans="1:47" s="2" customFormat="1" ht="12">
      <c r="A128" s="36"/>
      <c r="B128" s="37"/>
      <c r="C128" s="38"/>
      <c r="D128" s="229" t="s">
        <v>152</v>
      </c>
      <c r="E128" s="38"/>
      <c r="F128" s="230" t="s">
        <v>181</v>
      </c>
      <c r="G128" s="38"/>
      <c r="H128" s="38"/>
      <c r="I128" s="231"/>
      <c r="J128" s="38"/>
      <c r="K128" s="38"/>
      <c r="L128" s="42"/>
      <c r="M128" s="232"/>
      <c r="N128" s="233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152</v>
      </c>
      <c r="AU128" s="15" t="s">
        <v>88</v>
      </c>
    </row>
    <row r="129" spans="1:51" s="13" customFormat="1" ht="12">
      <c r="A129" s="13"/>
      <c r="B129" s="234"/>
      <c r="C129" s="235"/>
      <c r="D129" s="229" t="s">
        <v>154</v>
      </c>
      <c r="E129" s="236" t="s">
        <v>1</v>
      </c>
      <c r="F129" s="237" t="s">
        <v>525</v>
      </c>
      <c r="G129" s="235"/>
      <c r="H129" s="238">
        <v>1.2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154</v>
      </c>
      <c r="AU129" s="244" t="s">
        <v>88</v>
      </c>
      <c r="AV129" s="13" t="s">
        <v>88</v>
      </c>
      <c r="AW129" s="13" t="s">
        <v>34</v>
      </c>
      <c r="AX129" s="13" t="s">
        <v>86</v>
      </c>
      <c r="AY129" s="244" t="s">
        <v>143</v>
      </c>
    </row>
    <row r="130" spans="1:65" s="2" customFormat="1" ht="33" customHeight="1">
      <c r="A130" s="36"/>
      <c r="B130" s="37"/>
      <c r="C130" s="216" t="s">
        <v>160</v>
      </c>
      <c r="D130" s="216" t="s">
        <v>145</v>
      </c>
      <c r="E130" s="217" t="s">
        <v>184</v>
      </c>
      <c r="F130" s="218" t="s">
        <v>185</v>
      </c>
      <c r="G130" s="219" t="s">
        <v>179</v>
      </c>
      <c r="H130" s="220">
        <v>15.821</v>
      </c>
      <c r="I130" s="221"/>
      <c r="J130" s="222">
        <f>ROUND(I130*H130,2)</f>
        <v>0</v>
      </c>
      <c r="K130" s="218" t="s">
        <v>149</v>
      </c>
      <c r="L130" s="42"/>
      <c r="M130" s="223" t="s">
        <v>1</v>
      </c>
      <c r="N130" s="224" t="s">
        <v>43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150</v>
      </c>
      <c r="AT130" s="227" t="s">
        <v>145</v>
      </c>
      <c r="AU130" s="227" t="s">
        <v>88</v>
      </c>
      <c r="AY130" s="15" t="s">
        <v>143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86</v>
      </c>
      <c r="BK130" s="228">
        <f>ROUND(I130*H130,2)</f>
        <v>0</v>
      </c>
      <c r="BL130" s="15" t="s">
        <v>150</v>
      </c>
      <c r="BM130" s="227" t="s">
        <v>494</v>
      </c>
    </row>
    <row r="131" spans="1:47" s="2" customFormat="1" ht="12">
      <c r="A131" s="36"/>
      <c r="B131" s="37"/>
      <c r="C131" s="38"/>
      <c r="D131" s="229" t="s">
        <v>152</v>
      </c>
      <c r="E131" s="38"/>
      <c r="F131" s="230" t="s">
        <v>187</v>
      </c>
      <c r="G131" s="38"/>
      <c r="H131" s="38"/>
      <c r="I131" s="231"/>
      <c r="J131" s="38"/>
      <c r="K131" s="38"/>
      <c r="L131" s="42"/>
      <c r="M131" s="232"/>
      <c r="N131" s="233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152</v>
      </c>
      <c r="AU131" s="15" t="s">
        <v>88</v>
      </c>
    </row>
    <row r="132" spans="1:51" s="13" customFormat="1" ht="12">
      <c r="A132" s="13"/>
      <c r="B132" s="234"/>
      <c r="C132" s="235"/>
      <c r="D132" s="229" t="s">
        <v>154</v>
      </c>
      <c r="E132" s="236" t="s">
        <v>1</v>
      </c>
      <c r="F132" s="237" t="s">
        <v>526</v>
      </c>
      <c r="G132" s="235"/>
      <c r="H132" s="238">
        <v>15.821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154</v>
      </c>
      <c r="AU132" s="244" t="s">
        <v>88</v>
      </c>
      <c r="AV132" s="13" t="s">
        <v>88</v>
      </c>
      <c r="AW132" s="13" t="s">
        <v>34</v>
      </c>
      <c r="AX132" s="13" t="s">
        <v>86</v>
      </c>
      <c r="AY132" s="244" t="s">
        <v>143</v>
      </c>
    </row>
    <row r="133" spans="1:65" s="2" customFormat="1" ht="37.8" customHeight="1">
      <c r="A133" s="36"/>
      <c r="B133" s="37"/>
      <c r="C133" s="216" t="s">
        <v>150</v>
      </c>
      <c r="D133" s="216" t="s">
        <v>145</v>
      </c>
      <c r="E133" s="217" t="s">
        <v>195</v>
      </c>
      <c r="F133" s="218" t="s">
        <v>196</v>
      </c>
      <c r="G133" s="219" t="s">
        <v>179</v>
      </c>
      <c r="H133" s="220">
        <v>15.821</v>
      </c>
      <c r="I133" s="221"/>
      <c r="J133" s="222">
        <f>ROUND(I133*H133,2)</f>
        <v>0</v>
      </c>
      <c r="K133" s="218" t="s">
        <v>149</v>
      </c>
      <c r="L133" s="42"/>
      <c r="M133" s="223" t="s">
        <v>1</v>
      </c>
      <c r="N133" s="224" t="s">
        <v>43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150</v>
      </c>
      <c r="AT133" s="227" t="s">
        <v>145</v>
      </c>
      <c r="AU133" s="227" t="s">
        <v>88</v>
      </c>
      <c r="AY133" s="15" t="s">
        <v>143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86</v>
      </c>
      <c r="BK133" s="228">
        <f>ROUND(I133*H133,2)</f>
        <v>0</v>
      </c>
      <c r="BL133" s="15" t="s">
        <v>150</v>
      </c>
      <c r="BM133" s="227" t="s">
        <v>496</v>
      </c>
    </row>
    <row r="134" spans="1:47" s="2" customFormat="1" ht="12">
      <c r="A134" s="36"/>
      <c r="B134" s="37"/>
      <c r="C134" s="38"/>
      <c r="D134" s="229" t="s">
        <v>152</v>
      </c>
      <c r="E134" s="38"/>
      <c r="F134" s="230" t="s">
        <v>198</v>
      </c>
      <c r="G134" s="38"/>
      <c r="H134" s="38"/>
      <c r="I134" s="231"/>
      <c r="J134" s="38"/>
      <c r="K134" s="38"/>
      <c r="L134" s="42"/>
      <c r="M134" s="232"/>
      <c r="N134" s="233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152</v>
      </c>
      <c r="AU134" s="15" t="s">
        <v>88</v>
      </c>
    </row>
    <row r="135" spans="1:51" s="13" customFormat="1" ht="12">
      <c r="A135" s="13"/>
      <c r="B135" s="234"/>
      <c r="C135" s="235"/>
      <c r="D135" s="229" t="s">
        <v>154</v>
      </c>
      <c r="E135" s="236" t="s">
        <v>1</v>
      </c>
      <c r="F135" s="237" t="s">
        <v>526</v>
      </c>
      <c r="G135" s="235"/>
      <c r="H135" s="238">
        <v>15.821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154</v>
      </c>
      <c r="AU135" s="244" t="s">
        <v>88</v>
      </c>
      <c r="AV135" s="13" t="s">
        <v>88</v>
      </c>
      <c r="AW135" s="13" t="s">
        <v>34</v>
      </c>
      <c r="AX135" s="13" t="s">
        <v>86</v>
      </c>
      <c r="AY135" s="244" t="s">
        <v>143</v>
      </c>
    </row>
    <row r="136" spans="1:65" s="2" customFormat="1" ht="37.8" customHeight="1">
      <c r="A136" s="36"/>
      <c r="B136" s="37"/>
      <c r="C136" s="216" t="s">
        <v>169</v>
      </c>
      <c r="D136" s="216" t="s">
        <v>145</v>
      </c>
      <c r="E136" s="217" t="s">
        <v>200</v>
      </c>
      <c r="F136" s="218" t="s">
        <v>201</v>
      </c>
      <c r="G136" s="219" t="s">
        <v>179</v>
      </c>
      <c r="H136" s="220">
        <v>158.208</v>
      </c>
      <c r="I136" s="221"/>
      <c r="J136" s="222">
        <f>ROUND(I136*H136,2)</f>
        <v>0</v>
      </c>
      <c r="K136" s="218" t="s">
        <v>149</v>
      </c>
      <c r="L136" s="42"/>
      <c r="M136" s="223" t="s">
        <v>1</v>
      </c>
      <c r="N136" s="224" t="s">
        <v>43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150</v>
      </c>
      <c r="AT136" s="227" t="s">
        <v>145</v>
      </c>
      <c r="AU136" s="227" t="s">
        <v>88</v>
      </c>
      <c r="AY136" s="15" t="s">
        <v>143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86</v>
      </c>
      <c r="BK136" s="228">
        <f>ROUND(I136*H136,2)</f>
        <v>0</v>
      </c>
      <c r="BL136" s="15" t="s">
        <v>150</v>
      </c>
      <c r="BM136" s="227" t="s">
        <v>497</v>
      </c>
    </row>
    <row r="137" spans="1:47" s="2" customFormat="1" ht="12">
      <c r="A137" s="36"/>
      <c r="B137" s="37"/>
      <c r="C137" s="38"/>
      <c r="D137" s="229" t="s">
        <v>152</v>
      </c>
      <c r="E137" s="38"/>
      <c r="F137" s="230" t="s">
        <v>203</v>
      </c>
      <c r="G137" s="38"/>
      <c r="H137" s="38"/>
      <c r="I137" s="231"/>
      <c r="J137" s="38"/>
      <c r="K137" s="38"/>
      <c r="L137" s="42"/>
      <c r="M137" s="232"/>
      <c r="N137" s="233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152</v>
      </c>
      <c r="AU137" s="15" t="s">
        <v>88</v>
      </c>
    </row>
    <row r="138" spans="1:51" s="13" customFormat="1" ht="12">
      <c r="A138" s="13"/>
      <c r="B138" s="234"/>
      <c r="C138" s="235"/>
      <c r="D138" s="229" t="s">
        <v>154</v>
      </c>
      <c r="E138" s="236" t="s">
        <v>1</v>
      </c>
      <c r="F138" s="237" t="s">
        <v>527</v>
      </c>
      <c r="G138" s="235"/>
      <c r="H138" s="238">
        <v>158.208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154</v>
      </c>
      <c r="AU138" s="244" t="s">
        <v>88</v>
      </c>
      <c r="AV138" s="13" t="s">
        <v>88</v>
      </c>
      <c r="AW138" s="13" t="s">
        <v>34</v>
      </c>
      <c r="AX138" s="13" t="s">
        <v>86</v>
      </c>
      <c r="AY138" s="244" t="s">
        <v>143</v>
      </c>
    </row>
    <row r="139" spans="1:65" s="2" customFormat="1" ht="24.15" customHeight="1">
      <c r="A139" s="36"/>
      <c r="B139" s="37"/>
      <c r="C139" s="216" t="s">
        <v>176</v>
      </c>
      <c r="D139" s="216" t="s">
        <v>145</v>
      </c>
      <c r="E139" s="217" t="s">
        <v>190</v>
      </c>
      <c r="F139" s="218" t="s">
        <v>191</v>
      </c>
      <c r="G139" s="219" t="s">
        <v>179</v>
      </c>
      <c r="H139" s="220">
        <v>15.821</v>
      </c>
      <c r="I139" s="221"/>
      <c r="J139" s="222">
        <f>ROUND(I139*H139,2)</f>
        <v>0</v>
      </c>
      <c r="K139" s="218" t="s">
        <v>149</v>
      </c>
      <c r="L139" s="42"/>
      <c r="M139" s="223" t="s">
        <v>1</v>
      </c>
      <c r="N139" s="224" t="s">
        <v>43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150</v>
      </c>
      <c r="AT139" s="227" t="s">
        <v>145</v>
      </c>
      <c r="AU139" s="227" t="s">
        <v>88</v>
      </c>
      <c r="AY139" s="15" t="s">
        <v>143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86</v>
      </c>
      <c r="BK139" s="228">
        <f>ROUND(I139*H139,2)</f>
        <v>0</v>
      </c>
      <c r="BL139" s="15" t="s">
        <v>150</v>
      </c>
      <c r="BM139" s="227" t="s">
        <v>499</v>
      </c>
    </row>
    <row r="140" spans="1:47" s="2" customFormat="1" ht="12">
      <c r="A140" s="36"/>
      <c r="B140" s="37"/>
      <c r="C140" s="38"/>
      <c r="D140" s="229" t="s">
        <v>152</v>
      </c>
      <c r="E140" s="38"/>
      <c r="F140" s="230" t="s">
        <v>193</v>
      </c>
      <c r="G140" s="38"/>
      <c r="H140" s="38"/>
      <c r="I140" s="231"/>
      <c r="J140" s="38"/>
      <c r="K140" s="38"/>
      <c r="L140" s="42"/>
      <c r="M140" s="232"/>
      <c r="N140" s="233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152</v>
      </c>
      <c r="AU140" s="15" t="s">
        <v>88</v>
      </c>
    </row>
    <row r="141" spans="1:51" s="13" customFormat="1" ht="12">
      <c r="A141" s="13"/>
      <c r="B141" s="234"/>
      <c r="C141" s="235"/>
      <c r="D141" s="229" t="s">
        <v>154</v>
      </c>
      <c r="E141" s="236" t="s">
        <v>1</v>
      </c>
      <c r="F141" s="237" t="s">
        <v>526</v>
      </c>
      <c r="G141" s="235"/>
      <c r="H141" s="238">
        <v>15.821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154</v>
      </c>
      <c r="AU141" s="244" t="s">
        <v>88</v>
      </c>
      <c r="AV141" s="13" t="s">
        <v>88</v>
      </c>
      <c r="AW141" s="13" t="s">
        <v>34</v>
      </c>
      <c r="AX141" s="13" t="s">
        <v>86</v>
      </c>
      <c r="AY141" s="244" t="s">
        <v>143</v>
      </c>
    </row>
    <row r="142" spans="1:65" s="2" customFormat="1" ht="24.15" customHeight="1">
      <c r="A142" s="36"/>
      <c r="B142" s="37"/>
      <c r="C142" s="216" t="s">
        <v>183</v>
      </c>
      <c r="D142" s="216" t="s">
        <v>145</v>
      </c>
      <c r="E142" s="217" t="s">
        <v>206</v>
      </c>
      <c r="F142" s="218" t="s">
        <v>207</v>
      </c>
      <c r="G142" s="219" t="s">
        <v>179</v>
      </c>
      <c r="H142" s="220">
        <v>15.821</v>
      </c>
      <c r="I142" s="221"/>
      <c r="J142" s="222">
        <f>ROUND(I142*H142,2)</f>
        <v>0</v>
      </c>
      <c r="K142" s="218" t="s">
        <v>149</v>
      </c>
      <c r="L142" s="42"/>
      <c r="M142" s="223" t="s">
        <v>1</v>
      </c>
      <c r="N142" s="224" t="s">
        <v>43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150</v>
      </c>
      <c r="AT142" s="227" t="s">
        <v>145</v>
      </c>
      <c r="AU142" s="227" t="s">
        <v>88</v>
      </c>
      <c r="AY142" s="15" t="s">
        <v>143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86</v>
      </c>
      <c r="BK142" s="228">
        <f>ROUND(I142*H142,2)</f>
        <v>0</v>
      </c>
      <c r="BL142" s="15" t="s">
        <v>150</v>
      </c>
      <c r="BM142" s="227" t="s">
        <v>500</v>
      </c>
    </row>
    <row r="143" spans="1:47" s="2" customFormat="1" ht="12">
      <c r="A143" s="36"/>
      <c r="B143" s="37"/>
      <c r="C143" s="38"/>
      <c r="D143" s="229" t="s">
        <v>152</v>
      </c>
      <c r="E143" s="38"/>
      <c r="F143" s="230" t="s">
        <v>209</v>
      </c>
      <c r="G143" s="38"/>
      <c r="H143" s="38"/>
      <c r="I143" s="231"/>
      <c r="J143" s="38"/>
      <c r="K143" s="38"/>
      <c r="L143" s="42"/>
      <c r="M143" s="232"/>
      <c r="N143" s="233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152</v>
      </c>
      <c r="AU143" s="15" t="s">
        <v>88</v>
      </c>
    </row>
    <row r="144" spans="1:51" s="13" customFormat="1" ht="12">
      <c r="A144" s="13"/>
      <c r="B144" s="234"/>
      <c r="C144" s="235"/>
      <c r="D144" s="229" t="s">
        <v>154</v>
      </c>
      <c r="E144" s="236" t="s">
        <v>1</v>
      </c>
      <c r="F144" s="237" t="s">
        <v>526</v>
      </c>
      <c r="G144" s="235"/>
      <c r="H144" s="238">
        <v>15.821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154</v>
      </c>
      <c r="AU144" s="244" t="s">
        <v>88</v>
      </c>
      <c r="AV144" s="13" t="s">
        <v>88</v>
      </c>
      <c r="AW144" s="13" t="s">
        <v>34</v>
      </c>
      <c r="AX144" s="13" t="s">
        <v>86</v>
      </c>
      <c r="AY144" s="244" t="s">
        <v>143</v>
      </c>
    </row>
    <row r="145" spans="1:65" s="2" customFormat="1" ht="24.15" customHeight="1">
      <c r="A145" s="36"/>
      <c r="B145" s="37"/>
      <c r="C145" s="216" t="s">
        <v>189</v>
      </c>
      <c r="D145" s="216" t="s">
        <v>145</v>
      </c>
      <c r="E145" s="217" t="s">
        <v>211</v>
      </c>
      <c r="F145" s="218" t="s">
        <v>212</v>
      </c>
      <c r="G145" s="219" t="s">
        <v>213</v>
      </c>
      <c r="H145" s="220">
        <v>28.477</v>
      </c>
      <c r="I145" s="221"/>
      <c r="J145" s="222">
        <f>ROUND(I145*H145,2)</f>
        <v>0</v>
      </c>
      <c r="K145" s="218" t="s">
        <v>149</v>
      </c>
      <c r="L145" s="42"/>
      <c r="M145" s="223" t="s">
        <v>1</v>
      </c>
      <c r="N145" s="224" t="s">
        <v>43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150</v>
      </c>
      <c r="AT145" s="227" t="s">
        <v>145</v>
      </c>
      <c r="AU145" s="227" t="s">
        <v>88</v>
      </c>
      <c r="AY145" s="15" t="s">
        <v>143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86</v>
      </c>
      <c r="BK145" s="228">
        <f>ROUND(I145*H145,2)</f>
        <v>0</v>
      </c>
      <c r="BL145" s="15" t="s">
        <v>150</v>
      </c>
      <c r="BM145" s="227" t="s">
        <v>501</v>
      </c>
    </row>
    <row r="146" spans="1:47" s="2" customFormat="1" ht="12">
      <c r="A146" s="36"/>
      <c r="B146" s="37"/>
      <c r="C146" s="38"/>
      <c r="D146" s="229" t="s">
        <v>152</v>
      </c>
      <c r="E146" s="38"/>
      <c r="F146" s="230" t="s">
        <v>215</v>
      </c>
      <c r="G146" s="38"/>
      <c r="H146" s="38"/>
      <c r="I146" s="231"/>
      <c r="J146" s="38"/>
      <c r="K146" s="38"/>
      <c r="L146" s="42"/>
      <c r="M146" s="232"/>
      <c r="N146" s="233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152</v>
      </c>
      <c r="AU146" s="15" t="s">
        <v>88</v>
      </c>
    </row>
    <row r="147" spans="1:51" s="13" customFormat="1" ht="12">
      <c r="A147" s="13"/>
      <c r="B147" s="234"/>
      <c r="C147" s="235"/>
      <c r="D147" s="229" t="s">
        <v>154</v>
      </c>
      <c r="E147" s="236" t="s">
        <v>1</v>
      </c>
      <c r="F147" s="237" t="s">
        <v>528</v>
      </c>
      <c r="G147" s="235"/>
      <c r="H147" s="238">
        <v>28.477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154</v>
      </c>
      <c r="AU147" s="244" t="s">
        <v>88</v>
      </c>
      <c r="AV147" s="13" t="s">
        <v>88</v>
      </c>
      <c r="AW147" s="13" t="s">
        <v>34</v>
      </c>
      <c r="AX147" s="13" t="s">
        <v>86</v>
      </c>
      <c r="AY147" s="244" t="s">
        <v>143</v>
      </c>
    </row>
    <row r="148" spans="1:65" s="2" customFormat="1" ht="24.15" customHeight="1">
      <c r="A148" s="36"/>
      <c r="B148" s="37"/>
      <c r="C148" s="216" t="s">
        <v>194</v>
      </c>
      <c r="D148" s="216" t="s">
        <v>145</v>
      </c>
      <c r="E148" s="217" t="s">
        <v>218</v>
      </c>
      <c r="F148" s="218" t="s">
        <v>219</v>
      </c>
      <c r="G148" s="219" t="s">
        <v>172</v>
      </c>
      <c r="H148" s="220">
        <v>19.2</v>
      </c>
      <c r="I148" s="221"/>
      <c r="J148" s="222">
        <f>ROUND(I148*H148,2)</f>
        <v>0</v>
      </c>
      <c r="K148" s="218" t="s">
        <v>149</v>
      </c>
      <c r="L148" s="42"/>
      <c r="M148" s="223" t="s">
        <v>1</v>
      </c>
      <c r="N148" s="224" t="s">
        <v>43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150</v>
      </c>
      <c r="AT148" s="227" t="s">
        <v>145</v>
      </c>
      <c r="AU148" s="227" t="s">
        <v>88</v>
      </c>
      <c r="AY148" s="15" t="s">
        <v>143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86</v>
      </c>
      <c r="BK148" s="228">
        <f>ROUND(I148*H148,2)</f>
        <v>0</v>
      </c>
      <c r="BL148" s="15" t="s">
        <v>150</v>
      </c>
      <c r="BM148" s="227" t="s">
        <v>503</v>
      </c>
    </row>
    <row r="149" spans="1:47" s="2" customFormat="1" ht="12">
      <c r="A149" s="36"/>
      <c r="B149" s="37"/>
      <c r="C149" s="38"/>
      <c r="D149" s="229" t="s">
        <v>152</v>
      </c>
      <c r="E149" s="38"/>
      <c r="F149" s="230" t="s">
        <v>221</v>
      </c>
      <c r="G149" s="38"/>
      <c r="H149" s="38"/>
      <c r="I149" s="231"/>
      <c r="J149" s="38"/>
      <c r="K149" s="38"/>
      <c r="L149" s="42"/>
      <c r="M149" s="232"/>
      <c r="N149" s="233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152</v>
      </c>
      <c r="AU149" s="15" t="s">
        <v>88</v>
      </c>
    </row>
    <row r="150" spans="1:51" s="13" customFormat="1" ht="12">
      <c r="A150" s="13"/>
      <c r="B150" s="234"/>
      <c r="C150" s="235"/>
      <c r="D150" s="229" t="s">
        <v>154</v>
      </c>
      <c r="E150" s="236" t="s">
        <v>1</v>
      </c>
      <c r="F150" s="237" t="s">
        <v>529</v>
      </c>
      <c r="G150" s="235"/>
      <c r="H150" s="238">
        <v>19.2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154</v>
      </c>
      <c r="AU150" s="244" t="s">
        <v>88</v>
      </c>
      <c r="AV150" s="13" t="s">
        <v>88</v>
      </c>
      <c r="AW150" s="13" t="s">
        <v>34</v>
      </c>
      <c r="AX150" s="13" t="s">
        <v>86</v>
      </c>
      <c r="AY150" s="244" t="s">
        <v>143</v>
      </c>
    </row>
    <row r="151" spans="1:65" s="2" customFormat="1" ht="24.15" customHeight="1">
      <c r="A151" s="36"/>
      <c r="B151" s="37"/>
      <c r="C151" s="216" t="s">
        <v>199</v>
      </c>
      <c r="D151" s="216" t="s">
        <v>145</v>
      </c>
      <c r="E151" s="217" t="s">
        <v>224</v>
      </c>
      <c r="F151" s="218" t="s">
        <v>225</v>
      </c>
      <c r="G151" s="219" t="s">
        <v>172</v>
      </c>
      <c r="H151" s="220">
        <v>19.2</v>
      </c>
      <c r="I151" s="221"/>
      <c r="J151" s="222">
        <f>ROUND(I151*H151,2)</f>
        <v>0</v>
      </c>
      <c r="K151" s="218" t="s">
        <v>149</v>
      </c>
      <c r="L151" s="42"/>
      <c r="M151" s="223" t="s">
        <v>1</v>
      </c>
      <c r="N151" s="224" t="s">
        <v>43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150</v>
      </c>
      <c r="AT151" s="227" t="s">
        <v>145</v>
      </c>
      <c r="AU151" s="227" t="s">
        <v>88</v>
      </c>
      <c r="AY151" s="15" t="s">
        <v>143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86</v>
      </c>
      <c r="BK151" s="228">
        <f>ROUND(I151*H151,2)</f>
        <v>0</v>
      </c>
      <c r="BL151" s="15" t="s">
        <v>150</v>
      </c>
      <c r="BM151" s="227" t="s">
        <v>505</v>
      </c>
    </row>
    <row r="152" spans="1:47" s="2" customFormat="1" ht="12">
      <c r="A152" s="36"/>
      <c r="B152" s="37"/>
      <c r="C152" s="38"/>
      <c r="D152" s="229" t="s">
        <v>152</v>
      </c>
      <c r="E152" s="38"/>
      <c r="F152" s="230" t="s">
        <v>227</v>
      </c>
      <c r="G152" s="38"/>
      <c r="H152" s="38"/>
      <c r="I152" s="231"/>
      <c r="J152" s="38"/>
      <c r="K152" s="38"/>
      <c r="L152" s="42"/>
      <c r="M152" s="232"/>
      <c r="N152" s="233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152</v>
      </c>
      <c r="AU152" s="15" t="s">
        <v>88</v>
      </c>
    </row>
    <row r="153" spans="1:51" s="13" customFormat="1" ht="12">
      <c r="A153" s="13"/>
      <c r="B153" s="234"/>
      <c r="C153" s="235"/>
      <c r="D153" s="229" t="s">
        <v>154</v>
      </c>
      <c r="E153" s="236" t="s">
        <v>1</v>
      </c>
      <c r="F153" s="237" t="s">
        <v>529</v>
      </c>
      <c r="G153" s="235"/>
      <c r="H153" s="238">
        <v>19.2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154</v>
      </c>
      <c r="AU153" s="244" t="s">
        <v>88</v>
      </c>
      <c r="AV153" s="13" t="s">
        <v>88</v>
      </c>
      <c r="AW153" s="13" t="s">
        <v>34</v>
      </c>
      <c r="AX153" s="13" t="s">
        <v>86</v>
      </c>
      <c r="AY153" s="244" t="s">
        <v>143</v>
      </c>
    </row>
    <row r="154" spans="1:65" s="2" customFormat="1" ht="16.5" customHeight="1">
      <c r="A154" s="36"/>
      <c r="B154" s="37"/>
      <c r="C154" s="245" t="s">
        <v>205</v>
      </c>
      <c r="D154" s="245" t="s">
        <v>228</v>
      </c>
      <c r="E154" s="246" t="s">
        <v>229</v>
      </c>
      <c r="F154" s="247" t="s">
        <v>230</v>
      </c>
      <c r="G154" s="248" t="s">
        <v>231</v>
      </c>
      <c r="H154" s="249">
        <v>0.384</v>
      </c>
      <c r="I154" s="250"/>
      <c r="J154" s="251">
        <f>ROUND(I154*H154,2)</f>
        <v>0</v>
      </c>
      <c r="K154" s="247" t="s">
        <v>149</v>
      </c>
      <c r="L154" s="252"/>
      <c r="M154" s="253" t="s">
        <v>1</v>
      </c>
      <c r="N154" s="254" t="s">
        <v>43</v>
      </c>
      <c r="O154" s="89"/>
      <c r="P154" s="225">
        <f>O154*H154</f>
        <v>0</v>
      </c>
      <c r="Q154" s="225">
        <v>0.001</v>
      </c>
      <c r="R154" s="225">
        <f>Q154*H154</f>
        <v>0.000384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189</v>
      </c>
      <c r="AT154" s="227" t="s">
        <v>228</v>
      </c>
      <c r="AU154" s="227" t="s">
        <v>88</v>
      </c>
      <c r="AY154" s="15" t="s">
        <v>143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86</v>
      </c>
      <c r="BK154" s="228">
        <f>ROUND(I154*H154,2)</f>
        <v>0</v>
      </c>
      <c r="BL154" s="15" t="s">
        <v>150</v>
      </c>
      <c r="BM154" s="227" t="s">
        <v>506</v>
      </c>
    </row>
    <row r="155" spans="1:47" s="2" customFormat="1" ht="12">
      <c r="A155" s="36"/>
      <c r="B155" s="37"/>
      <c r="C155" s="38"/>
      <c r="D155" s="229" t="s">
        <v>152</v>
      </c>
      <c r="E155" s="38"/>
      <c r="F155" s="230" t="s">
        <v>230</v>
      </c>
      <c r="G155" s="38"/>
      <c r="H155" s="38"/>
      <c r="I155" s="231"/>
      <c r="J155" s="38"/>
      <c r="K155" s="38"/>
      <c r="L155" s="42"/>
      <c r="M155" s="232"/>
      <c r="N155" s="233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152</v>
      </c>
      <c r="AU155" s="15" t="s">
        <v>88</v>
      </c>
    </row>
    <row r="156" spans="1:51" s="13" customFormat="1" ht="12">
      <c r="A156" s="13"/>
      <c r="B156" s="234"/>
      <c r="C156" s="235"/>
      <c r="D156" s="229" t="s">
        <v>154</v>
      </c>
      <c r="E156" s="236" t="s">
        <v>1</v>
      </c>
      <c r="F156" s="237" t="s">
        <v>529</v>
      </c>
      <c r="G156" s="235"/>
      <c r="H156" s="238">
        <v>19.2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154</v>
      </c>
      <c r="AU156" s="244" t="s">
        <v>88</v>
      </c>
      <c r="AV156" s="13" t="s">
        <v>88</v>
      </c>
      <c r="AW156" s="13" t="s">
        <v>34</v>
      </c>
      <c r="AX156" s="13" t="s">
        <v>86</v>
      </c>
      <c r="AY156" s="244" t="s">
        <v>143</v>
      </c>
    </row>
    <row r="157" spans="1:51" s="13" customFormat="1" ht="12">
      <c r="A157" s="13"/>
      <c r="B157" s="234"/>
      <c r="C157" s="235"/>
      <c r="D157" s="229" t="s">
        <v>154</v>
      </c>
      <c r="E157" s="235"/>
      <c r="F157" s="237" t="s">
        <v>530</v>
      </c>
      <c r="G157" s="235"/>
      <c r="H157" s="238">
        <v>0.384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154</v>
      </c>
      <c r="AU157" s="244" t="s">
        <v>88</v>
      </c>
      <c r="AV157" s="13" t="s">
        <v>88</v>
      </c>
      <c r="AW157" s="13" t="s">
        <v>4</v>
      </c>
      <c r="AX157" s="13" t="s">
        <v>86</v>
      </c>
      <c r="AY157" s="244" t="s">
        <v>143</v>
      </c>
    </row>
    <row r="158" spans="1:65" s="2" customFormat="1" ht="16.5" customHeight="1">
      <c r="A158" s="36"/>
      <c r="B158" s="37"/>
      <c r="C158" s="216" t="s">
        <v>210</v>
      </c>
      <c r="D158" s="216" t="s">
        <v>145</v>
      </c>
      <c r="E158" s="217" t="s">
        <v>235</v>
      </c>
      <c r="F158" s="218" t="s">
        <v>236</v>
      </c>
      <c r="G158" s="219" t="s">
        <v>148</v>
      </c>
      <c r="H158" s="220">
        <v>3</v>
      </c>
      <c r="I158" s="221"/>
      <c r="J158" s="222">
        <f>ROUND(I158*H158,2)</f>
        <v>0</v>
      </c>
      <c r="K158" s="218" t="s">
        <v>1</v>
      </c>
      <c r="L158" s="42"/>
      <c r="M158" s="223" t="s">
        <v>1</v>
      </c>
      <c r="N158" s="224" t="s">
        <v>43</v>
      </c>
      <c r="O158" s="8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150</v>
      </c>
      <c r="AT158" s="227" t="s">
        <v>145</v>
      </c>
      <c r="AU158" s="227" t="s">
        <v>88</v>
      </c>
      <c r="AY158" s="15" t="s">
        <v>143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86</v>
      </c>
      <c r="BK158" s="228">
        <f>ROUND(I158*H158,2)</f>
        <v>0</v>
      </c>
      <c r="BL158" s="15" t="s">
        <v>150</v>
      </c>
      <c r="BM158" s="227" t="s">
        <v>508</v>
      </c>
    </row>
    <row r="159" spans="1:47" s="2" customFormat="1" ht="12">
      <c r="A159" s="36"/>
      <c r="B159" s="37"/>
      <c r="C159" s="38"/>
      <c r="D159" s="229" t="s">
        <v>152</v>
      </c>
      <c r="E159" s="38"/>
      <c r="F159" s="230" t="s">
        <v>168</v>
      </c>
      <c r="G159" s="38"/>
      <c r="H159" s="38"/>
      <c r="I159" s="231"/>
      <c r="J159" s="38"/>
      <c r="K159" s="38"/>
      <c r="L159" s="42"/>
      <c r="M159" s="232"/>
      <c r="N159" s="233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152</v>
      </c>
      <c r="AU159" s="15" t="s">
        <v>88</v>
      </c>
    </row>
    <row r="160" spans="1:51" s="13" customFormat="1" ht="12">
      <c r="A160" s="13"/>
      <c r="B160" s="234"/>
      <c r="C160" s="235"/>
      <c r="D160" s="229" t="s">
        <v>154</v>
      </c>
      <c r="E160" s="236" t="s">
        <v>1</v>
      </c>
      <c r="F160" s="237" t="s">
        <v>531</v>
      </c>
      <c r="G160" s="235"/>
      <c r="H160" s="238">
        <v>3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154</v>
      </c>
      <c r="AU160" s="244" t="s">
        <v>88</v>
      </c>
      <c r="AV160" s="13" t="s">
        <v>88</v>
      </c>
      <c r="AW160" s="13" t="s">
        <v>34</v>
      </c>
      <c r="AX160" s="13" t="s">
        <v>86</v>
      </c>
      <c r="AY160" s="244" t="s">
        <v>143</v>
      </c>
    </row>
    <row r="161" spans="1:65" s="2" customFormat="1" ht="49.05" customHeight="1">
      <c r="A161" s="36"/>
      <c r="B161" s="37"/>
      <c r="C161" s="216" t="s">
        <v>217</v>
      </c>
      <c r="D161" s="216" t="s">
        <v>145</v>
      </c>
      <c r="E161" s="217" t="s">
        <v>239</v>
      </c>
      <c r="F161" s="218" t="s">
        <v>348</v>
      </c>
      <c r="G161" s="219" t="s">
        <v>148</v>
      </c>
      <c r="H161" s="220">
        <v>3</v>
      </c>
      <c r="I161" s="221"/>
      <c r="J161" s="222">
        <f>ROUND(I161*H161,2)</f>
        <v>0</v>
      </c>
      <c r="K161" s="218" t="s">
        <v>1</v>
      </c>
      <c r="L161" s="42"/>
      <c r="M161" s="223" t="s">
        <v>1</v>
      </c>
      <c r="N161" s="224" t="s">
        <v>43</v>
      </c>
      <c r="O161" s="8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150</v>
      </c>
      <c r="AT161" s="227" t="s">
        <v>145</v>
      </c>
      <c r="AU161" s="227" t="s">
        <v>88</v>
      </c>
      <c r="AY161" s="15" t="s">
        <v>143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86</v>
      </c>
      <c r="BK161" s="228">
        <f>ROUND(I161*H161,2)</f>
        <v>0</v>
      </c>
      <c r="BL161" s="15" t="s">
        <v>150</v>
      </c>
      <c r="BM161" s="227" t="s">
        <v>511</v>
      </c>
    </row>
    <row r="162" spans="1:47" s="2" customFormat="1" ht="12">
      <c r="A162" s="36"/>
      <c r="B162" s="37"/>
      <c r="C162" s="38"/>
      <c r="D162" s="229" t="s">
        <v>152</v>
      </c>
      <c r="E162" s="38"/>
      <c r="F162" s="230" t="s">
        <v>348</v>
      </c>
      <c r="G162" s="38"/>
      <c r="H162" s="38"/>
      <c r="I162" s="231"/>
      <c r="J162" s="38"/>
      <c r="K162" s="38"/>
      <c r="L162" s="42"/>
      <c r="M162" s="232"/>
      <c r="N162" s="233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152</v>
      </c>
      <c r="AU162" s="15" t="s">
        <v>88</v>
      </c>
    </row>
    <row r="163" spans="1:51" s="13" customFormat="1" ht="12">
      <c r="A163" s="13"/>
      <c r="B163" s="234"/>
      <c r="C163" s="235"/>
      <c r="D163" s="229" t="s">
        <v>154</v>
      </c>
      <c r="E163" s="236" t="s">
        <v>1</v>
      </c>
      <c r="F163" s="237" t="s">
        <v>531</v>
      </c>
      <c r="G163" s="235"/>
      <c r="H163" s="238">
        <v>3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154</v>
      </c>
      <c r="AU163" s="244" t="s">
        <v>88</v>
      </c>
      <c r="AV163" s="13" t="s">
        <v>88</v>
      </c>
      <c r="AW163" s="13" t="s">
        <v>34</v>
      </c>
      <c r="AX163" s="13" t="s">
        <v>86</v>
      </c>
      <c r="AY163" s="244" t="s">
        <v>143</v>
      </c>
    </row>
    <row r="164" spans="1:63" s="12" customFormat="1" ht="22.8" customHeight="1">
      <c r="A164" s="12"/>
      <c r="B164" s="200"/>
      <c r="C164" s="201"/>
      <c r="D164" s="202" t="s">
        <v>77</v>
      </c>
      <c r="E164" s="214" t="s">
        <v>169</v>
      </c>
      <c r="F164" s="214" t="s">
        <v>242</v>
      </c>
      <c r="G164" s="201"/>
      <c r="H164" s="201"/>
      <c r="I164" s="204"/>
      <c r="J164" s="215">
        <f>BK164</f>
        <v>0</v>
      </c>
      <c r="K164" s="201"/>
      <c r="L164" s="206"/>
      <c r="M164" s="207"/>
      <c r="N164" s="208"/>
      <c r="O164" s="208"/>
      <c r="P164" s="209">
        <f>SUM(P165:P174)</f>
        <v>0</v>
      </c>
      <c r="Q164" s="208"/>
      <c r="R164" s="209">
        <f>SUM(R165:R174)</f>
        <v>10.15798764</v>
      </c>
      <c r="S164" s="208"/>
      <c r="T164" s="210">
        <f>SUM(T165:T174)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1" t="s">
        <v>86</v>
      </c>
      <c r="AT164" s="212" t="s">
        <v>77</v>
      </c>
      <c r="AU164" s="212" t="s">
        <v>86</v>
      </c>
      <c r="AY164" s="211" t="s">
        <v>143</v>
      </c>
      <c r="BK164" s="213">
        <f>SUM(BK165:BK174)</f>
        <v>0</v>
      </c>
    </row>
    <row r="165" spans="1:65" s="2" customFormat="1" ht="21.75" customHeight="1">
      <c r="A165" s="36"/>
      <c r="B165" s="37"/>
      <c r="C165" s="216" t="s">
        <v>223</v>
      </c>
      <c r="D165" s="216" t="s">
        <v>145</v>
      </c>
      <c r="E165" s="217" t="s">
        <v>244</v>
      </c>
      <c r="F165" s="218" t="s">
        <v>245</v>
      </c>
      <c r="G165" s="219" t="s">
        <v>172</v>
      </c>
      <c r="H165" s="220">
        <v>11.112</v>
      </c>
      <c r="I165" s="221"/>
      <c r="J165" s="222">
        <f>ROUND(I165*H165,2)</f>
        <v>0</v>
      </c>
      <c r="K165" s="218" t="s">
        <v>149</v>
      </c>
      <c r="L165" s="42"/>
      <c r="M165" s="223" t="s">
        <v>1</v>
      </c>
      <c r="N165" s="224" t="s">
        <v>43</v>
      </c>
      <c r="O165" s="89"/>
      <c r="P165" s="225">
        <f>O165*H165</f>
        <v>0</v>
      </c>
      <c r="Q165" s="225">
        <v>0.69</v>
      </c>
      <c r="R165" s="225">
        <f>Q165*H165</f>
        <v>7.66728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150</v>
      </c>
      <c r="AT165" s="227" t="s">
        <v>145</v>
      </c>
      <c r="AU165" s="227" t="s">
        <v>88</v>
      </c>
      <c r="AY165" s="15" t="s">
        <v>143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86</v>
      </c>
      <c r="BK165" s="228">
        <f>ROUND(I165*H165,2)</f>
        <v>0</v>
      </c>
      <c r="BL165" s="15" t="s">
        <v>150</v>
      </c>
      <c r="BM165" s="227" t="s">
        <v>512</v>
      </c>
    </row>
    <row r="166" spans="1:47" s="2" customFormat="1" ht="12">
      <c r="A166" s="36"/>
      <c r="B166" s="37"/>
      <c r="C166" s="38"/>
      <c r="D166" s="229" t="s">
        <v>152</v>
      </c>
      <c r="E166" s="38"/>
      <c r="F166" s="230" t="s">
        <v>247</v>
      </c>
      <c r="G166" s="38"/>
      <c r="H166" s="38"/>
      <c r="I166" s="231"/>
      <c r="J166" s="38"/>
      <c r="K166" s="38"/>
      <c r="L166" s="42"/>
      <c r="M166" s="232"/>
      <c r="N166" s="233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152</v>
      </c>
      <c r="AU166" s="15" t="s">
        <v>88</v>
      </c>
    </row>
    <row r="167" spans="1:51" s="13" customFormat="1" ht="12">
      <c r="A167" s="13"/>
      <c r="B167" s="234"/>
      <c r="C167" s="235"/>
      <c r="D167" s="229" t="s">
        <v>154</v>
      </c>
      <c r="E167" s="236" t="s">
        <v>1</v>
      </c>
      <c r="F167" s="237" t="s">
        <v>532</v>
      </c>
      <c r="G167" s="235"/>
      <c r="H167" s="238">
        <v>11.112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154</v>
      </c>
      <c r="AU167" s="244" t="s">
        <v>88</v>
      </c>
      <c r="AV167" s="13" t="s">
        <v>88</v>
      </c>
      <c r="AW167" s="13" t="s">
        <v>34</v>
      </c>
      <c r="AX167" s="13" t="s">
        <v>86</v>
      </c>
      <c r="AY167" s="244" t="s">
        <v>143</v>
      </c>
    </row>
    <row r="168" spans="1:65" s="2" customFormat="1" ht="24.15" customHeight="1">
      <c r="A168" s="36"/>
      <c r="B168" s="37"/>
      <c r="C168" s="216" t="s">
        <v>8</v>
      </c>
      <c r="D168" s="216" t="s">
        <v>145</v>
      </c>
      <c r="E168" s="217" t="s">
        <v>250</v>
      </c>
      <c r="F168" s="218" t="s">
        <v>251</v>
      </c>
      <c r="G168" s="219" t="s">
        <v>172</v>
      </c>
      <c r="H168" s="220">
        <v>11.112</v>
      </c>
      <c r="I168" s="221"/>
      <c r="J168" s="222">
        <f>ROUND(I168*H168,2)</f>
        <v>0</v>
      </c>
      <c r="K168" s="218" t="s">
        <v>149</v>
      </c>
      <c r="L168" s="42"/>
      <c r="M168" s="223" t="s">
        <v>1</v>
      </c>
      <c r="N168" s="224" t="s">
        <v>43</v>
      </c>
      <c r="O168" s="89"/>
      <c r="P168" s="225">
        <f>O168*H168</f>
        <v>0</v>
      </c>
      <c r="Q168" s="225">
        <v>0.08922</v>
      </c>
      <c r="R168" s="225">
        <f>Q168*H168</f>
        <v>0.99141264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150</v>
      </c>
      <c r="AT168" s="227" t="s">
        <v>145</v>
      </c>
      <c r="AU168" s="227" t="s">
        <v>88</v>
      </c>
      <c r="AY168" s="15" t="s">
        <v>143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86</v>
      </c>
      <c r="BK168" s="228">
        <f>ROUND(I168*H168,2)</f>
        <v>0</v>
      </c>
      <c r="BL168" s="15" t="s">
        <v>150</v>
      </c>
      <c r="BM168" s="227" t="s">
        <v>514</v>
      </c>
    </row>
    <row r="169" spans="1:47" s="2" customFormat="1" ht="12">
      <c r="A169" s="36"/>
      <c r="B169" s="37"/>
      <c r="C169" s="38"/>
      <c r="D169" s="229" t="s">
        <v>152</v>
      </c>
      <c r="E169" s="38"/>
      <c r="F169" s="230" t="s">
        <v>253</v>
      </c>
      <c r="G169" s="38"/>
      <c r="H169" s="38"/>
      <c r="I169" s="231"/>
      <c r="J169" s="38"/>
      <c r="K169" s="38"/>
      <c r="L169" s="42"/>
      <c r="M169" s="232"/>
      <c r="N169" s="233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152</v>
      </c>
      <c r="AU169" s="15" t="s">
        <v>88</v>
      </c>
    </row>
    <row r="170" spans="1:51" s="13" customFormat="1" ht="12">
      <c r="A170" s="13"/>
      <c r="B170" s="234"/>
      <c r="C170" s="235"/>
      <c r="D170" s="229" t="s">
        <v>154</v>
      </c>
      <c r="E170" s="236" t="s">
        <v>1</v>
      </c>
      <c r="F170" s="237" t="s">
        <v>532</v>
      </c>
      <c r="G170" s="235"/>
      <c r="H170" s="238">
        <v>11.112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154</v>
      </c>
      <c r="AU170" s="244" t="s">
        <v>88</v>
      </c>
      <c r="AV170" s="13" t="s">
        <v>88</v>
      </c>
      <c r="AW170" s="13" t="s">
        <v>34</v>
      </c>
      <c r="AX170" s="13" t="s">
        <v>86</v>
      </c>
      <c r="AY170" s="244" t="s">
        <v>143</v>
      </c>
    </row>
    <row r="171" spans="1:65" s="2" customFormat="1" ht="21.75" customHeight="1">
      <c r="A171" s="36"/>
      <c r="B171" s="37"/>
      <c r="C171" s="245" t="s">
        <v>234</v>
      </c>
      <c r="D171" s="245" t="s">
        <v>228</v>
      </c>
      <c r="E171" s="246" t="s">
        <v>254</v>
      </c>
      <c r="F171" s="247" t="s">
        <v>255</v>
      </c>
      <c r="G171" s="248" t="s">
        <v>172</v>
      </c>
      <c r="H171" s="249">
        <v>11.445</v>
      </c>
      <c r="I171" s="250"/>
      <c r="J171" s="251">
        <f>ROUND(I171*H171,2)</f>
        <v>0</v>
      </c>
      <c r="K171" s="247" t="s">
        <v>149</v>
      </c>
      <c r="L171" s="252"/>
      <c r="M171" s="253" t="s">
        <v>1</v>
      </c>
      <c r="N171" s="254" t="s">
        <v>43</v>
      </c>
      <c r="O171" s="89"/>
      <c r="P171" s="225">
        <f>O171*H171</f>
        <v>0</v>
      </c>
      <c r="Q171" s="225">
        <v>0.131</v>
      </c>
      <c r="R171" s="225">
        <f>Q171*H171</f>
        <v>1.499295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189</v>
      </c>
      <c r="AT171" s="227" t="s">
        <v>228</v>
      </c>
      <c r="AU171" s="227" t="s">
        <v>88</v>
      </c>
      <c r="AY171" s="15" t="s">
        <v>143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86</v>
      </c>
      <c r="BK171" s="228">
        <f>ROUND(I171*H171,2)</f>
        <v>0</v>
      </c>
      <c r="BL171" s="15" t="s">
        <v>150</v>
      </c>
      <c r="BM171" s="227" t="s">
        <v>515</v>
      </c>
    </row>
    <row r="172" spans="1:47" s="2" customFormat="1" ht="12">
      <c r="A172" s="36"/>
      <c r="B172" s="37"/>
      <c r="C172" s="38"/>
      <c r="D172" s="229" t="s">
        <v>152</v>
      </c>
      <c r="E172" s="38"/>
      <c r="F172" s="230" t="s">
        <v>255</v>
      </c>
      <c r="G172" s="38"/>
      <c r="H172" s="38"/>
      <c r="I172" s="231"/>
      <c r="J172" s="38"/>
      <c r="K172" s="38"/>
      <c r="L172" s="42"/>
      <c r="M172" s="232"/>
      <c r="N172" s="233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152</v>
      </c>
      <c r="AU172" s="15" t="s">
        <v>88</v>
      </c>
    </row>
    <row r="173" spans="1:51" s="13" customFormat="1" ht="12">
      <c r="A173" s="13"/>
      <c r="B173" s="234"/>
      <c r="C173" s="235"/>
      <c r="D173" s="229" t="s">
        <v>154</v>
      </c>
      <c r="E173" s="236" t="s">
        <v>1</v>
      </c>
      <c r="F173" s="237" t="s">
        <v>532</v>
      </c>
      <c r="G173" s="235"/>
      <c r="H173" s="238">
        <v>11.112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154</v>
      </c>
      <c r="AU173" s="244" t="s">
        <v>88</v>
      </c>
      <c r="AV173" s="13" t="s">
        <v>88</v>
      </c>
      <c r="AW173" s="13" t="s">
        <v>34</v>
      </c>
      <c r="AX173" s="13" t="s">
        <v>86</v>
      </c>
      <c r="AY173" s="244" t="s">
        <v>143</v>
      </c>
    </row>
    <row r="174" spans="1:51" s="13" customFormat="1" ht="12">
      <c r="A174" s="13"/>
      <c r="B174" s="234"/>
      <c r="C174" s="235"/>
      <c r="D174" s="229" t="s">
        <v>154</v>
      </c>
      <c r="E174" s="235"/>
      <c r="F174" s="237" t="s">
        <v>533</v>
      </c>
      <c r="G174" s="235"/>
      <c r="H174" s="238">
        <v>11.445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154</v>
      </c>
      <c r="AU174" s="244" t="s">
        <v>88</v>
      </c>
      <c r="AV174" s="13" t="s">
        <v>88</v>
      </c>
      <c r="AW174" s="13" t="s">
        <v>4</v>
      </c>
      <c r="AX174" s="13" t="s">
        <v>86</v>
      </c>
      <c r="AY174" s="244" t="s">
        <v>143</v>
      </c>
    </row>
    <row r="175" spans="1:63" s="12" customFormat="1" ht="22.8" customHeight="1">
      <c r="A175" s="12"/>
      <c r="B175" s="200"/>
      <c r="C175" s="201"/>
      <c r="D175" s="202" t="s">
        <v>77</v>
      </c>
      <c r="E175" s="214" t="s">
        <v>194</v>
      </c>
      <c r="F175" s="214" t="s">
        <v>258</v>
      </c>
      <c r="G175" s="201"/>
      <c r="H175" s="201"/>
      <c r="I175" s="204"/>
      <c r="J175" s="215">
        <f>BK175</f>
        <v>0</v>
      </c>
      <c r="K175" s="201"/>
      <c r="L175" s="206"/>
      <c r="M175" s="207"/>
      <c r="N175" s="208"/>
      <c r="O175" s="208"/>
      <c r="P175" s="209">
        <f>SUM(P176:P185)</f>
        <v>0</v>
      </c>
      <c r="Q175" s="208"/>
      <c r="R175" s="209">
        <f>SUM(R176:R185)</f>
        <v>9.719646</v>
      </c>
      <c r="S175" s="208"/>
      <c r="T175" s="210">
        <f>SUM(T176:T185)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1" t="s">
        <v>86</v>
      </c>
      <c r="AT175" s="212" t="s">
        <v>77</v>
      </c>
      <c r="AU175" s="212" t="s">
        <v>86</v>
      </c>
      <c r="AY175" s="211" t="s">
        <v>143</v>
      </c>
      <c r="BK175" s="213">
        <f>SUM(BK176:BK185)</f>
        <v>0</v>
      </c>
    </row>
    <row r="176" spans="1:65" s="2" customFormat="1" ht="33" customHeight="1">
      <c r="A176" s="36"/>
      <c r="B176" s="37"/>
      <c r="C176" s="216" t="s">
        <v>238</v>
      </c>
      <c r="D176" s="216" t="s">
        <v>145</v>
      </c>
      <c r="E176" s="217" t="s">
        <v>259</v>
      </c>
      <c r="F176" s="218" t="s">
        <v>260</v>
      </c>
      <c r="G176" s="219" t="s">
        <v>261</v>
      </c>
      <c r="H176" s="220">
        <v>13.32</v>
      </c>
      <c r="I176" s="221"/>
      <c r="J176" s="222">
        <f>ROUND(I176*H176,2)</f>
        <v>0</v>
      </c>
      <c r="K176" s="218" t="s">
        <v>149</v>
      </c>
      <c r="L176" s="42"/>
      <c r="M176" s="223" t="s">
        <v>1</v>
      </c>
      <c r="N176" s="224" t="s">
        <v>43</v>
      </c>
      <c r="O176" s="89"/>
      <c r="P176" s="225">
        <f>O176*H176</f>
        <v>0</v>
      </c>
      <c r="Q176" s="225">
        <v>0.1295</v>
      </c>
      <c r="R176" s="225">
        <f>Q176*H176</f>
        <v>1.7249400000000001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150</v>
      </c>
      <c r="AT176" s="227" t="s">
        <v>145</v>
      </c>
      <c r="AU176" s="227" t="s">
        <v>88</v>
      </c>
      <c r="AY176" s="15" t="s">
        <v>143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86</v>
      </c>
      <c r="BK176" s="228">
        <f>ROUND(I176*H176,2)</f>
        <v>0</v>
      </c>
      <c r="BL176" s="15" t="s">
        <v>150</v>
      </c>
      <c r="BM176" s="227" t="s">
        <v>517</v>
      </c>
    </row>
    <row r="177" spans="1:47" s="2" customFormat="1" ht="12">
      <c r="A177" s="36"/>
      <c r="B177" s="37"/>
      <c r="C177" s="38"/>
      <c r="D177" s="229" t="s">
        <v>152</v>
      </c>
      <c r="E177" s="38"/>
      <c r="F177" s="230" t="s">
        <v>263</v>
      </c>
      <c r="G177" s="38"/>
      <c r="H177" s="38"/>
      <c r="I177" s="231"/>
      <c r="J177" s="38"/>
      <c r="K177" s="38"/>
      <c r="L177" s="42"/>
      <c r="M177" s="232"/>
      <c r="N177" s="233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152</v>
      </c>
      <c r="AU177" s="15" t="s">
        <v>88</v>
      </c>
    </row>
    <row r="178" spans="1:51" s="13" customFormat="1" ht="12">
      <c r="A178" s="13"/>
      <c r="B178" s="234"/>
      <c r="C178" s="235"/>
      <c r="D178" s="229" t="s">
        <v>154</v>
      </c>
      <c r="E178" s="236" t="s">
        <v>1</v>
      </c>
      <c r="F178" s="237" t="s">
        <v>534</v>
      </c>
      <c r="G178" s="235"/>
      <c r="H178" s="238">
        <v>13.32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154</v>
      </c>
      <c r="AU178" s="244" t="s">
        <v>88</v>
      </c>
      <c r="AV178" s="13" t="s">
        <v>88</v>
      </c>
      <c r="AW178" s="13" t="s">
        <v>34</v>
      </c>
      <c r="AX178" s="13" t="s">
        <v>86</v>
      </c>
      <c r="AY178" s="244" t="s">
        <v>143</v>
      </c>
    </row>
    <row r="179" spans="1:65" s="2" customFormat="1" ht="16.5" customHeight="1">
      <c r="A179" s="36"/>
      <c r="B179" s="37"/>
      <c r="C179" s="245" t="s">
        <v>243</v>
      </c>
      <c r="D179" s="245" t="s">
        <v>228</v>
      </c>
      <c r="E179" s="246" t="s">
        <v>266</v>
      </c>
      <c r="F179" s="247" t="s">
        <v>267</v>
      </c>
      <c r="G179" s="248" t="s">
        <v>261</v>
      </c>
      <c r="H179" s="249">
        <v>13.586</v>
      </c>
      <c r="I179" s="250"/>
      <c r="J179" s="251">
        <f>ROUND(I179*H179,2)</f>
        <v>0</v>
      </c>
      <c r="K179" s="247" t="s">
        <v>149</v>
      </c>
      <c r="L179" s="252"/>
      <c r="M179" s="253" t="s">
        <v>1</v>
      </c>
      <c r="N179" s="254" t="s">
        <v>43</v>
      </c>
      <c r="O179" s="89"/>
      <c r="P179" s="225">
        <f>O179*H179</f>
        <v>0</v>
      </c>
      <c r="Q179" s="225">
        <v>0.036</v>
      </c>
      <c r="R179" s="225">
        <f>Q179*H179</f>
        <v>0.489096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268</v>
      </c>
      <c r="AT179" s="227" t="s">
        <v>228</v>
      </c>
      <c r="AU179" s="227" t="s">
        <v>88</v>
      </c>
      <c r="AY179" s="15" t="s">
        <v>143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86</v>
      </c>
      <c r="BK179" s="228">
        <f>ROUND(I179*H179,2)</f>
        <v>0</v>
      </c>
      <c r="BL179" s="15" t="s">
        <v>268</v>
      </c>
      <c r="BM179" s="227" t="s">
        <v>519</v>
      </c>
    </row>
    <row r="180" spans="1:47" s="2" customFormat="1" ht="12">
      <c r="A180" s="36"/>
      <c r="B180" s="37"/>
      <c r="C180" s="38"/>
      <c r="D180" s="229" t="s">
        <v>152</v>
      </c>
      <c r="E180" s="38"/>
      <c r="F180" s="230" t="s">
        <v>267</v>
      </c>
      <c r="G180" s="38"/>
      <c r="H180" s="38"/>
      <c r="I180" s="231"/>
      <c r="J180" s="38"/>
      <c r="K180" s="38"/>
      <c r="L180" s="42"/>
      <c r="M180" s="232"/>
      <c r="N180" s="233"/>
      <c r="O180" s="89"/>
      <c r="P180" s="89"/>
      <c r="Q180" s="89"/>
      <c r="R180" s="89"/>
      <c r="S180" s="89"/>
      <c r="T180" s="90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152</v>
      </c>
      <c r="AU180" s="15" t="s">
        <v>88</v>
      </c>
    </row>
    <row r="181" spans="1:51" s="13" customFormat="1" ht="12">
      <c r="A181" s="13"/>
      <c r="B181" s="234"/>
      <c r="C181" s="235"/>
      <c r="D181" s="229" t="s">
        <v>154</v>
      </c>
      <c r="E181" s="236" t="s">
        <v>1</v>
      </c>
      <c r="F181" s="237" t="s">
        <v>534</v>
      </c>
      <c r="G181" s="235"/>
      <c r="H181" s="238">
        <v>13.32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154</v>
      </c>
      <c r="AU181" s="244" t="s">
        <v>88</v>
      </c>
      <c r="AV181" s="13" t="s">
        <v>88</v>
      </c>
      <c r="AW181" s="13" t="s">
        <v>34</v>
      </c>
      <c r="AX181" s="13" t="s">
        <v>86</v>
      </c>
      <c r="AY181" s="244" t="s">
        <v>143</v>
      </c>
    </row>
    <row r="182" spans="1:51" s="13" customFormat="1" ht="12">
      <c r="A182" s="13"/>
      <c r="B182" s="234"/>
      <c r="C182" s="235"/>
      <c r="D182" s="229" t="s">
        <v>154</v>
      </c>
      <c r="E182" s="235"/>
      <c r="F182" s="237" t="s">
        <v>535</v>
      </c>
      <c r="G182" s="235"/>
      <c r="H182" s="238">
        <v>13.586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154</v>
      </c>
      <c r="AU182" s="244" t="s">
        <v>88</v>
      </c>
      <c r="AV182" s="13" t="s">
        <v>88</v>
      </c>
      <c r="AW182" s="13" t="s">
        <v>4</v>
      </c>
      <c r="AX182" s="13" t="s">
        <v>86</v>
      </c>
      <c r="AY182" s="244" t="s">
        <v>143</v>
      </c>
    </row>
    <row r="183" spans="1:65" s="2" customFormat="1" ht="24.15" customHeight="1">
      <c r="A183" s="36"/>
      <c r="B183" s="37"/>
      <c r="C183" s="216" t="s">
        <v>249</v>
      </c>
      <c r="D183" s="216" t="s">
        <v>145</v>
      </c>
      <c r="E183" s="217" t="s">
        <v>272</v>
      </c>
      <c r="F183" s="218" t="s">
        <v>273</v>
      </c>
      <c r="G183" s="219" t="s">
        <v>179</v>
      </c>
      <c r="H183" s="220">
        <v>3</v>
      </c>
      <c r="I183" s="221"/>
      <c r="J183" s="222">
        <f>ROUND(I183*H183,2)</f>
        <v>0</v>
      </c>
      <c r="K183" s="218" t="s">
        <v>149</v>
      </c>
      <c r="L183" s="42"/>
      <c r="M183" s="223" t="s">
        <v>1</v>
      </c>
      <c r="N183" s="224" t="s">
        <v>43</v>
      </c>
      <c r="O183" s="89"/>
      <c r="P183" s="225">
        <f>O183*H183</f>
        <v>0</v>
      </c>
      <c r="Q183" s="225">
        <v>2.50187</v>
      </c>
      <c r="R183" s="225">
        <f>Q183*H183</f>
        <v>7.505609999999999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150</v>
      </c>
      <c r="AT183" s="227" t="s">
        <v>145</v>
      </c>
      <c r="AU183" s="227" t="s">
        <v>88</v>
      </c>
      <c r="AY183" s="15" t="s">
        <v>143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86</v>
      </c>
      <c r="BK183" s="228">
        <f>ROUND(I183*H183,2)</f>
        <v>0</v>
      </c>
      <c r="BL183" s="15" t="s">
        <v>150</v>
      </c>
      <c r="BM183" s="227" t="s">
        <v>521</v>
      </c>
    </row>
    <row r="184" spans="1:47" s="2" customFormat="1" ht="12">
      <c r="A184" s="36"/>
      <c r="B184" s="37"/>
      <c r="C184" s="38"/>
      <c r="D184" s="229" t="s">
        <v>152</v>
      </c>
      <c r="E184" s="38"/>
      <c r="F184" s="230" t="s">
        <v>275</v>
      </c>
      <c r="G184" s="38"/>
      <c r="H184" s="38"/>
      <c r="I184" s="231"/>
      <c r="J184" s="38"/>
      <c r="K184" s="38"/>
      <c r="L184" s="42"/>
      <c r="M184" s="232"/>
      <c r="N184" s="233"/>
      <c r="O184" s="89"/>
      <c r="P184" s="89"/>
      <c r="Q184" s="89"/>
      <c r="R184" s="89"/>
      <c r="S184" s="89"/>
      <c r="T184" s="90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152</v>
      </c>
      <c r="AU184" s="15" t="s">
        <v>88</v>
      </c>
    </row>
    <row r="185" spans="1:51" s="13" customFormat="1" ht="12">
      <c r="A185" s="13"/>
      <c r="B185" s="234"/>
      <c r="C185" s="235"/>
      <c r="D185" s="229" t="s">
        <v>154</v>
      </c>
      <c r="E185" s="236" t="s">
        <v>1</v>
      </c>
      <c r="F185" s="237" t="s">
        <v>531</v>
      </c>
      <c r="G185" s="235"/>
      <c r="H185" s="238">
        <v>3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154</v>
      </c>
      <c r="AU185" s="244" t="s">
        <v>88</v>
      </c>
      <c r="AV185" s="13" t="s">
        <v>88</v>
      </c>
      <c r="AW185" s="13" t="s">
        <v>34</v>
      </c>
      <c r="AX185" s="13" t="s">
        <v>86</v>
      </c>
      <c r="AY185" s="244" t="s">
        <v>143</v>
      </c>
    </row>
    <row r="186" spans="1:63" s="12" customFormat="1" ht="22.8" customHeight="1">
      <c r="A186" s="12"/>
      <c r="B186" s="200"/>
      <c r="C186" s="201"/>
      <c r="D186" s="202" t="s">
        <v>77</v>
      </c>
      <c r="E186" s="214" t="s">
        <v>276</v>
      </c>
      <c r="F186" s="214" t="s">
        <v>277</v>
      </c>
      <c r="G186" s="201"/>
      <c r="H186" s="201"/>
      <c r="I186" s="204"/>
      <c r="J186" s="215">
        <f>BK186</f>
        <v>0</v>
      </c>
      <c r="K186" s="201"/>
      <c r="L186" s="206"/>
      <c r="M186" s="207"/>
      <c r="N186" s="208"/>
      <c r="O186" s="208"/>
      <c r="P186" s="209">
        <f>SUM(P187:P188)</f>
        <v>0</v>
      </c>
      <c r="Q186" s="208"/>
      <c r="R186" s="209">
        <f>SUM(R187:R188)</f>
        <v>0</v>
      </c>
      <c r="S186" s="208"/>
      <c r="T186" s="210">
        <f>SUM(T187:T188)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1" t="s">
        <v>86</v>
      </c>
      <c r="AT186" s="212" t="s">
        <v>77</v>
      </c>
      <c r="AU186" s="212" t="s">
        <v>86</v>
      </c>
      <c r="AY186" s="211" t="s">
        <v>143</v>
      </c>
      <c r="BK186" s="213">
        <f>SUM(BK187:BK188)</f>
        <v>0</v>
      </c>
    </row>
    <row r="187" spans="1:65" s="2" customFormat="1" ht="24.15" customHeight="1">
      <c r="A187" s="36"/>
      <c r="B187" s="37"/>
      <c r="C187" s="216" t="s">
        <v>159</v>
      </c>
      <c r="D187" s="216" t="s">
        <v>145</v>
      </c>
      <c r="E187" s="217" t="s">
        <v>279</v>
      </c>
      <c r="F187" s="218" t="s">
        <v>280</v>
      </c>
      <c r="G187" s="219" t="s">
        <v>213</v>
      </c>
      <c r="H187" s="220">
        <v>19.389</v>
      </c>
      <c r="I187" s="221"/>
      <c r="J187" s="222">
        <f>ROUND(I187*H187,2)</f>
        <v>0</v>
      </c>
      <c r="K187" s="218" t="s">
        <v>149</v>
      </c>
      <c r="L187" s="42"/>
      <c r="M187" s="223" t="s">
        <v>1</v>
      </c>
      <c r="N187" s="224" t="s">
        <v>43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150</v>
      </c>
      <c r="AT187" s="227" t="s">
        <v>145</v>
      </c>
      <c r="AU187" s="227" t="s">
        <v>88</v>
      </c>
      <c r="AY187" s="15" t="s">
        <v>143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150</v>
      </c>
      <c r="BM187" s="227" t="s">
        <v>522</v>
      </c>
    </row>
    <row r="188" spans="1:47" s="2" customFormat="1" ht="12">
      <c r="A188" s="36"/>
      <c r="B188" s="37"/>
      <c r="C188" s="38"/>
      <c r="D188" s="229" t="s">
        <v>152</v>
      </c>
      <c r="E188" s="38"/>
      <c r="F188" s="230" t="s">
        <v>282</v>
      </c>
      <c r="G188" s="38"/>
      <c r="H188" s="38"/>
      <c r="I188" s="231"/>
      <c r="J188" s="38"/>
      <c r="K188" s="38"/>
      <c r="L188" s="42"/>
      <c r="M188" s="255"/>
      <c r="N188" s="256"/>
      <c r="O188" s="257"/>
      <c r="P188" s="257"/>
      <c r="Q188" s="257"/>
      <c r="R188" s="257"/>
      <c r="S188" s="257"/>
      <c r="T188" s="258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152</v>
      </c>
      <c r="AU188" s="15" t="s">
        <v>88</v>
      </c>
    </row>
    <row r="189" spans="1:31" s="2" customFormat="1" ht="6.95" customHeight="1">
      <c r="A189" s="36"/>
      <c r="B189" s="64"/>
      <c r="C189" s="65"/>
      <c r="D189" s="65"/>
      <c r="E189" s="65"/>
      <c r="F189" s="65"/>
      <c r="G189" s="65"/>
      <c r="H189" s="65"/>
      <c r="I189" s="65"/>
      <c r="J189" s="65"/>
      <c r="K189" s="65"/>
      <c r="L189" s="42"/>
      <c r="M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</row>
  </sheetData>
  <sheetProtection password="CC35" sheet="1" objects="1" scenarios="1" formatColumns="0" formatRows="0" autoFilter="0"/>
  <autoFilter ref="C120:K18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114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536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24. 10. 2023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ROUND((SUM(BE121:BE156)),2)</f>
        <v>0</v>
      </c>
      <c r="G33" s="36"/>
      <c r="H33" s="36"/>
      <c r="I33" s="153">
        <v>0.21</v>
      </c>
      <c r="J33" s="152">
        <f>ROUND(((SUM(BE121:BE156))*I33),2)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ROUND((SUM(BF121:BF156)),2)</f>
        <v>0</v>
      </c>
      <c r="G34" s="36"/>
      <c r="H34" s="36"/>
      <c r="I34" s="153">
        <v>0.15</v>
      </c>
      <c r="J34" s="152">
        <f>ROUND(((SUM(BF121:BF156))*I34),2)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ROUND((SUM(BG121:BG156)),2)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ROUND((SUM(BH121:BH156)),2)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ROUND((SUM(BI121:BI156)),2)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VRN - Vedlejší rozpočtové náklady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24. 10. 2023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536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537</v>
      </c>
      <c r="E98" s="186"/>
      <c r="F98" s="186"/>
      <c r="G98" s="186"/>
      <c r="H98" s="186"/>
      <c r="I98" s="186"/>
      <c r="J98" s="187">
        <f>J123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538</v>
      </c>
      <c r="E99" s="186"/>
      <c r="F99" s="186"/>
      <c r="G99" s="186"/>
      <c r="H99" s="186"/>
      <c r="I99" s="186"/>
      <c r="J99" s="187">
        <f>J139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539</v>
      </c>
      <c r="E100" s="186"/>
      <c r="F100" s="186"/>
      <c r="G100" s="186"/>
      <c r="H100" s="186"/>
      <c r="I100" s="186"/>
      <c r="J100" s="187">
        <f>J143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540</v>
      </c>
      <c r="E101" s="186"/>
      <c r="F101" s="186"/>
      <c r="G101" s="186"/>
      <c r="H101" s="186"/>
      <c r="I101" s="186"/>
      <c r="J101" s="187">
        <f>J150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128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2" t="str">
        <f>E7</f>
        <v>Polopodzemní kontejnery - Český Brod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VRN - Vedlejší rozpočtové náklady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Český Brod</v>
      </c>
      <c r="G115" s="38"/>
      <c r="H115" s="38"/>
      <c r="I115" s="30" t="s">
        <v>22</v>
      </c>
      <c r="J115" s="77" t="str">
        <f>IF(J12="","",J12)</f>
        <v>24. 10. 2023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40.05" customHeight="1">
      <c r="A117" s="36"/>
      <c r="B117" s="37"/>
      <c r="C117" s="30" t="s">
        <v>24</v>
      </c>
      <c r="D117" s="38"/>
      <c r="E117" s="38"/>
      <c r="F117" s="25" t="str">
        <f>E15</f>
        <v xml:space="preserve">Město Český Brod, Náměstí Husovo 70, 282 01 Český </v>
      </c>
      <c r="G117" s="38"/>
      <c r="H117" s="38"/>
      <c r="I117" s="30" t="s">
        <v>31</v>
      </c>
      <c r="J117" s="34" t="str">
        <f>E21</f>
        <v>LNConsult s.r.o., U hřiště 250, 250 83 Škvorec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29</v>
      </c>
      <c r="D118" s="38"/>
      <c r="E118" s="38"/>
      <c r="F118" s="25" t="str">
        <f>IF(E18="","",E18)</f>
        <v>Vyplň údaj</v>
      </c>
      <c r="G118" s="38"/>
      <c r="H118" s="38"/>
      <c r="I118" s="30" t="s">
        <v>35</v>
      </c>
      <c r="J118" s="34" t="str">
        <f>E24</f>
        <v xml:space="preserve"> 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89"/>
      <c r="B120" s="190"/>
      <c r="C120" s="191" t="s">
        <v>129</v>
      </c>
      <c r="D120" s="192" t="s">
        <v>63</v>
      </c>
      <c r="E120" s="192" t="s">
        <v>59</v>
      </c>
      <c r="F120" s="192" t="s">
        <v>60</v>
      </c>
      <c r="G120" s="192" t="s">
        <v>130</v>
      </c>
      <c r="H120" s="192" t="s">
        <v>131</v>
      </c>
      <c r="I120" s="192" t="s">
        <v>132</v>
      </c>
      <c r="J120" s="192" t="s">
        <v>120</v>
      </c>
      <c r="K120" s="193" t="s">
        <v>133</v>
      </c>
      <c r="L120" s="194"/>
      <c r="M120" s="98" t="s">
        <v>1</v>
      </c>
      <c r="N120" s="99" t="s">
        <v>42</v>
      </c>
      <c r="O120" s="99" t="s">
        <v>134</v>
      </c>
      <c r="P120" s="99" t="s">
        <v>135</v>
      </c>
      <c r="Q120" s="99" t="s">
        <v>136</v>
      </c>
      <c r="R120" s="99" t="s">
        <v>137</v>
      </c>
      <c r="S120" s="99" t="s">
        <v>138</v>
      </c>
      <c r="T120" s="100" t="s">
        <v>139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pans="1:63" s="2" customFormat="1" ht="22.8" customHeight="1">
      <c r="A121" s="36"/>
      <c r="B121" s="37"/>
      <c r="C121" s="105" t="s">
        <v>140</v>
      </c>
      <c r="D121" s="38"/>
      <c r="E121" s="38"/>
      <c r="F121" s="38"/>
      <c r="G121" s="38"/>
      <c r="H121" s="38"/>
      <c r="I121" s="38"/>
      <c r="J121" s="195">
        <f>BK121</f>
        <v>0</v>
      </c>
      <c r="K121" s="38"/>
      <c r="L121" s="42"/>
      <c r="M121" s="101"/>
      <c r="N121" s="196"/>
      <c r="O121" s="102"/>
      <c r="P121" s="197">
        <f>P122</f>
        <v>0</v>
      </c>
      <c r="Q121" s="102"/>
      <c r="R121" s="197">
        <f>R122</f>
        <v>0</v>
      </c>
      <c r="S121" s="102"/>
      <c r="T121" s="198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77</v>
      </c>
      <c r="AU121" s="15" t="s">
        <v>122</v>
      </c>
      <c r="BK121" s="199">
        <f>BK122</f>
        <v>0</v>
      </c>
    </row>
    <row r="122" spans="1:63" s="12" customFormat="1" ht="25.9" customHeight="1">
      <c r="A122" s="12"/>
      <c r="B122" s="200"/>
      <c r="C122" s="201"/>
      <c r="D122" s="202" t="s">
        <v>77</v>
      </c>
      <c r="E122" s="203" t="s">
        <v>112</v>
      </c>
      <c r="F122" s="203" t="s">
        <v>113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P123+P139+P143+P150</f>
        <v>0</v>
      </c>
      <c r="Q122" s="208"/>
      <c r="R122" s="209">
        <f>R123+R139+R143+R150</f>
        <v>0</v>
      </c>
      <c r="S122" s="208"/>
      <c r="T122" s="210">
        <f>T123+T139+T143+T150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169</v>
      </c>
      <c r="AT122" s="212" t="s">
        <v>77</v>
      </c>
      <c r="AU122" s="212" t="s">
        <v>78</v>
      </c>
      <c r="AY122" s="211" t="s">
        <v>143</v>
      </c>
      <c r="BK122" s="213">
        <f>BK123+BK139+BK143+BK150</f>
        <v>0</v>
      </c>
    </row>
    <row r="123" spans="1:63" s="12" customFormat="1" ht="22.8" customHeight="1">
      <c r="A123" s="12"/>
      <c r="B123" s="200"/>
      <c r="C123" s="201"/>
      <c r="D123" s="202" t="s">
        <v>77</v>
      </c>
      <c r="E123" s="214" t="s">
        <v>541</v>
      </c>
      <c r="F123" s="214" t="s">
        <v>542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SUM(P124:P138)</f>
        <v>0</v>
      </c>
      <c r="Q123" s="208"/>
      <c r="R123" s="209">
        <f>SUM(R124:R138)</f>
        <v>0</v>
      </c>
      <c r="S123" s="208"/>
      <c r="T123" s="210">
        <f>SUM(T124:T138)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169</v>
      </c>
      <c r="AT123" s="212" t="s">
        <v>77</v>
      </c>
      <c r="AU123" s="212" t="s">
        <v>86</v>
      </c>
      <c r="AY123" s="211" t="s">
        <v>143</v>
      </c>
      <c r="BK123" s="213">
        <f>SUM(BK124:BK138)</f>
        <v>0</v>
      </c>
    </row>
    <row r="124" spans="1:65" s="2" customFormat="1" ht="16.5" customHeight="1">
      <c r="A124" s="36"/>
      <c r="B124" s="37"/>
      <c r="C124" s="216" t="s">
        <v>86</v>
      </c>
      <c r="D124" s="216" t="s">
        <v>145</v>
      </c>
      <c r="E124" s="217" t="s">
        <v>543</v>
      </c>
      <c r="F124" s="218" t="s">
        <v>544</v>
      </c>
      <c r="G124" s="219" t="s">
        <v>545</v>
      </c>
      <c r="H124" s="220">
        <v>6</v>
      </c>
      <c r="I124" s="221"/>
      <c r="J124" s="222">
        <f>ROUND(I124*H124,2)</f>
        <v>0</v>
      </c>
      <c r="K124" s="218" t="s">
        <v>546</v>
      </c>
      <c r="L124" s="42"/>
      <c r="M124" s="223" t="s">
        <v>1</v>
      </c>
      <c r="N124" s="224" t="s">
        <v>43</v>
      </c>
      <c r="O124" s="8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7" t="s">
        <v>547</v>
      </c>
      <c r="AT124" s="227" t="s">
        <v>145</v>
      </c>
      <c r="AU124" s="227" t="s">
        <v>88</v>
      </c>
      <c r="AY124" s="15" t="s">
        <v>143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5" t="s">
        <v>86</v>
      </c>
      <c r="BK124" s="228">
        <f>ROUND(I124*H124,2)</f>
        <v>0</v>
      </c>
      <c r="BL124" s="15" t="s">
        <v>547</v>
      </c>
      <c r="BM124" s="227" t="s">
        <v>548</v>
      </c>
    </row>
    <row r="125" spans="1:47" s="2" customFormat="1" ht="12">
      <c r="A125" s="36"/>
      <c r="B125" s="37"/>
      <c r="C125" s="38"/>
      <c r="D125" s="229" t="s">
        <v>152</v>
      </c>
      <c r="E125" s="38"/>
      <c r="F125" s="230" t="s">
        <v>544</v>
      </c>
      <c r="G125" s="38"/>
      <c r="H125" s="38"/>
      <c r="I125" s="231"/>
      <c r="J125" s="38"/>
      <c r="K125" s="38"/>
      <c r="L125" s="42"/>
      <c r="M125" s="232"/>
      <c r="N125" s="233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152</v>
      </c>
      <c r="AU125" s="15" t="s">
        <v>88</v>
      </c>
    </row>
    <row r="126" spans="1:51" s="13" customFormat="1" ht="12">
      <c r="A126" s="13"/>
      <c r="B126" s="234"/>
      <c r="C126" s="235"/>
      <c r="D126" s="229" t="s">
        <v>154</v>
      </c>
      <c r="E126" s="236" t="s">
        <v>1</v>
      </c>
      <c r="F126" s="237" t="s">
        <v>176</v>
      </c>
      <c r="G126" s="235"/>
      <c r="H126" s="238">
        <v>6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154</v>
      </c>
      <c r="AU126" s="244" t="s">
        <v>88</v>
      </c>
      <c r="AV126" s="13" t="s">
        <v>88</v>
      </c>
      <c r="AW126" s="13" t="s">
        <v>34</v>
      </c>
      <c r="AX126" s="13" t="s">
        <v>86</v>
      </c>
      <c r="AY126" s="244" t="s">
        <v>143</v>
      </c>
    </row>
    <row r="127" spans="1:65" s="2" customFormat="1" ht="24.15" customHeight="1">
      <c r="A127" s="36"/>
      <c r="B127" s="37"/>
      <c r="C127" s="216" t="s">
        <v>88</v>
      </c>
      <c r="D127" s="216" t="s">
        <v>145</v>
      </c>
      <c r="E127" s="217" t="s">
        <v>549</v>
      </c>
      <c r="F127" s="218" t="s">
        <v>550</v>
      </c>
      <c r="G127" s="219" t="s">
        <v>545</v>
      </c>
      <c r="H127" s="220">
        <v>6</v>
      </c>
      <c r="I127" s="221"/>
      <c r="J127" s="222">
        <f>ROUND(I127*H127,2)</f>
        <v>0</v>
      </c>
      <c r="K127" s="218" t="s">
        <v>546</v>
      </c>
      <c r="L127" s="42"/>
      <c r="M127" s="223" t="s">
        <v>1</v>
      </c>
      <c r="N127" s="224" t="s">
        <v>43</v>
      </c>
      <c r="O127" s="8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547</v>
      </c>
      <c r="AT127" s="227" t="s">
        <v>145</v>
      </c>
      <c r="AU127" s="227" t="s">
        <v>88</v>
      </c>
      <c r="AY127" s="15" t="s">
        <v>143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86</v>
      </c>
      <c r="BK127" s="228">
        <f>ROUND(I127*H127,2)</f>
        <v>0</v>
      </c>
      <c r="BL127" s="15" t="s">
        <v>547</v>
      </c>
      <c r="BM127" s="227" t="s">
        <v>551</v>
      </c>
    </row>
    <row r="128" spans="1:47" s="2" customFormat="1" ht="12">
      <c r="A128" s="36"/>
      <c r="B128" s="37"/>
      <c r="C128" s="38"/>
      <c r="D128" s="229" t="s">
        <v>152</v>
      </c>
      <c r="E128" s="38"/>
      <c r="F128" s="230" t="s">
        <v>552</v>
      </c>
      <c r="G128" s="38"/>
      <c r="H128" s="38"/>
      <c r="I128" s="231"/>
      <c r="J128" s="38"/>
      <c r="K128" s="38"/>
      <c r="L128" s="42"/>
      <c r="M128" s="232"/>
      <c r="N128" s="233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152</v>
      </c>
      <c r="AU128" s="15" t="s">
        <v>88</v>
      </c>
    </row>
    <row r="129" spans="1:51" s="13" customFormat="1" ht="12">
      <c r="A129" s="13"/>
      <c r="B129" s="234"/>
      <c r="C129" s="235"/>
      <c r="D129" s="229" t="s">
        <v>154</v>
      </c>
      <c r="E129" s="236" t="s">
        <v>1</v>
      </c>
      <c r="F129" s="237" t="s">
        <v>176</v>
      </c>
      <c r="G129" s="235"/>
      <c r="H129" s="238">
        <v>6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154</v>
      </c>
      <c r="AU129" s="244" t="s">
        <v>88</v>
      </c>
      <c r="AV129" s="13" t="s">
        <v>88</v>
      </c>
      <c r="AW129" s="13" t="s">
        <v>34</v>
      </c>
      <c r="AX129" s="13" t="s">
        <v>86</v>
      </c>
      <c r="AY129" s="244" t="s">
        <v>143</v>
      </c>
    </row>
    <row r="130" spans="1:65" s="2" customFormat="1" ht="16.5" customHeight="1">
      <c r="A130" s="36"/>
      <c r="B130" s="37"/>
      <c r="C130" s="216" t="s">
        <v>160</v>
      </c>
      <c r="D130" s="216" t="s">
        <v>145</v>
      </c>
      <c r="E130" s="217" t="s">
        <v>553</v>
      </c>
      <c r="F130" s="218" t="s">
        <v>554</v>
      </c>
      <c r="G130" s="219" t="s">
        <v>555</v>
      </c>
      <c r="H130" s="220">
        <v>24</v>
      </c>
      <c r="I130" s="221"/>
      <c r="J130" s="222">
        <f>ROUND(I130*H130,2)</f>
        <v>0</v>
      </c>
      <c r="K130" s="218" t="s">
        <v>546</v>
      </c>
      <c r="L130" s="42"/>
      <c r="M130" s="223" t="s">
        <v>1</v>
      </c>
      <c r="N130" s="224" t="s">
        <v>43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547</v>
      </c>
      <c r="AT130" s="227" t="s">
        <v>145</v>
      </c>
      <c r="AU130" s="227" t="s">
        <v>88</v>
      </c>
      <c r="AY130" s="15" t="s">
        <v>143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86</v>
      </c>
      <c r="BK130" s="228">
        <f>ROUND(I130*H130,2)</f>
        <v>0</v>
      </c>
      <c r="BL130" s="15" t="s">
        <v>547</v>
      </c>
      <c r="BM130" s="227" t="s">
        <v>556</v>
      </c>
    </row>
    <row r="131" spans="1:47" s="2" customFormat="1" ht="12">
      <c r="A131" s="36"/>
      <c r="B131" s="37"/>
      <c r="C131" s="38"/>
      <c r="D131" s="229" t="s">
        <v>152</v>
      </c>
      <c r="E131" s="38"/>
      <c r="F131" s="230" t="s">
        <v>554</v>
      </c>
      <c r="G131" s="38"/>
      <c r="H131" s="38"/>
      <c r="I131" s="231"/>
      <c r="J131" s="38"/>
      <c r="K131" s="38"/>
      <c r="L131" s="42"/>
      <c r="M131" s="232"/>
      <c r="N131" s="233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152</v>
      </c>
      <c r="AU131" s="15" t="s">
        <v>88</v>
      </c>
    </row>
    <row r="132" spans="1:51" s="13" customFormat="1" ht="12">
      <c r="A132" s="13"/>
      <c r="B132" s="234"/>
      <c r="C132" s="235"/>
      <c r="D132" s="229" t="s">
        <v>154</v>
      </c>
      <c r="E132" s="236" t="s">
        <v>1</v>
      </c>
      <c r="F132" s="237" t="s">
        <v>557</v>
      </c>
      <c r="G132" s="235"/>
      <c r="H132" s="238">
        <v>24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154</v>
      </c>
      <c r="AU132" s="244" t="s">
        <v>88</v>
      </c>
      <c r="AV132" s="13" t="s">
        <v>88</v>
      </c>
      <c r="AW132" s="13" t="s">
        <v>34</v>
      </c>
      <c r="AX132" s="13" t="s">
        <v>86</v>
      </c>
      <c r="AY132" s="244" t="s">
        <v>143</v>
      </c>
    </row>
    <row r="133" spans="1:65" s="2" customFormat="1" ht="16.5" customHeight="1">
      <c r="A133" s="36"/>
      <c r="B133" s="37"/>
      <c r="C133" s="216" t="s">
        <v>169</v>
      </c>
      <c r="D133" s="216" t="s">
        <v>145</v>
      </c>
      <c r="E133" s="217" t="s">
        <v>558</v>
      </c>
      <c r="F133" s="218" t="s">
        <v>559</v>
      </c>
      <c r="G133" s="219" t="s">
        <v>545</v>
      </c>
      <c r="H133" s="220">
        <v>6</v>
      </c>
      <c r="I133" s="221"/>
      <c r="J133" s="222">
        <f>ROUND(I133*H133,2)</f>
        <v>0</v>
      </c>
      <c r="K133" s="218" t="s">
        <v>546</v>
      </c>
      <c r="L133" s="42"/>
      <c r="M133" s="223" t="s">
        <v>1</v>
      </c>
      <c r="N133" s="224" t="s">
        <v>43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547</v>
      </c>
      <c r="AT133" s="227" t="s">
        <v>145</v>
      </c>
      <c r="AU133" s="227" t="s">
        <v>88</v>
      </c>
      <c r="AY133" s="15" t="s">
        <v>143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86</v>
      </c>
      <c r="BK133" s="228">
        <f>ROUND(I133*H133,2)</f>
        <v>0</v>
      </c>
      <c r="BL133" s="15" t="s">
        <v>547</v>
      </c>
      <c r="BM133" s="227" t="s">
        <v>560</v>
      </c>
    </row>
    <row r="134" spans="1:47" s="2" customFormat="1" ht="12">
      <c r="A134" s="36"/>
      <c r="B134" s="37"/>
      <c r="C134" s="38"/>
      <c r="D134" s="229" t="s">
        <v>152</v>
      </c>
      <c r="E134" s="38"/>
      <c r="F134" s="230" t="s">
        <v>559</v>
      </c>
      <c r="G134" s="38"/>
      <c r="H134" s="38"/>
      <c r="I134" s="231"/>
      <c r="J134" s="38"/>
      <c r="K134" s="38"/>
      <c r="L134" s="42"/>
      <c r="M134" s="232"/>
      <c r="N134" s="233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152</v>
      </c>
      <c r="AU134" s="15" t="s">
        <v>88</v>
      </c>
    </row>
    <row r="135" spans="1:51" s="13" customFormat="1" ht="12">
      <c r="A135" s="13"/>
      <c r="B135" s="234"/>
      <c r="C135" s="235"/>
      <c r="D135" s="229" t="s">
        <v>154</v>
      </c>
      <c r="E135" s="236" t="s">
        <v>1</v>
      </c>
      <c r="F135" s="237" t="s">
        <v>176</v>
      </c>
      <c r="G135" s="235"/>
      <c r="H135" s="238">
        <v>6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154</v>
      </c>
      <c r="AU135" s="244" t="s">
        <v>88</v>
      </c>
      <c r="AV135" s="13" t="s">
        <v>88</v>
      </c>
      <c r="AW135" s="13" t="s">
        <v>34</v>
      </c>
      <c r="AX135" s="13" t="s">
        <v>86</v>
      </c>
      <c r="AY135" s="244" t="s">
        <v>143</v>
      </c>
    </row>
    <row r="136" spans="1:65" s="2" customFormat="1" ht="16.5" customHeight="1">
      <c r="A136" s="36"/>
      <c r="B136" s="37"/>
      <c r="C136" s="216" t="s">
        <v>176</v>
      </c>
      <c r="D136" s="216" t="s">
        <v>145</v>
      </c>
      <c r="E136" s="217" t="s">
        <v>561</v>
      </c>
      <c r="F136" s="218" t="s">
        <v>562</v>
      </c>
      <c r="G136" s="219" t="s">
        <v>545</v>
      </c>
      <c r="H136" s="220">
        <v>6</v>
      </c>
      <c r="I136" s="221"/>
      <c r="J136" s="222">
        <f>ROUND(I136*H136,2)</f>
        <v>0</v>
      </c>
      <c r="K136" s="218" t="s">
        <v>546</v>
      </c>
      <c r="L136" s="42"/>
      <c r="M136" s="223" t="s">
        <v>1</v>
      </c>
      <c r="N136" s="224" t="s">
        <v>43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547</v>
      </c>
      <c r="AT136" s="227" t="s">
        <v>145</v>
      </c>
      <c r="AU136" s="227" t="s">
        <v>88</v>
      </c>
      <c r="AY136" s="15" t="s">
        <v>143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86</v>
      </c>
      <c r="BK136" s="228">
        <f>ROUND(I136*H136,2)</f>
        <v>0</v>
      </c>
      <c r="BL136" s="15" t="s">
        <v>547</v>
      </c>
      <c r="BM136" s="227" t="s">
        <v>563</v>
      </c>
    </row>
    <row r="137" spans="1:47" s="2" customFormat="1" ht="12">
      <c r="A137" s="36"/>
      <c r="B137" s="37"/>
      <c r="C137" s="38"/>
      <c r="D137" s="229" t="s">
        <v>152</v>
      </c>
      <c r="E137" s="38"/>
      <c r="F137" s="230" t="s">
        <v>562</v>
      </c>
      <c r="G137" s="38"/>
      <c r="H137" s="38"/>
      <c r="I137" s="231"/>
      <c r="J137" s="38"/>
      <c r="K137" s="38"/>
      <c r="L137" s="42"/>
      <c r="M137" s="232"/>
      <c r="N137" s="233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152</v>
      </c>
      <c r="AU137" s="15" t="s">
        <v>88</v>
      </c>
    </row>
    <row r="138" spans="1:51" s="13" customFormat="1" ht="12">
      <c r="A138" s="13"/>
      <c r="B138" s="234"/>
      <c r="C138" s="235"/>
      <c r="D138" s="229" t="s">
        <v>154</v>
      </c>
      <c r="E138" s="236" t="s">
        <v>1</v>
      </c>
      <c r="F138" s="237" t="s">
        <v>176</v>
      </c>
      <c r="G138" s="235"/>
      <c r="H138" s="238">
        <v>6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154</v>
      </c>
      <c r="AU138" s="244" t="s">
        <v>88</v>
      </c>
      <c r="AV138" s="13" t="s">
        <v>88</v>
      </c>
      <c r="AW138" s="13" t="s">
        <v>34</v>
      </c>
      <c r="AX138" s="13" t="s">
        <v>86</v>
      </c>
      <c r="AY138" s="244" t="s">
        <v>143</v>
      </c>
    </row>
    <row r="139" spans="1:63" s="12" customFormat="1" ht="22.8" customHeight="1">
      <c r="A139" s="12"/>
      <c r="B139" s="200"/>
      <c r="C139" s="201"/>
      <c r="D139" s="202" t="s">
        <v>77</v>
      </c>
      <c r="E139" s="214" t="s">
        <v>564</v>
      </c>
      <c r="F139" s="214" t="s">
        <v>565</v>
      </c>
      <c r="G139" s="201"/>
      <c r="H139" s="201"/>
      <c r="I139" s="204"/>
      <c r="J139" s="215">
        <f>BK139</f>
        <v>0</v>
      </c>
      <c r="K139" s="201"/>
      <c r="L139" s="206"/>
      <c r="M139" s="207"/>
      <c r="N139" s="208"/>
      <c r="O139" s="208"/>
      <c r="P139" s="209">
        <f>SUM(P140:P142)</f>
        <v>0</v>
      </c>
      <c r="Q139" s="208"/>
      <c r="R139" s="209">
        <f>SUM(R140:R142)</f>
        <v>0</v>
      </c>
      <c r="S139" s="208"/>
      <c r="T139" s="210">
        <f>SUM(T140:T142)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1" t="s">
        <v>169</v>
      </c>
      <c r="AT139" s="212" t="s">
        <v>77</v>
      </c>
      <c r="AU139" s="212" t="s">
        <v>86</v>
      </c>
      <c r="AY139" s="211" t="s">
        <v>143</v>
      </c>
      <c r="BK139" s="213">
        <f>SUM(BK140:BK142)</f>
        <v>0</v>
      </c>
    </row>
    <row r="140" spans="1:65" s="2" customFormat="1" ht="24.15" customHeight="1">
      <c r="A140" s="36"/>
      <c r="B140" s="37"/>
      <c r="C140" s="216" t="s">
        <v>183</v>
      </c>
      <c r="D140" s="216" t="s">
        <v>145</v>
      </c>
      <c r="E140" s="217" t="s">
        <v>566</v>
      </c>
      <c r="F140" s="218" t="s">
        <v>567</v>
      </c>
      <c r="G140" s="219" t="s">
        <v>545</v>
      </c>
      <c r="H140" s="220">
        <v>1</v>
      </c>
      <c r="I140" s="221"/>
      <c r="J140" s="222">
        <f>ROUND(I140*H140,2)</f>
        <v>0</v>
      </c>
      <c r="K140" s="218" t="s">
        <v>546</v>
      </c>
      <c r="L140" s="42"/>
      <c r="M140" s="223" t="s">
        <v>1</v>
      </c>
      <c r="N140" s="224" t="s">
        <v>43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547</v>
      </c>
      <c r="AT140" s="227" t="s">
        <v>145</v>
      </c>
      <c r="AU140" s="227" t="s">
        <v>88</v>
      </c>
      <c r="AY140" s="15" t="s">
        <v>143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86</v>
      </c>
      <c r="BK140" s="228">
        <f>ROUND(I140*H140,2)</f>
        <v>0</v>
      </c>
      <c r="BL140" s="15" t="s">
        <v>547</v>
      </c>
      <c r="BM140" s="227" t="s">
        <v>568</v>
      </c>
    </row>
    <row r="141" spans="1:47" s="2" customFormat="1" ht="12">
      <c r="A141" s="36"/>
      <c r="B141" s="37"/>
      <c r="C141" s="38"/>
      <c r="D141" s="229" t="s">
        <v>152</v>
      </c>
      <c r="E141" s="38"/>
      <c r="F141" s="230" t="s">
        <v>569</v>
      </c>
      <c r="G141" s="38"/>
      <c r="H141" s="38"/>
      <c r="I141" s="231"/>
      <c r="J141" s="38"/>
      <c r="K141" s="38"/>
      <c r="L141" s="42"/>
      <c r="M141" s="232"/>
      <c r="N141" s="233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152</v>
      </c>
      <c r="AU141" s="15" t="s">
        <v>88</v>
      </c>
    </row>
    <row r="142" spans="1:51" s="13" customFormat="1" ht="12">
      <c r="A142" s="13"/>
      <c r="B142" s="234"/>
      <c r="C142" s="235"/>
      <c r="D142" s="229" t="s">
        <v>154</v>
      </c>
      <c r="E142" s="236" t="s">
        <v>1</v>
      </c>
      <c r="F142" s="237" t="s">
        <v>86</v>
      </c>
      <c r="G142" s="235"/>
      <c r="H142" s="238">
        <v>1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154</v>
      </c>
      <c r="AU142" s="244" t="s">
        <v>88</v>
      </c>
      <c r="AV142" s="13" t="s">
        <v>88</v>
      </c>
      <c r="AW142" s="13" t="s">
        <v>34</v>
      </c>
      <c r="AX142" s="13" t="s">
        <v>86</v>
      </c>
      <c r="AY142" s="244" t="s">
        <v>143</v>
      </c>
    </row>
    <row r="143" spans="1:63" s="12" customFormat="1" ht="22.8" customHeight="1">
      <c r="A143" s="12"/>
      <c r="B143" s="200"/>
      <c r="C143" s="201"/>
      <c r="D143" s="202" t="s">
        <v>77</v>
      </c>
      <c r="E143" s="214" t="s">
        <v>570</v>
      </c>
      <c r="F143" s="214" t="s">
        <v>571</v>
      </c>
      <c r="G143" s="201"/>
      <c r="H143" s="201"/>
      <c r="I143" s="204"/>
      <c r="J143" s="215">
        <f>BK143</f>
        <v>0</v>
      </c>
      <c r="K143" s="201"/>
      <c r="L143" s="206"/>
      <c r="M143" s="207"/>
      <c r="N143" s="208"/>
      <c r="O143" s="208"/>
      <c r="P143" s="209">
        <f>SUM(P144:P149)</f>
        <v>0</v>
      </c>
      <c r="Q143" s="208"/>
      <c r="R143" s="209">
        <f>SUM(R144:R149)</f>
        <v>0</v>
      </c>
      <c r="S143" s="208"/>
      <c r="T143" s="210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1" t="s">
        <v>169</v>
      </c>
      <c r="AT143" s="212" t="s">
        <v>77</v>
      </c>
      <c r="AU143" s="212" t="s">
        <v>86</v>
      </c>
      <c r="AY143" s="211" t="s">
        <v>143</v>
      </c>
      <c r="BK143" s="213">
        <f>SUM(BK144:BK149)</f>
        <v>0</v>
      </c>
    </row>
    <row r="144" spans="1:65" s="2" customFormat="1" ht="16.5" customHeight="1">
      <c r="A144" s="36"/>
      <c r="B144" s="37"/>
      <c r="C144" s="216" t="s">
        <v>150</v>
      </c>
      <c r="D144" s="216" t="s">
        <v>145</v>
      </c>
      <c r="E144" s="217" t="s">
        <v>572</v>
      </c>
      <c r="F144" s="218" t="s">
        <v>573</v>
      </c>
      <c r="G144" s="219" t="s">
        <v>148</v>
      </c>
      <c r="H144" s="220">
        <v>6</v>
      </c>
      <c r="I144" s="221"/>
      <c r="J144" s="222">
        <f>ROUND(I144*H144,2)</f>
        <v>0</v>
      </c>
      <c r="K144" s="218" t="s">
        <v>546</v>
      </c>
      <c r="L144" s="42"/>
      <c r="M144" s="223" t="s">
        <v>1</v>
      </c>
      <c r="N144" s="224" t="s">
        <v>43</v>
      </c>
      <c r="O144" s="89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547</v>
      </c>
      <c r="AT144" s="227" t="s">
        <v>145</v>
      </c>
      <c r="AU144" s="227" t="s">
        <v>88</v>
      </c>
      <c r="AY144" s="15" t="s">
        <v>143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86</v>
      </c>
      <c r="BK144" s="228">
        <f>ROUND(I144*H144,2)</f>
        <v>0</v>
      </c>
      <c r="BL144" s="15" t="s">
        <v>547</v>
      </c>
      <c r="BM144" s="227" t="s">
        <v>574</v>
      </c>
    </row>
    <row r="145" spans="1:47" s="2" customFormat="1" ht="12">
      <c r="A145" s="36"/>
      <c r="B145" s="37"/>
      <c r="C145" s="38"/>
      <c r="D145" s="229" t="s">
        <v>152</v>
      </c>
      <c r="E145" s="38"/>
      <c r="F145" s="230" t="s">
        <v>573</v>
      </c>
      <c r="G145" s="38"/>
      <c r="H145" s="38"/>
      <c r="I145" s="231"/>
      <c r="J145" s="38"/>
      <c r="K145" s="38"/>
      <c r="L145" s="42"/>
      <c r="M145" s="232"/>
      <c r="N145" s="233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152</v>
      </c>
      <c r="AU145" s="15" t="s">
        <v>88</v>
      </c>
    </row>
    <row r="146" spans="1:51" s="13" customFormat="1" ht="12">
      <c r="A146" s="13"/>
      <c r="B146" s="234"/>
      <c r="C146" s="235"/>
      <c r="D146" s="229" t="s">
        <v>154</v>
      </c>
      <c r="E146" s="236" t="s">
        <v>1</v>
      </c>
      <c r="F146" s="237" t="s">
        <v>575</v>
      </c>
      <c r="G146" s="235"/>
      <c r="H146" s="238">
        <v>6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154</v>
      </c>
      <c r="AU146" s="244" t="s">
        <v>88</v>
      </c>
      <c r="AV146" s="13" t="s">
        <v>88</v>
      </c>
      <c r="AW146" s="13" t="s">
        <v>34</v>
      </c>
      <c r="AX146" s="13" t="s">
        <v>86</v>
      </c>
      <c r="AY146" s="244" t="s">
        <v>143</v>
      </c>
    </row>
    <row r="147" spans="1:65" s="2" customFormat="1" ht="16.5" customHeight="1">
      <c r="A147" s="36"/>
      <c r="B147" s="37"/>
      <c r="C147" s="216" t="s">
        <v>189</v>
      </c>
      <c r="D147" s="216" t="s">
        <v>145</v>
      </c>
      <c r="E147" s="217" t="s">
        <v>576</v>
      </c>
      <c r="F147" s="218" t="s">
        <v>577</v>
      </c>
      <c r="G147" s="219" t="s">
        <v>545</v>
      </c>
      <c r="H147" s="220">
        <v>6</v>
      </c>
      <c r="I147" s="221"/>
      <c r="J147" s="222">
        <f>ROUND(I147*H147,2)</f>
        <v>0</v>
      </c>
      <c r="K147" s="218" t="s">
        <v>546</v>
      </c>
      <c r="L147" s="42"/>
      <c r="M147" s="223" t="s">
        <v>1</v>
      </c>
      <c r="N147" s="224" t="s">
        <v>43</v>
      </c>
      <c r="O147" s="8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547</v>
      </c>
      <c r="AT147" s="227" t="s">
        <v>145</v>
      </c>
      <c r="AU147" s="227" t="s">
        <v>88</v>
      </c>
      <c r="AY147" s="15" t="s">
        <v>143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5" t="s">
        <v>86</v>
      </c>
      <c r="BK147" s="228">
        <f>ROUND(I147*H147,2)</f>
        <v>0</v>
      </c>
      <c r="BL147" s="15" t="s">
        <v>547</v>
      </c>
      <c r="BM147" s="227" t="s">
        <v>578</v>
      </c>
    </row>
    <row r="148" spans="1:47" s="2" customFormat="1" ht="12">
      <c r="A148" s="36"/>
      <c r="B148" s="37"/>
      <c r="C148" s="38"/>
      <c r="D148" s="229" t="s">
        <v>152</v>
      </c>
      <c r="E148" s="38"/>
      <c r="F148" s="230" t="s">
        <v>577</v>
      </c>
      <c r="G148" s="38"/>
      <c r="H148" s="38"/>
      <c r="I148" s="231"/>
      <c r="J148" s="38"/>
      <c r="K148" s="38"/>
      <c r="L148" s="42"/>
      <c r="M148" s="232"/>
      <c r="N148" s="233"/>
      <c r="O148" s="89"/>
      <c r="P148" s="89"/>
      <c r="Q148" s="89"/>
      <c r="R148" s="89"/>
      <c r="S148" s="89"/>
      <c r="T148" s="90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5" t="s">
        <v>152</v>
      </c>
      <c r="AU148" s="15" t="s">
        <v>88</v>
      </c>
    </row>
    <row r="149" spans="1:51" s="13" customFormat="1" ht="12">
      <c r="A149" s="13"/>
      <c r="B149" s="234"/>
      <c r="C149" s="235"/>
      <c r="D149" s="229" t="s">
        <v>154</v>
      </c>
      <c r="E149" s="236" t="s">
        <v>1</v>
      </c>
      <c r="F149" s="237" t="s">
        <v>176</v>
      </c>
      <c r="G149" s="235"/>
      <c r="H149" s="238">
        <v>6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154</v>
      </c>
      <c r="AU149" s="244" t="s">
        <v>88</v>
      </c>
      <c r="AV149" s="13" t="s">
        <v>88</v>
      </c>
      <c r="AW149" s="13" t="s">
        <v>34</v>
      </c>
      <c r="AX149" s="13" t="s">
        <v>86</v>
      </c>
      <c r="AY149" s="244" t="s">
        <v>143</v>
      </c>
    </row>
    <row r="150" spans="1:63" s="12" customFormat="1" ht="22.8" customHeight="1">
      <c r="A150" s="12"/>
      <c r="B150" s="200"/>
      <c r="C150" s="201"/>
      <c r="D150" s="202" t="s">
        <v>77</v>
      </c>
      <c r="E150" s="214" t="s">
        <v>579</v>
      </c>
      <c r="F150" s="214" t="s">
        <v>580</v>
      </c>
      <c r="G150" s="201"/>
      <c r="H150" s="201"/>
      <c r="I150" s="204"/>
      <c r="J150" s="215">
        <f>BK150</f>
        <v>0</v>
      </c>
      <c r="K150" s="201"/>
      <c r="L150" s="206"/>
      <c r="M150" s="207"/>
      <c r="N150" s="208"/>
      <c r="O150" s="208"/>
      <c r="P150" s="209">
        <f>SUM(P151:P156)</f>
        <v>0</v>
      </c>
      <c r="Q150" s="208"/>
      <c r="R150" s="209">
        <f>SUM(R151:R156)</f>
        <v>0</v>
      </c>
      <c r="S150" s="208"/>
      <c r="T150" s="210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1" t="s">
        <v>169</v>
      </c>
      <c r="AT150" s="212" t="s">
        <v>77</v>
      </c>
      <c r="AU150" s="212" t="s">
        <v>86</v>
      </c>
      <c r="AY150" s="211" t="s">
        <v>143</v>
      </c>
      <c r="BK150" s="213">
        <f>SUM(BK151:BK156)</f>
        <v>0</v>
      </c>
    </row>
    <row r="151" spans="1:65" s="2" customFormat="1" ht="24.15" customHeight="1">
      <c r="A151" s="36"/>
      <c r="B151" s="37"/>
      <c r="C151" s="216" t="s">
        <v>194</v>
      </c>
      <c r="D151" s="216" t="s">
        <v>145</v>
      </c>
      <c r="E151" s="217" t="s">
        <v>581</v>
      </c>
      <c r="F151" s="218" t="s">
        <v>582</v>
      </c>
      <c r="G151" s="219" t="s">
        <v>545</v>
      </c>
      <c r="H151" s="220">
        <v>6</v>
      </c>
      <c r="I151" s="221"/>
      <c r="J151" s="222">
        <f>ROUND(I151*H151,2)</f>
        <v>0</v>
      </c>
      <c r="K151" s="218" t="s">
        <v>546</v>
      </c>
      <c r="L151" s="42"/>
      <c r="M151" s="223" t="s">
        <v>1</v>
      </c>
      <c r="N151" s="224" t="s">
        <v>43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547</v>
      </c>
      <c r="AT151" s="227" t="s">
        <v>145</v>
      </c>
      <c r="AU151" s="227" t="s">
        <v>88</v>
      </c>
      <c r="AY151" s="15" t="s">
        <v>143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86</v>
      </c>
      <c r="BK151" s="228">
        <f>ROUND(I151*H151,2)</f>
        <v>0</v>
      </c>
      <c r="BL151" s="15" t="s">
        <v>547</v>
      </c>
      <c r="BM151" s="227" t="s">
        <v>583</v>
      </c>
    </row>
    <row r="152" spans="1:47" s="2" customFormat="1" ht="12">
      <c r="A152" s="36"/>
      <c r="B152" s="37"/>
      <c r="C152" s="38"/>
      <c r="D152" s="229" t="s">
        <v>152</v>
      </c>
      <c r="E152" s="38"/>
      <c r="F152" s="230" t="s">
        <v>584</v>
      </c>
      <c r="G152" s="38"/>
      <c r="H152" s="38"/>
      <c r="I152" s="231"/>
      <c r="J152" s="38"/>
      <c r="K152" s="38"/>
      <c r="L152" s="42"/>
      <c r="M152" s="232"/>
      <c r="N152" s="233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152</v>
      </c>
      <c r="AU152" s="15" t="s">
        <v>88</v>
      </c>
    </row>
    <row r="153" spans="1:51" s="13" customFormat="1" ht="12">
      <c r="A153" s="13"/>
      <c r="B153" s="234"/>
      <c r="C153" s="235"/>
      <c r="D153" s="229" t="s">
        <v>154</v>
      </c>
      <c r="E153" s="236" t="s">
        <v>1</v>
      </c>
      <c r="F153" s="237" t="s">
        <v>176</v>
      </c>
      <c r="G153" s="235"/>
      <c r="H153" s="238">
        <v>6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154</v>
      </c>
      <c r="AU153" s="244" t="s">
        <v>88</v>
      </c>
      <c r="AV153" s="13" t="s">
        <v>88</v>
      </c>
      <c r="AW153" s="13" t="s">
        <v>34</v>
      </c>
      <c r="AX153" s="13" t="s">
        <v>86</v>
      </c>
      <c r="AY153" s="244" t="s">
        <v>143</v>
      </c>
    </row>
    <row r="154" spans="1:65" s="2" customFormat="1" ht="37.8" customHeight="1">
      <c r="A154" s="36"/>
      <c r="B154" s="37"/>
      <c r="C154" s="216" t="s">
        <v>199</v>
      </c>
      <c r="D154" s="216" t="s">
        <v>145</v>
      </c>
      <c r="E154" s="217" t="s">
        <v>585</v>
      </c>
      <c r="F154" s="218" t="s">
        <v>586</v>
      </c>
      <c r="G154" s="219" t="s">
        <v>545</v>
      </c>
      <c r="H154" s="220">
        <v>6</v>
      </c>
      <c r="I154" s="221"/>
      <c r="J154" s="222">
        <f>ROUND(I154*H154,2)</f>
        <v>0</v>
      </c>
      <c r="K154" s="218" t="s">
        <v>546</v>
      </c>
      <c r="L154" s="42"/>
      <c r="M154" s="223" t="s">
        <v>1</v>
      </c>
      <c r="N154" s="224" t="s">
        <v>43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547</v>
      </c>
      <c r="AT154" s="227" t="s">
        <v>145</v>
      </c>
      <c r="AU154" s="227" t="s">
        <v>88</v>
      </c>
      <c r="AY154" s="15" t="s">
        <v>143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86</v>
      </c>
      <c r="BK154" s="228">
        <f>ROUND(I154*H154,2)</f>
        <v>0</v>
      </c>
      <c r="BL154" s="15" t="s">
        <v>547</v>
      </c>
      <c r="BM154" s="227" t="s">
        <v>587</v>
      </c>
    </row>
    <row r="155" spans="1:47" s="2" customFormat="1" ht="12">
      <c r="A155" s="36"/>
      <c r="B155" s="37"/>
      <c r="C155" s="38"/>
      <c r="D155" s="229" t="s">
        <v>152</v>
      </c>
      <c r="E155" s="38"/>
      <c r="F155" s="230" t="s">
        <v>588</v>
      </c>
      <c r="G155" s="38"/>
      <c r="H155" s="38"/>
      <c r="I155" s="231"/>
      <c r="J155" s="38"/>
      <c r="K155" s="38"/>
      <c r="L155" s="42"/>
      <c r="M155" s="232"/>
      <c r="N155" s="233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152</v>
      </c>
      <c r="AU155" s="15" t="s">
        <v>88</v>
      </c>
    </row>
    <row r="156" spans="1:51" s="13" customFormat="1" ht="12">
      <c r="A156" s="13"/>
      <c r="B156" s="234"/>
      <c r="C156" s="235"/>
      <c r="D156" s="229" t="s">
        <v>154</v>
      </c>
      <c r="E156" s="236" t="s">
        <v>1</v>
      </c>
      <c r="F156" s="237" t="s">
        <v>176</v>
      </c>
      <c r="G156" s="235"/>
      <c r="H156" s="238">
        <v>6</v>
      </c>
      <c r="I156" s="239"/>
      <c r="J156" s="235"/>
      <c r="K156" s="235"/>
      <c r="L156" s="240"/>
      <c r="M156" s="259"/>
      <c r="N156" s="260"/>
      <c r="O156" s="260"/>
      <c r="P156" s="260"/>
      <c r="Q156" s="260"/>
      <c r="R156" s="260"/>
      <c r="S156" s="260"/>
      <c r="T156" s="26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154</v>
      </c>
      <c r="AU156" s="244" t="s">
        <v>88</v>
      </c>
      <c r="AV156" s="13" t="s">
        <v>88</v>
      </c>
      <c r="AW156" s="13" t="s">
        <v>34</v>
      </c>
      <c r="AX156" s="13" t="s">
        <v>86</v>
      </c>
      <c r="AY156" s="244" t="s">
        <v>143</v>
      </c>
    </row>
    <row r="157" spans="1:31" s="2" customFormat="1" ht="6.95" customHeight="1">
      <c r="A157" s="36"/>
      <c r="B157" s="64"/>
      <c r="C157" s="65"/>
      <c r="D157" s="65"/>
      <c r="E157" s="65"/>
      <c r="F157" s="65"/>
      <c r="G157" s="65"/>
      <c r="H157" s="65"/>
      <c r="I157" s="65"/>
      <c r="J157" s="65"/>
      <c r="K157" s="65"/>
      <c r="L157" s="42"/>
      <c r="M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</row>
  </sheetData>
  <sheetProtection password="CC35" sheet="1" objects="1" scenarios="1" formatColumns="0" formatRows="0" autoFilter="0"/>
  <autoFilter ref="C120:K15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87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117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24. 10. 2023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ROUND((SUM(BE121:BE200)),2)</f>
        <v>0</v>
      </c>
      <c r="G33" s="36"/>
      <c r="H33" s="36"/>
      <c r="I33" s="153">
        <v>0.21</v>
      </c>
      <c r="J33" s="152">
        <f>ROUND(((SUM(BE121:BE200))*I33),2)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ROUND((SUM(BF121:BF200)),2)</f>
        <v>0</v>
      </c>
      <c r="G34" s="36"/>
      <c r="H34" s="36"/>
      <c r="I34" s="153">
        <v>0.15</v>
      </c>
      <c r="J34" s="152">
        <f>ROUND(((SUM(BF121:BF200))*I34),2)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ROUND((SUM(BG121:BG200)),2)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ROUND((SUM(BH121:BH200)),2)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ROUND((SUM(BI121:BI200)),2)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01 - Ve Staré Vsi - Liblice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24. 10. 2023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123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124</v>
      </c>
      <c r="E98" s="186"/>
      <c r="F98" s="186"/>
      <c r="G98" s="186"/>
      <c r="H98" s="186"/>
      <c r="I98" s="186"/>
      <c r="J98" s="187">
        <f>J123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125</v>
      </c>
      <c r="E99" s="186"/>
      <c r="F99" s="186"/>
      <c r="G99" s="186"/>
      <c r="H99" s="186"/>
      <c r="I99" s="186"/>
      <c r="J99" s="187">
        <f>J176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126</v>
      </c>
      <c r="E100" s="186"/>
      <c r="F100" s="186"/>
      <c r="G100" s="186"/>
      <c r="H100" s="186"/>
      <c r="I100" s="186"/>
      <c r="J100" s="187">
        <f>J187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127</v>
      </c>
      <c r="E101" s="186"/>
      <c r="F101" s="186"/>
      <c r="G101" s="186"/>
      <c r="H101" s="186"/>
      <c r="I101" s="186"/>
      <c r="J101" s="187">
        <f>J198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128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2" t="str">
        <f>E7</f>
        <v>Polopodzemní kontejnery - Český Brod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SO 01 - Ve Staré Vsi - Liblice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Český Brod</v>
      </c>
      <c r="G115" s="38"/>
      <c r="H115" s="38"/>
      <c r="I115" s="30" t="s">
        <v>22</v>
      </c>
      <c r="J115" s="77" t="str">
        <f>IF(J12="","",J12)</f>
        <v>24. 10. 2023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40.05" customHeight="1">
      <c r="A117" s="36"/>
      <c r="B117" s="37"/>
      <c r="C117" s="30" t="s">
        <v>24</v>
      </c>
      <c r="D117" s="38"/>
      <c r="E117" s="38"/>
      <c r="F117" s="25" t="str">
        <f>E15</f>
        <v xml:space="preserve">Město Český Brod, Náměstí Husovo 70, 282 01 Český </v>
      </c>
      <c r="G117" s="38"/>
      <c r="H117" s="38"/>
      <c r="I117" s="30" t="s">
        <v>31</v>
      </c>
      <c r="J117" s="34" t="str">
        <f>E21</f>
        <v>LNConsult s.r.o., U hřiště 250, 250 83 Škvorec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29</v>
      </c>
      <c r="D118" s="38"/>
      <c r="E118" s="38"/>
      <c r="F118" s="25" t="str">
        <f>IF(E18="","",E18)</f>
        <v>Vyplň údaj</v>
      </c>
      <c r="G118" s="38"/>
      <c r="H118" s="38"/>
      <c r="I118" s="30" t="s">
        <v>35</v>
      </c>
      <c r="J118" s="34" t="str">
        <f>E24</f>
        <v xml:space="preserve"> 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89"/>
      <c r="B120" s="190"/>
      <c r="C120" s="191" t="s">
        <v>129</v>
      </c>
      <c r="D120" s="192" t="s">
        <v>63</v>
      </c>
      <c r="E120" s="192" t="s">
        <v>59</v>
      </c>
      <c r="F120" s="192" t="s">
        <v>60</v>
      </c>
      <c r="G120" s="192" t="s">
        <v>130</v>
      </c>
      <c r="H120" s="192" t="s">
        <v>131</v>
      </c>
      <c r="I120" s="192" t="s">
        <v>132</v>
      </c>
      <c r="J120" s="192" t="s">
        <v>120</v>
      </c>
      <c r="K120" s="193" t="s">
        <v>133</v>
      </c>
      <c r="L120" s="194"/>
      <c r="M120" s="98" t="s">
        <v>1</v>
      </c>
      <c r="N120" s="99" t="s">
        <v>42</v>
      </c>
      <c r="O120" s="99" t="s">
        <v>134</v>
      </c>
      <c r="P120" s="99" t="s">
        <v>135</v>
      </c>
      <c r="Q120" s="99" t="s">
        <v>136</v>
      </c>
      <c r="R120" s="99" t="s">
        <v>137</v>
      </c>
      <c r="S120" s="99" t="s">
        <v>138</v>
      </c>
      <c r="T120" s="100" t="s">
        <v>139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pans="1:63" s="2" customFormat="1" ht="22.8" customHeight="1">
      <c r="A121" s="36"/>
      <c r="B121" s="37"/>
      <c r="C121" s="105" t="s">
        <v>140</v>
      </c>
      <c r="D121" s="38"/>
      <c r="E121" s="38"/>
      <c r="F121" s="38"/>
      <c r="G121" s="38"/>
      <c r="H121" s="38"/>
      <c r="I121" s="38"/>
      <c r="J121" s="195">
        <f>BK121</f>
        <v>0</v>
      </c>
      <c r="K121" s="38"/>
      <c r="L121" s="42"/>
      <c r="M121" s="101"/>
      <c r="N121" s="196"/>
      <c r="O121" s="102"/>
      <c r="P121" s="197">
        <f>P122</f>
        <v>0</v>
      </c>
      <c r="Q121" s="102"/>
      <c r="R121" s="197">
        <f>R122</f>
        <v>28.192904319999997</v>
      </c>
      <c r="S121" s="102"/>
      <c r="T121" s="198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77</v>
      </c>
      <c r="AU121" s="15" t="s">
        <v>122</v>
      </c>
      <c r="BK121" s="199">
        <f>BK122</f>
        <v>0</v>
      </c>
    </row>
    <row r="122" spans="1:63" s="12" customFormat="1" ht="25.9" customHeight="1">
      <c r="A122" s="12"/>
      <c r="B122" s="200"/>
      <c r="C122" s="201"/>
      <c r="D122" s="202" t="s">
        <v>77</v>
      </c>
      <c r="E122" s="203" t="s">
        <v>141</v>
      </c>
      <c r="F122" s="203" t="s">
        <v>142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P123+P176+P187+P198</f>
        <v>0</v>
      </c>
      <c r="Q122" s="208"/>
      <c r="R122" s="209">
        <f>R123+R176+R187+R198</f>
        <v>28.192904319999997</v>
      </c>
      <c r="S122" s="208"/>
      <c r="T122" s="210">
        <f>T123+T176+T187+T198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86</v>
      </c>
      <c r="AT122" s="212" t="s">
        <v>77</v>
      </c>
      <c r="AU122" s="212" t="s">
        <v>78</v>
      </c>
      <c r="AY122" s="211" t="s">
        <v>143</v>
      </c>
      <c r="BK122" s="213">
        <f>BK123+BK176+BK187+BK198</f>
        <v>0</v>
      </c>
    </row>
    <row r="123" spans="1:63" s="12" customFormat="1" ht="22.8" customHeight="1">
      <c r="A123" s="12"/>
      <c r="B123" s="200"/>
      <c r="C123" s="201"/>
      <c r="D123" s="202" t="s">
        <v>77</v>
      </c>
      <c r="E123" s="214" t="s">
        <v>86</v>
      </c>
      <c r="F123" s="214" t="s">
        <v>144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SUM(P124:P175)</f>
        <v>0</v>
      </c>
      <c r="Q123" s="208"/>
      <c r="R123" s="209">
        <f>SUM(R124:R175)</f>
        <v>0.0005600000000000001</v>
      </c>
      <c r="S123" s="208"/>
      <c r="T123" s="210">
        <f>SUM(T124:T175)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77</v>
      </c>
      <c r="AU123" s="212" t="s">
        <v>86</v>
      </c>
      <c r="AY123" s="211" t="s">
        <v>143</v>
      </c>
      <c r="BK123" s="213">
        <f>SUM(BK124:BK175)</f>
        <v>0</v>
      </c>
    </row>
    <row r="124" spans="1:65" s="2" customFormat="1" ht="24.15" customHeight="1">
      <c r="A124" s="36"/>
      <c r="B124" s="37"/>
      <c r="C124" s="216" t="s">
        <v>86</v>
      </c>
      <c r="D124" s="216" t="s">
        <v>145</v>
      </c>
      <c r="E124" s="217" t="s">
        <v>146</v>
      </c>
      <c r="F124" s="218" t="s">
        <v>147</v>
      </c>
      <c r="G124" s="219" t="s">
        <v>148</v>
      </c>
      <c r="H124" s="220">
        <v>2</v>
      </c>
      <c r="I124" s="221"/>
      <c r="J124" s="222">
        <f>ROUND(I124*H124,2)</f>
        <v>0</v>
      </c>
      <c r="K124" s="218" t="s">
        <v>149</v>
      </c>
      <c r="L124" s="42"/>
      <c r="M124" s="223" t="s">
        <v>1</v>
      </c>
      <c r="N124" s="224" t="s">
        <v>43</v>
      </c>
      <c r="O124" s="8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7" t="s">
        <v>150</v>
      </c>
      <c r="AT124" s="227" t="s">
        <v>145</v>
      </c>
      <c r="AU124" s="227" t="s">
        <v>88</v>
      </c>
      <c r="AY124" s="15" t="s">
        <v>143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5" t="s">
        <v>86</v>
      </c>
      <c r="BK124" s="228">
        <f>ROUND(I124*H124,2)</f>
        <v>0</v>
      </c>
      <c r="BL124" s="15" t="s">
        <v>150</v>
      </c>
      <c r="BM124" s="227" t="s">
        <v>151</v>
      </c>
    </row>
    <row r="125" spans="1:47" s="2" customFormat="1" ht="12">
      <c r="A125" s="36"/>
      <c r="B125" s="37"/>
      <c r="C125" s="38"/>
      <c r="D125" s="229" t="s">
        <v>152</v>
      </c>
      <c r="E125" s="38"/>
      <c r="F125" s="230" t="s">
        <v>153</v>
      </c>
      <c r="G125" s="38"/>
      <c r="H125" s="38"/>
      <c r="I125" s="231"/>
      <c r="J125" s="38"/>
      <c r="K125" s="38"/>
      <c r="L125" s="42"/>
      <c r="M125" s="232"/>
      <c r="N125" s="233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152</v>
      </c>
      <c r="AU125" s="15" t="s">
        <v>88</v>
      </c>
    </row>
    <row r="126" spans="1:51" s="13" customFormat="1" ht="12">
      <c r="A126" s="13"/>
      <c r="B126" s="234"/>
      <c r="C126" s="235"/>
      <c r="D126" s="229" t="s">
        <v>154</v>
      </c>
      <c r="E126" s="236" t="s">
        <v>1</v>
      </c>
      <c r="F126" s="237" t="s">
        <v>88</v>
      </c>
      <c r="G126" s="235"/>
      <c r="H126" s="238">
        <v>2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154</v>
      </c>
      <c r="AU126" s="244" t="s">
        <v>88</v>
      </c>
      <c r="AV126" s="13" t="s">
        <v>88</v>
      </c>
      <c r="AW126" s="13" t="s">
        <v>34</v>
      </c>
      <c r="AX126" s="13" t="s">
        <v>86</v>
      </c>
      <c r="AY126" s="244" t="s">
        <v>143</v>
      </c>
    </row>
    <row r="127" spans="1:65" s="2" customFormat="1" ht="21.75" customHeight="1">
      <c r="A127" s="36"/>
      <c r="B127" s="37"/>
      <c r="C127" s="216" t="s">
        <v>88</v>
      </c>
      <c r="D127" s="216" t="s">
        <v>145</v>
      </c>
      <c r="E127" s="217" t="s">
        <v>155</v>
      </c>
      <c r="F127" s="218" t="s">
        <v>156</v>
      </c>
      <c r="G127" s="219" t="s">
        <v>148</v>
      </c>
      <c r="H127" s="220">
        <v>20</v>
      </c>
      <c r="I127" s="221"/>
      <c r="J127" s="222">
        <f>ROUND(I127*H127,2)</f>
        <v>0</v>
      </c>
      <c r="K127" s="218" t="s">
        <v>149</v>
      </c>
      <c r="L127" s="42"/>
      <c r="M127" s="223" t="s">
        <v>1</v>
      </c>
      <c r="N127" s="224" t="s">
        <v>43</v>
      </c>
      <c r="O127" s="8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150</v>
      </c>
      <c r="AT127" s="227" t="s">
        <v>145</v>
      </c>
      <c r="AU127" s="227" t="s">
        <v>88</v>
      </c>
      <c r="AY127" s="15" t="s">
        <v>143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86</v>
      </c>
      <c r="BK127" s="228">
        <f>ROUND(I127*H127,2)</f>
        <v>0</v>
      </c>
      <c r="BL127" s="15" t="s">
        <v>150</v>
      </c>
      <c r="BM127" s="227" t="s">
        <v>157</v>
      </c>
    </row>
    <row r="128" spans="1:47" s="2" customFormat="1" ht="12">
      <c r="A128" s="36"/>
      <c r="B128" s="37"/>
      <c r="C128" s="38"/>
      <c r="D128" s="229" t="s">
        <v>152</v>
      </c>
      <c r="E128" s="38"/>
      <c r="F128" s="230" t="s">
        <v>158</v>
      </c>
      <c r="G128" s="38"/>
      <c r="H128" s="38"/>
      <c r="I128" s="231"/>
      <c r="J128" s="38"/>
      <c r="K128" s="38"/>
      <c r="L128" s="42"/>
      <c r="M128" s="232"/>
      <c r="N128" s="233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152</v>
      </c>
      <c r="AU128" s="15" t="s">
        <v>88</v>
      </c>
    </row>
    <row r="129" spans="1:51" s="13" customFormat="1" ht="12">
      <c r="A129" s="13"/>
      <c r="B129" s="234"/>
      <c r="C129" s="235"/>
      <c r="D129" s="229" t="s">
        <v>154</v>
      </c>
      <c r="E129" s="236" t="s">
        <v>1</v>
      </c>
      <c r="F129" s="237" t="s">
        <v>159</v>
      </c>
      <c r="G129" s="235"/>
      <c r="H129" s="238">
        <v>20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154</v>
      </c>
      <c r="AU129" s="244" t="s">
        <v>88</v>
      </c>
      <c r="AV129" s="13" t="s">
        <v>88</v>
      </c>
      <c r="AW129" s="13" t="s">
        <v>34</v>
      </c>
      <c r="AX129" s="13" t="s">
        <v>86</v>
      </c>
      <c r="AY129" s="244" t="s">
        <v>143</v>
      </c>
    </row>
    <row r="130" spans="1:65" s="2" customFormat="1" ht="24.15" customHeight="1">
      <c r="A130" s="36"/>
      <c r="B130" s="37"/>
      <c r="C130" s="216" t="s">
        <v>160</v>
      </c>
      <c r="D130" s="216" t="s">
        <v>145</v>
      </c>
      <c r="E130" s="217" t="s">
        <v>161</v>
      </c>
      <c r="F130" s="218" t="s">
        <v>162</v>
      </c>
      <c r="G130" s="219" t="s">
        <v>148</v>
      </c>
      <c r="H130" s="220">
        <v>2</v>
      </c>
      <c r="I130" s="221"/>
      <c r="J130" s="222">
        <f>ROUND(I130*H130,2)</f>
        <v>0</v>
      </c>
      <c r="K130" s="218" t="s">
        <v>149</v>
      </c>
      <c r="L130" s="42"/>
      <c r="M130" s="223" t="s">
        <v>1</v>
      </c>
      <c r="N130" s="224" t="s">
        <v>43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150</v>
      </c>
      <c r="AT130" s="227" t="s">
        <v>145</v>
      </c>
      <c r="AU130" s="227" t="s">
        <v>88</v>
      </c>
      <c r="AY130" s="15" t="s">
        <v>143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86</v>
      </c>
      <c r="BK130" s="228">
        <f>ROUND(I130*H130,2)</f>
        <v>0</v>
      </c>
      <c r="BL130" s="15" t="s">
        <v>150</v>
      </c>
      <c r="BM130" s="227" t="s">
        <v>163</v>
      </c>
    </row>
    <row r="131" spans="1:47" s="2" customFormat="1" ht="12">
      <c r="A131" s="36"/>
      <c r="B131" s="37"/>
      <c r="C131" s="38"/>
      <c r="D131" s="229" t="s">
        <v>152</v>
      </c>
      <c r="E131" s="38"/>
      <c r="F131" s="230" t="s">
        <v>164</v>
      </c>
      <c r="G131" s="38"/>
      <c r="H131" s="38"/>
      <c r="I131" s="231"/>
      <c r="J131" s="38"/>
      <c r="K131" s="38"/>
      <c r="L131" s="42"/>
      <c r="M131" s="232"/>
      <c r="N131" s="233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152</v>
      </c>
      <c r="AU131" s="15" t="s">
        <v>88</v>
      </c>
    </row>
    <row r="132" spans="1:51" s="13" customFormat="1" ht="12">
      <c r="A132" s="13"/>
      <c r="B132" s="234"/>
      <c r="C132" s="235"/>
      <c r="D132" s="229" t="s">
        <v>154</v>
      </c>
      <c r="E132" s="236" t="s">
        <v>1</v>
      </c>
      <c r="F132" s="237" t="s">
        <v>88</v>
      </c>
      <c r="G132" s="235"/>
      <c r="H132" s="238">
        <v>2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154</v>
      </c>
      <c r="AU132" s="244" t="s">
        <v>88</v>
      </c>
      <c r="AV132" s="13" t="s">
        <v>88</v>
      </c>
      <c r="AW132" s="13" t="s">
        <v>34</v>
      </c>
      <c r="AX132" s="13" t="s">
        <v>86</v>
      </c>
      <c r="AY132" s="244" t="s">
        <v>143</v>
      </c>
    </row>
    <row r="133" spans="1:65" s="2" customFormat="1" ht="21.75" customHeight="1">
      <c r="A133" s="36"/>
      <c r="B133" s="37"/>
      <c r="C133" s="216" t="s">
        <v>150</v>
      </c>
      <c r="D133" s="216" t="s">
        <v>145</v>
      </c>
      <c r="E133" s="217" t="s">
        <v>165</v>
      </c>
      <c r="F133" s="218" t="s">
        <v>166</v>
      </c>
      <c r="G133" s="219" t="s">
        <v>148</v>
      </c>
      <c r="H133" s="220">
        <v>2</v>
      </c>
      <c r="I133" s="221"/>
      <c r="J133" s="222">
        <f>ROUND(I133*H133,2)</f>
        <v>0</v>
      </c>
      <c r="K133" s="218" t="s">
        <v>149</v>
      </c>
      <c r="L133" s="42"/>
      <c r="M133" s="223" t="s">
        <v>1</v>
      </c>
      <c r="N133" s="224" t="s">
        <v>43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150</v>
      </c>
      <c r="AT133" s="227" t="s">
        <v>145</v>
      </c>
      <c r="AU133" s="227" t="s">
        <v>88</v>
      </c>
      <c r="AY133" s="15" t="s">
        <v>143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86</v>
      </c>
      <c r="BK133" s="228">
        <f>ROUND(I133*H133,2)</f>
        <v>0</v>
      </c>
      <c r="BL133" s="15" t="s">
        <v>150</v>
      </c>
      <c r="BM133" s="227" t="s">
        <v>167</v>
      </c>
    </row>
    <row r="134" spans="1:47" s="2" customFormat="1" ht="12">
      <c r="A134" s="36"/>
      <c r="B134" s="37"/>
      <c r="C134" s="38"/>
      <c r="D134" s="229" t="s">
        <v>152</v>
      </c>
      <c r="E134" s="38"/>
      <c r="F134" s="230" t="s">
        <v>168</v>
      </c>
      <c r="G134" s="38"/>
      <c r="H134" s="38"/>
      <c r="I134" s="231"/>
      <c r="J134" s="38"/>
      <c r="K134" s="38"/>
      <c r="L134" s="42"/>
      <c r="M134" s="232"/>
      <c r="N134" s="233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152</v>
      </c>
      <c r="AU134" s="15" t="s">
        <v>88</v>
      </c>
    </row>
    <row r="135" spans="1:51" s="13" customFormat="1" ht="12">
      <c r="A135" s="13"/>
      <c r="B135" s="234"/>
      <c r="C135" s="235"/>
      <c r="D135" s="229" t="s">
        <v>154</v>
      </c>
      <c r="E135" s="236" t="s">
        <v>1</v>
      </c>
      <c r="F135" s="237" t="s">
        <v>88</v>
      </c>
      <c r="G135" s="235"/>
      <c r="H135" s="238">
        <v>2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154</v>
      </c>
      <c r="AU135" s="244" t="s">
        <v>88</v>
      </c>
      <c r="AV135" s="13" t="s">
        <v>88</v>
      </c>
      <c r="AW135" s="13" t="s">
        <v>34</v>
      </c>
      <c r="AX135" s="13" t="s">
        <v>86</v>
      </c>
      <c r="AY135" s="244" t="s">
        <v>143</v>
      </c>
    </row>
    <row r="136" spans="1:65" s="2" customFormat="1" ht="24.15" customHeight="1">
      <c r="A136" s="36"/>
      <c r="B136" s="37"/>
      <c r="C136" s="216" t="s">
        <v>169</v>
      </c>
      <c r="D136" s="216" t="s">
        <v>145</v>
      </c>
      <c r="E136" s="217" t="s">
        <v>170</v>
      </c>
      <c r="F136" s="218" t="s">
        <v>171</v>
      </c>
      <c r="G136" s="219" t="s">
        <v>172</v>
      </c>
      <c r="H136" s="220">
        <v>28</v>
      </c>
      <c r="I136" s="221"/>
      <c r="J136" s="222">
        <f>ROUND(I136*H136,2)</f>
        <v>0</v>
      </c>
      <c r="K136" s="218" t="s">
        <v>149</v>
      </c>
      <c r="L136" s="42"/>
      <c r="M136" s="223" t="s">
        <v>1</v>
      </c>
      <c r="N136" s="224" t="s">
        <v>43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150</v>
      </c>
      <c r="AT136" s="227" t="s">
        <v>145</v>
      </c>
      <c r="AU136" s="227" t="s">
        <v>88</v>
      </c>
      <c r="AY136" s="15" t="s">
        <v>143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86</v>
      </c>
      <c r="BK136" s="228">
        <f>ROUND(I136*H136,2)</f>
        <v>0</v>
      </c>
      <c r="BL136" s="15" t="s">
        <v>150</v>
      </c>
      <c r="BM136" s="227" t="s">
        <v>173</v>
      </c>
    </row>
    <row r="137" spans="1:47" s="2" customFormat="1" ht="12">
      <c r="A137" s="36"/>
      <c r="B137" s="37"/>
      <c r="C137" s="38"/>
      <c r="D137" s="229" t="s">
        <v>152</v>
      </c>
      <c r="E137" s="38"/>
      <c r="F137" s="230" t="s">
        <v>174</v>
      </c>
      <c r="G137" s="38"/>
      <c r="H137" s="38"/>
      <c r="I137" s="231"/>
      <c r="J137" s="38"/>
      <c r="K137" s="38"/>
      <c r="L137" s="42"/>
      <c r="M137" s="232"/>
      <c r="N137" s="233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152</v>
      </c>
      <c r="AU137" s="15" t="s">
        <v>88</v>
      </c>
    </row>
    <row r="138" spans="1:51" s="13" customFormat="1" ht="12">
      <c r="A138" s="13"/>
      <c r="B138" s="234"/>
      <c r="C138" s="235"/>
      <c r="D138" s="229" t="s">
        <v>154</v>
      </c>
      <c r="E138" s="236" t="s">
        <v>1</v>
      </c>
      <c r="F138" s="237" t="s">
        <v>175</v>
      </c>
      <c r="G138" s="235"/>
      <c r="H138" s="238">
        <v>28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154</v>
      </c>
      <c r="AU138" s="244" t="s">
        <v>88</v>
      </c>
      <c r="AV138" s="13" t="s">
        <v>88</v>
      </c>
      <c r="AW138" s="13" t="s">
        <v>34</v>
      </c>
      <c r="AX138" s="13" t="s">
        <v>86</v>
      </c>
      <c r="AY138" s="244" t="s">
        <v>143</v>
      </c>
    </row>
    <row r="139" spans="1:65" s="2" customFormat="1" ht="24.15" customHeight="1">
      <c r="A139" s="36"/>
      <c r="B139" s="37"/>
      <c r="C139" s="216" t="s">
        <v>176</v>
      </c>
      <c r="D139" s="216" t="s">
        <v>145</v>
      </c>
      <c r="E139" s="217" t="s">
        <v>177</v>
      </c>
      <c r="F139" s="218" t="s">
        <v>178</v>
      </c>
      <c r="G139" s="219" t="s">
        <v>179</v>
      </c>
      <c r="H139" s="220">
        <v>1.5</v>
      </c>
      <c r="I139" s="221"/>
      <c r="J139" s="222">
        <f>ROUND(I139*H139,2)</f>
        <v>0</v>
      </c>
      <c r="K139" s="218" t="s">
        <v>149</v>
      </c>
      <c r="L139" s="42"/>
      <c r="M139" s="223" t="s">
        <v>1</v>
      </c>
      <c r="N139" s="224" t="s">
        <v>43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150</v>
      </c>
      <c r="AT139" s="227" t="s">
        <v>145</v>
      </c>
      <c r="AU139" s="227" t="s">
        <v>88</v>
      </c>
      <c r="AY139" s="15" t="s">
        <v>143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86</v>
      </c>
      <c r="BK139" s="228">
        <f>ROUND(I139*H139,2)</f>
        <v>0</v>
      </c>
      <c r="BL139" s="15" t="s">
        <v>150</v>
      </c>
      <c r="BM139" s="227" t="s">
        <v>180</v>
      </c>
    </row>
    <row r="140" spans="1:47" s="2" customFormat="1" ht="12">
      <c r="A140" s="36"/>
      <c r="B140" s="37"/>
      <c r="C140" s="38"/>
      <c r="D140" s="229" t="s">
        <v>152</v>
      </c>
      <c r="E140" s="38"/>
      <c r="F140" s="230" t="s">
        <v>181</v>
      </c>
      <c r="G140" s="38"/>
      <c r="H140" s="38"/>
      <c r="I140" s="231"/>
      <c r="J140" s="38"/>
      <c r="K140" s="38"/>
      <c r="L140" s="42"/>
      <c r="M140" s="232"/>
      <c r="N140" s="233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152</v>
      </c>
      <c r="AU140" s="15" t="s">
        <v>88</v>
      </c>
    </row>
    <row r="141" spans="1:51" s="13" customFormat="1" ht="12">
      <c r="A141" s="13"/>
      <c r="B141" s="234"/>
      <c r="C141" s="235"/>
      <c r="D141" s="229" t="s">
        <v>154</v>
      </c>
      <c r="E141" s="236" t="s">
        <v>1</v>
      </c>
      <c r="F141" s="237" t="s">
        <v>182</v>
      </c>
      <c r="G141" s="235"/>
      <c r="H141" s="238">
        <v>1.5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154</v>
      </c>
      <c r="AU141" s="244" t="s">
        <v>88</v>
      </c>
      <c r="AV141" s="13" t="s">
        <v>88</v>
      </c>
      <c r="AW141" s="13" t="s">
        <v>34</v>
      </c>
      <c r="AX141" s="13" t="s">
        <v>86</v>
      </c>
      <c r="AY141" s="244" t="s">
        <v>143</v>
      </c>
    </row>
    <row r="142" spans="1:65" s="2" customFormat="1" ht="33" customHeight="1">
      <c r="A142" s="36"/>
      <c r="B142" s="37"/>
      <c r="C142" s="216" t="s">
        <v>183</v>
      </c>
      <c r="D142" s="216" t="s">
        <v>145</v>
      </c>
      <c r="E142" s="217" t="s">
        <v>184</v>
      </c>
      <c r="F142" s="218" t="s">
        <v>185</v>
      </c>
      <c r="G142" s="219" t="s">
        <v>179</v>
      </c>
      <c r="H142" s="220">
        <v>22.054</v>
      </c>
      <c r="I142" s="221"/>
      <c r="J142" s="222">
        <f>ROUND(I142*H142,2)</f>
        <v>0</v>
      </c>
      <c r="K142" s="218" t="s">
        <v>149</v>
      </c>
      <c r="L142" s="42"/>
      <c r="M142" s="223" t="s">
        <v>1</v>
      </c>
      <c r="N142" s="224" t="s">
        <v>43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150</v>
      </c>
      <c r="AT142" s="227" t="s">
        <v>145</v>
      </c>
      <c r="AU142" s="227" t="s">
        <v>88</v>
      </c>
      <c r="AY142" s="15" t="s">
        <v>143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86</v>
      </c>
      <c r="BK142" s="228">
        <f>ROUND(I142*H142,2)</f>
        <v>0</v>
      </c>
      <c r="BL142" s="15" t="s">
        <v>150</v>
      </c>
      <c r="BM142" s="227" t="s">
        <v>186</v>
      </c>
    </row>
    <row r="143" spans="1:47" s="2" customFormat="1" ht="12">
      <c r="A143" s="36"/>
      <c r="B143" s="37"/>
      <c r="C143" s="38"/>
      <c r="D143" s="229" t="s">
        <v>152</v>
      </c>
      <c r="E143" s="38"/>
      <c r="F143" s="230" t="s">
        <v>187</v>
      </c>
      <c r="G143" s="38"/>
      <c r="H143" s="38"/>
      <c r="I143" s="231"/>
      <c r="J143" s="38"/>
      <c r="K143" s="38"/>
      <c r="L143" s="42"/>
      <c r="M143" s="232"/>
      <c r="N143" s="233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152</v>
      </c>
      <c r="AU143" s="15" t="s">
        <v>88</v>
      </c>
    </row>
    <row r="144" spans="1:51" s="13" customFormat="1" ht="12">
      <c r="A144" s="13"/>
      <c r="B144" s="234"/>
      <c r="C144" s="235"/>
      <c r="D144" s="229" t="s">
        <v>154</v>
      </c>
      <c r="E144" s="236" t="s">
        <v>1</v>
      </c>
      <c r="F144" s="237" t="s">
        <v>188</v>
      </c>
      <c r="G144" s="235"/>
      <c r="H144" s="238">
        <v>22.054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154</v>
      </c>
      <c r="AU144" s="244" t="s">
        <v>88</v>
      </c>
      <c r="AV144" s="13" t="s">
        <v>88</v>
      </c>
      <c r="AW144" s="13" t="s">
        <v>34</v>
      </c>
      <c r="AX144" s="13" t="s">
        <v>86</v>
      </c>
      <c r="AY144" s="244" t="s">
        <v>143</v>
      </c>
    </row>
    <row r="145" spans="1:65" s="2" customFormat="1" ht="24.15" customHeight="1">
      <c r="A145" s="36"/>
      <c r="B145" s="37"/>
      <c r="C145" s="216" t="s">
        <v>189</v>
      </c>
      <c r="D145" s="216" t="s">
        <v>145</v>
      </c>
      <c r="E145" s="217" t="s">
        <v>190</v>
      </c>
      <c r="F145" s="218" t="s">
        <v>191</v>
      </c>
      <c r="G145" s="219" t="s">
        <v>179</v>
      </c>
      <c r="H145" s="220">
        <v>22.054</v>
      </c>
      <c r="I145" s="221"/>
      <c r="J145" s="222">
        <f>ROUND(I145*H145,2)</f>
        <v>0</v>
      </c>
      <c r="K145" s="218" t="s">
        <v>149</v>
      </c>
      <c r="L145" s="42"/>
      <c r="M145" s="223" t="s">
        <v>1</v>
      </c>
      <c r="N145" s="224" t="s">
        <v>43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150</v>
      </c>
      <c r="AT145" s="227" t="s">
        <v>145</v>
      </c>
      <c r="AU145" s="227" t="s">
        <v>88</v>
      </c>
      <c r="AY145" s="15" t="s">
        <v>143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86</v>
      </c>
      <c r="BK145" s="228">
        <f>ROUND(I145*H145,2)</f>
        <v>0</v>
      </c>
      <c r="BL145" s="15" t="s">
        <v>150</v>
      </c>
      <c r="BM145" s="227" t="s">
        <v>192</v>
      </c>
    </row>
    <row r="146" spans="1:47" s="2" customFormat="1" ht="12">
      <c r="A146" s="36"/>
      <c r="B146" s="37"/>
      <c r="C146" s="38"/>
      <c r="D146" s="229" t="s">
        <v>152</v>
      </c>
      <c r="E146" s="38"/>
      <c r="F146" s="230" t="s">
        <v>193</v>
      </c>
      <c r="G146" s="38"/>
      <c r="H146" s="38"/>
      <c r="I146" s="231"/>
      <c r="J146" s="38"/>
      <c r="K146" s="38"/>
      <c r="L146" s="42"/>
      <c r="M146" s="232"/>
      <c r="N146" s="233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152</v>
      </c>
      <c r="AU146" s="15" t="s">
        <v>88</v>
      </c>
    </row>
    <row r="147" spans="1:51" s="13" customFormat="1" ht="12">
      <c r="A147" s="13"/>
      <c r="B147" s="234"/>
      <c r="C147" s="235"/>
      <c r="D147" s="229" t="s">
        <v>154</v>
      </c>
      <c r="E147" s="236" t="s">
        <v>1</v>
      </c>
      <c r="F147" s="237" t="s">
        <v>188</v>
      </c>
      <c r="G147" s="235"/>
      <c r="H147" s="238">
        <v>22.054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154</v>
      </c>
      <c r="AU147" s="244" t="s">
        <v>88</v>
      </c>
      <c r="AV147" s="13" t="s">
        <v>88</v>
      </c>
      <c r="AW147" s="13" t="s">
        <v>34</v>
      </c>
      <c r="AX147" s="13" t="s">
        <v>86</v>
      </c>
      <c r="AY147" s="244" t="s">
        <v>143</v>
      </c>
    </row>
    <row r="148" spans="1:65" s="2" customFormat="1" ht="37.8" customHeight="1">
      <c r="A148" s="36"/>
      <c r="B148" s="37"/>
      <c r="C148" s="216" t="s">
        <v>194</v>
      </c>
      <c r="D148" s="216" t="s">
        <v>145</v>
      </c>
      <c r="E148" s="217" t="s">
        <v>195</v>
      </c>
      <c r="F148" s="218" t="s">
        <v>196</v>
      </c>
      <c r="G148" s="219" t="s">
        <v>179</v>
      </c>
      <c r="H148" s="220">
        <v>22.054</v>
      </c>
      <c r="I148" s="221"/>
      <c r="J148" s="222">
        <f>ROUND(I148*H148,2)</f>
        <v>0</v>
      </c>
      <c r="K148" s="218" t="s">
        <v>149</v>
      </c>
      <c r="L148" s="42"/>
      <c r="M148" s="223" t="s">
        <v>1</v>
      </c>
      <c r="N148" s="224" t="s">
        <v>43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150</v>
      </c>
      <c r="AT148" s="227" t="s">
        <v>145</v>
      </c>
      <c r="AU148" s="227" t="s">
        <v>88</v>
      </c>
      <c r="AY148" s="15" t="s">
        <v>143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86</v>
      </c>
      <c r="BK148" s="228">
        <f>ROUND(I148*H148,2)</f>
        <v>0</v>
      </c>
      <c r="BL148" s="15" t="s">
        <v>150</v>
      </c>
      <c r="BM148" s="227" t="s">
        <v>197</v>
      </c>
    </row>
    <row r="149" spans="1:47" s="2" customFormat="1" ht="12">
      <c r="A149" s="36"/>
      <c r="B149" s="37"/>
      <c r="C149" s="38"/>
      <c r="D149" s="229" t="s">
        <v>152</v>
      </c>
      <c r="E149" s="38"/>
      <c r="F149" s="230" t="s">
        <v>198</v>
      </c>
      <c r="G149" s="38"/>
      <c r="H149" s="38"/>
      <c r="I149" s="231"/>
      <c r="J149" s="38"/>
      <c r="K149" s="38"/>
      <c r="L149" s="42"/>
      <c r="M149" s="232"/>
      <c r="N149" s="233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152</v>
      </c>
      <c r="AU149" s="15" t="s">
        <v>88</v>
      </c>
    </row>
    <row r="150" spans="1:51" s="13" customFormat="1" ht="12">
      <c r="A150" s="13"/>
      <c r="B150" s="234"/>
      <c r="C150" s="235"/>
      <c r="D150" s="229" t="s">
        <v>154</v>
      </c>
      <c r="E150" s="236" t="s">
        <v>1</v>
      </c>
      <c r="F150" s="237" t="s">
        <v>188</v>
      </c>
      <c r="G150" s="235"/>
      <c r="H150" s="238">
        <v>22.054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154</v>
      </c>
      <c r="AU150" s="244" t="s">
        <v>88</v>
      </c>
      <c r="AV150" s="13" t="s">
        <v>88</v>
      </c>
      <c r="AW150" s="13" t="s">
        <v>34</v>
      </c>
      <c r="AX150" s="13" t="s">
        <v>86</v>
      </c>
      <c r="AY150" s="244" t="s">
        <v>143</v>
      </c>
    </row>
    <row r="151" spans="1:65" s="2" customFormat="1" ht="37.8" customHeight="1">
      <c r="A151" s="36"/>
      <c r="B151" s="37"/>
      <c r="C151" s="216" t="s">
        <v>199</v>
      </c>
      <c r="D151" s="216" t="s">
        <v>145</v>
      </c>
      <c r="E151" s="217" t="s">
        <v>200</v>
      </c>
      <c r="F151" s="218" t="s">
        <v>201</v>
      </c>
      <c r="G151" s="219" t="s">
        <v>179</v>
      </c>
      <c r="H151" s="220">
        <v>220.544</v>
      </c>
      <c r="I151" s="221"/>
      <c r="J151" s="222">
        <f>ROUND(I151*H151,2)</f>
        <v>0</v>
      </c>
      <c r="K151" s="218" t="s">
        <v>149</v>
      </c>
      <c r="L151" s="42"/>
      <c r="M151" s="223" t="s">
        <v>1</v>
      </c>
      <c r="N151" s="224" t="s">
        <v>43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150</v>
      </c>
      <c r="AT151" s="227" t="s">
        <v>145</v>
      </c>
      <c r="AU151" s="227" t="s">
        <v>88</v>
      </c>
      <c r="AY151" s="15" t="s">
        <v>143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86</v>
      </c>
      <c r="BK151" s="228">
        <f>ROUND(I151*H151,2)</f>
        <v>0</v>
      </c>
      <c r="BL151" s="15" t="s">
        <v>150</v>
      </c>
      <c r="BM151" s="227" t="s">
        <v>202</v>
      </c>
    </row>
    <row r="152" spans="1:47" s="2" customFormat="1" ht="12">
      <c r="A152" s="36"/>
      <c r="B152" s="37"/>
      <c r="C152" s="38"/>
      <c r="D152" s="229" t="s">
        <v>152</v>
      </c>
      <c r="E152" s="38"/>
      <c r="F152" s="230" t="s">
        <v>203</v>
      </c>
      <c r="G152" s="38"/>
      <c r="H152" s="38"/>
      <c r="I152" s="231"/>
      <c r="J152" s="38"/>
      <c r="K152" s="38"/>
      <c r="L152" s="42"/>
      <c r="M152" s="232"/>
      <c r="N152" s="233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152</v>
      </c>
      <c r="AU152" s="15" t="s">
        <v>88</v>
      </c>
    </row>
    <row r="153" spans="1:51" s="13" customFormat="1" ht="12">
      <c r="A153" s="13"/>
      <c r="B153" s="234"/>
      <c r="C153" s="235"/>
      <c r="D153" s="229" t="s">
        <v>154</v>
      </c>
      <c r="E153" s="236" t="s">
        <v>1</v>
      </c>
      <c r="F153" s="237" t="s">
        <v>204</v>
      </c>
      <c r="G153" s="235"/>
      <c r="H153" s="238">
        <v>220.544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154</v>
      </c>
      <c r="AU153" s="244" t="s">
        <v>88</v>
      </c>
      <c r="AV153" s="13" t="s">
        <v>88</v>
      </c>
      <c r="AW153" s="13" t="s">
        <v>34</v>
      </c>
      <c r="AX153" s="13" t="s">
        <v>86</v>
      </c>
      <c r="AY153" s="244" t="s">
        <v>143</v>
      </c>
    </row>
    <row r="154" spans="1:65" s="2" customFormat="1" ht="24.15" customHeight="1">
      <c r="A154" s="36"/>
      <c r="B154" s="37"/>
      <c r="C154" s="216" t="s">
        <v>205</v>
      </c>
      <c r="D154" s="216" t="s">
        <v>145</v>
      </c>
      <c r="E154" s="217" t="s">
        <v>206</v>
      </c>
      <c r="F154" s="218" t="s">
        <v>207</v>
      </c>
      <c r="G154" s="219" t="s">
        <v>179</v>
      </c>
      <c r="H154" s="220">
        <v>22.054</v>
      </c>
      <c r="I154" s="221"/>
      <c r="J154" s="222">
        <f>ROUND(I154*H154,2)</f>
        <v>0</v>
      </c>
      <c r="K154" s="218" t="s">
        <v>149</v>
      </c>
      <c r="L154" s="42"/>
      <c r="M154" s="223" t="s">
        <v>1</v>
      </c>
      <c r="N154" s="224" t="s">
        <v>43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150</v>
      </c>
      <c r="AT154" s="227" t="s">
        <v>145</v>
      </c>
      <c r="AU154" s="227" t="s">
        <v>88</v>
      </c>
      <c r="AY154" s="15" t="s">
        <v>143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86</v>
      </c>
      <c r="BK154" s="228">
        <f>ROUND(I154*H154,2)</f>
        <v>0</v>
      </c>
      <c r="BL154" s="15" t="s">
        <v>150</v>
      </c>
      <c r="BM154" s="227" t="s">
        <v>208</v>
      </c>
    </row>
    <row r="155" spans="1:47" s="2" customFormat="1" ht="12">
      <c r="A155" s="36"/>
      <c r="B155" s="37"/>
      <c r="C155" s="38"/>
      <c r="D155" s="229" t="s">
        <v>152</v>
      </c>
      <c r="E155" s="38"/>
      <c r="F155" s="230" t="s">
        <v>209</v>
      </c>
      <c r="G155" s="38"/>
      <c r="H155" s="38"/>
      <c r="I155" s="231"/>
      <c r="J155" s="38"/>
      <c r="K155" s="38"/>
      <c r="L155" s="42"/>
      <c r="M155" s="232"/>
      <c r="N155" s="233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152</v>
      </c>
      <c r="AU155" s="15" t="s">
        <v>88</v>
      </c>
    </row>
    <row r="156" spans="1:51" s="13" customFormat="1" ht="12">
      <c r="A156" s="13"/>
      <c r="B156" s="234"/>
      <c r="C156" s="235"/>
      <c r="D156" s="229" t="s">
        <v>154</v>
      </c>
      <c r="E156" s="236" t="s">
        <v>1</v>
      </c>
      <c r="F156" s="237" t="s">
        <v>188</v>
      </c>
      <c r="G156" s="235"/>
      <c r="H156" s="238">
        <v>22.054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154</v>
      </c>
      <c r="AU156" s="244" t="s">
        <v>88</v>
      </c>
      <c r="AV156" s="13" t="s">
        <v>88</v>
      </c>
      <c r="AW156" s="13" t="s">
        <v>34</v>
      </c>
      <c r="AX156" s="13" t="s">
        <v>86</v>
      </c>
      <c r="AY156" s="244" t="s">
        <v>143</v>
      </c>
    </row>
    <row r="157" spans="1:65" s="2" customFormat="1" ht="24.15" customHeight="1">
      <c r="A157" s="36"/>
      <c r="B157" s="37"/>
      <c r="C157" s="216" t="s">
        <v>210</v>
      </c>
      <c r="D157" s="216" t="s">
        <v>145</v>
      </c>
      <c r="E157" s="217" t="s">
        <v>211</v>
      </c>
      <c r="F157" s="218" t="s">
        <v>212</v>
      </c>
      <c r="G157" s="219" t="s">
        <v>213</v>
      </c>
      <c r="H157" s="220">
        <v>39.698</v>
      </c>
      <c r="I157" s="221"/>
      <c r="J157" s="222">
        <f>ROUND(I157*H157,2)</f>
        <v>0</v>
      </c>
      <c r="K157" s="218" t="s">
        <v>149</v>
      </c>
      <c r="L157" s="42"/>
      <c r="M157" s="223" t="s">
        <v>1</v>
      </c>
      <c r="N157" s="224" t="s">
        <v>43</v>
      </c>
      <c r="O157" s="89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150</v>
      </c>
      <c r="AT157" s="227" t="s">
        <v>145</v>
      </c>
      <c r="AU157" s="227" t="s">
        <v>88</v>
      </c>
      <c r="AY157" s="15" t="s">
        <v>143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5" t="s">
        <v>86</v>
      </c>
      <c r="BK157" s="228">
        <f>ROUND(I157*H157,2)</f>
        <v>0</v>
      </c>
      <c r="BL157" s="15" t="s">
        <v>150</v>
      </c>
      <c r="BM157" s="227" t="s">
        <v>214</v>
      </c>
    </row>
    <row r="158" spans="1:47" s="2" customFormat="1" ht="12">
      <c r="A158" s="36"/>
      <c r="B158" s="37"/>
      <c r="C158" s="38"/>
      <c r="D158" s="229" t="s">
        <v>152</v>
      </c>
      <c r="E158" s="38"/>
      <c r="F158" s="230" t="s">
        <v>215</v>
      </c>
      <c r="G158" s="38"/>
      <c r="H158" s="38"/>
      <c r="I158" s="231"/>
      <c r="J158" s="38"/>
      <c r="K158" s="38"/>
      <c r="L158" s="42"/>
      <c r="M158" s="232"/>
      <c r="N158" s="233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152</v>
      </c>
      <c r="AU158" s="15" t="s">
        <v>88</v>
      </c>
    </row>
    <row r="159" spans="1:51" s="13" customFormat="1" ht="12">
      <c r="A159" s="13"/>
      <c r="B159" s="234"/>
      <c r="C159" s="235"/>
      <c r="D159" s="229" t="s">
        <v>154</v>
      </c>
      <c r="E159" s="236" t="s">
        <v>1</v>
      </c>
      <c r="F159" s="237" t="s">
        <v>216</v>
      </c>
      <c r="G159" s="235"/>
      <c r="H159" s="238">
        <v>39.698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154</v>
      </c>
      <c r="AU159" s="244" t="s">
        <v>88</v>
      </c>
      <c r="AV159" s="13" t="s">
        <v>88</v>
      </c>
      <c r="AW159" s="13" t="s">
        <v>34</v>
      </c>
      <c r="AX159" s="13" t="s">
        <v>86</v>
      </c>
      <c r="AY159" s="244" t="s">
        <v>143</v>
      </c>
    </row>
    <row r="160" spans="1:65" s="2" customFormat="1" ht="24.15" customHeight="1">
      <c r="A160" s="36"/>
      <c r="B160" s="37"/>
      <c r="C160" s="216" t="s">
        <v>217</v>
      </c>
      <c r="D160" s="216" t="s">
        <v>145</v>
      </c>
      <c r="E160" s="217" t="s">
        <v>218</v>
      </c>
      <c r="F160" s="218" t="s">
        <v>219</v>
      </c>
      <c r="G160" s="219" t="s">
        <v>172</v>
      </c>
      <c r="H160" s="220">
        <v>28</v>
      </c>
      <c r="I160" s="221"/>
      <c r="J160" s="222">
        <f>ROUND(I160*H160,2)</f>
        <v>0</v>
      </c>
      <c r="K160" s="218" t="s">
        <v>149</v>
      </c>
      <c r="L160" s="42"/>
      <c r="M160" s="223" t="s">
        <v>1</v>
      </c>
      <c r="N160" s="224" t="s">
        <v>43</v>
      </c>
      <c r="O160" s="89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150</v>
      </c>
      <c r="AT160" s="227" t="s">
        <v>145</v>
      </c>
      <c r="AU160" s="227" t="s">
        <v>88</v>
      </c>
      <c r="AY160" s="15" t="s">
        <v>143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5" t="s">
        <v>86</v>
      </c>
      <c r="BK160" s="228">
        <f>ROUND(I160*H160,2)</f>
        <v>0</v>
      </c>
      <c r="BL160" s="15" t="s">
        <v>150</v>
      </c>
      <c r="BM160" s="227" t="s">
        <v>220</v>
      </c>
    </row>
    <row r="161" spans="1:47" s="2" customFormat="1" ht="12">
      <c r="A161" s="36"/>
      <c r="B161" s="37"/>
      <c r="C161" s="38"/>
      <c r="D161" s="229" t="s">
        <v>152</v>
      </c>
      <c r="E161" s="38"/>
      <c r="F161" s="230" t="s">
        <v>221</v>
      </c>
      <c r="G161" s="38"/>
      <c r="H161" s="38"/>
      <c r="I161" s="231"/>
      <c r="J161" s="38"/>
      <c r="K161" s="38"/>
      <c r="L161" s="42"/>
      <c r="M161" s="232"/>
      <c r="N161" s="233"/>
      <c r="O161" s="89"/>
      <c r="P161" s="89"/>
      <c r="Q161" s="89"/>
      <c r="R161" s="89"/>
      <c r="S161" s="89"/>
      <c r="T161" s="9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152</v>
      </c>
      <c r="AU161" s="15" t="s">
        <v>88</v>
      </c>
    </row>
    <row r="162" spans="1:51" s="13" customFormat="1" ht="12">
      <c r="A162" s="13"/>
      <c r="B162" s="234"/>
      <c r="C162" s="235"/>
      <c r="D162" s="229" t="s">
        <v>154</v>
      </c>
      <c r="E162" s="236" t="s">
        <v>1</v>
      </c>
      <c r="F162" s="237" t="s">
        <v>222</v>
      </c>
      <c r="G162" s="235"/>
      <c r="H162" s="238">
        <v>28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154</v>
      </c>
      <c r="AU162" s="244" t="s">
        <v>88</v>
      </c>
      <c r="AV162" s="13" t="s">
        <v>88</v>
      </c>
      <c r="AW162" s="13" t="s">
        <v>34</v>
      </c>
      <c r="AX162" s="13" t="s">
        <v>86</v>
      </c>
      <c r="AY162" s="244" t="s">
        <v>143</v>
      </c>
    </row>
    <row r="163" spans="1:65" s="2" customFormat="1" ht="24.15" customHeight="1">
      <c r="A163" s="36"/>
      <c r="B163" s="37"/>
      <c r="C163" s="216" t="s">
        <v>223</v>
      </c>
      <c r="D163" s="216" t="s">
        <v>145</v>
      </c>
      <c r="E163" s="217" t="s">
        <v>224</v>
      </c>
      <c r="F163" s="218" t="s">
        <v>225</v>
      </c>
      <c r="G163" s="219" t="s">
        <v>172</v>
      </c>
      <c r="H163" s="220">
        <v>28</v>
      </c>
      <c r="I163" s="221"/>
      <c r="J163" s="222">
        <f>ROUND(I163*H163,2)</f>
        <v>0</v>
      </c>
      <c r="K163" s="218" t="s">
        <v>149</v>
      </c>
      <c r="L163" s="42"/>
      <c r="M163" s="223" t="s">
        <v>1</v>
      </c>
      <c r="N163" s="224" t="s">
        <v>43</v>
      </c>
      <c r="O163" s="89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150</v>
      </c>
      <c r="AT163" s="227" t="s">
        <v>145</v>
      </c>
      <c r="AU163" s="227" t="s">
        <v>88</v>
      </c>
      <c r="AY163" s="15" t="s">
        <v>143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5" t="s">
        <v>86</v>
      </c>
      <c r="BK163" s="228">
        <f>ROUND(I163*H163,2)</f>
        <v>0</v>
      </c>
      <c r="BL163" s="15" t="s">
        <v>150</v>
      </c>
      <c r="BM163" s="227" t="s">
        <v>226</v>
      </c>
    </row>
    <row r="164" spans="1:47" s="2" customFormat="1" ht="12">
      <c r="A164" s="36"/>
      <c r="B164" s="37"/>
      <c r="C164" s="38"/>
      <c r="D164" s="229" t="s">
        <v>152</v>
      </c>
      <c r="E164" s="38"/>
      <c r="F164" s="230" t="s">
        <v>227</v>
      </c>
      <c r="G164" s="38"/>
      <c r="H164" s="38"/>
      <c r="I164" s="231"/>
      <c r="J164" s="38"/>
      <c r="K164" s="38"/>
      <c r="L164" s="42"/>
      <c r="M164" s="232"/>
      <c r="N164" s="233"/>
      <c r="O164" s="89"/>
      <c r="P164" s="89"/>
      <c r="Q164" s="89"/>
      <c r="R164" s="89"/>
      <c r="S164" s="89"/>
      <c r="T164" s="90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152</v>
      </c>
      <c r="AU164" s="15" t="s">
        <v>88</v>
      </c>
    </row>
    <row r="165" spans="1:51" s="13" customFormat="1" ht="12">
      <c r="A165" s="13"/>
      <c r="B165" s="234"/>
      <c r="C165" s="235"/>
      <c r="D165" s="229" t="s">
        <v>154</v>
      </c>
      <c r="E165" s="236" t="s">
        <v>1</v>
      </c>
      <c r="F165" s="237" t="s">
        <v>222</v>
      </c>
      <c r="G165" s="235"/>
      <c r="H165" s="238">
        <v>28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154</v>
      </c>
      <c r="AU165" s="244" t="s">
        <v>88</v>
      </c>
      <c r="AV165" s="13" t="s">
        <v>88</v>
      </c>
      <c r="AW165" s="13" t="s">
        <v>34</v>
      </c>
      <c r="AX165" s="13" t="s">
        <v>86</v>
      </c>
      <c r="AY165" s="244" t="s">
        <v>143</v>
      </c>
    </row>
    <row r="166" spans="1:65" s="2" customFormat="1" ht="16.5" customHeight="1">
      <c r="A166" s="36"/>
      <c r="B166" s="37"/>
      <c r="C166" s="245" t="s">
        <v>8</v>
      </c>
      <c r="D166" s="245" t="s">
        <v>228</v>
      </c>
      <c r="E166" s="246" t="s">
        <v>229</v>
      </c>
      <c r="F166" s="247" t="s">
        <v>230</v>
      </c>
      <c r="G166" s="248" t="s">
        <v>231</v>
      </c>
      <c r="H166" s="249">
        <v>0.56</v>
      </c>
      <c r="I166" s="250"/>
      <c r="J166" s="251">
        <f>ROUND(I166*H166,2)</f>
        <v>0</v>
      </c>
      <c r="K166" s="247" t="s">
        <v>149</v>
      </c>
      <c r="L166" s="252"/>
      <c r="M166" s="253" t="s">
        <v>1</v>
      </c>
      <c r="N166" s="254" t="s">
        <v>43</v>
      </c>
      <c r="O166" s="89"/>
      <c r="P166" s="225">
        <f>O166*H166</f>
        <v>0</v>
      </c>
      <c r="Q166" s="225">
        <v>0.001</v>
      </c>
      <c r="R166" s="225">
        <f>Q166*H166</f>
        <v>0.0005600000000000001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189</v>
      </c>
      <c r="AT166" s="227" t="s">
        <v>228</v>
      </c>
      <c r="AU166" s="227" t="s">
        <v>88</v>
      </c>
      <c r="AY166" s="15" t="s">
        <v>143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86</v>
      </c>
      <c r="BK166" s="228">
        <f>ROUND(I166*H166,2)</f>
        <v>0</v>
      </c>
      <c r="BL166" s="15" t="s">
        <v>150</v>
      </c>
      <c r="BM166" s="227" t="s">
        <v>232</v>
      </c>
    </row>
    <row r="167" spans="1:47" s="2" customFormat="1" ht="12">
      <c r="A167" s="36"/>
      <c r="B167" s="37"/>
      <c r="C167" s="38"/>
      <c r="D167" s="229" t="s">
        <v>152</v>
      </c>
      <c r="E167" s="38"/>
      <c r="F167" s="230" t="s">
        <v>230</v>
      </c>
      <c r="G167" s="38"/>
      <c r="H167" s="38"/>
      <c r="I167" s="231"/>
      <c r="J167" s="38"/>
      <c r="K167" s="38"/>
      <c r="L167" s="42"/>
      <c r="M167" s="232"/>
      <c r="N167" s="233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152</v>
      </c>
      <c r="AU167" s="15" t="s">
        <v>88</v>
      </c>
    </row>
    <row r="168" spans="1:51" s="13" customFormat="1" ht="12">
      <c r="A168" s="13"/>
      <c r="B168" s="234"/>
      <c r="C168" s="235"/>
      <c r="D168" s="229" t="s">
        <v>154</v>
      </c>
      <c r="E168" s="236" t="s">
        <v>1</v>
      </c>
      <c r="F168" s="237" t="s">
        <v>222</v>
      </c>
      <c r="G168" s="235"/>
      <c r="H168" s="238">
        <v>28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154</v>
      </c>
      <c r="AU168" s="244" t="s">
        <v>88</v>
      </c>
      <c r="AV168" s="13" t="s">
        <v>88</v>
      </c>
      <c r="AW168" s="13" t="s">
        <v>34</v>
      </c>
      <c r="AX168" s="13" t="s">
        <v>86</v>
      </c>
      <c r="AY168" s="244" t="s">
        <v>143</v>
      </c>
    </row>
    <row r="169" spans="1:51" s="13" customFormat="1" ht="12">
      <c r="A169" s="13"/>
      <c r="B169" s="234"/>
      <c r="C169" s="235"/>
      <c r="D169" s="229" t="s">
        <v>154</v>
      </c>
      <c r="E169" s="235"/>
      <c r="F169" s="237" t="s">
        <v>233</v>
      </c>
      <c r="G169" s="235"/>
      <c r="H169" s="238">
        <v>0.56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154</v>
      </c>
      <c r="AU169" s="244" t="s">
        <v>88</v>
      </c>
      <c r="AV169" s="13" t="s">
        <v>88</v>
      </c>
      <c r="AW169" s="13" t="s">
        <v>4</v>
      </c>
      <c r="AX169" s="13" t="s">
        <v>86</v>
      </c>
      <c r="AY169" s="244" t="s">
        <v>143</v>
      </c>
    </row>
    <row r="170" spans="1:65" s="2" customFormat="1" ht="16.5" customHeight="1">
      <c r="A170" s="36"/>
      <c r="B170" s="37"/>
      <c r="C170" s="216" t="s">
        <v>234</v>
      </c>
      <c r="D170" s="216" t="s">
        <v>145</v>
      </c>
      <c r="E170" s="217" t="s">
        <v>235</v>
      </c>
      <c r="F170" s="218" t="s">
        <v>236</v>
      </c>
      <c r="G170" s="219" t="s">
        <v>148</v>
      </c>
      <c r="H170" s="220">
        <v>4</v>
      </c>
      <c r="I170" s="221"/>
      <c r="J170" s="222">
        <f>ROUND(I170*H170,2)</f>
        <v>0</v>
      </c>
      <c r="K170" s="218" t="s">
        <v>1</v>
      </c>
      <c r="L170" s="42"/>
      <c r="M170" s="223" t="s">
        <v>1</v>
      </c>
      <c r="N170" s="224" t="s">
        <v>43</v>
      </c>
      <c r="O170" s="89"/>
      <c r="P170" s="225">
        <f>O170*H170</f>
        <v>0</v>
      </c>
      <c r="Q170" s="225">
        <v>0</v>
      </c>
      <c r="R170" s="225">
        <f>Q170*H170</f>
        <v>0</v>
      </c>
      <c r="S170" s="225">
        <v>0</v>
      </c>
      <c r="T170" s="22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150</v>
      </c>
      <c r="AT170" s="227" t="s">
        <v>145</v>
      </c>
      <c r="AU170" s="227" t="s">
        <v>88</v>
      </c>
      <c r="AY170" s="15" t="s">
        <v>143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5" t="s">
        <v>86</v>
      </c>
      <c r="BK170" s="228">
        <f>ROUND(I170*H170,2)</f>
        <v>0</v>
      </c>
      <c r="BL170" s="15" t="s">
        <v>150</v>
      </c>
      <c r="BM170" s="227" t="s">
        <v>237</v>
      </c>
    </row>
    <row r="171" spans="1:47" s="2" customFormat="1" ht="12">
      <c r="A171" s="36"/>
      <c r="B171" s="37"/>
      <c r="C171" s="38"/>
      <c r="D171" s="229" t="s">
        <v>152</v>
      </c>
      <c r="E171" s="38"/>
      <c r="F171" s="230" t="s">
        <v>168</v>
      </c>
      <c r="G171" s="38"/>
      <c r="H171" s="38"/>
      <c r="I171" s="231"/>
      <c r="J171" s="38"/>
      <c r="K171" s="38"/>
      <c r="L171" s="42"/>
      <c r="M171" s="232"/>
      <c r="N171" s="233"/>
      <c r="O171" s="89"/>
      <c r="P171" s="89"/>
      <c r="Q171" s="89"/>
      <c r="R171" s="89"/>
      <c r="S171" s="89"/>
      <c r="T171" s="90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152</v>
      </c>
      <c r="AU171" s="15" t="s">
        <v>88</v>
      </c>
    </row>
    <row r="172" spans="1:51" s="13" customFormat="1" ht="12">
      <c r="A172" s="13"/>
      <c r="B172" s="234"/>
      <c r="C172" s="235"/>
      <c r="D172" s="229" t="s">
        <v>154</v>
      </c>
      <c r="E172" s="236" t="s">
        <v>1</v>
      </c>
      <c r="F172" s="237" t="s">
        <v>150</v>
      </c>
      <c r="G172" s="235"/>
      <c r="H172" s="238">
        <v>4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154</v>
      </c>
      <c r="AU172" s="244" t="s">
        <v>88</v>
      </c>
      <c r="AV172" s="13" t="s">
        <v>88</v>
      </c>
      <c r="AW172" s="13" t="s">
        <v>34</v>
      </c>
      <c r="AX172" s="13" t="s">
        <v>86</v>
      </c>
      <c r="AY172" s="244" t="s">
        <v>143</v>
      </c>
    </row>
    <row r="173" spans="1:65" s="2" customFormat="1" ht="49.05" customHeight="1">
      <c r="A173" s="36"/>
      <c r="B173" s="37"/>
      <c r="C173" s="216" t="s">
        <v>238</v>
      </c>
      <c r="D173" s="216" t="s">
        <v>145</v>
      </c>
      <c r="E173" s="217" t="s">
        <v>239</v>
      </c>
      <c r="F173" s="218" t="s">
        <v>240</v>
      </c>
      <c r="G173" s="219" t="s">
        <v>148</v>
      </c>
      <c r="H173" s="220">
        <v>4</v>
      </c>
      <c r="I173" s="221"/>
      <c r="J173" s="222">
        <f>ROUND(I173*H173,2)</f>
        <v>0</v>
      </c>
      <c r="K173" s="218" t="s">
        <v>1</v>
      </c>
      <c r="L173" s="42"/>
      <c r="M173" s="223" t="s">
        <v>1</v>
      </c>
      <c r="N173" s="224" t="s">
        <v>43</v>
      </c>
      <c r="O173" s="89"/>
      <c r="P173" s="225">
        <f>O173*H173</f>
        <v>0</v>
      </c>
      <c r="Q173" s="225">
        <v>0</v>
      </c>
      <c r="R173" s="225">
        <f>Q173*H173</f>
        <v>0</v>
      </c>
      <c r="S173" s="225">
        <v>0</v>
      </c>
      <c r="T173" s="22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7" t="s">
        <v>150</v>
      </c>
      <c r="AT173" s="227" t="s">
        <v>145</v>
      </c>
      <c r="AU173" s="227" t="s">
        <v>88</v>
      </c>
      <c r="AY173" s="15" t="s">
        <v>143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5" t="s">
        <v>86</v>
      </c>
      <c r="BK173" s="228">
        <f>ROUND(I173*H173,2)</f>
        <v>0</v>
      </c>
      <c r="BL173" s="15" t="s">
        <v>150</v>
      </c>
      <c r="BM173" s="227" t="s">
        <v>241</v>
      </c>
    </row>
    <row r="174" spans="1:47" s="2" customFormat="1" ht="12">
      <c r="A174" s="36"/>
      <c r="B174" s="37"/>
      <c r="C174" s="38"/>
      <c r="D174" s="229" t="s">
        <v>152</v>
      </c>
      <c r="E174" s="38"/>
      <c r="F174" s="230" t="s">
        <v>240</v>
      </c>
      <c r="G174" s="38"/>
      <c r="H174" s="38"/>
      <c r="I174" s="231"/>
      <c r="J174" s="38"/>
      <c r="K174" s="38"/>
      <c r="L174" s="42"/>
      <c r="M174" s="232"/>
      <c r="N174" s="233"/>
      <c r="O174" s="89"/>
      <c r="P174" s="89"/>
      <c r="Q174" s="89"/>
      <c r="R174" s="89"/>
      <c r="S174" s="89"/>
      <c r="T174" s="90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5" t="s">
        <v>152</v>
      </c>
      <c r="AU174" s="15" t="s">
        <v>88</v>
      </c>
    </row>
    <row r="175" spans="1:51" s="13" customFormat="1" ht="12">
      <c r="A175" s="13"/>
      <c r="B175" s="234"/>
      <c r="C175" s="235"/>
      <c r="D175" s="229" t="s">
        <v>154</v>
      </c>
      <c r="E175" s="236" t="s">
        <v>1</v>
      </c>
      <c r="F175" s="237" t="s">
        <v>150</v>
      </c>
      <c r="G175" s="235"/>
      <c r="H175" s="238">
        <v>4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154</v>
      </c>
      <c r="AU175" s="244" t="s">
        <v>88</v>
      </c>
      <c r="AV175" s="13" t="s">
        <v>88</v>
      </c>
      <c r="AW175" s="13" t="s">
        <v>34</v>
      </c>
      <c r="AX175" s="13" t="s">
        <v>86</v>
      </c>
      <c r="AY175" s="244" t="s">
        <v>143</v>
      </c>
    </row>
    <row r="176" spans="1:63" s="12" customFormat="1" ht="22.8" customHeight="1">
      <c r="A176" s="12"/>
      <c r="B176" s="200"/>
      <c r="C176" s="201"/>
      <c r="D176" s="202" t="s">
        <v>77</v>
      </c>
      <c r="E176" s="214" t="s">
        <v>169</v>
      </c>
      <c r="F176" s="214" t="s">
        <v>242</v>
      </c>
      <c r="G176" s="201"/>
      <c r="H176" s="201"/>
      <c r="I176" s="204"/>
      <c r="J176" s="215">
        <f>BK176</f>
        <v>0</v>
      </c>
      <c r="K176" s="201"/>
      <c r="L176" s="206"/>
      <c r="M176" s="207"/>
      <c r="N176" s="208"/>
      <c r="O176" s="208"/>
      <c r="P176" s="209">
        <f>SUM(P177:P186)</f>
        <v>0</v>
      </c>
      <c r="Q176" s="208"/>
      <c r="R176" s="209">
        <f>SUM(R177:R186)</f>
        <v>14.86046432</v>
      </c>
      <c r="S176" s="208"/>
      <c r="T176" s="210">
        <f>SUM(T177:T186)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1" t="s">
        <v>86</v>
      </c>
      <c r="AT176" s="212" t="s">
        <v>77</v>
      </c>
      <c r="AU176" s="212" t="s">
        <v>86</v>
      </c>
      <c r="AY176" s="211" t="s">
        <v>143</v>
      </c>
      <c r="BK176" s="213">
        <f>SUM(BK177:BK186)</f>
        <v>0</v>
      </c>
    </row>
    <row r="177" spans="1:65" s="2" customFormat="1" ht="21.75" customHeight="1">
      <c r="A177" s="36"/>
      <c r="B177" s="37"/>
      <c r="C177" s="216" t="s">
        <v>243</v>
      </c>
      <c r="D177" s="216" t="s">
        <v>145</v>
      </c>
      <c r="E177" s="217" t="s">
        <v>244</v>
      </c>
      <c r="F177" s="218" t="s">
        <v>245</v>
      </c>
      <c r="G177" s="219" t="s">
        <v>172</v>
      </c>
      <c r="H177" s="220">
        <v>16.256</v>
      </c>
      <c r="I177" s="221"/>
      <c r="J177" s="222">
        <f>ROUND(I177*H177,2)</f>
        <v>0</v>
      </c>
      <c r="K177" s="218" t="s">
        <v>149</v>
      </c>
      <c r="L177" s="42"/>
      <c r="M177" s="223" t="s">
        <v>1</v>
      </c>
      <c r="N177" s="224" t="s">
        <v>43</v>
      </c>
      <c r="O177" s="89"/>
      <c r="P177" s="225">
        <f>O177*H177</f>
        <v>0</v>
      </c>
      <c r="Q177" s="225">
        <v>0.69</v>
      </c>
      <c r="R177" s="225">
        <f>Q177*H177</f>
        <v>11.21664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150</v>
      </c>
      <c r="AT177" s="227" t="s">
        <v>145</v>
      </c>
      <c r="AU177" s="227" t="s">
        <v>88</v>
      </c>
      <c r="AY177" s="15" t="s">
        <v>143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86</v>
      </c>
      <c r="BK177" s="228">
        <f>ROUND(I177*H177,2)</f>
        <v>0</v>
      </c>
      <c r="BL177" s="15" t="s">
        <v>150</v>
      </c>
      <c r="BM177" s="227" t="s">
        <v>246</v>
      </c>
    </row>
    <row r="178" spans="1:47" s="2" customFormat="1" ht="12">
      <c r="A178" s="36"/>
      <c r="B178" s="37"/>
      <c r="C178" s="38"/>
      <c r="D178" s="229" t="s">
        <v>152</v>
      </c>
      <c r="E178" s="38"/>
      <c r="F178" s="230" t="s">
        <v>247</v>
      </c>
      <c r="G178" s="38"/>
      <c r="H178" s="38"/>
      <c r="I178" s="231"/>
      <c r="J178" s="38"/>
      <c r="K178" s="38"/>
      <c r="L178" s="42"/>
      <c r="M178" s="232"/>
      <c r="N178" s="233"/>
      <c r="O178" s="89"/>
      <c r="P178" s="89"/>
      <c r="Q178" s="89"/>
      <c r="R178" s="89"/>
      <c r="S178" s="89"/>
      <c r="T178" s="90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5" t="s">
        <v>152</v>
      </c>
      <c r="AU178" s="15" t="s">
        <v>88</v>
      </c>
    </row>
    <row r="179" spans="1:51" s="13" customFormat="1" ht="12">
      <c r="A179" s="13"/>
      <c r="B179" s="234"/>
      <c r="C179" s="235"/>
      <c r="D179" s="229" t="s">
        <v>154</v>
      </c>
      <c r="E179" s="236" t="s">
        <v>1</v>
      </c>
      <c r="F179" s="237" t="s">
        <v>248</v>
      </c>
      <c r="G179" s="235"/>
      <c r="H179" s="238">
        <v>16.256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154</v>
      </c>
      <c r="AU179" s="244" t="s">
        <v>88</v>
      </c>
      <c r="AV179" s="13" t="s">
        <v>88</v>
      </c>
      <c r="AW179" s="13" t="s">
        <v>34</v>
      </c>
      <c r="AX179" s="13" t="s">
        <v>86</v>
      </c>
      <c r="AY179" s="244" t="s">
        <v>143</v>
      </c>
    </row>
    <row r="180" spans="1:65" s="2" customFormat="1" ht="24.15" customHeight="1">
      <c r="A180" s="36"/>
      <c r="B180" s="37"/>
      <c r="C180" s="216" t="s">
        <v>249</v>
      </c>
      <c r="D180" s="216" t="s">
        <v>145</v>
      </c>
      <c r="E180" s="217" t="s">
        <v>250</v>
      </c>
      <c r="F180" s="218" t="s">
        <v>251</v>
      </c>
      <c r="G180" s="219" t="s">
        <v>172</v>
      </c>
      <c r="H180" s="220">
        <v>16.256</v>
      </c>
      <c r="I180" s="221"/>
      <c r="J180" s="222">
        <f>ROUND(I180*H180,2)</f>
        <v>0</v>
      </c>
      <c r="K180" s="218" t="s">
        <v>149</v>
      </c>
      <c r="L180" s="42"/>
      <c r="M180" s="223" t="s">
        <v>1</v>
      </c>
      <c r="N180" s="224" t="s">
        <v>43</v>
      </c>
      <c r="O180" s="89"/>
      <c r="P180" s="225">
        <f>O180*H180</f>
        <v>0</v>
      </c>
      <c r="Q180" s="225">
        <v>0.08922</v>
      </c>
      <c r="R180" s="225">
        <f>Q180*H180</f>
        <v>1.45036032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150</v>
      </c>
      <c r="AT180" s="227" t="s">
        <v>145</v>
      </c>
      <c r="AU180" s="227" t="s">
        <v>88</v>
      </c>
      <c r="AY180" s="15" t="s">
        <v>143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86</v>
      </c>
      <c r="BK180" s="228">
        <f>ROUND(I180*H180,2)</f>
        <v>0</v>
      </c>
      <c r="BL180" s="15" t="s">
        <v>150</v>
      </c>
      <c r="BM180" s="227" t="s">
        <v>252</v>
      </c>
    </row>
    <row r="181" spans="1:47" s="2" customFormat="1" ht="12">
      <c r="A181" s="36"/>
      <c r="B181" s="37"/>
      <c r="C181" s="38"/>
      <c r="D181" s="229" t="s">
        <v>152</v>
      </c>
      <c r="E181" s="38"/>
      <c r="F181" s="230" t="s">
        <v>253</v>
      </c>
      <c r="G181" s="38"/>
      <c r="H181" s="38"/>
      <c r="I181" s="231"/>
      <c r="J181" s="38"/>
      <c r="K181" s="38"/>
      <c r="L181" s="42"/>
      <c r="M181" s="232"/>
      <c r="N181" s="233"/>
      <c r="O181" s="89"/>
      <c r="P181" s="89"/>
      <c r="Q181" s="89"/>
      <c r="R181" s="89"/>
      <c r="S181" s="89"/>
      <c r="T181" s="90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152</v>
      </c>
      <c r="AU181" s="15" t="s">
        <v>88</v>
      </c>
    </row>
    <row r="182" spans="1:51" s="13" customFormat="1" ht="12">
      <c r="A182" s="13"/>
      <c r="B182" s="234"/>
      <c r="C182" s="235"/>
      <c r="D182" s="229" t="s">
        <v>154</v>
      </c>
      <c r="E182" s="236" t="s">
        <v>1</v>
      </c>
      <c r="F182" s="237" t="s">
        <v>248</v>
      </c>
      <c r="G182" s="235"/>
      <c r="H182" s="238">
        <v>16.256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154</v>
      </c>
      <c r="AU182" s="244" t="s">
        <v>88</v>
      </c>
      <c r="AV182" s="13" t="s">
        <v>88</v>
      </c>
      <c r="AW182" s="13" t="s">
        <v>34</v>
      </c>
      <c r="AX182" s="13" t="s">
        <v>86</v>
      </c>
      <c r="AY182" s="244" t="s">
        <v>143</v>
      </c>
    </row>
    <row r="183" spans="1:65" s="2" customFormat="1" ht="21.75" customHeight="1">
      <c r="A183" s="36"/>
      <c r="B183" s="37"/>
      <c r="C183" s="245" t="s">
        <v>159</v>
      </c>
      <c r="D183" s="245" t="s">
        <v>228</v>
      </c>
      <c r="E183" s="246" t="s">
        <v>254</v>
      </c>
      <c r="F183" s="247" t="s">
        <v>255</v>
      </c>
      <c r="G183" s="248" t="s">
        <v>172</v>
      </c>
      <c r="H183" s="249">
        <v>16.744</v>
      </c>
      <c r="I183" s="250"/>
      <c r="J183" s="251">
        <f>ROUND(I183*H183,2)</f>
        <v>0</v>
      </c>
      <c r="K183" s="247" t="s">
        <v>149</v>
      </c>
      <c r="L183" s="252"/>
      <c r="M183" s="253" t="s">
        <v>1</v>
      </c>
      <c r="N183" s="254" t="s">
        <v>43</v>
      </c>
      <c r="O183" s="89"/>
      <c r="P183" s="225">
        <f>O183*H183</f>
        <v>0</v>
      </c>
      <c r="Q183" s="225">
        <v>0.131</v>
      </c>
      <c r="R183" s="225">
        <f>Q183*H183</f>
        <v>2.193464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189</v>
      </c>
      <c r="AT183" s="227" t="s">
        <v>228</v>
      </c>
      <c r="AU183" s="227" t="s">
        <v>88</v>
      </c>
      <c r="AY183" s="15" t="s">
        <v>143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86</v>
      </c>
      <c r="BK183" s="228">
        <f>ROUND(I183*H183,2)</f>
        <v>0</v>
      </c>
      <c r="BL183" s="15" t="s">
        <v>150</v>
      </c>
      <c r="BM183" s="227" t="s">
        <v>256</v>
      </c>
    </row>
    <row r="184" spans="1:47" s="2" customFormat="1" ht="12">
      <c r="A184" s="36"/>
      <c r="B184" s="37"/>
      <c r="C184" s="38"/>
      <c r="D184" s="229" t="s">
        <v>152</v>
      </c>
      <c r="E184" s="38"/>
      <c r="F184" s="230" t="s">
        <v>255</v>
      </c>
      <c r="G184" s="38"/>
      <c r="H184" s="38"/>
      <c r="I184" s="231"/>
      <c r="J184" s="38"/>
      <c r="K184" s="38"/>
      <c r="L184" s="42"/>
      <c r="M184" s="232"/>
      <c r="N184" s="233"/>
      <c r="O184" s="89"/>
      <c r="P184" s="89"/>
      <c r="Q184" s="89"/>
      <c r="R184" s="89"/>
      <c r="S184" s="89"/>
      <c r="T184" s="90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152</v>
      </c>
      <c r="AU184" s="15" t="s">
        <v>88</v>
      </c>
    </row>
    <row r="185" spans="1:51" s="13" customFormat="1" ht="12">
      <c r="A185" s="13"/>
      <c r="B185" s="234"/>
      <c r="C185" s="235"/>
      <c r="D185" s="229" t="s">
        <v>154</v>
      </c>
      <c r="E185" s="236" t="s">
        <v>1</v>
      </c>
      <c r="F185" s="237" t="s">
        <v>248</v>
      </c>
      <c r="G185" s="235"/>
      <c r="H185" s="238">
        <v>16.256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154</v>
      </c>
      <c r="AU185" s="244" t="s">
        <v>88</v>
      </c>
      <c r="AV185" s="13" t="s">
        <v>88</v>
      </c>
      <c r="AW185" s="13" t="s">
        <v>34</v>
      </c>
      <c r="AX185" s="13" t="s">
        <v>86</v>
      </c>
      <c r="AY185" s="244" t="s">
        <v>143</v>
      </c>
    </row>
    <row r="186" spans="1:51" s="13" customFormat="1" ht="12">
      <c r="A186" s="13"/>
      <c r="B186" s="234"/>
      <c r="C186" s="235"/>
      <c r="D186" s="229" t="s">
        <v>154</v>
      </c>
      <c r="E186" s="235"/>
      <c r="F186" s="237" t="s">
        <v>257</v>
      </c>
      <c r="G186" s="235"/>
      <c r="H186" s="238">
        <v>16.744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154</v>
      </c>
      <c r="AU186" s="244" t="s">
        <v>88</v>
      </c>
      <c r="AV186" s="13" t="s">
        <v>88</v>
      </c>
      <c r="AW186" s="13" t="s">
        <v>4</v>
      </c>
      <c r="AX186" s="13" t="s">
        <v>86</v>
      </c>
      <c r="AY186" s="244" t="s">
        <v>143</v>
      </c>
    </row>
    <row r="187" spans="1:63" s="12" customFormat="1" ht="22.8" customHeight="1">
      <c r="A187" s="12"/>
      <c r="B187" s="200"/>
      <c r="C187" s="201"/>
      <c r="D187" s="202" t="s">
        <v>77</v>
      </c>
      <c r="E187" s="214" t="s">
        <v>194</v>
      </c>
      <c r="F187" s="214" t="s">
        <v>258</v>
      </c>
      <c r="G187" s="201"/>
      <c r="H187" s="201"/>
      <c r="I187" s="204"/>
      <c r="J187" s="215">
        <f>BK187</f>
        <v>0</v>
      </c>
      <c r="K187" s="201"/>
      <c r="L187" s="206"/>
      <c r="M187" s="207"/>
      <c r="N187" s="208"/>
      <c r="O187" s="208"/>
      <c r="P187" s="209">
        <f>SUM(P188:P197)</f>
        <v>0</v>
      </c>
      <c r="Q187" s="208"/>
      <c r="R187" s="209">
        <f>SUM(R188:R197)</f>
        <v>13.331879999999998</v>
      </c>
      <c r="S187" s="208"/>
      <c r="T187" s="210">
        <f>SUM(T188:T197)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1" t="s">
        <v>86</v>
      </c>
      <c r="AT187" s="212" t="s">
        <v>77</v>
      </c>
      <c r="AU187" s="212" t="s">
        <v>86</v>
      </c>
      <c r="AY187" s="211" t="s">
        <v>143</v>
      </c>
      <c r="BK187" s="213">
        <f>SUM(BK188:BK197)</f>
        <v>0</v>
      </c>
    </row>
    <row r="188" spans="1:65" s="2" customFormat="1" ht="33" customHeight="1">
      <c r="A188" s="36"/>
      <c r="B188" s="37"/>
      <c r="C188" s="216" t="s">
        <v>7</v>
      </c>
      <c r="D188" s="216" t="s">
        <v>145</v>
      </c>
      <c r="E188" s="217" t="s">
        <v>259</v>
      </c>
      <c r="F188" s="218" t="s">
        <v>260</v>
      </c>
      <c r="G188" s="219" t="s">
        <v>261</v>
      </c>
      <c r="H188" s="220">
        <v>20</v>
      </c>
      <c r="I188" s="221"/>
      <c r="J188" s="222">
        <f>ROUND(I188*H188,2)</f>
        <v>0</v>
      </c>
      <c r="K188" s="218" t="s">
        <v>149</v>
      </c>
      <c r="L188" s="42"/>
      <c r="M188" s="223" t="s">
        <v>1</v>
      </c>
      <c r="N188" s="224" t="s">
        <v>43</v>
      </c>
      <c r="O188" s="89"/>
      <c r="P188" s="225">
        <f>O188*H188</f>
        <v>0</v>
      </c>
      <c r="Q188" s="225">
        <v>0.1295</v>
      </c>
      <c r="R188" s="225">
        <f>Q188*H188</f>
        <v>2.59</v>
      </c>
      <c r="S188" s="225">
        <v>0</v>
      </c>
      <c r="T188" s="22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7" t="s">
        <v>150</v>
      </c>
      <c r="AT188" s="227" t="s">
        <v>145</v>
      </c>
      <c r="AU188" s="227" t="s">
        <v>88</v>
      </c>
      <c r="AY188" s="15" t="s">
        <v>143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5" t="s">
        <v>86</v>
      </c>
      <c r="BK188" s="228">
        <f>ROUND(I188*H188,2)</f>
        <v>0</v>
      </c>
      <c r="BL188" s="15" t="s">
        <v>150</v>
      </c>
      <c r="BM188" s="227" t="s">
        <v>262</v>
      </c>
    </row>
    <row r="189" spans="1:47" s="2" customFormat="1" ht="12">
      <c r="A189" s="36"/>
      <c r="B189" s="37"/>
      <c r="C189" s="38"/>
      <c r="D189" s="229" t="s">
        <v>152</v>
      </c>
      <c r="E189" s="38"/>
      <c r="F189" s="230" t="s">
        <v>263</v>
      </c>
      <c r="G189" s="38"/>
      <c r="H189" s="38"/>
      <c r="I189" s="231"/>
      <c r="J189" s="38"/>
      <c r="K189" s="38"/>
      <c r="L189" s="42"/>
      <c r="M189" s="232"/>
      <c r="N189" s="233"/>
      <c r="O189" s="89"/>
      <c r="P189" s="89"/>
      <c r="Q189" s="89"/>
      <c r="R189" s="89"/>
      <c r="S189" s="89"/>
      <c r="T189" s="90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5" t="s">
        <v>152</v>
      </c>
      <c r="AU189" s="15" t="s">
        <v>88</v>
      </c>
    </row>
    <row r="190" spans="1:51" s="13" customFormat="1" ht="12">
      <c r="A190" s="13"/>
      <c r="B190" s="234"/>
      <c r="C190" s="235"/>
      <c r="D190" s="229" t="s">
        <v>154</v>
      </c>
      <c r="E190" s="236" t="s">
        <v>1</v>
      </c>
      <c r="F190" s="237" t="s">
        <v>264</v>
      </c>
      <c r="G190" s="235"/>
      <c r="H190" s="238">
        <v>20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154</v>
      </c>
      <c r="AU190" s="244" t="s">
        <v>88</v>
      </c>
      <c r="AV190" s="13" t="s">
        <v>88</v>
      </c>
      <c r="AW190" s="13" t="s">
        <v>34</v>
      </c>
      <c r="AX190" s="13" t="s">
        <v>86</v>
      </c>
      <c r="AY190" s="244" t="s">
        <v>143</v>
      </c>
    </row>
    <row r="191" spans="1:65" s="2" customFormat="1" ht="16.5" customHeight="1">
      <c r="A191" s="36"/>
      <c r="B191" s="37"/>
      <c r="C191" s="245" t="s">
        <v>265</v>
      </c>
      <c r="D191" s="245" t="s">
        <v>228</v>
      </c>
      <c r="E191" s="246" t="s">
        <v>266</v>
      </c>
      <c r="F191" s="247" t="s">
        <v>267</v>
      </c>
      <c r="G191" s="248" t="s">
        <v>261</v>
      </c>
      <c r="H191" s="249">
        <v>20.4</v>
      </c>
      <c r="I191" s="250"/>
      <c r="J191" s="251">
        <f>ROUND(I191*H191,2)</f>
        <v>0</v>
      </c>
      <c r="K191" s="247" t="s">
        <v>149</v>
      </c>
      <c r="L191" s="252"/>
      <c r="M191" s="253" t="s">
        <v>1</v>
      </c>
      <c r="N191" s="254" t="s">
        <v>43</v>
      </c>
      <c r="O191" s="89"/>
      <c r="P191" s="225">
        <f>O191*H191</f>
        <v>0</v>
      </c>
      <c r="Q191" s="225">
        <v>0.036</v>
      </c>
      <c r="R191" s="225">
        <f>Q191*H191</f>
        <v>0.7343999999999999</v>
      </c>
      <c r="S191" s="225">
        <v>0</v>
      </c>
      <c r="T191" s="22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7" t="s">
        <v>268</v>
      </c>
      <c r="AT191" s="227" t="s">
        <v>228</v>
      </c>
      <c r="AU191" s="227" t="s">
        <v>88</v>
      </c>
      <c r="AY191" s="15" t="s">
        <v>143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5" t="s">
        <v>86</v>
      </c>
      <c r="BK191" s="228">
        <f>ROUND(I191*H191,2)</f>
        <v>0</v>
      </c>
      <c r="BL191" s="15" t="s">
        <v>268</v>
      </c>
      <c r="BM191" s="227" t="s">
        <v>269</v>
      </c>
    </row>
    <row r="192" spans="1:47" s="2" customFormat="1" ht="12">
      <c r="A192" s="36"/>
      <c r="B192" s="37"/>
      <c r="C192" s="38"/>
      <c r="D192" s="229" t="s">
        <v>152</v>
      </c>
      <c r="E192" s="38"/>
      <c r="F192" s="230" t="s">
        <v>267</v>
      </c>
      <c r="G192" s="38"/>
      <c r="H192" s="38"/>
      <c r="I192" s="231"/>
      <c r="J192" s="38"/>
      <c r="K192" s="38"/>
      <c r="L192" s="42"/>
      <c r="M192" s="232"/>
      <c r="N192" s="233"/>
      <c r="O192" s="89"/>
      <c r="P192" s="89"/>
      <c r="Q192" s="89"/>
      <c r="R192" s="89"/>
      <c r="S192" s="89"/>
      <c r="T192" s="90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5" t="s">
        <v>152</v>
      </c>
      <c r="AU192" s="15" t="s">
        <v>88</v>
      </c>
    </row>
    <row r="193" spans="1:51" s="13" customFormat="1" ht="12">
      <c r="A193" s="13"/>
      <c r="B193" s="234"/>
      <c r="C193" s="235"/>
      <c r="D193" s="229" t="s">
        <v>154</v>
      </c>
      <c r="E193" s="236" t="s">
        <v>1</v>
      </c>
      <c r="F193" s="237" t="s">
        <v>264</v>
      </c>
      <c r="G193" s="235"/>
      <c r="H193" s="238">
        <v>20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154</v>
      </c>
      <c r="AU193" s="244" t="s">
        <v>88</v>
      </c>
      <c r="AV193" s="13" t="s">
        <v>88</v>
      </c>
      <c r="AW193" s="13" t="s">
        <v>34</v>
      </c>
      <c r="AX193" s="13" t="s">
        <v>86</v>
      </c>
      <c r="AY193" s="244" t="s">
        <v>143</v>
      </c>
    </row>
    <row r="194" spans="1:51" s="13" customFormat="1" ht="12">
      <c r="A194" s="13"/>
      <c r="B194" s="234"/>
      <c r="C194" s="235"/>
      <c r="D194" s="229" t="s">
        <v>154</v>
      </c>
      <c r="E194" s="235"/>
      <c r="F194" s="237" t="s">
        <v>270</v>
      </c>
      <c r="G194" s="235"/>
      <c r="H194" s="238">
        <v>20.4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154</v>
      </c>
      <c r="AU194" s="244" t="s">
        <v>88</v>
      </c>
      <c r="AV194" s="13" t="s">
        <v>88</v>
      </c>
      <c r="AW194" s="13" t="s">
        <v>4</v>
      </c>
      <c r="AX194" s="13" t="s">
        <v>86</v>
      </c>
      <c r="AY194" s="244" t="s">
        <v>143</v>
      </c>
    </row>
    <row r="195" spans="1:65" s="2" customFormat="1" ht="24.15" customHeight="1">
      <c r="A195" s="36"/>
      <c r="B195" s="37"/>
      <c r="C195" s="216" t="s">
        <v>271</v>
      </c>
      <c r="D195" s="216" t="s">
        <v>145</v>
      </c>
      <c r="E195" s="217" t="s">
        <v>272</v>
      </c>
      <c r="F195" s="218" t="s">
        <v>273</v>
      </c>
      <c r="G195" s="219" t="s">
        <v>179</v>
      </c>
      <c r="H195" s="220">
        <v>4</v>
      </c>
      <c r="I195" s="221"/>
      <c r="J195" s="222">
        <f>ROUND(I195*H195,2)</f>
        <v>0</v>
      </c>
      <c r="K195" s="218" t="s">
        <v>149</v>
      </c>
      <c r="L195" s="42"/>
      <c r="M195" s="223" t="s">
        <v>1</v>
      </c>
      <c r="N195" s="224" t="s">
        <v>43</v>
      </c>
      <c r="O195" s="89"/>
      <c r="P195" s="225">
        <f>O195*H195</f>
        <v>0</v>
      </c>
      <c r="Q195" s="225">
        <v>2.50187</v>
      </c>
      <c r="R195" s="225">
        <f>Q195*H195</f>
        <v>10.00748</v>
      </c>
      <c r="S195" s="225">
        <v>0</v>
      </c>
      <c r="T195" s="22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7" t="s">
        <v>150</v>
      </c>
      <c r="AT195" s="227" t="s">
        <v>145</v>
      </c>
      <c r="AU195" s="227" t="s">
        <v>88</v>
      </c>
      <c r="AY195" s="15" t="s">
        <v>143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5" t="s">
        <v>86</v>
      </c>
      <c r="BK195" s="228">
        <f>ROUND(I195*H195,2)</f>
        <v>0</v>
      </c>
      <c r="BL195" s="15" t="s">
        <v>150</v>
      </c>
      <c r="BM195" s="227" t="s">
        <v>274</v>
      </c>
    </row>
    <row r="196" spans="1:47" s="2" customFormat="1" ht="12">
      <c r="A196" s="36"/>
      <c r="B196" s="37"/>
      <c r="C196" s="38"/>
      <c r="D196" s="229" t="s">
        <v>152</v>
      </c>
      <c r="E196" s="38"/>
      <c r="F196" s="230" t="s">
        <v>275</v>
      </c>
      <c r="G196" s="38"/>
      <c r="H196" s="38"/>
      <c r="I196" s="231"/>
      <c r="J196" s="38"/>
      <c r="K196" s="38"/>
      <c r="L196" s="42"/>
      <c r="M196" s="232"/>
      <c r="N196" s="233"/>
      <c r="O196" s="89"/>
      <c r="P196" s="89"/>
      <c r="Q196" s="89"/>
      <c r="R196" s="89"/>
      <c r="S196" s="89"/>
      <c r="T196" s="90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5" t="s">
        <v>152</v>
      </c>
      <c r="AU196" s="15" t="s">
        <v>88</v>
      </c>
    </row>
    <row r="197" spans="1:51" s="13" customFormat="1" ht="12">
      <c r="A197" s="13"/>
      <c r="B197" s="234"/>
      <c r="C197" s="235"/>
      <c r="D197" s="229" t="s">
        <v>154</v>
      </c>
      <c r="E197" s="236" t="s">
        <v>1</v>
      </c>
      <c r="F197" s="237" t="s">
        <v>150</v>
      </c>
      <c r="G197" s="235"/>
      <c r="H197" s="238">
        <v>4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154</v>
      </c>
      <c r="AU197" s="244" t="s">
        <v>88</v>
      </c>
      <c r="AV197" s="13" t="s">
        <v>88</v>
      </c>
      <c r="AW197" s="13" t="s">
        <v>34</v>
      </c>
      <c r="AX197" s="13" t="s">
        <v>86</v>
      </c>
      <c r="AY197" s="244" t="s">
        <v>143</v>
      </c>
    </row>
    <row r="198" spans="1:63" s="12" customFormat="1" ht="22.8" customHeight="1">
      <c r="A198" s="12"/>
      <c r="B198" s="200"/>
      <c r="C198" s="201"/>
      <c r="D198" s="202" t="s">
        <v>77</v>
      </c>
      <c r="E198" s="214" t="s">
        <v>276</v>
      </c>
      <c r="F198" s="214" t="s">
        <v>277</v>
      </c>
      <c r="G198" s="201"/>
      <c r="H198" s="201"/>
      <c r="I198" s="204"/>
      <c r="J198" s="215">
        <f>BK198</f>
        <v>0</v>
      </c>
      <c r="K198" s="201"/>
      <c r="L198" s="206"/>
      <c r="M198" s="207"/>
      <c r="N198" s="208"/>
      <c r="O198" s="208"/>
      <c r="P198" s="209">
        <f>SUM(P199:P200)</f>
        <v>0</v>
      </c>
      <c r="Q198" s="208"/>
      <c r="R198" s="209">
        <f>SUM(R199:R200)</f>
        <v>0</v>
      </c>
      <c r="S198" s="208"/>
      <c r="T198" s="210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1" t="s">
        <v>86</v>
      </c>
      <c r="AT198" s="212" t="s">
        <v>77</v>
      </c>
      <c r="AU198" s="212" t="s">
        <v>86</v>
      </c>
      <c r="AY198" s="211" t="s">
        <v>143</v>
      </c>
      <c r="BK198" s="213">
        <f>SUM(BK199:BK200)</f>
        <v>0</v>
      </c>
    </row>
    <row r="199" spans="1:65" s="2" customFormat="1" ht="24.15" customHeight="1">
      <c r="A199" s="36"/>
      <c r="B199" s="37"/>
      <c r="C199" s="216" t="s">
        <v>278</v>
      </c>
      <c r="D199" s="216" t="s">
        <v>145</v>
      </c>
      <c r="E199" s="217" t="s">
        <v>279</v>
      </c>
      <c r="F199" s="218" t="s">
        <v>280</v>
      </c>
      <c r="G199" s="219" t="s">
        <v>213</v>
      </c>
      <c r="H199" s="220">
        <v>27.459</v>
      </c>
      <c r="I199" s="221"/>
      <c r="J199" s="222">
        <f>ROUND(I199*H199,2)</f>
        <v>0</v>
      </c>
      <c r="K199" s="218" t="s">
        <v>149</v>
      </c>
      <c r="L199" s="42"/>
      <c r="M199" s="223" t="s">
        <v>1</v>
      </c>
      <c r="N199" s="224" t="s">
        <v>43</v>
      </c>
      <c r="O199" s="89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7" t="s">
        <v>150</v>
      </c>
      <c r="AT199" s="227" t="s">
        <v>145</v>
      </c>
      <c r="AU199" s="227" t="s">
        <v>88</v>
      </c>
      <c r="AY199" s="15" t="s">
        <v>143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5" t="s">
        <v>86</v>
      </c>
      <c r="BK199" s="228">
        <f>ROUND(I199*H199,2)</f>
        <v>0</v>
      </c>
      <c r="BL199" s="15" t="s">
        <v>150</v>
      </c>
      <c r="BM199" s="227" t="s">
        <v>281</v>
      </c>
    </row>
    <row r="200" spans="1:47" s="2" customFormat="1" ht="12">
      <c r="A200" s="36"/>
      <c r="B200" s="37"/>
      <c r="C200" s="38"/>
      <c r="D200" s="229" t="s">
        <v>152</v>
      </c>
      <c r="E200" s="38"/>
      <c r="F200" s="230" t="s">
        <v>282</v>
      </c>
      <c r="G200" s="38"/>
      <c r="H200" s="38"/>
      <c r="I200" s="231"/>
      <c r="J200" s="38"/>
      <c r="K200" s="38"/>
      <c r="L200" s="42"/>
      <c r="M200" s="255"/>
      <c r="N200" s="256"/>
      <c r="O200" s="257"/>
      <c r="P200" s="257"/>
      <c r="Q200" s="257"/>
      <c r="R200" s="257"/>
      <c r="S200" s="257"/>
      <c r="T200" s="258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5" t="s">
        <v>152</v>
      </c>
      <c r="AU200" s="15" t="s">
        <v>88</v>
      </c>
    </row>
    <row r="201" spans="1:31" s="2" customFormat="1" ht="6.95" customHeight="1">
      <c r="A201" s="36"/>
      <c r="B201" s="64"/>
      <c r="C201" s="65"/>
      <c r="D201" s="65"/>
      <c r="E201" s="65"/>
      <c r="F201" s="65"/>
      <c r="G201" s="65"/>
      <c r="H201" s="65"/>
      <c r="I201" s="65"/>
      <c r="J201" s="65"/>
      <c r="K201" s="65"/>
      <c r="L201" s="42"/>
      <c r="M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</row>
  </sheetData>
  <sheetProtection password="CC35" sheet="1" objects="1" scenarios="1" formatColumns="0" formatRows="0" autoFilter="0"/>
  <autoFilter ref="C120:K20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91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283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24. 10. 2023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ROUND((SUM(BE121:BE188)),2)</f>
        <v>0</v>
      </c>
      <c r="G33" s="36"/>
      <c r="H33" s="36"/>
      <c r="I33" s="153">
        <v>0.21</v>
      </c>
      <c r="J33" s="152">
        <f>ROUND(((SUM(BE121:BE188))*I33),2)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ROUND((SUM(BF121:BF188)),2)</f>
        <v>0</v>
      </c>
      <c r="G34" s="36"/>
      <c r="H34" s="36"/>
      <c r="I34" s="153">
        <v>0.15</v>
      </c>
      <c r="J34" s="152">
        <f>ROUND(((SUM(BF121:BF188))*I34),2)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ROUND((SUM(BG121:BG188)),2)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ROUND((SUM(BH121:BH188)),2)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ROUND((SUM(BI121:BI188)),2)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02 - Havelská - Štolmíř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24. 10. 2023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123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124</v>
      </c>
      <c r="E98" s="186"/>
      <c r="F98" s="186"/>
      <c r="G98" s="186"/>
      <c r="H98" s="186"/>
      <c r="I98" s="186"/>
      <c r="J98" s="187">
        <f>J123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125</v>
      </c>
      <c r="E99" s="186"/>
      <c r="F99" s="186"/>
      <c r="G99" s="186"/>
      <c r="H99" s="186"/>
      <c r="I99" s="186"/>
      <c r="J99" s="187">
        <f>J164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126</v>
      </c>
      <c r="E100" s="186"/>
      <c r="F100" s="186"/>
      <c r="G100" s="186"/>
      <c r="H100" s="186"/>
      <c r="I100" s="186"/>
      <c r="J100" s="187">
        <f>J175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127</v>
      </c>
      <c r="E101" s="186"/>
      <c r="F101" s="186"/>
      <c r="G101" s="186"/>
      <c r="H101" s="186"/>
      <c r="I101" s="186"/>
      <c r="J101" s="187">
        <f>J186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128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2" t="str">
        <f>E7</f>
        <v>Polopodzemní kontejnery - Český Brod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SO 02 - Havelská - Štolmíř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Český Brod</v>
      </c>
      <c r="G115" s="38"/>
      <c r="H115" s="38"/>
      <c r="I115" s="30" t="s">
        <v>22</v>
      </c>
      <c r="J115" s="77" t="str">
        <f>IF(J12="","",J12)</f>
        <v>24. 10. 2023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40.05" customHeight="1">
      <c r="A117" s="36"/>
      <c r="B117" s="37"/>
      <c r="C117" s="30" t="s">
        <v>24</v>
      </c>
      <c r="D117" s="38"/>
      <c r="E117" s="38"/>
      <c r="F117" s="25" t="str">
        <f>E15</f>
        <v xml:space="preserve">Město Český Brod, Náměstí Husovo 70, 282 01 Český </v>
      </c>
      <c r="G117" s="38"/>
      <c r="H117" s="38"/>
      <c r="I117" s="30" t="s">
        <v>31</v>
      </c>
      <c r="J117" s="34" t="str">
        <f>E21</f>
        <v>LNConsult s.r.o., U hřiště 250, 250 83 Škvorec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29</v>
      </c>
      <c r="D118" s="38"/>
      <c r="E118" s="38"/>
      <c r="F118" s="25" t="str">
        <f>IF(E18="","",E18)</f>
        <v>Vyplň údaj</v>
      </c>
      <c r="G118" s="38"/>
      <c r="H118" s="38"/>
      <c r="I118" s="30" t="s">
        <v>35</v>
      </c>
      <c r="J118" s="34" t="str">
        <f>E24</f>
        <v xml:space="preserve"> 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89"/>
      <c r="B120" s="190"/>
      <c r="C120" s="191" t="s">
        <v>129</v>
      </c>
      <c r="D120" s="192" t="s">
        <v>63</v>
      </c>
      <c r="E120" s="192" t="s">
        <v>59</v>
      </c>
      <c r="F120" s="192" t="s">
        <v>60</v>
      </c>
      <c r="G120" s="192" t="s">
        <v>130</v>
      </c>
      <c r="H120" s="192" t="s">
        <v>131</v>
      </c>
      <c r="I120" s="192" t="s">
        <v>132</v>
      </c>
      <c r="J120" s="192" t="s">
        <v>120</v>
      </c>
      <c r="K120" s="193" t="s">
        <v>133</v>
      </c>
      <c r="L120" s="194"/>
      <c r="M120" s="98" t="s">
        <v>1</v>
      </c>
      <c r="N120" s="99" t="s">
        <v>42</v>
      </c>
      <c r="O120" s="99" t="s">
        <v>134</v>
      </c>
      <c r="P120" s="99" t="s">
        <v>135</v>
      </c>
      <c r="Q120" s="99" t="s">
        <v>136</v>
      </c>
      <c r="R120" s="99" t="s">
        <v>137</v>
      </c>
      <c r="S120" s="99" t="s">
        <v>138</v>
      </c>
      <c r="T120" s="100" t="s">
        <v>139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pans="1:63" s="2" customFormat="1" ht="22.8" customHeight="1">
      <c r="A121" s="36"/>
      <c r="B121" s="37"/>
      <c r="C121" s="105" t="s">
        <v>140</v>
      </c>
      <c r="D121" s="38"/>
      <c r="E121" s="38"/>
      <c r="F121" s="38"/>
      <c r="G121" s="38"/>
      <c r="H121" s="38"/>
      <c r="I121" s="38"/>
      <c r="J121" s="195">
        <f>BK121</f>
        <v>0</v>
      </c>
      <c r="K121" s="38"/>
      <c r="L121" s="42"/>
      <c r="M121" s="101"/>
      <c r="N121" s="196"/>
      <c r="O121" s="102"/>
      <c r="P121" s="197">
        <f>P122</f>
        <v>0</v>
      </c>
      <c r="Q121" s="102"/>
      <c r="R121" s="197">
        <f>R122</f>
        <v>23.617988439999998</v>
      </c>
      <c r="S121" s="102"/>
      <c r="T121" s="198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77</v>
      </c>
      <c r="AU121" s="15" t="s">
        <v>122</v>
      </c>
      <c r="BK121" s="199">
        <f>BK122</f>
        <v>0</v>
      </c>
    </row>
    <row r="122" spans="1:63" s="12" customFormat="1" ht="25.9" customHeight="1">
      <c r="A122" s="12"/>
      <c r="B122" s="200"/>
      <c r="C122" s="201"/>
      <c r="D122" s="202" t="s">
        <v>77</v>
      </c>
      <c r="E122" s="203" t="s">
        <v>141</v>
      </c>
      <c r="F122" s="203" t="s">
        <v>142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P123+P164+P175+P186</f>
        <v>0</v>
      </c>
      <c r="Q122" s="208"/>
      <c r="R122" s="209">
        <f>R123+R164+R175+R186</f>
        <v>23.617988439999998</v>
      </c>
      <c r="S122" s="208"/>
      <c r="T122" s="210">
        <f>T123+T164+T175+T186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86</v>
      </c>
      <c r="AT122" s="212" t="s">
        <v>77</v>
      </c>
      <c r="AU122" s="212" t="s">
        <v>78</v>
      </c>
      <c r="AY122" s="211" t="s">
        <v>143</v>
      </c>
      <c r="BK122" s="213">
        <f>BK123+BK164+BK175+BK186</f>
        <v>0</v>
      </c>
    </row>
    <row r="123" spans="1:63" s="12" customFormat="1" ht="22.8" customHeight="1">
      <c r="A123" s="12"/>
      <c r="B123" s="200"/>
      <c r="C123" s="201"/>
      <c r="D123" s="202" t="s">
        <v>77</v>
      </c>
      <c r="E123" s="214" t="s">
        <v>86</v>
      </c>
      <c r="F123" s="214" t="s">
        <v>144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SUM(P124:P163)</f>
        <v>0</v>
      </c>
      <c r="Q123" s="208"/>
      <c r="R123" s="209">
        <f>SUM(R124:R163)</f>
        <v>0.00048</v>
      </c>
      <c r="S123" s="208"/>
      <c r="T123" s="210">
        <f>SUM(T124:T163)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77</v>
      </c>
      <c r="AU123" s="212" t="s">
        <v>86</v>
      </c>
      <c r="AY123" s="211" t="s">
        <v>143</v>
      </c>
      <c r="BK123" s="213">
        <f>SUM(BK124:BK163)</f>
        <v>0</v>
      </c>
    </row>
    <row r="124" spans="1:65" s="2" customFormat="1" ht="24.15" customHeight="1">
      <c r="A124" s="36"/>
      <c r="B124" s="37"/>
      <c r="C124" s="216" t="s">
        <v>86</v>
      </c>
      <c r="D124" s="216" t="s">
        <v>145</v>
      </c>
      <c r="E124" s="217" t="s">
        <v>170</v>
      </c>
      <c r="F124" s="218" t="s">
        <v>171</v>
      </c>
      <c r="G124" s="219" t="s">
        <v>172</v>
      </c>
      <c r="H124" s="220">
        <v>24</v>
      </c>
      <c r="I124" s="221"/>
      <c r="J124" s="222">
        <f>ROUND(I124*H124,2)</f>
        <v>0</v>
      </c>
      <c r="K124" s="218" t="s">
        <v>149</v>
      </c>
      <c r="L124" s="42"/>
      <c r="M124" s="223" t="s">
        <v>1</v>
      </c>
      <c r="N124" s="224" t="s">
        <v>43</v>
      </c>
      <c r="O124" s="8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7" t="s">
        <v>150</v>
      </c>
      <c r="AT124" s="227" t="s">
        <v>145</v>
      </c>
      <c r="AU124" s="227" t="s">
        <v>88</v>
      </c>
      <c r="AY124" s="15" t="s">
        <v>143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5" t="s">
        <v>86</v>
      </c>
      <c r="BK124" s="228">
        <f>ROUND(I124*H124,2)</f>
        <v>0</v>
      </c>
      <c r="BL124" s="15" t="s">
        <v>150</v>
      </c>
      <c r="BM124" s="227" t="s">
        <v>284</v>
      </c>
    </row>
    <row r="125" spans="1:47" s="2" customFormat="1" ht="12">
      <c r="A125" s="36"/>
      <c r="B125" s="37"/>
      <c r="C125" s="38"/>
      <c r="D125" s="229" t="s">
        <v>152</v>
      </c>
      <c r="E125" s="38"/>
      <c r="F125" s="230" t="s">
        <v>174</v>
      </c>
      <c r="G125" s="38"/>
      <c r="H125" s="38"/>
      <c r="I125" s="231"/>
      <c r="J125" s="38"/>
      <c r="K125" s="38"/>
      <c r="L125" s="42"/>
      <c r="M125" s="232"/>
      <c r="N125" s="233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152</v>
      </c>
      <c r="AU125" s="15" t="s">
        <v>88</v>
      </c>
    </row>
    <row r="126" spans="1:51" s="13" customFormat="1" ht="12">
      <c r="A126" s="13"/>
      <c r="B126" s="234"/>
      <c r="C126" s="235"/>
      <c r="D126" s="229" t="s">
        <v>154</v>
      </c>
      <c r="E126" s="236" t="s">
        <v>1</v>
      </c>
      <c r="F126" s="237" t="s">
        <v>285</v>
      </c>
      <c r="G126" s="235"/>
      <c r="H126" s="238">
        <v>24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154</v>
      </c>
      <c r="AU126" s="244" t="s">
        <v>88</v>
      </c>
      <c r="AV126" s="13" t="s">
        <v>88</v>
      </c>
      <c r="AW126" s="13" t="s">
        <v>34</v>
      </c>
      <c r="AX126" s="13" t="s">
        <v>86</v>
      </c>
      <c r="AY126" s="244" t="s">
        <v>143</v>
      </c>
    </row>
    <row r="127" spans="1:65" s="2" customFormat="1" ht="24.15" customHeight="1">
      <c r="A127" s="36"/>
      <c r="B127" s="37"/>
      <c r="C127" s="216" t="s">
        <v>88</v>
      </c>
      <c r="D127" s="216" t="s">
        <v>145</v>
      </c>
      <c r="E127" s="217" t="s">
        <v>177</v>
      </c>
      <c r="F127" s="218" t="s">
        <v>178</v>
      </c>
      <c r="G127" s="219" t="s">
        <v>179</v>
      </c>
      <c r="H127" s="220">
        <v>1.5</v>
      </c>
      <c r="I127" s="221"/>
      <c r="J127" s="222">
        <f>ROUND(I127*H127,2)</f>
        <v>0</v>
      </c>
      <c r="K127" s="218" t="s">
        <v>149</v>
      </c>
      <c r="L127" s="42"/>
      <c r="M127" s="223" t="s">
        <v>1</v>
      </c>
      <c r="N127" s="224" t="s">
        <v>43</v>
      </c>
      <c r="O127" s="8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150</v>
      </c>
      <c r="AT127" s="227" t="s">
        <v>145</v>
      </c>
      <c r="AU127" s="227" t="s">
        <v>88</v>
      </c>
      <c r="AY127" s="15" t="s">
        <v>143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86</v>
      </c>
      <c r="BK127" s="228">
        <f>ROUND(I127*H127,2)</f>
        <v>0</v>
      </c>
      <c r="BL127" s="15" t="s">
        <v>150</v>
      </c>
      <c r="BM127" s="227" t="s">
        <v>286</v>
      </c>
    </row>
    <row r="128" spans="1:47" s="2" customFormat="1" ht="12">
      <c r="A128" s="36"/>
      <c r="B128" s="37"/>
      <c r="C128" s="38"/>
      <c r="D128" s="229" t="s">
        <v>152</v>
      </c>
      <c r="E128" s="38"/>
      <c r="F128" s="230" t="s">
        <v>181</v>
      </c>
      <c r="G128" s="38"/>
      <c r="H128" s="38"/>
      <c r="I128" s="231"/>
      <c r="J128" s="38"/>
      <c r="K128" s="38"/>
      <c r="L128" s="42"/>
      <c r="M128" s="232"/>
      <c r="N128" s="233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152</v>
      </c>
      <c r="AU128" s="15" t="s">
        <v>88</v>
      </c>
    </row>
    <row r="129" spans="1:51" s="13" customFormat="1" ht="12">
      <c r="A129" s="13"/>
      <c r="B129" s="234"/>
      <c r="C129" s="235"/>
      <c r="D129" s="229" t="s">
        <v>154</v>
      </c>
      <c r="E129" s="236" t="s">
        <v>1</v>
      </c>
      <c r="F129" s="237" t="s">
        <v>182</v>
      </c>
      <c r="G129" s="235"/>
      <c r="H129" s="238">
        <v>1.5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154</v>
      </c>
      <c r="AU129" s="244" t="s">
        <v>88</v>
      </c>
      <c r="AV129" s="13" t="s">
        <v>88</v>
      </c>
      <c r="AW129" s="13" t="s">
        <v>34</v>
      </c>
      <c r="AX129" s="13" t="s">
        <v>86</v>
      </c>
      <c r="AY129" s="244" t="s">
        <v>143</v>
      </c>
    </row>
    <row r="130" spans="1:65" s="2" customFormat="1" ht="33" customHeight="1">
      <c r="A130" s="36"/>
      <c r="B130" s="37"/>
      <c r="C130" s="216" t="s">
        <v>160</v>
      </c>
      <c r="D130" s="216" t="s">
        <v>145</v>
      </c>
      <c r="E130" s="217" t="s">
        <v>184</v>
      </c>
      <c r="F130" s="218" t="s">
        <v>185</v>
      </c>
      <c r="G130" s="219" t="s">
        <v>179</v>
      </c>
      <c r="H130" s="220">
        <v>17.741</v>
      </c>
      <c r="I130" s="221"/>
      <c r="J130" s="222">
        <f>ROUND(I130*H130,2)</f>
        <v>0</v>
      </c>
      <c r="K130" s="218" t="s">
        <v>149</v>
      </c>
      <c r="L130" s="42"/>
      <c r="M130" s="223" t="s">
        <v>1</v>
      </c>
      <c r="N130" s="224" t="s">
        <v>43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150</v>
      </c>
      <c r="AT130" s="227" t="s">
        <v>145</v>
      </c>
      <c r="AU130" s="227" t="s">
        <v>88</v>
      </c>
      <c r="AY130" s="15" t="s">
        <v>143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86</v>
      </c>
      <c r="BK130" s="228">
        <f>ROUND(I130*H130,2)</f>
        <v>0</v>
      </c>
      <c r="BL130" s="15" t="s">
        <v>150</v>
      </c>
      <c r="BM130" s="227" t="s">
        <v>287</v>
      </c>
    </row>
    <row r="131" spans="1:47" s="2" customFormat="1" ht="12">
      <c r="A131" s="36"/>
      <c r="B131" s="37"/>
      <c r="C131" s="38"/>
      <c r="D131" s="229" t="s">
        <v>152</v>
      </c>
      <c r="E131" s="38"/>
      <c r="F131" s="230" t="s">
        <v>187</v>
      </c>
      <c r="G131" s="38"/>
      <c r="H131" s="38"/>
      <c r="I131" s="231"/>
      <c r="J131" s="38"/>
      <c r="K131" s="38"/>
      <c r="L131" s="42"/>
      <c r="M131" s="232"/>
      <c r="N131" s="233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152</v>
      </c>
      <c r="AU131" s="15" t="s">
        <v>88</v>
      </c>
    </row>
    <row r="132" spans="1:51" s="13" customFormat="1" ht="12">
      <c r="A132" s="13"/>
      <c r="B132" s="234"/>
      <c r="C132" s="235"/>
      <c r="D132" s="229" t="s">
        <v>154</v>
      </c>
      <c r="E132" s="236" t="s">
        <v>1</v>
      </c>
      <c r="F132" s="237" t="s">
        <v>288</v>
      </c>
      <c r="G132" s="235"/>
      <c r="H132" s="238">
        <v>17.741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154</v>
      </c>
      <c r="AU132" s="244" t="s">
        <v>88</v>
      </c>
      <c r="AV132" s="13" t="s">
        <v>88</v>
      </c>
      <c r="AW132" s="13" t="s">
        <v>34</v>
      </c>
      <c r="AX132" s="13" t="s">
        <v>86</v>
      </c>
      <c r="AY132" s="244" t="s">
        <v>143</v>
      </c>
    </row>
    <row r="133" spans="1:65" s="2" customFormat="1" ht="37.8" customHeight="1">
      <c r="A133" s="36"/>
      <c r="B133" s="37"/>
      <c r="C133" s="216" t="s">
        <v>150</v>
      </c>
      <c r="D133" s="216" t="s">
        <v>145</v>
      </c>
      <c r="E133" s="217" t="s">
        <v>195</v>
      </c>
      <c r="F133" s="218" t="s">
        <v>196</v>
      </c>
      <c r="G133" s="219" t="s">
        <v>179</v>
      </c>
      <c r="H133" s="220">
        <v>17.741</v>
      </c>
      <c r="I133" s="221"/>
      <c r="J133" s="222">
        <f>ROUND(I133*H133,2)</f>
        <v>0</v>
      </c>
      <c r="K133" s="218" t="s">
        <v>149</v>
      </c>
      <c r="L133" s="42"/>
      <c r="M133" s="223" t="s">
        <v>1</v>
      </c>
      <c r="N133" s="224" t="s">
        <v>43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150</v>
      </c>
      <c r="AT133" s="227" t="s">
        <v>145</v>
      </c>
      <c r="AU133" s="227" t="s">
        <v>88</v>
      </c>
      <c r="AY133" s="15" t="s">
        <v>143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86</v>
      </c>
      <c r="BK133" s="228">
        <f>ROUND(I133*H133,2)</f>
        <v>0</v>
      </c>
      <c r="BL133" s="15" t="s">
        <v>150</v>
      </c>
      <c r="BM133" s="227" t="s">
        <v>289</v>
      </c>
    </row>
    <row r="134" spans="1:47" s="2" customFormat="1" ht="12">
      <c r="A134" s="36"/>
      <c r="B134" s="37"/>
      <c r="C134" s="38"/>
      <c r="D134" s="229" t="s">
        <v>152</v>
      </c>
      <c r="E134" s="38"/>
      <c r="F134" s="230" t="s">
        <v>198</v>
      </c>
      <c r="G134" s="38"/>
      <c r="H134" s="38"/>
      <c r="I134" s="231"/>
      <c r="J134" s="38"/>
      <c r="K134" s="38"/>
      <c r="L134" s="42"/>
      <c r="M134" s="232"/>
      <c r="N134" s="233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152</v>
      </c>
      <c r="AU134" s="15" t="s">
        <v>88</v>
      </c>
    </row>
    <row r="135" spans="1:51" s="13" customFormat="1" ht="12">
      <c r="A135" s="13"/>
      <c r="B135" s="234"/>
      <c r="C135" s="235"/>
      <c r="D135" s="229" t="s">
        <v>154</v>
      </c>
      <c r="E135" s="236" t="s">
        <v>1</v>
      </c>
      <c r="F135" s="237" t="s">
        <v>288</v>
      </c>
      <c r="G135" s="235"/>
      <c r="H135" s="238">
        <v>17.741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154</v>
      </c>
      <c r="AU135" s="244" t="s">
        <v>88</v>
      </c>
      <c r="AV135" s="13" t="s">
        <v>88</v>
      </c>
      <c r="AW135" s="13" t="s">
        <v>34</v>
      </c>
      <c r="AX135" s="13" t="s">
        <v>86</v>
      </c>
      <c r="AY135" s="244" t="s">
        <v>143</v>
      </c>
    </row>
    <row r="136" spans="1:65" s="2" customFormat="1" ht="37.8" customHeight="1">
      <c r="A136" s="36"/>
      <c r="B136" s="37"/>
      <c r="C136" s="216" t="s">
        <v>169</v>
      </c>
      <c r="D136" s="216" t="s">
        <v>145</v>
      </c>
      <c r="E136" s="217" t="s">
        <v>200</v>
      </c>
      <c r="F136" s="218" t="s">
        <v>201</v>
      </c>
      <c r="G136" s="219" t="s">
        <v>179</v>
      </c>
      <c r="H136" s="220">
        <v>177.408</v>
      </c>
      <c r="I136" s="221"/>
      <c r="J136" s="222">
        <f>ROUND(I136*H136,2)</f>
        <v>0</v>
      </c>
      <c r="K136" s="218" t="s">
        <v>149</v>
      </c>
      <c r="L136" s="42"/>
      <c r="M136" s="223" t="s">
        <v>1</v>
      </c>
      <c r="N136" s="224" t="s">
        <v>43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150</v>
      </c>
      <c r="AT136" s="227" t="s">
        <v>145</v>
      </c>
      <c r="AU136" s="227" t="s">
        <v>88</v>
      </c>
      <c r="AY136" s="15" t="s">
        <v>143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86</v>
      </c>
      <c r="BK136" s="228">
        <f>ROUND(I136*H136,2)</f>
        <v>0</v>
      </c>
      <c r="BL136" s="15" t="s">
        <v>150</v>
      </c>
      <c r="BM136" s="227" t="s">
        <v>290</v>
      </c>
    </row>
    <row r="137" spans="1:47" s="2" customFormat="1" ht="12">
      <c r="A137" s="36"/>
      <c r="B137" s="37"/>
      <c r="C137" s="38"/>
      <c r="D137" s="229" t="s">
        <v>152</v>
      </c>
      <c r="E137" s="38"/>
      <c r="F137" s="230" t="s">
        <v>203</v>
      </c>
      <c r="G137" s="38"/>
      <c r="H137" s="38"/>
      <c r="I137" s="231"/>
      <c r="J137" s="38"/>
      <c r="K137" s="38"/>
      <c r="L137" s="42"/>
      <c r="M137" s="232"/>
      <c r="N137" s="233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152</v>
      </c>
      <c r="AU137" s="15" t="s">
        <v>88</v>
      </c>
    </row>
    <row r="138" spans="1:51" s="13" customFormat="1" ht="12">
      <c r="A138" s="13"/>
      <c r="B138" s="234"/>
      <c r="C138" s="235"/>
      <c r="D138" s="229" t="s">
        <v>154</v>
      </c>
      <c r="E138" s="236" t="s">
        <v>1</v>
      </c>
      <c r="F138" s="237" t="s">
        <v>291</v>
      </c>
      <c r="G138" s="235"/>
      <c r="H138" s="238">
        <v>177.408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154</v>
      </c>
      <c r="AU138" s="244" t="s">
        <v>88</v>
      </c>
      <c r="AV138" s="13" t="s">
        <v>88</v>
      </c>
      <c r="AW138" s="13" t="s">
        <v>34</v>
      </c>
      <c r="AX138" s="13" t="s">
        <v>86</v>
      </c>
      <c r="AY138" s="244" t="s">
        <v>143</v>
      </c>
    </row>
    <row r="139" spans="1:65" s="2" customFormat="1" ht="24.15" customHeight="1">
      <c r="A139" s="36"/>
      <c r="B139" s="37"/>
      <c r="C139" s="216" t="s">
        <v>176</v>
      </c>
      <c r="D139" s="216" t="s">
        <v>145</v>
      </c>
      <c r="E139" s="217" t="s">
        <v>190</v>
      </c>
      <c r="F139" s="218" t="s">
        <v>191</v>
      </c>
      <c r="G139" s="219" t="s">
        <v>179</v>
      </c>
      <c r="H139" s="220">
        <v>17.741</v>
      </c>
      <c r="I139" s="221"/>
      <c r="J139" s="222">
        <f>ROUND(I139*H139,2)</f>
        <v>0</v>
      </c>
      <c r="K139" s="218" t="s">
        <v>149</v>
      </c>
      <c r="L139" s="42"/>
      <c r="M139" s="223" t="s">
        <v>1</v>
      </c>
      <c r="N139" s="224" t="s">
        <v>43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150</v>
      </c>
      <c r="AT139" s="227" t="s">
        <v>145</v>
      </c>
      <c r="AU139" s="227" t="s">
        <v>88</v>
      </c>
      <c r="AY139" s="15" t="s">
        <v>143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86</v>
      </c>
      <c r="BK139" s="228">
        <f>ROUND(I139*H139,2)</f>
        <v>0</v>
      </c>
      <c r="BL139" s="15" t="s">
        <v>150</v>
      </c>
      <c r="BM139" s="227" t="s">
        <v>292</v>
      </c>
    </row>
    <row r="140" spans="1:47" s="2" customFormat="1" ht="12">
      <c r="A140" s="36"/>
      <c r="B140" s="37"/>
      <c r="C140" s="38"/>
      <c r="D140" s="229" t="s">
        <v>152</v>
      </c>
      <c r="E140" s="38"/>
      <c r="F140" s="230" t="s">
        <v>193</v>
      </c>
      <c r="G140" s="38"/>
      <c r="H140" s="38"/>
      <c r="I140" s="231"/>
      <c r="J140" s="38"/>
      <c r="K140" s="38"/>
      <c r="L140" s="42"/>
      <c r="M140" s="232"/>
      <c r="N140" s="233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152</v>
      </c>
      <c r="AU140" s="15" t="s">
        <v>88</v>
      </c>
    </row>
    <row r="141" spans="1:51" s="13" customFormat="1" ht="12">
      <c r="A141" s="13"/>
      <c r="B141" s="234"/>
      <c r="C141" s="235"/>
      <c r="D141" s="229" t="s">
        <v>154</v>
      </c>
      <c r="E141" s="236" t="s">
        <v>1</v>
      </c>
      <c r="F141" s="237" t="s">
        <v>288</v>
      </c>
      <c r="G141" s="235"/>
      <c r="H141" s="238">
        <v>17.741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154</v>
      </c>
      <c r="AU141" s="244" t="s">
        <v>88</v>
      </c>
      <c r="AV141" s="13" t="s">
        <v>88</v>
      </c>
      <c r="AW141" s="13" t="s">
        <v>34</v>
      </c>
      <c r="AX141" s="13" t="s">
        <v>86</v>
      </c>
      <c r="AY141" s="244" t="s">
        <v>143</v>
      </c>
    </row>
    <row r="142" spans="1:65" s="2" customFormat="1" ht="24.15" customHeight="1">
      <c r="A142" s="36"/>
      <c r="B142" s="37"/>
      <c r="C142" s="216" t="s">
        <v>183</v>
      </c>
      <c r="D142" s="216" t="s">
        <v>145</v>
      </c>
      <c r="E142" s="217" t="s">
        <v>206</v>
      </c>
      <c r="F142" s="218" t="s">
        <v>207</v>
      </c>
      <c r="G142" s="219" t="s">
        <v>179</v>
      </c>
      <c r="H142" s="220">
        <v>17.741</v>
      </c>
      <c r="I142" s="221"/>
      <c r="J142" s="222">
        <f>ROUND(I142*H142,2)</f>
        <v>0</v>
      </c>
      <c r="K142" s="218" t="s">
        <v>149</v>
      </c>
      <c r="L142" s="42"/>
      <c r="M142" s="223" t="s">
        <v>1</v>
      </c>
      <c r="N142" s="224" t="s">
        <v>43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150</v>
      </c>
      <c r="AT142" s="227" t="s">
        <v>145</v>
      </c>
      <c r="AU142" s="227" t="s">
        <v>88</v>
      </c>
      <c r="AY142" s="15" t="s">
        <v>143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86</v>
      </c>
      <c r="BK142" s="228">
        <f>ROUND(I142*H142,2)</f>
        <v>0</v>
      </c>
      <c r="BL142" s="15" t="s">
        <v>150</v>
      </c>
      <c r="BM142" s="227" t="s">
        <v>293</v>
      </c>
    </row>
    <row r="143" spans="1:47" s="2" customFormat="1" ht="12">
      <c r="A143" s="36"/>
      <c r="B143" s="37"/>
      <c r="C143" s="38"/>
      <c r="D143" s="229" t="s">
        <v>152</v>
      </c>
      <c r="E143" s="38"/>
      <c r="F143" s="230" t="s">
        <v>209</v>
      </c>
      <c r="G143" s="38"/>
      <c r="H143" s="38"/>
      <c r="I143" s="231"/>
      <c r="J143" s="38"/>
      <c r="K143" s="38"/>
      <c r="L143" s="42"/>
      <c r="M143" s="232"/>
      <c r="N143" s="233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152</v>
      </c>
      <c r="AU143" s="15" t="s">
        <v>88</v>
      </c>
    </row>
    <row r="144" spans="1:51" s="13" customFormat="1" ht="12">
      <c r="A144" s="13"/>
      <c r="B144" s="234"/>
      <c r="C144" s="235"/>
      <c r="D144" s="229" t="s">
        <v>154</v>
      </c>
      <c r="E144" s="236" t="s">
        <v>1</v>
      </c>
      <c r="F144" s="237" t="s">
        <v>288</v>
      </c>
      <c r="G144" s="235"/>
      <c r="H144" s="238">
        <v>17.741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154</v>
      </c>
      <c r="AU144" s="244" t="s">
        <v>88</v>
      </c>
      <c r="AV144" s="13" t="s">
        <v>88</v>
      </c>
      <c r="AW144" s="13" t="s">
        <v>34</v>
      </c>
      <c r="AX144" s="13" t="s">
        <v>86</v>
      </c>
      <c r="AY144" s="244" t="s">
        <v>143</v>
      </c>
    </row>
    <row r="145" spans="1:65" s="2" customFormat="1" ht="24.15" customHeight="1">
      <c r="A145" s="36"/>
      <c r="B145" s="37"/>
      <c r="C145" s="216" t="s">
        <v>189</v>
      </c>
      <c r="D145" s="216" t="s">
        <v>145</v>
      </c>
      <c r="E145" s="217" t="s">
        <v>211</v>
      </c>
      <c r="F145" s="218" t="s">
        <v>212</v>
      </c>
      <c r="G145" s="219" t="s">
        <v>213</v>
      </c>
      <c r="H145" s="220">
        <v>31.933</v>
      </c>
      <c r="I145" s="221"/>
      <c r="J145" s="222">
        <f>ROUND(I145*H145,2)</f>
        <v>0</v>
      </c>
      <c r="K145" s="218" t="s">
        <v>149</v>
      </c>
      <c r="L145" s="42"/>
      <c r="M145" s="223" t="s">
        <v>1</v>
      </c>
      <c r="N145" s="224" t="s">
        <v>43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150</v>
      </c>
      <c r="AT145" s="227" t="s">
        <v>145</v>
      </c>
      <c r="AU145" s="227" t="s">
        <v>88</v>
      </c>
      <c r="AY145" s="15" t="s">
        <v>143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86</v>
      </c>
      <c r="BK145" s="228">
        <f>ROUND(I145*H145,2)</f>
        <v>0</v>
      </c>
      <c r="BL145" s="15" t="s">
        <v>150</v>
      </c>
      <c r="BM145" s="227" t="s">
        <v>294</v>
      </c>
    </row>
    <row r="146" spans="1:47" s="2" customFormat="1" ht="12">
      <c r="A146" s="36"/>
      <c r="B146" s="37"/>
      <c r="C146" s="38"/>
      <c r="D146" s="229" t="s">
        <v>152</v>
      </c>
      <c r="E146" s="38"/>
      <c r="F146" s="230" t="s">
        <v>215</v>
      </c>
      <c r="G146" s="38"/>
      <c r="H146" s="38"/>
      <c r="I146" s="231"/>
      <c r="J146" s="38"/>
      <c r="K146" s="38"/>
      <c r="L146" s="42"/>
      <c r="M146" s="232"/>
      <c r="N146" s="233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152</v>
      </c>
      <c r="AU146" s="15" t="s">
        <v>88</v>
      </c>
    </row>
    <row r="147" spans="1:51" s="13" customFormat="1" ht="12">
      <c r="A147" s="13"/>
      <c r="B147" s="234"/>
      <c r="C147" s="235"/>
      <c r="D147" s="229" t="s">
        <v>154</v>
      </c>
      <c r="E147" s="236" t="s">
        <v>1</v>
      </c>
      <c r="F147" s="237" t="s">
        <v>295</v>
      </c>
      <c r="G147" s="235"/>
      <c r="H147" s="238">
        <v>31.933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154</v>
      </c>
      <c r="AU147" s="244" t="s">
        <v>88</v>
      </c>
      <c r="AV147" s="13" t="s">
        <v>88</v>
      </c>
      <c r="AW147" s="13" t="s">
        <v>34</v>
      </c>
      <c r="AX147" s="13" t="s">
        <v>86</v>
      </c>
      <c r="AY147" s="244" t="s">
        <v>143</v>
      </c>
    </row>
    <row r="148" spans="1:65" s="2" customFormat="1" ht="24.15" customHeight="1">
      <c r="A148" s="36"/>
      <c r="B148" s="37"/>
      <c r="C148" s="216" t="s">
        <v>194</v>
      </c>
      <c r="D148" s="216" t="s">
        <v>145</v>
      </c>
      <c r="E148" s="217" t="s">
        <v>218</v>
      </c>
      <c r="F148" s="218" t="s">
        <v>219</v>
      </c>
      <c r="G148" s="219" t="s">
        <v>172</v>
      </c>
      <c r="H148" s="220">
        <v>24</v>
      </c>
      <c r="I148" s="221"/>
      <c r="J148" s="222">
        <f>ROUND(I148*H148,2)</f>
        <v>0</v>
      </c>
      <c r="K148" s="218" t="s">
        <v>149</v>
      </c>
      <c r="L148" s="42"/>
      <c r="M148" s="223" t="s">
        <v>1</v>
      </c>
      <c r="N148" s="224" t="s">
        <v>43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150</v>
      </c>
      <c r="AT148" s="227" t="s">
        <v>145</v>
      </c>
      <c r="AU148" s="227" t="s">
        <v>88</v>
      </c>
      <c r="AY148" s="15" t="s">
        <v>143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86</v>
      </c>
      <c r="BK148" s="228">
        <f>ROUND(I148*H148,2)</f>
        <v>0</v>
      </c>
      <c r="BL148" s="15" t="s">
        <v>150</v>
      </c>
      <c r="BM148" s="227" t="s">
        <v>296</v>
      </c>
    </row>
    <row r="149" spans="1:47" s="2" customFormat="1" ht="12">
      <c r="A149" s="36"/>
      <c r="B149" s="37"/>
      <c r="C149" s="38"/>
      <c r="D149" s="229" t="s">
        <v>152</v>
      </c>
      <c r="E149" s="38"/>
      <c r="F149" s="230" t="s">
        <v>221</v>
      </c>
      <c r="G149" s="38"/>
      <c r="H149" s="38"/>
      <c r="I149" s="231"/>
      <c r="J149" s="38"/>
      <c r="K149" s="38"/>
      <c r="L149" s="42"/>
      <c r="M149" s="232"/>
      <c r="N149" s="233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152</v>
      </c>
      <c r="AU149" s="15" t="s">
        <v>88</v>
      </c>
    </row>
    <row r="150" spans="1:51" s="13" customFormat="1" ht="12">
      <c r="A150" s="13"/>
      <c r="B150" s="234"/>
      <c r="C150" s="235"/>
      <c r="D150" s="229" t="s">
        <v>154</v>
      </c>
      <c r="E150" s="236" t="s">
        <v>1</v>
      </c>
      <c r="F150" s="237" t="s">
        <v>278</v>
      </c>
      <c r="G150" s="235"/>
      <c r="H150" s="238">
        <v>24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154</v>
      </c>
      <c r="AU150" s="244" t="s">
        <v>88</v>
      </c>
      <c r="AV150" s="13" t="s">
        <v>88</v>
      </c>
      <c r="AW150" s="13" t="s">
        <v>34</v>
      </c>
      <c r="AX150" s="13" t="s">
        <v>86</v>
      </c>
      <c r="AY150" s="244" t="s">
        <v>143</v>
      </c>
    </row>
    <row r="151" spans="1:65" s="2" customFormat="1" ht="24.15" customHeight="1">
      <c r="A151" s="36"/>
      <c r="B151" s="37"/>
      <c r="C151" s="216" t="s">
        <v>199</v>
      </c>
      <c r="D151" s="216" t="s">
        <v>145</v>
      </c>
      <c r="E151" s="217" t="s">
        <v>224</v>
      </c>
      <c r="F151" s="218" t="s">
        <v>225</v>
      </c>
      <c r="G151" s="219" t="s">
        <v>172</v>
      </c>
      <c r="H151" s="220">
        <v>24</v>
      </c>
      <c r="I151" s="221"/>
      <c r="J151" s="222">
        <f>ROUND(I151*H151,2)</f>
        <v>0</v>
      </c>
      <c r="K151" s="218" t="s">
        <v>149</v>
      </c>
      <c r="L151" s="42"/>
      <c r="M151" s="223" t="s">
        <v>1</v>
      </c>
      <c r="N151" s="224" t="s">
        <v>43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150</v>
      </c>
      <c r="AT151" s="227" t="s">
        <v>145</v>
      </c>
      <c r="AU151" s="227" t="s">
        <v>88</v>
      </c>
      <c r="AY151" s="15" t="s">
        <v>143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86</v>
      </c>
      <c r="BK151" s="228">
        <f>ROUND(I151*H151,2)</f>
        <v>0</v>
      </c>
      <c r="BL151" s="15" t="s">
        <v>150</v>
      </c>
      <c r="BM151" s="227" t="s">
        <v>297</v>
      </c>
    </row>
    <row r="152" spans="1:47" s="2" customFormat="1" ht="12">
      <c r="A152" s="36"/>
      <c r="B152" s="37"/>
      <c r="C152" s="38"/>
      <c r="D152" s="229" t="s">
        <v>152</v>
      </c>
      <c r="E152" s="38"/>
      <c r="F152" s="230" t="s">
        <v>227</v>
      </c>
      <c r="G152" s="38"/>
      <c r="H152" s="38"/>
      <c r="I152" s="231"/>
      <c r="J152" s="38"/>
      <c r="K152" s="38"/>
      <c r="L152" s="42"/>
      <c r="M152" s="232"/>
      <c r="N152" s="233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152</v>
      </c>
      <c r="AU152" s="15" t="s">
        <v>88</v>
      </c>
    </row>
    <row r="153" spans="1:51" s="13" customFormat="1" ht="12">
      <c r="A153" s="13"/>
      <c r="B153" s="234"/>
      <c r="C153" s="235"/>
      <c r="D153" s="229" t="s">
        <v>154</v>
      </c>
      <c r="E153" s="236" t="s">
        <v>1</v>
      </c>
      <c r="F153" s="237" t="s">
        <v>278</v>
      </c>
      <c r="G153" s="235"/>
      <c r="H153" s="238">
        <v>24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154</v>
      </c>
      <c r="AU153" s="244" t="s">
        <v>88</v>
      </c>
      <c r="AV153" s="13" t="s">
        <v>88</v>
      </c>
      <c r="AW153" s="13" t="s">
        <v>34</v>
      </c>
      <c r="AX153" s="13" t="s">
        <v>86</v>
      </c>
      <c r="AY153" s="244" t="s">
        <v>143</v>
      </c>
    </row>
    <row r="154" spans="1:65" s="2" customFormat="1" ht="16.5" customHeight="1">
      <c r="A154" s="36"/>
      <c r="B154" s="37"/>
      <c r="C154" s="245" t="s">
        <v>205</v>
      </c>
      <c r="D154" s="245" t="s">
        <v>228</v>
      </c>
      <c r="E154" s="246" t="s">
        <v>229</v>
      </c>
      <c r="F154" s="247" t="s">
        <v>230</v>
      </c>
      <c r="G154" s="248" t="s">
        <v>231</v>
      </c>
      <c r="H154" s="249">
        <v>0.48</v>
      </c>
      <c r="I154" s="250"/>
      <c r="J154" s="251">
        <f>ROUND(I154*H154,2)</f>
        <v>0</v>
      </c>
      <c r="K154" s="247" t="s">
        <v>149</v>
      </c>
      <c r="L154" s="252"/>
      <c r="M154" s="253" t="s">
        <v>1</v>
      </c>
      <c r="N154" s="254" t="s">
        <v>43</v>
      </c>
      <c r="O154" s="89"/>
      <c r="P154" s="225">
        <f>O154*H154</f>
        <v>0</v>
      </c>
      <c r="Q154" s="225">
        <v>0.001</v>
      </c>
      <c r="R154" s="225">
        <f>Q154*H154</f>
        <v>0.00048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189</v>
      </c>
      <c r="AT154" s="227" t="s">
        <v>228</v>
      </c>
      <c r="AU154" s="227" t="s">
        <v>88</v>
      </c>
      <c r="AY154" s="15" t="s">
        <v>143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86</v>
      </c>
      <c r="BK154" s="228">
        <f>ROUND(I154*H154,2)</f>
        <v>0</v>
      </c>
      <c r="BL154" s="15" t="s">
        <v>150</v>
      </c>
      <c r="BM154" s="227" t="s">
        <v>298</v>
      </c>
    </row>
    <row r="155" spans="1:47" s="2" customFormat="1" ht="12">
      <c r="A155" s="36"/>
      <c r="B155" s="37"/>
      <c r="C155" s="38"/>
      <c r="D155" s="229" t="s">
        <v>152</v>
      </c>
      <c r="E155" s="38"/>
      <c r="F155" s="230" t="s">
        <v>230</v>
      </c>
      <c r="G155" s="38"/>
      <c r="H155" s="38"/>
      <c r="I155" s="231"/>
      <c r="J155" s="38"/>
      <c r="K155" s="38"/>
      <c r="L155" s="42"/>
      <c r="M155" s="232"/>
      <c r="N155" s="233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152</v>
      </c>
      <c r="AU155" s="15" t="s">
        <v>88</v>
      </c>
    </row>
    <row r="156" spans="1:51" s="13" customFormat="1" ht="12">
      <c r="A156" s="13"/>
      <c r="B156" s="234"/>
      <c r="C156" s="235"/>
      <c r="D156" s="229" t="s">
        <v>154</v>
      </c>
      <c r="E156" s="236" t="s">
        <v>1</v>
      </c>
      <c r="F156" s="237" t="s">
        <v>278</v>
      </c>
      <c r="G156" s="235"/>
      <c r="H156" s="238">
        <v>24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154</v>
      </c>
      <c r="AU156" s="244" t="s">
        <v>88</v>
      </c>
      <c r="AV156" s="13" t="s">
        <v>88</v>
      </c>
      <c r="AW156" s="13" t="s">
        <v>34</v>
      </c>
      <c r="AX156" s="13" t="s">
        <v>86</v>
      </c>
      <c r="AY156" s="244" t="s">
        <v>143</v>
      </c>
    </row>
    <row r="157" spans="1:51" s="13" customFormat="1" ht="12">
      <c r="A157" s="13"/>
      <c r="B157" s="234"/>
      <c r="C157" s="235"/>
      <c r="D157" s="229" t="s">
        <v>154</v>
      </c>
      <c r="E157" s="235"/>
      <c r="F157" s="237" t="s">
        <v>299</v>
      </c>
      <c r="G157" s="235"/>
      <c r="H157" s="238">
        <v>0.48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154</v>
      </c>
      <c r="AU157" s="244" t="s">
        <v>88</v>
      </c>
      <c r="AV157" s="13" t="s">
        <v>88</v>
      </c>
      <c r="AW157" s="13" t="s">
        <v>4</v>
      </c>
      <c r="AX157" s="13" t="s">
        <v>86</v>
      </c>
      <c r="AY157" s="244" t="s">
        <v>143</v>
      </c>
    </row>
    <row r="158" spans="1:65" s="2" customFormat="1" ht="16.5" customHeight="1">
      <c r="A158" s="36"/>
      <c r="B158" s="37"/>
      <c r="C158" s="216" t="s">
        <v>210</v>
      </c>
      <c r="D158" s="216" t="s">
        <v>145</v>
      </c>
      <c r="E158" s="217" t="s">
        <v>235</v>
      </c>
      <c r="F158" s="218" t="s">
        <v>236</v>
      </c>
      <c r="G158" s="219" t="s">
        <v>148</v>
      </c>
      <c r="H158" s="220">
        <v>3</v>
      </c>
      <c r="I158" s="221"/>
      <c r="J158" s="222">
        <f>ROUND(I158*H158,2)</f>
        <v>0</v>
      </c>
      <c r="K158" s="218" t="s">
        <v>1</v>
      </c>
      <c r="L158" s="42"/>
      <c r="M158" s="223" t="s">
        <v>1</v>
      </c>
      <c r="N158" s="224" t="s">
        <v>43</v>
      </c>
      <c r="O158" s="8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150</v>
      </c>
      <c r="AT158" s="227" t="s">
        <v>145</v>
      </c>
      <c r="AU158" s="227" t="s">
        <v>88</v>
      </c>
      <c r="AY158" s="15" t="s">
        <v>143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86</v>
      </c>
      <c r="BK158" s="228">
        <f>ROUND(I158*H158,2)</f>
        <v>0</v>
      </c>
      <c r="BL158" s="15" t="s">
        <v>150</v>
      </c>
      <c r="BM158" s="227" t="s">
        <v>300</v>
      </c>
    </row>
    <row r="159" spans="1:47" s="2" customFormat="1" ht="12">
      <c r="A159" s="36"/>
      <c r="B159" s="37"/>
      <c r="C159" s="38"/>
      <c r="D159" s="229" t="s">
        <v>152</v>
      </c>
      <c r="E159" s="38"/>
      <c r="F159" s="230" t="s">
        <v>168</v>
      </c>
      <c r="G159" s="38"/>
      <c r="H159" s="38"/>
      <c r="I159" s="231"/>
      <c r="J159" s="38"/>
      <c r="K159" s="38"/>
      <c r="L159" s="42"/>
      <c r="M159" s="232"/>
      <c r="N159" s="233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152</v>
      </c>
      <c r="AU159" s="15" t="s">
        <v>88</v>
      </c>
    </row>
    <row r="160" spans="1:51" s="13" customFormat="1" ht="12">
      <c r="A160" s="13"/>
      <c r="B160" s="234"/>
      <c r="C160" s="235"/>
      <c r="D160" s="229" t="s">
        <v>154</v>
      </c>
      <c r="E160" s="236" t="s">
        <v>1</v>
      </c>
      <c r="F160" s="237" t="s">
        <v>160</v>
      </c>
      <c r="G160" s="235"/>
      <c r="H160" s="238">
        <v>3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154</v>
      </c>
      <c r="AU160" s="244" t="s">
        <v>88</v>
      </c>
      <c r="AV160" s="13" t="s">
        <v>88</v>
      </c>
      <c r="AW160" s="13" t="s">
        <v>34</v>
      </c>
      <c r="AX160" s="13" t="s">
        <v>86</v>
      </c>
      <c r="AY160" s="244" t="s">
        <v>143</v>
      </c>
    </row>
    <row r="161" spans="1:65" s="2" customFormat="1" ht="49.05" customHeight="1">
      <c r="A161" s="36"/>
      <c r="B161" s="37"/>
      <c r="C161" s="216" t="s">
        <v>217</v>
      </c>
      <c r="D161" s="216" t="s">
        <v>145</v>
      </c>
      <c r="E161" s="217" t="s">
        <v>239</v>
      </c>
      <c r="F161" s="218" t="s">
        <v>301</v>
      </c>
      <c r="G161" s="219" t="s">
        <v>148</v>
      </c>
      <c r="H161" s="220">
        <v>3</v>
      </c>
      <c r="I161" s="221"/>
      <c r="J161" s="222">
        <f>ROUND(I161*H161,2)</f>
        <v>0</v>
      </c>
      <c r="K161" s="218" t="s">
        <v>1</v>
      </c>
      <c r="L161" s="42"/>
      <c r="M161" s="223" t="s">
        <v>1</v>
      </c>
      <c r="N161" s="224" t="s">
        <v>43</v>
      </c>
      <c r="O161" s="8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150</v>
      </c>
      <c r="AT161" s="227" t="s">
        <v>145</v>
      </c>
      <c r="AU161" s="227" t="s">
        <v>88</v>
      </c>
      <c r="AY161" s="15" t="s">
        <v>143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86</v>
      </c>
      <c r="BK161" s="228">
        <f>ROUND(I161*H161,2)</f>
        <v>0</v>
      </c>
      <c r="BL161" s="15" t="s">
        <v>150</v>
      </c>
      <c r="BM161" s="227" t="s">
        <v>302</v>
      </c>
    </row>
    <row r="162" spans="1:47" s="2" customFormat="1" ht="12">
      <c r="A162" s="36"/>
      <c r="B162" s="37"/>
      <c r="C162" s="38"/>
      <c r="D162" s="229" t="s">
        <v>152</v>
      </c>
      <c r="E162" s="38"/>
      <c r="F162" s="230" t="s">
        <v>301</v>
      </c>
      <c r="G162" s="38"/>
      <c r="H162" s="38"/>
      <c r="I162" s="231"/>
      <c r="J162" s="38"/>
      <c r="K162" s="38"/>
      <c r="L162" s="42"/>
      <c r="M162" s="232"/>
      <c r="N162" s="233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152</v>
      </c>
      <c r="AU162" s="15" t="s">
        <v>88</v>
      </c>
    </row>
    <row r="163" spans="1:51" s="13" customFormat="1" ht="12">
      <c r="A163" s="13"/>
      <c r="B163" s="234"/>
      <c r="C163" s="235"/>
      <c r="D163" s="229" t="s">
        <v>154</v>
      </c>
      <c r="E163" s="236" t="s">
        <v>1</v>
      </c>
      <c r="F163" s="237" t="s">
        <v>160</v>
      </c>
      <c r="G163" s="235"/>
      <c r="H163" s="238">
        <v>3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154</v>
      </c>
      <c r="AU163" s="244" t="s">
        <v>88</v>
      </c>
      <c r="AV163" s="13" t="s">
        <v>88</v>
      </c>
      <c r="AW163" s="13" t="s">
        <v>34</v>
      </c>
      <c r="AX163" s="13" t="s">
        <v>86</v>
      </c>
      <c r="AY163" s="244" t="s">
        <v>143</v>
      </c>
    </row>
    <row r="164" spans="1:63" s="12" customFormat="1" ht="22.8" customHeight="1">
      <c r="A164" s="12"/>
      <c r="B164" s="200"/>
      <c r="C164" s="201"/>
      <c r="D164" s="202" t="s">
        <v>77</v>
      </c>
      <c r="E164" s="214" t="s">
        <v>169</v>
      </c>
      <c r="F164" s="214" t="s">
        <v>242</v>
      </c>
      <c r="G164" s="201"/>
      <c r="H164" s="201"/>
      <c r="I164" s="204"/>
      <c r="J164" s="215">
        <f>BK164</f>
        <v>0</v>
      </c>
      <c r="K164" s="201"/>
      <c r="L164" s="206"/>
      <c r="M164" s="207"/>
      <c r="N164" s="208"/>
      <c r="O164" s="208"/>
      <c r="P164" s="209">
        <f>SUM(P165:P174)</f>
        <v>0</v>
      </c>
      <c r="Q164" s="208"/>
      <c r="R164" s="209">
        <f>SUM(R165:R174)</f>
        <v>13.119938439999999</v>
      </c>
      <c r="S164" s="208"/>
      <c r="T164" s="210">
        <f>SUM(T165:T174)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1" t="s">
        <v>86</v>
      </c>
      <c r="AT164" s="212" t="s">
        <v>77</v>
      </c>
      <c r="AU164" s="212" t="s">
        <v>86</v>
      </c>
      <c r="AY164" s="211" t="s">
        <v>143</v>
      </c>
      <c r="BK164" s="213">
        <f>SUM(BK165:BK174)</f>
        <v>0</v>
      </c>
    </row>
    <row r="165" spans="1:65" s="2" customFormat="1" ht="21.75" customHeight="1">
      <c r="A165" s="36"/>
      <c r="B165" s="37"/>
      <c r="C165" s="216" t="s">
        <v>223</v>
      </c>
      <c r="D165" s="216" t="s">
        <v>145</v>
      </c>
      <c r="E165" s="217" t="s">
        <v>244</v>
      </c>
      <c r="F165" s="218" t="s">
        <v>245</v>
      </c>
      <c r="G165" s="219" t="s">
        <v>172</v>
      </c>
      <c r="H165" s="220">
        <v>14.352</v>
      </c>
      <c r="I165" s="221"/>
      <c r="J165" s="222">
        <f>ROUND(I165*H165,2)</f>
        <v>0</v>
      </c>
      <c r="K165" s="218" t="s">
        <v>149</v>
      </c>
      <c r="L165" s="42"/>
      <c r="M165" s="223" t="s">
        <v>1</v>
      </c>
      <c r="N165" s="224" t="s">
        <v>43</v>
      </c>
      <c r="O165" s="89"/>
      <c r="P165" s="225">
        <f>O165*H165</f>
        <v>0</v>
      </c>
      <c r="Q165" s="225">
        <v>0.69</v>
      </c>
      <c r="R165" s="225">
        <f>Q165*H165</f>
        <v>9.90288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150</v>
      </c>
      <c r="AT165" s="227" t="s">
        <v>145</v>
      </c>
      <c r="AU165" s="227" t="s">
        <v>88</v>
      </c>
      <c r="AY165" s="15" t="s">
        <v>143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86</v>
      </c>
      <c r="BK165" s="228">
        <f>ROUND(I165*H165,2)</f>
        <v>0</v>
      </c>
      <c r="BL165" s="15" t="s">
        <v>150</v>
      </c>
      <c r="BM165" s="227" t="s">
        <v>303</v>
      </c>
    </row>
    <row r="166" spans="1:47" s="2" customFormat="1" ht="12">
      <c r="A166" s="36"/>
      <c r="B166" s="37"/>
      <c r="C166" s="38"/>
      <c r="D166" s="229" t="s">
        <v>152</v>
      </c>
      <c r="E166" s="38"/>
      <c r="F166" s="230" t="s">
        <v>247</v>
      </c>
      <c r="G166" s="38"/>
      <c r="H166" s="38"/>
      <c r="I166" s="231"/>
      <c r="J166" s="38"/>
      <c r="K166" s="38"/>
      <c r="L166" s="42"/>
      <c r="M166" s="232"/>
      <c r="N166" s="233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152</v>
      </c>
      <c r="AU166" s="15" t="s">
        <v>88</v>
      </c>
    </row>
    <row r="167" spans="1:51" s="13" customFormat="1" ht="12">
      <c r="A167" s="13"/>
      <c r="B167" s="234"/>
      <c r="C167" s="235"/>
      <c r="D167" s="229" t="s">
        <v>154</v>
      </c>
      <c r="E167" s="236" t="s">
        <v>1</v>
      </c>
      <c r="F167" s="237" t="s">
        <v>304</v>
      </c>
      <c r="G167" s="235"/>
      <c r="H167" s="238">
        <v>14.352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154</v>
      </c>
      <c r="AU167" s="244" t="s">
        <v>88</v>
      </c>
      <c r="AV167" s="13" t="s">
        <v>88</v>
      </c>
      <c r="AW167" s="13" t="s">
        <v>34</v>
      </c>
      <c r="AX167" s="13" t="s">
        <v>86</v>
      </c>
      <c r="AY167" s="244" t="s">
        <v>143</v>
      </c>
    </row>
    <row r="168" spans="1:65" s="2" customFormat="1" ht="24.15" customHeight="1">
      <c r="A168" s="36"/>
      <c r="B168" s="37"/>
      <c r="C168" s="216" t="s">
        <v>8</v>
      </c>
      <c r="D168" s="216" t="s">
        <v>145</v>
      </c>
      <c r="E168" s="217" t="s">
        <v>250</v>
      </c>
      <c r="F168" s="218" t="s">
        <v>251</v>
      </c>
      <c r="G168" s="219" t="s">
        <v>172</v>
      </c>
      <c r="H168" s="220">
        <v>14.352</v>
      </c>
      <c r="I168" s="221"/>
      <c r="J168" s="222">
        <f>ROUND(I168*H168,2)</f>
        <v>0</v>
      </c>
      <c r="K168" s="218" t="s">
        <v>149</v>
      </c>
      <c r="L168" s="42"/>
      <c r="M168" s="223" t="s">
        <v>1</v>
      </c>
      <c r="N168" s="224" t="s">
        <v>43</v>
      </c>
      <c r="O168" s="89"/>
      <c r="P168" s="225">
        <f>O168*H168</f>
        <v>0</v>
      </c>
      <c r="Q168" s="225">
        <v>0.08922</v>
      </c>
      <c r="R168" s="225">
        <f>Q168*H168</f>
        <v>1.2804854399999999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150</v>
      </c>
      <c r="AT168" s="227" t="s">
        <v>145</v>
      </c>
      <c r="AU168" s="227" t="s">
        <v>88</v>
      </c>
      <c r="AY168" s="15" t="s">
        <v>143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86</v>
      </c>
      <c r="BK168" s="228">
        <f>ROUND(I168*H168,2)</f>
        <v>0</v>
      </c>
      <c r="BL168" s="15" t="s">
        <v>150</v>
      </c>
      <c r="BM168" s="227" t="s">
        <v>305</v>
      </c>
    </row>
    <row r="169" spans="1:47" s="2" customFormat="1" ht="12">
      <c r="A169" s="36"/>
      <c r="B169" s="37"/>
      <c r="C169" s="38"/>
      <c r="D169" s="229" t="s">
        <v>152</v>
      </c>
      <c r="E169" s="38"/>
      <c r="F169" s="230" t="s">
        <v>253</v>
      </c>
      <c r="G169" s="38"/>
      <c r="H169" s="38"/>
      <c r="I169" s="231"/>
      <c r="J169" s="38"/>
      <c r="K169" s="38"/>
      <c r="L169" s="42"/>
      <c r="M169" s="232"/>
      <c r="N169" s="233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152</v>
      </c>
      <c r="AU169" s="15" t="s">
        <v>88</v>
      </c>
    </row>
    <row r="170" spans="1:51" s="13" customFormat="1" ht="12">
      <c r="A170" s="13"/>
      <c r="B170" s="234"/>
      <c r="C170" s="235"/>
      <c r="D170" s="229" t="s">
        <v>154</v>
      </c>
      <c r="E170" s="236" t="s">
        <v>1</v>
      </c>
      <c r="F170" s="237" t="s">
        <v>304</v>
      </c>
      <c r="G170" s="235"/>
      <c r="H170" s="238">
        <v>14.352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154</v>
      </c>
      <c r="AU170" s="244" t="s">
        <v>88</v>
      </c>
      <c r="AV170" s="13" t="s">
        <v>88</v>
      </c>
      <c r="AW170" s="13" t="s">
        <v>34</v>
      </c>
      <c r="AX170" s="13" t="s">
        <v>86</v>
      </c>
      <c r="AY170" s="244" t="s">
        <v>143</v>
      </c>
    </row>
    <row r="171" spans="1:65" s="2" customFormat="1" ht="21.75" customHeight="1">
      <c r="A171" s="36"/>
      <c r="B171" s="37"/>
      <c r="C171" s="245" t="s">
        <v>234</v>
      </c>
      <c r="D171" s="245" t="s">
        <v>228</v>
      </c>
      <c r="E171" s="246" t="s">
        <v>254</v>
      </c>
      <c r="F171" s="247" t="s">
        <v>255</v>
      </c>
      <c r="G171" s="248" t="s">
        <v>172</v>
      </c>
      <c r="H171" s="249">
        <v>14.783</v>
      </c>
      <c r="I171" s="250"/>
      <c r="J171" s="251">
        <f>ROUND(I171*H171,2)</f>
        <v>0</v>
      </c>
      <c r="K171" s="247" t="s">
        <v>149</v>
      </c>
      <c r="L171" s="252"/>
      <c r="M171" s="253" t="s">
        <v>1</v>
      </c>
      <c r="N171" s="254" t="s">
        <v>43</v>
      </c>
      <c r="O171" s="89"/>
      <c r="P171" s="225">
        <f>O171*H171</f>
        <v>0</v>
      </c>
      <c r="Q171" s="225">
        <v>0.131</v>
      </c>
      <c r="R171" s="225">
        <f>Q171*H171</f>
        <v>1.936573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189</v>
      </c>
      <c r="AT171" s="227" t="s">
        <v>228</v>
      </c>
      <c r="AU171" s="227" t="s">
        <v>88</v>
      </c>
      <c r="AY171" s="15" t="s">
        <v>143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86</v>
      </c>
      <c r="BK171" s="228">
        <f>ROUND(I171*H171,2)</f>
        <v>0</v>
      </c>
      <c r="BL171" s="15" t="s">
        <v>150</v>
      </c>
      <c r="BM171" s="227" t="s">
        <v>306</v>
      </c>
    </row>
    <row r="172" spans="1:47" s="2" customFormat="1" ht="12">
      <c r="A172" s="36"/>
      <c r="B172" s="37"/>
      <c r="C172" s="38"/>
      <c r="D172" s="229" t="s">
        <v>152</v>
      </c>
      <c r="E172" s="38"/>
      <c r="F172" s="230" t="s">
        <v>255</v>
      </c>
      <c r="G172" s="38"/>
      <c r="H172" s="38"/>
      <c r="I172" s="231"/>
      <c r="J172" s="38"/>
      <c r="K172" s="38"/>
      <c r="L172" s="42"/>
      <c r="M172" s="232"/>
      <c r="N172" s="233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152</v>
      </c>
      <c r="AU172" s="15" t="s">
        <v>88</v>
      </c>
    </row>
    <row r="173" spans="1:51" s="13" customFormat="1" ht="12">
      <c r="A173" s="13"/>
      <c r="B173" s="234"/>
      <c r="C173" s="235"/>
      <c r="D173" s="229" t="s">
        <v>154</v>
      </c>
      <c r="E173" s="236" t="s">
        <v>1</v>
      </c>
      <c r="F173" s="237" t="s">
        <v>304</v>
      </c>
      <c r="G173" s="235"/>
      <c r="H173" s="238">
        <v>14.352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154</v>
      </c>
      <c r="AU173" s="244" t="s">
        <v>88</v>
      </c>
      <c r="AV173" s="13" t="s">
        <v>88</v>
      </c>
      <c r="AW173" s="13" t="s">
        <v>34</v>
      </c>
      <c r="AX173" s="13" t="s">
        <v>86</v>
      </c>
      <c r="AY173" s="244" t="s">
        <v>143</v>
      </c>
    </row>
    <row r="174" spans="1:51" s="13" customFormat="1" ht="12">
      <c r="A174" s="13"/>
      <c r="B174" s="234"/>
      <c r="C174" s="235"/>
      <c r="D174" s="229" t="s">
        <v>154</v>
      </c>
      <c r="E174" s="235"/>
      <c r="F174" s="237" t="s">
        <v>307</v>
      </c>
      <c r="G174" s="235"/>
      <c r="H174" s="238">
        <v>14.783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154</v>
      </c>
      <c r="AU174" s="244" t="s">
        <v>88</v>
      </c>
      <c r="AV174" s="13" t="s">
        <v>88</v>
      </c>
      <c r="AW174" s="13" t="s">
        <v>4</v>
      </c>
      <c r="AX174" s="13" t="s">
        <v>86</v>
      </c>
      <c r="AY174" s="244" t="s">
        <v>143</v>
      </c>
    </row>
    <row r="175" spans="1:63" s="12" customFormat="1" ht="22.8" customHeight="1">
      <c r="A175" s="12"/>
      <c r="B175" s="200"/>
      <c r="C175" s="201"/>
      <c r="D175" s="202" t="s">
        <v>77</v>
      </c>
      <c r="E175" s="214" t="s">
        <v>194</v>
      </c>
      <c r="F175" s="214" t="s">
        <v>258</v>
      </c>
      <c r="G175" s="201"/>
      <c r="H175" s="201"/>
      <c r="I175" s="204"/>
      <c r="J175" s="215">
        <f>BK175</f>
        <v>0</v>
      </c>
      <c r="K175" s="201"/>
      <c r="L175" s="206"/>
      <c r="M175" s="207"/>
      <c r="N175" s="208"/>
      <c r="O175" s="208"/>
      <c r="P175" s="209">
        <f>SUM(P176:P185)</f>
        <v>0</v>
      </c>
      <c r="Q175" s="208"/>
      <c r="R175" s="209">
        <f>SUM(R176:R185)</f>
        <v>10.497569999999998</v>
      </c>
      <c r="S175" s="208"/>
      <c r="T175" s="210">
        <f>SUM(T176:T185)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1" t="s">
        <v>86</v>
      </c>
      <c r="AT175" s="212" t="s">
        <v>77</v>
      </c>
      <c r="AU175" s="212" t="s">
        <v>86</v>
      </c>
      <c r="AY175" s="211" t="s">
        <v>143</v>
      </c>
      <c r="BK175" s="213">
        <f>SUM(BK176:BK185)</f>
        <v>0</v>
      </c>
    </row>
    <row r="176" spans="1:65" s="2" customFormat="1" ht="33" customHeight="1">
      <c r="A176" s="36"/>
      <c r="B176" s="37"/>
      <c r="C176" s="216" t="s">
        <v>238</v>
      </c>
      <c r="D176" s="216" t="s">
        <v>145</v>
      </c>
      <c r="E176" s="217" t="s">
        <v>259</v>
      </c>
      <c r="F176" s="218" t="s">
        <v>260</v>
      </c>
      <c r="G176" s="219" t="s">
        <v>261</v>
      </c>
      <c r="H176" s="220">
        <v>18</v>
      </c>
      <c r="I176" s="221"/>
      <c r="J176" s="222">
        <f>ROUND(I176*H176,2)</f>
        <v>0</v>
      </c>
      <c r="K176" s="218" t="s">
        <v>149</v>
      </c>
      <c r="L176" s="42"/>
      <c r="M176" s="223" t="s">
        <v>1</v>
      </c>
      <c r="N176" s="224" t="s">
        <v>43</v>
      </c>
      <c r="O176" s="89"/>
      <c r="P176" s="225">
        <f>O176*H176</f>
        <v>0</v>
      </c>
      <c r="Q176" s="225">
        <v>0.1295</v>
      </c>
      <c r="R176" s="225">
        <f>Q176*H176</f>
        <v>2.331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150</v>
      </c>
      <c r="AT176" s="227" t="s">
        <v>145</v>
      </c>
      <c r="AU176" s="227" t="s">
        <v>88</v>
      </c>
      <c r="AY176" s="15" t="s">
        <v>143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86</v>
      </c>
      <c r="BK176" s="228">
        <f>ROUND(I176*H176,2)</f>
        <v>0</v>
      </c>
      <c r="BL176" s="15" t="s">
        <v>150</v>
      </c>
      <c r="BM176" s="227" t="s">
        <v>308</v>
      </c>
    </row>
    <row r="177" spans="1:47" s="2" customFormat="1" ht="12">
      <c r="A177" s="36"/>
      <c r="B177" s="37"/>
      <c r="C177" s="38"/>
      <c r="D177" s="229" t="s">
        <v>152</v>
      </c>
      <c r="E177" s="38"/>
      <c r="F177" s="230" t="s">
        <v>263</v>
      </c>
      <c r="G177" s="38"/>
      <c r="H177" s="38"/>
      <c r="I177" s="231"/>
      <c r="J177" s="38"/>
      <c r="K177" s="38"/>
      <c r="L177" s="42"/>
      <c r="M177" s="232"/>
      <c r="N177" s="233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152</v>
      </c>
      <c r="AU177" s="15" t="s">
        <v>88</v>
      </c>
    </row>
    <row r="178" spans="1:51" s="13" customFormat="1" ht="12">
      <c r="A178" s="13"/>
      <c r="B178" s="234"/>
      <c r="C178" s="235"/>
      <c r="D178" s="229" t="s">
        <v>154</v>
      </c>
      <c r="E178" s="236" t="s">
        <v>1</v>
      </c>
      <c r="F178" s="237" t="s">
        <v>309</v>
      </c>
      <c r="G178" s="235"/>
      <c r="H178" s="238">
        <v>18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154</v>
      </c>
      <c r="AU178" s="244" t="s">
        <v>88</v>
      </c>
      <c r="AV178" s="13" t="s">
        <v>88</v>
      </c>
      <c r="AW178" s="13" t="s">
        <v>34</v>
      </c>
      <c r="AX178" s="13" t="s">
        <v>86</v>
      </c>
      <c r="AY178" s="244" t="s">
        <v>143</v>
      </c>
    </row>
    <row r="179" spans="1:65" s="2" customFormat="1" ht="16.5" customHeight="1">
      <c r="A179" s="36"/>
      <c r="B179" s="37"/>
      <c r="C179" s="245" t="s">
        <v>243</v>
      </c>
      <c r="D179" s="245" t="s">
        <v>228</v>
      </c>
      <c r="E179" s="246" t="s">
        <v>266</v>
      </c>
      <c r="F179" s="247" t="s">
        <v>267</v>
      </c>
      <c r="G179" s="248" t="s">
        <v>261</v>
      </c>
      <c r="H179" s="249">
        <v>18.36</v>
      </c>
      <c r="I179" s="250"/>
      <c r="J179" s="251">
        <f>ROUND(I179*H179,2)</f>
        <v>0</v>
      </c>
      <c r="K179" s="247" t="s">
        <v>149</v>
      </c>
      <c r="L179" s="252"/>
      <c r="M179" s="253" t="s">
        <v>1</v>
      </c>
      <c r="N179" s="254" t="s">
        <v>43</v>
      </c>
      <c r="O179" s="89"/>
      <c r="P179" s="225">
        <f>O179*H179</f>
        <v>0</v>
      </c>
      <c r="Q179" s="225">
        <v>0.036</v>
      </c>
      <c r="R179" s="225">
        <f>Q179*H179</f>
        <v>0.6609599999999999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268</v>
      </c>
      <c r="AT179" s="227" t="s">
        <v>228</v>
      </c>
      <c r="AU179" s="227" t="s">
        <v>88</v>
      </c>
      <c r="AY179" s="15" t="s">
        <v>143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86</v>
      </c>
      <c r="BK179" s="228">
        <f>ROUND(I179*H179,2)</f>
        <v>0</v>
      </c>
      <c r="BL179" s="15" t="s">
        <v>268</v>
      </c>
      <c r="BM179" s="227" t="s">
        <v>310</v>
      </c>
    </row>
    <row r="180" spans="1:47" s="2" customFormat="1" ht="12">
      <c r="A180" s="36"/>
      <c r="B180" s="37"/>
      <c r="C180" s="38"/>
      <c r="D180" s="229" t="s">
        <v>152</v>
      </c>
      <c r="E180" s="38"/>
      <c r="F180" s="230" t="s">
        <v>267</v>
      </c>
      <c r="G180" s="38"/>
      <c r="H180" s="38"/>
      <c r="I180" s="231"/>
      <c r="J180" s="38"/>
      <c r="K180" s="38"/>
      <c r="L180" s="42"/>
      <c r="M180" s="232"/>
      <c r="N180" s="233"/>
      <c r="O180" s="89"/>
      <c r="P180" s="89"/>
      <c r="Q180" s="89"/>
      <c r="R180" s="89"/>
      <c r="S180" s="89"/>
      <c r="T180" s="90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152</v>
      </c>
      <c r="AU180" s="15" t="s">
        <v>88</v>
      </c>
    </row>
    <row r="181" spans="1:51" s="13" customFormat="1" ht="12">
      <c r="A181" s="13"/>
      <c r="B181" s="234"/>
      <c r="C181" s="235"/>
      <c r="D181" s="229" t="s">
        <v>154</v>
      </c>
      <c r="E181" s="236" t="s">
        <v>1</v>
      </c>
      <c r="F181" s="237" t="s">
        <v>309</v>
      </c>
      <c r="G181" s="235"/>
      <c r="H181" s="238">
        <v>18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154</v>
      </c>
      <c r="AU181" s="244" t="s">
        <v>88</v>
      </c>
      <c r="AV181" s="13" t="s">
        <v>88</v>
      </c>
      <c r="AW181" s="13" t="s">
        <v>34</v>
      </c>
      <c r="AX181" s="13" t="s">
        <v>86</v>
      </c>
      <c r="AY181" s="244" t="s">
        <v>143</v>
      </c>
    </row>
    <row r="182" spans="1:51" s="13" customFormat="1" ht="12">
      <c r="A182" s="13"/>
      <c r="B182" s="234"/>
      <c r="C182" s="235"/>
      <c r="D182" s="229" t="s">
        <v>154</v>
      </c>
      <c r="E182" s="235"/>
      <c r="F182" s="237" t="s">
        <v>311</v>
      </c>
      <c r="G182" s="235"/>
      <c r="H182" s="238">
        <v>18.36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154</v>
      </c>
      <c r="AU182" s="244" t="s">
        <v>88</v>
      </c>
      <c r="AV182" s="13" t="s">
        <v>88</v>
      </c>
      <c r="AW182" s="13" t="s">
        <v>4</v>
      </c>
      <c r="AX182" s="13" t="s">
        <v>86</v>
      </c>
      <c r="AY182" s="244" t="s">
        <v>143</v>
      </c>
    </row>
    <row r="183" spans="1:65" s="2" customFormat="1" ht="24.15" customHeight="1">
      <c r="A183" s="36"/>
      <c r="B183" s="37"/>
      <c r="C183" s="216" t="s">
        <v>249</v>
      </c>
      <c r="D183" s="216" t="s">
        <v>145</v>
      </c>
      <c r="E183" s="217" t="s">
        <v>272</v>
      </c>
      <c r="F183" s="218" t="s">
        <v>273</v>
      </c>
      <c r="G183" s="219" t="s">
        <v>179</v>
      </c>
      <c r="H183" s="220">
        <v>3</v>
      </c>
      <c r="I183" s="221"/>
      <c r="J183" s="222">
        <f>ROUND(I183*H183,2)</f>
        <v>0</v>
      </c>
      <c r="K183" s="218" t="s">
        <v>149</v>
      </c>
      <c r="L183" s="42"/>
      <c r="M183" s="223" t="s">
        <v>1</v>
      </c>
      <c r="N183" s="224" t="s">
        <v>43</v>
      </c>
      <c r="O183" s="89"/>
      <c r="P183" s="225">
        <f>O183*H183</f>
        <v>0</v>
      </c>
      <c r="Q183" s="225">
        <v>2.50187</v>
      </c>
      <c r="R183" s="225">
        <f>Q183*H183</f>
        <v>7.505609999999999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150</v>
      </c>
      <c r="AT183" s="227" t="s">
        <v>145</v>
      </c>
      <c r="AU183" s="227" t="s">
        <v>88</v>
      </c>
      <c r="AY183" s="15" t="s">
        <v>143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86</v>
      </c>
      <c r="BK183" s="228">
        <f>ROUND(I183*H183,2)</f>
        <v>0</v>
      </c>
      <c r="BL183" s="15" t="s">
        <v>150</v>
      </c>
      <c r="BM183" s="227" t="s">
        <v>312</v>
      </c>
    </row>
    <row r="184" spans="1:47" s="2" customFormat="1" ht="12">
      <c r="A184" s="36"/>
      <c r="B184" s="37"/>
      <c r="C184" s="38"/>
      <c r="D184" s="229" t="s">
        <v>152</v>
      </c>
      <c r="E184" s="38"/>
      <c r="F184" s="230" t="s">
        <v>275</v>
      </c>
      <c r="G184" s="38"/>
      <c r="H184" s="38"/>
      <c r="I184" s="231"/>
      <c r="J184" s="38"/>
      <c r="K184" s="38"/>
      <c r="L184" s="42"/>
      <c r="M184" s="232"/>
      <c r="N184" s="233"/>
      <c r="O184" s="89"/>
      <c r="P184" s="89"/>
      <c r="Q184" s="89"/>
      <c r="R184" s="89"/>
      <c r="S184" s="89"/>
      <c r="T184" s="90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152</v>
      </c>
      <c r="AU184" s="15" t="s">
        <v>88</v>
      </c>
    </row>
    <row r="185" spans="1:51" s="13" customFormat="1" ht="12">
      <c r="A185" s="13"/>
      <c r="B185" s="234"/>
      <c r="C185" s="235"/>
      <c r="D185" s="229" t="s">
        <v>154</v>
      </c>
      <c r="E185" s="236" t="s">
        <v>1</v>
      </c>
      <c r="F185" s="237" t="s">
        <v>160</v>
      </c>
      <c r="G185" s="235"/>
      <c r="H185" s="238">
        <v>3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154</v>
      </c>
      <c r="AU185" s="244" t="s">
        <v>88</v>
      </c>
      <c r="AV185" s="13" t="s">
        <v>88</v>
      </c>
      <c r="AW185" s="13" t="s">
        <v>34</v>
      </c>
      <c r="AX185" s="13" t="s">
        <v>86</v>
      </c>
      <c r="AY185" s="244" t="s">
        <v>143</v>
      </c>
    </row>
    <row r="186" spans="1:63" s="12" customFormat="1" ht="22.8" customHeight="1">
      <c r="A186" s="12"/>
      <c r="B186" s="200"/>
      <c r="C186" s="201"/>
      <c r="D186" s="202" t="s">
        <v>77</v>
      </c>
      <c r="E186" s="214" t="s">
        <v>276</v>
      </c>
      <c r="F186" s="214" t="s">
        <v>277</v>
      </c>
      <c r="G186" s="201"/>
      <c r="H186" s="201"/>
      <c r="I186" s="204"/>
      <c r="J186" s="215">
        <f>BK186</f>
        <v>0</v>
      </c>
      <c r="K186" s="201"/>
      <c r="L186" s="206"/>
      <c r="M186" s="207"/>
      <c r="N186" s="208"/>
      <c r="O186" s="208"/>
      <c r="P186" s="209">
        <f>SUM(P187:P188)</f>
        <v>0</v>
      </c>
      <c r="Q186" s="208"/>
      <c r="R186" s="209">
        <f>SUM(R187:R188)</f>
        <v>0</v>
      </c>
      <c r="S186" s="208"/>
      <c r="T186" s="210">
        <f>SUM(T187:T188)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1" t="s">
        <v>86</v>
      </c>
      <c r="AT186" s="212" t="s">
        <v>77</v>
      </c>
      <c r="AU186" s="212" t="s">
        <v>86</v>
      </c>
      <c r="AY186" s="211" t="s">
        <v>143</v>
      </c>
      <c r="BK186" s="213">
        <f>SUM(BK187:BK188)</f>
        <v>0</v>
      </c>
    </row>
    <row r="187" spans="1:65" s="2" customFormat="1" ht="24.15" customHeight="1">
      <c r="A187" s="36"/>
      <c r="B187" s="37"/>
      <c r="C187" s="216" t="s">
        <v>159</v>
      </c>
      <c r="D187" s="216" t="s">
        <v>145</v>
      </c>
      <c r="E187" s="217" t="s">
        <v>279</v>
      </c>
      <c r="F187" s="218" t="s">
        <v>280</v>
      </c>
      <c r="G187" s="219" t="s">
        <v>213</v>
      </c>
      <c r="H187" s="220">
        <v>22.957</v>
      </c>
      <c r="I187" s="221"/>
      <c r="J187" s="222">
        <f>ROUND(I187*H187,2)</f>
        <v>0</v>
      </c>
      <c r="K187" s="218" t="s">
        <v>149</v>
      </c>
      <c r="L187" s="42"/>
      <c r="M187" s="223" t="s">
        <v>1</v>
      </c>
      <c r="N187" s="224" t="s">
        <v>43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150</v>
      </c>
      <c r="AT187" s="227" t="s">
        <v>145</v>
      </c>
      <c r="AU187" s="227" t="s">
        <v>88</v>
      </c>
      <c r="AY187" s="15" t="s">
        <v>143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150</v>
      </c>
      <c r="BM187" s="227" t="s">
        <v>313</v>
      </c>
    </row>
    <row r="188" spans="1:47" s="2" customFormat="1" ht="12">
      <c r="A188" s="36"/>
      <c r="B188" s="37"/>
      <c r="C188" s="38"/>
      <c r="D188" s="229" t="s">
        <v>152</v>
      </c>
      <c r="E188" s="38"/>
      <c r="F188" s="230" t="s">
        <v>282</v>
      </c>
      <c r="G188" s="38"/>
      <c r="H188" s="38"/>
      <c r="I188" s="231"/>
      <c r="J188" s="38"/>
      <c r="K188" s="38"/>
      <c r="L188" s="42"/>
      <c r="M188" s="255"/>
      <c r="N188" s="256"/>
      <c r="O188" s="257"/>
      <c r="P188" s="257"/>
      <c r="Q188" s="257"/>
      <c r="R188" s="257"/>
      <c r="S188" s="257"/>
      <c r="T188" s="258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152</v>
      </c>
      <c r="AU188" s="15" t="s">
        <v>88</v>
      </c>
    </row>
    <row r="189" spans="1:31" s="2" customFormat="1" ht="6.95" customHeight="1">
      <c r="A189" s="36"/>
      <c r="B189" s="64"/>
      <c r="C189" s="65"/>
      <c r="D189" s="65"/>
      <c r="E189" s="65"/>
      <c r="F189" s="65"/>
      <c r="G189" s="65"/>
      <c r="H189" s="65"/>
      <c r="I189" s="65"/>
      <c r="J189" s="65"/>
      <c r="K189" s="65"/>
      <c r="L189" s="42"/>
      <c r="M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</row>
  </sheetData>
  <sheetProtection password="CC35" sheet="1" objects="1" scenarios="1" formatColumns="0" formatRows="0" autoFilter="0"/>
  <autoFilter ref="C120:K18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94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314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24. 10. 2023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ROUND((SUM(BE121:BE188)),2)</f>
        <v>0</v>
      </c>
      <c r="G33" s="36"/>
      <c r="H33" s="36"/>
      <c r="I33" s="153">
        <v>0.21</v>
      </c>
      <c r="J33" s="152">
        <f>ROUND(((SUM(BE121:BE188))*I33),2)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ROUND((SUM(BF121:BF188)),2)</f>
        <v>0</v>
      </c>
      <c r="G34" s="36"/>
      <c r="H34" s="36"/>
      <c r="I34" s="153">
        <v>0.15</v>
      </c>
      <c r="J34" s="152">
        <f>ROUND(((SUM(BF121:BF188))*I34),2)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ROUND((SUM(BG121:BG188)),2)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ROUND((SUM(BH121:BH188)),2)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ROUND((SUM(BI121:BI188)),2)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03 - UN - Palackého - Český Brod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24. 10. 2023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123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124</v>
      </c>
      <c r="E98" s="186"/>
      <c r="F98" s="186"/>
      <c r="G98" s="186"/>
      <c r="H98" s="186"/>
      <c r="I98" s="186"/>
      <c r="J98" s="187">
        <f>J123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125</v>
      </c>
      <c r="E99" s="186"/>
      <c r="F99" s="186"/>
      <c r="G99" s="186"/>
      <c r="H99" s="186"/>
      <c r="I99" s="186"/>
      <c r="J99" s="187">
        <f>J164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126</v>
      </c>
      <c r="E100" s="186"/>
      <c r="F100" s="186"/>
      <c r="G100" s="186"/>
      <c r="H100" s="186"/>
      <c r="I100" s="186"/>
      <c r="J100" s="187">
        <f>J175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127</v>
      </c>
      <c r="E101" s="186"/>
      <c r="F101" s="186"/>
      <c r="G101" s="186"/>
      <c r="H101" s="186"/>
      <c r="I101" s="186"/>
      <c r="J101" s="187">
        <f>J186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128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2" t="str">
        <f>E7</f>
        <v>Polopodzemní kontejnery - Český Brod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SO 03 - UN - Palackého - Český Brod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Český Brod</v>
      </c>
      <c r="G115" s="38"/>
      <c r="H115" s="38"/>
      <c r="I115" s="30" t="s">
        <v>22</v>
      </c>
      <c r="J115" s="77" t="str">
        <f>IF(J12="","",J12)</f>
        <v>24. 10. 2023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40.05" customHeight="1">
      <c r="A117" s="36"/>
      <c r="B117" s="37"/>
      <c r="C117" s="30" t="s">
        <v>24</v>
      </c>
      <c r="D117" s="38"/>
      <c r="E117" s="38"/>
      <c r="F117" s="25" t="str">
        <f>E15</f>
        <v xml:space="preserve">Město Český Brod, Náměstí Husovo 70, 282 01 Český </v>
      </c>
      <c r="G117" s="38"/>
      <c r="H117" s="38"/>
      <c r="I117" s="30" t="s">
        <v>31</v>
      </c>
      <c r="J117" s="34" t="str">
        <f>E21</f>
        <v>LNConsult s.r.o., U hřiště 250, 250 83 Škvorec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29</v>
      </c>
      <c r="D118" s="38"/>
      <c r="E118" s="38"/>
      <c r="F118" s="25" t="str">
        <f>IF(E18="","",E18)</f>
        <v>Vyplň údaj</v>
      </c>
      <c r="G118" s="38"/>
      <c r="H118" s="38"/>
      <c r="I118" s="30" t="s">
        <v>35</v>
      </c>
      <c r="J118" s="34" t="str">
        <f>E24</f>
        <v xml:space="preserve"> 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89"/>
      <c r="B120" s="190"/>
      <c r="C120" s="191" t="s">
        <v>129</v>
      </c>
      <c r="D120" s="192" t="s">
        <v>63</v>
      </c>
      <c r="E120" s="192" t="s">
        <v>59</v>
      </c>
      <c r="F120" s="192" t="s">
        <v>60</v>
      </c>
      <c r="G120" s="192" t="s">
        <v>130</v>
      </c>
      <c r="H120" s="192" t="s">
        <v>131</v>
      </c>
      <c r="I120" s="192" t="s">
        <v>132</v>
      </c>
      <c r="J120" s="192" t="s">
        <v>120</v>
      </c>
      <c r="K120" s="193" t="s">
        <v>133</v>
      </c>
      <c r="L120" s="194"/>
      <c r="M120" s="98" t="s">
        <v>1</v>
      </c>
      <c r="N120" s="99" t="s">
        <v>42</v>
      </c>
      <c r="O120" s="99" t="s">
        <v>134</v>
      </c>
      <c r="P120" s="99" t="s">
        <v>135</v>
      </c>
      <c r="Q120" s="99" t="s">
        <v>136</v>
      </c>
      <c r="R120" s="99" t="s">
        <v>137</v>
      </c>
      <c r="S120" s="99" t="s">
        <v>138</v>
      </c>
      <c r="T120" s="100" t="s">
        <v>139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pans="1:63" s="2" customFormat="1" ht="22.8" customHeight="1">
      <c r="A121" s="36"/>
      <c r="B121" s="37"/>
      <c r="C121" s="105" t="s">
        <v>140</v>
      </c>
      <c r="D121" s="38"/>
      <c r="E121" s="38"/>
      <c r="F121" s="38"/>
      <c r="G121" s="38"/>
      <c r="H121" s="38"/>
      <c r="I121" s="38"/>
      <c r="J121" s="195">
        <f>BK121</f>
        <v>0</v>
      </c>
      <c r="K121" s="38"/>
      <c r="L121" s="42"/>
      <c r="M121" s="101"/>
      <c r="N121" s="196"/>
      <c r="O121" s="102"/>
      <c r="P121" s="197">
        <f>P122</f>
        <v>0</v>
      </c>
      <c r="Q121" s="102"/>
      <c r="R121" s="197">
        <f>R122</f>
        <v>19.03373224</v>
      </c>
      <c r="S121" s="102"/>
      <c r="T121" s="198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77</v>
      </c>
      <c r="AU121" s="15" t="s">
        <v>122</v>
      </c>
      <c r="BK121" s="199">
        <f>BK122</f>
        <v>0</v>
      </c>
    </row>
    <row r="122" spans="1:63" s="12" customFormat="1" ht="25.9" customHeight="1">
      <c r="A122" s="12"/>
      <c r="B122" s="200"/>
      <c r="C122" s="201"/>
      <c r="D122" s="202" t="s">
        <v>77</v>
      </c>
      <c r="E122" s="203" t="s">
        <v>141</v>
      </c>
      <c r="F122" s="203" t="s">
        <v>142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P123+P164+P175+P186</f>
        <v>0</v>
      </c>
      <c r="Q122" s="208"/>
      <c r="R122" s="209">
        <f>R123+R164+R175+R186</f>
        <v>19.03373224</v>
      </c>
      <c r="S122" s="208"/>
      <c r="T122" s="210">
        <f>T123+T164+T175+T186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86</v>
      </c>
      <c r="AT122" s="212" t="s">
        <v>77</v>
      </c>
      <c r="AU122" s="212" t="s">
        <v>78</v>
      </c>
      <c r="AY122" s="211" t="s">
        <v>143</v>
      </c>
      <c r="BK122" s="213">
        <f>BK123+BK164+BK175+BK186</f>
        <v>0</v>
      </c>
    </row>
    <row r="123" spans="1:63" s="12" customFormat="1" ht="22.8" customHeight="1">
      <c r="A123" s="12"/>
      <c r="B123" s="200"/>
      <c r="C123" s="201"/>
      <c r="D123" s="202" t="s">
        <v>77</v>
      </c>
      <c r="E123" s="214" t="s">
        <v>86</v>
      </c>
      <c r="F123" s="214" t="s">
        <v>144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SUM(P124:P163)</f>
        <v>0</v>
      </c>
      <c r="Q123" s="208"/>
      <c r="R123" s="209">
        <f>SUM(R124:R163)</f>
        <v>0.00035999999999999997</v>
      </c>
      <c r="S123" s="208"/>
      <c r="T123" s="210">
        <f>SUM(T124:T163)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77</v>
      </c>
      <c r="AU123" s="212" t="s">
        <v>86</v>
      </c>
      <c r="AY123" s="211" t="s">
        <v>143</v>
      </c>
      <c r="BK123" s="213">
        <f>SUM(BK124:BK163)</f>
        <v>0</v>
      </c>
    </row>
    <row r="124" spans="1:65" s="2" customFormat="1" ht="24.15" customHeight="1">
      <c r="A124" s="36"/>
      <c r="B124" s="37"/>
      <c r="C124" s="216" t="s">
        <v>86</v>
      </c>
      <c r="D124" s="216" t="s">
        <v>145</v>
      </c>
      <c r="E124" s="217" t="s">
        <v>170</v>
      </c>
      <c r="F124" s="218" t="s">
        <v>171</v>
      </c>
      <c r="G124" s="219" t="s">
        <v>172</v>
      </c>
      <c r="H124" s="220">
        <v>18</v>
      </c>
      <c r="I124" s="221"/>
      <c r="J124" s="222">
        <f>ROUND(I124*H124,2)</f>
        <v>0</v>
      </c>
      <c r="K124" s="218" t="s">
        <v>149</v>
      </c>
      <c r="L124" s="42"/>
      <c r="M124" s="223" t="s">
        <v>1</v>
      </c>
      <c r="N124" s="224" t="s">
        <v>43</v>
      </c>
      <c r="O124" s="8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7" t="s">
        <v>150</v>
      </c>
      <c r="AT124" s="227" t="s">
        <v>145</v>
      </c>
      <c r="AU124" s="227" t="s">
        <v>88</v>
      </c>
      <c r="AY124" s="15" t="s">
        <v>143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5" t="s">
        <v>86</v>
      </c>
      <c r="BK124" s="228">
        <f>ROUND(I124*H124,2)</f>
        <v>0</v>
      </c>
      <c r="BL124" s="15" t="s">
        <v>150</v>
      </c>
      <c r="BM124" s="227" t="s">
        <v>315</v>
      </c>
    </row>
    <row r="125" spans="1:47" s="2" customFormat="1" ht="12">
      <c r="A125" s="36"/>
      <c r="B125" s="37"/>
      <c r="C125" s="38"/>
      <c r="D125" s="229" t="s">
        <v>152</v>
      </c>
      <c r="E125" s="38"/>
      <c r="F125" s="230" t="s">
        <v>174</v>
      </c>
      <c r="G125" s="38"/>
      <c r="H125" s="38"/>
      <c r="I125" s="231"/>
      <c r="J125" s="38"/>
      <c r="K125" s="38"/>
      <c r="L125" s="42"/>
      <c r="M125" s="232"/>
      <c r="N125" s="233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152</v>
      </c>
      <c r="AU125" s="15" t="s">
        <v>88</v>
      </c>
    </row>
    <row r="126" spans="1:51" s="13" customFormat="1" ht="12">
      <c r="A126" s="13"/>
      <c r="B126" s="234"/>
      <c r="C126" s="235"/>
      <c r="D126" s="229" t="s">
        <v>154</v>
      </c>
      <c r="E126" s="236" t="s">
        <v>1</v>
      </c>
      <c r="F126" s="237" t="s">
        <v>316</v>
      </c>
      <c r="G126" s="235"/>
      <c r="H126" s="238">
        <v>18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154</v>
      </c>
      <c r="AU126" s="244" t="s">
        <v>88</v>
      </c>
      <c r="AV126" s="13" t="s">
        <v>88</v>
      </c>
      <c r="AW126" s="13" t="s">
        <v>34</v>
      </c>
      <c r="AX126" s="13" t="s">
        <v>86</v>
      </c>
      <c r="AY126" s="244" t="s">
        <v>143</v>
      </c>
    </row>
    <row r="127" spans="1:65" s="2" customFormat="1" ht="24.15" customHeight="1">
      <c r="A127" s="36"/>
      <c r="B127" s="37"/>
      <c r="C127" s="216" t="s">
        <v>88</v>
      </c>
      <c r="D127" s="216" t="s">
        <v>145</v>
      </c>
      <c r="E127" s="217" t="s">
        <v>177</v>
      </c>
      <c r="F127" s="218" t="s">
        <v>178</v>
      </c>
      <c r="G127" s="219" t="s">
        <v>179</v>
      </c>
      <c r="H127" s="220">
        <v>1</v>
      </c>
      <c r="I127" s="221"/>
      <c r="J127" s="222">
        <f>ROUND(I127*H127,2)</f>
        <v>0</v>
      </c>
      <c r="K127" s="218" t="s">
        <v>149</v>
      </c>
      <c r="L127" s="42"/>
      <c r="M127" s="223" t="s">
        <v>1</v>
      </c>
      <c r="N127" s="224" t="s">
        <v>43</v>
      </c>
      <c r="O127" s="8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150</v>
      </c>
      <c r="AT127" s="227" t="s">
        <v>145</v>
      </c>
      <c r="AU127" s="227" t="s">
        <v>88</v>
      </c>
      <c r="AY127" s="15" t="s">
        <v>143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86</v>
      </c>
      <c r="BK127" s="228">
        <f>ROUND(I127*H127,2)</f>
        <v>0</v>
      </c>
      <c r="BL127" s="15" t="s">
        <v>150</v>
      </c>
      <c r="BM127" s="227" t="s">
        <v>317</v>
      </c>
    </row>
    <row r="128" spans="1:47" s="2" customFormat="1" ht="12">
      <c r="A128" s="36"/>
      <c r="B128" s="37"/>
      <c r="C128" s="38"/>
      <c r="D128" s="229" t="s">
        <v>152</v>
      </c>
      <c r="E128" s="38"/>
      <c r="F128" s="230" t="s">
        <v>181</v>
      </c>
      <c r="G128" s="38"/>
      <c r="H128" s="38"/>
      <c r="I128" s="231"/>
      <c r="J128" s="38"/>
      <c r="K128" s="38"/>
      <c r="L128" s="42"/>
      <c r="M128" s="232"/>
      <c r="N128" s="233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152</v>
      </c>
      <c r="AU128" s="15" t="s">
        <v>88</v>
      </c>
    </row>
    <row r="129" spans="1:51" s="13" customFormat="1" ht="12">
      <c r="A129" s="13"/>
      <c r="B129" s="234"/>
      <c r="C129" s="235"/>
      <c r="D129" s="229" t="s">
        <v>154</v>
      </c>
      <c r="E129" s="236" t="s">
        <v>1</v>
      </c>
      <c r="F129" s="237" t="s">
        <v>318</v>
      </c>
      <c r="G129" s="235"/>
      <c r="H129" s="238">
        <v>1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154</v>
      </c>
      <c r="AU129" s="244" t="s">
        <v>88</v>
      </c>
      <c r="AV129" s="13" t="s">
        <v>88</v>
      </c>
      <c r="AW129" s="13" t="s">
        <v>34</v>
      </c>
      <c r="AX129" s="13" t="s">
        <v>86</v>
      </c>
      <c r="AY129" s="244" t="s">
        <v>143</v>
      </c>
    </row>
    <row r="130" spans="1:65" s="2" customFormat="1" ht="33" customHeight="1">
      <c r="A130" s="36"/>
      <c r="B130" s="37"/>
      <c r="C130" s="216" t="s">
        <v>160</v>
      </c>
      <c r="D130" s="216" t="s">
        <v>145</v>
      </c>
      <c r="E130" s="217" t="s">
        <v>184</v>
      </c>
      <c r="F130" s="218" t="s">
        <v>185</v>
      </c>
      <c r="G130" s="219" t="s">
        <v>179</v>
      </c>
      <c r="H130" s="220">
        <v>15.341</v>
      </c>
      <c r="I130" s="221"/>
      <c r="J130" s="222">
        <f>ROUND(I130*H130,2)</f>
        <v>0</v>
      </c>
      <c r="K130" s="218" t="s">
        <v>149</v>
      </c>
      <c r="L130" s="42"/>
      <c r="M130" s="223" t="s">
        <v>1</v>
      </c>
      <c r="N130" s="224" t="s">
        <v>43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150</v>
      </c>
      <c r="AT130" s="227" t="s">
        <v>145</v>
      </c>
      <c r="AU130" s="227" t="s">
        <v>88</v>
      </c>
      <c r="AY130" s="15" t="s">
        <v>143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86</v>
      </c>
      <c r="BK130" s="228">
        <f>ROUND(I130*H130,2)</f>
        <v>0</v>
      </c>
      <c r="BL130" s="15" t="s">
        <v>150</v>
      </c>
      <c r="BM130" s="227" t="s">
        <v>319</v>
      </c>
    </row>
    <row r="131" spans="1:47" s="2" customFormat="1" ht="12">
      <c r="A131" s="36"/>
      <c r="B131" s="37"/>
      <c r="C131" s="38"/>
      <c r="D131" s="229" t="s">
        <v>152</v>
      </c>
      <c r="E131" s="38"/>
      <c r="F131" s="230" t="s">
        <v>187</v>
      </c>
      <c r="G131" s="38"/>
      <c r="H131" s="38"/>
      <c r="I131" s="231"/>
      <c r="J131" s="38"/>
      <c r="K131" s="38"/>
      <c r="L131" s="42"/>
      <c r="M131" s="232"/>
      <c r="N131" s="233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152</v>
      </c>
      <c r="AU131" s="15" t="s">
        <v>88</v>
      </c>
    </row>
    <row r="132" spans="1:51" s="13" customFormat="1" ht="12">
      <c r="A132" s="13"/>
      <c r="B132" s="234"/>
      <c r="C132" s="235"/>
      <c r="D132" s="229" t="s">
        <v>154</v>
      </c>
      <c r="E132" s="236" t="s">
        <v>1</v>
      </c>
      <c r="F132" s="237" t="s">
        <v>320</v>
      </c>
      <c r="G132" s="235"/>
      <c r="H132" s="238">
        <v>15.341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154</v>
      </c>
      <c r="AU132" s="244" t="s">
        <v>88</v>
      </c>
      <c r="AV132" s="13" t="s">
        <v>88</v>
      </c>
      <c r="AW132" s="13" t="s">
        <v>34</v>
      </c>
      <c r="AX132" s="13" t="s">
        <v>86</v>
      </c>
      <c r="AY132" s="244" t="s">
        <v>143</v>
      </c>
    </row>
    <row r="133" spans="1:65" s="2" customFormat="1" ht="37.8" customHeight="1">
      <c r="A133" s="36"/>
      <c r="B133" s="37"/>
      <c r="C133" s="216" t="s">
        <v>150</v>
      </c>
      <c r="D133" s="216" t="s">
        <v>145</v>
      </c>
      <c r="E133" s="217" t="s">
        <v>195</v>
      </c>
      <c r="F133" s="218" t="s">
        <v>196</v>
      </c>
      <c r="G133" s="219" t="s">
        <v>179</v>
      </c>
      <c r="H133" s="220">
        <v>15.341</v>
      </c>
      <c r="I133" s="221"/>
      <c r="J133" s="222">
        <f>ROUND(I133*H133,2)</f>
        <v>0</v>
      </c>
      <c r="K133" s="218" t="s">
        <v>149</v>
      </c>
      <c r="L133" s="42"/>
      <c r="M133" s="223" t="s">
        <v>1</v>
      </c>
      <c r="N133" s="224" t="s">
        <v>43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150</v>
      </c>
      <c r="AT133" s="227" t="s">
        <v>145</v>
      </c>
      <c r="AU133" s="227" t="s">
        <v>88</v>
      </c>
      <c r="AY133" s="15" t="s">
        <v>143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86</v>
      </c>
      <c r="BK133" s="228">
        <f>ROUND(I133*H133,2)</f>
        <v>0</v>
      </c>
      <c r="BL133" s="15" t="s">
        <v>150</v>
      </c>
      <c r="BM133" s="227" t="s">
        <v>321</v>
      </c>
    </row>
    <row r="134" spans="1:47" s="2" customFormat="1" ht="12">
      <c r="A134" s="36"/>
      <c r="B134" s="37"/>
      <c r="C134" s="38"/>
      <c r="D134" s="229" t="s">
        <v>152</v>
      </c>
      <c r="E134" s="38"/>
      <c r="F134" s="230" t="s">
        <v>198</v>
      </c>
      <c r="G134" s="38"/>
      <c r="H134" s="38"/>
      <c r="I134" s="231"/>
      <c r="J134" s="38"/>
      <c r="K134" s="38"/>
      <c r="L134" s="42"/>
      <c r="M134" s="232"/>
      <c r="N134" s="233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152</v>
      </c>
      <c r="AU134" s="15" t="s">
        <v>88</v>
      </c>
    </row>
    <row r="135" spans="1:51" s="13" customFormat="1" ht="12">
      <c r="A135" s="13"/>
      <c r="B135" s="234"/>
      <c r="C135" s="235"/>
      <c r="D135" s="229" t="s">
        <v>154</v>
      </c>
      <c r="E135" s="236" t="s">
        <v>1</v>
      </c>
      <c r="F135" s="237" t="s">
        <v>320</v>
      </c>
      <c r="G135" s="235"/>
      <c r="H135" s="238">
        <v>15.341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154</v>
      </c>
      <c r="AU135" s="244" t="s">
        <v>88</v>
      </c>
      <c r="AV135" s="13" t="s">
        <v>88</v>
      </c>
      <c r="AW135" s="13" t="s">
        <v>34</v>
      </c>
      <c r="AX135" s="13" t="s">
        <v>86</v>
      </c>
      <c r="AY135" s="244" t="s">
        <v>143</v>
      </c>
    </row>
    <row r="136" spans="1:65" s="2" customFormat="1" ht="37.8" customHeight="1">
      <c r="A136" s="36"/>
      <c r="B136" s="37"/>
      <c r="C136" s="216" t="s">
        <v>169</v>
      </c>
      <c r="D136" s="216" t="s">
        <v>145</v>
      </c>
      <c r="E136" s="217" t="s">
        <v>200</v>
      </c>
      <c r="F136" s="218" t="s">
        <v>201</v>
      </c>
      <c r="G136" s="219" t="s">
        <v>179</v>
      </c>
      <c r="H136" s="220">
        <v>153.408</v>
      </c>
      <c r="I136" s="221"/>
      <c r="J136" s="222">
        <f>ROUND(I136*H136,2)</f>
        <v>0</v>
      </c>
      <c r="K136" s="218" t="s">
        <v>149</v>
      </c>
      <c r="L136" s="42"/>
      <c r="M136" s="223" t="s">
        <v>1</v>
      </c>
      <c r="N136" s="224" t="s">
        <v>43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150</v>
      </c>
      <c r="AT136" s="227" t="s">
        <v>145</v>
      </c>
      <c r="AU136" s="227" t="s">
        <v>88</v>
      </c>
      <c r="AY136" s="15" t="s">
        <v>143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86</v>
      </c>
      <c r="BK136" s="228">
        <f>ROUND(I136*H136,2)</f>
        <v>0</v>
      </c>
      <c r="BL136" s="15" t="s">
        <v>150</v>
      </c>
      <c r="BM136" s="227" t="s">
        <v>322</v>
      </c>
    </row>
    <row r="137" spans="1:47" s="2" customFormat="1" ht="12">
      <c r="A137" s="36"/>
      <c r="B137" s="37"/>
      <c r="C137" s="38"/>
      <c r="D137" s="229" t="s">
        <v>152</v>
      </c>
      <c r="E137" s="38"/>
      <c r="F137" s="230" t="s">
        <v>203</v>
      </c>
      <c r="G137" s="38"/>
      <c r="H137" s="38"/>
      <c r="I137" s="231"/>
      <c r="J137" s="38"/>
      <c r="K137" s="38"/>
      <c r="L137" s="42"/>
      <c r="M137" s="232"/>
      <c r="N137" s="233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152</v>
      </c>
      <c r="AU137" s="15" t="s">
        <v>88</v>
      </c>
    </row>
    <row r="138" spans="1:51" s="13" customFormat="1" ht="12">
      <c r="A138" s="13"/>
      <c r="B138" s="234"/>
      <c r="C138" s="235"/>
      <c r="D138" s="229" t="s">
        <v>154</v>
      </c>
      <c r="E138" s="236" t="s">
        <v>1</v>
      </c>
      <c r="F138" s="237" t="s">
        <v>323</v>
      </c>
      <c r="G138" s="235"/>
      <c r="H138" s="238">
        <v>153.408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154</v>
      </c>
      <c r="AU138" s="244" t="s">
        <v>88</v>
      </c>
      <c r="AV138" s="13" t="s">
        <v>88</v>
      </c>
      <c r="AW138" s="13" t="s">
        <v>34</v>
      </c>
      <c r="AX138" s="13" t="s">
        <v>86</v>
      </c>
      <c r="AY138" s="244" t="s">
        <v>143</v>
      </c>
    </row>
    <row r="139" spans="1:65" s="2" customFormat="1" ht="24.15" customHeight="1">
      <c r="A139" s="36"/>
      <c r="B139" s="37"/>
      <c r="C139" s="216" t="s">
        <v>176</v>
      </c>
      <c r="D139" s="216" t="s">
        <v>145</v>
      </c>
      <c r="E139" s="217" t="s">
        <v>190</v>
      </c>
      <c r="F139" s="218" t="s">
        <v>191</v>
      </c>
      <c r="G139" s="219" t="s">
        <v>179</v>
      </c>
      <c r="H139" s="220">
        <v>15.341</v>
      </c>
      <c r="I139" s="221"/>
      <c r="J139" s="222">
        <f>ROUND(I139*H139,2)</f>
        <v>0</v>
      </c>
      <c r="K139" s="218" t="s">
        <v>149</v>
      </c>
      <c r="L139" s="42"/>
      <c r="M139" s="223" t="s">
        <v>1</v>
      </c>
      <c r="N139" s="224" t="s">
        <v>43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150</v>
      </c>
      <c r="AT139" s="227" t="s">
        <v>145</v>
      </c>
      <c r="AU139" s="227" t="s">
        <v>88</v>
      </c>
      <c r="AY139" s="15" t="s">
        <v>143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86</v>
      </c>
      <c r="BK139" s="228">
        <f>ROUND(I139*H139,2)</f>
        <v>0</v>
      </c>
      <c r="BL139" s="15" t="s">
        <v>150</v>
      </c>
      <c r="BM139" s="227" t="s">
        <v>324</v>
      </c>
    </row>
    <row r="140" spans="1:47" s="2" customFormat="1" ht="12">
      <c r="A140" s="36"/>
      <c r="B140" s="37"/>
      <c r="C140" s="38"/>
      <c r="D140" s="229" t="s">
        <v>152</v>
      </c>
      <c r="E140" s="38"/>
      <c r="F140" s="230" t="s">
        <v>193</v>
      </c>
      <c r="G140" s="38"/>
      <c r="H140" s="38"/>
      <c r="I140" s="231"/>
      <c r="J140" s="38"/>
      <c r="K140" s="38"/>
      <c r="L140" s="42"/>
      <c r="M140" s="232"/>
      <c r="N140" s="233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152</v>
      </c>
      <c r="AU140" s="15" t="s">
        <v>88</v>
      </c>
    </row>
    <row r="141" spans="1:51" s="13" customFormat="1" ht="12">
      <c r="A141" s="13"/>
      <c r="B141" s="234"/>
      <c r="C141" s="235"/>
      <c r="D141" s="229" t="s">
        <v>154</v>
      </c>
      <c r="E141" s="236" t="s">
        <v>1</v>
      </c>
      <c r="F141" s="237" t="s">
        <v>320</v>
      </c>
      <c r="G141" s="235"/>
      <c r="H141" s="238">
        <v>15.341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154</v>
      </c>
      <c r="AU141" s="244" t="s">
        <v>88</v>
      </c>
      <c r="AV141" s="13" t="s">
        <v>88</v>
      </c>
      <c r="AW141" s="13" t="s">
        <v>34</v>
      </c>
      <c r="AX141" s="13" t="s">
        <v>86</v>
      </c>
      <c r="AY141" s="244" t="s">
        <v>143</v>
      </c>
    </row>
    <row r="142" spans="1:65" s="2" customFormat="1" ht="24.15" customHeight="1">
      <c r="A142" s="36"/>
      <c r="B142" s="37"/>
      <c r="C142" s="216" t="s">
        <v>183</v>
      </c>
      <c r="D142" s="216" t="s">
        <v>145</v>
      </c>
      <c r="E142" s="217" t="s">
        <v>206</v>
      </c>
      <c r="F142" s="218" t="s">
        <v>207</v>
      </c>
      <c r="G142" s="219" t="s">
        <v>179</v>
      </c>
      <c r="H142" s="220">
        <v>15.341</v>
      </c>
      <c r="I142" s="221"/>
      <c r="J142" s="222">
        <f>ROUND(I142*H142,2)</f>
        <v>0</v>
      </c>
      <c r="K142" s="218" t="s">
        <v>149</v>
      </c>
      <c r="L142" s="42"/>
      <c r="M142" s="223" t="s">
        <v>1</v>
      </c>
      <c r="N142" s="224" t="s">
        <v>43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150</v>
      </c>
      <c r="AT142" s="227" t="s">
        <v>145</v>
      </c>
      <c r="AU142" s="227" t="s">
        <v>88</v>
      </c>
      <c r="AY142" s="15" t="s">
        <v>143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86</v>
      </c>
      <c r="BK142" s="228">
        <f>ROUND(I142*H142,2)</f>
        <v>0</v>
      </c>
      <c r="BL142" s="15" t="s">
        <v>150</v>
      </c>
      <c r="BM142" s="227" t="s">
        <v>325</v>
      </c>
    </row>
    <row r="143" spans="1:47" s="2" customFormat="1" ht="12">
      <c r="A143" s="36"/>
      <c r="B143" s="37"/>
      <c r="C143" s="38"/>
      <c r="D143" s="229" t="s">
        <v>152</v>
      </c>
      <c r="E143" s="38"/>
      <c r="F143" s="230" t="s">
        <v>209</v>
      </c>
      <c r="G143" s="38"/>
      <c r="H143" s="38"/>
      <c r="I143" s="231"/>
      <c r="J143" s="38"/>
      <c r="K143" s="38"/>
      <c r="L143" s="42"/>
      <c r="M143" s="232"/>
      <c r="N143" s="233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152</v>
      </c>
      <c r="AU143" s="15" t="s">
        <v>88</v>
      </c>
    </row>
    <row r="144" spans="1:51" s="13" customFormat="1" ht="12">
      <c r="A144" s="13"/>
      <c r="B144" s="234"/>
      <c r="C144" s="235"/>
      <c r="D144" s="229" t="s">
        <v>154</v>
      </c>
      <c r="E144" s="236" t="s">
        <v>1</v>
      </c>
      <c r="F144" s="237" t="s">
        <v>320</v>
      </c>
      <c r="G144" s="235"/>
      <c r="H144" s="238">
        <v>15.341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154</v>
      </c>
      <c r="AU144" s="244" t="s">
        <v>88</v>
      </c>
      <c r="AV144" s="13" t="s">
        <v>88</v>
      </c>
      <c r="AW144" s="13" t="s">
        <v>34</v>
      </c>
      <c r="AX144" s="13" t="s">
        <v>86</v>
      </c>
      <c r="AY144" s="244" t="s">
        <v>143</v>
      </c>
    </row>
    <row r="145" spans="1:65" s="2" customFormat="1" ht="24.15" customHeight="1">
      <c r="A145" s="36"/>
      <c r="B145" s="37"/>
      <c r="C145" s="216" t="s">
        <v>189</v>
      </c>
      <c r="D145" s="216" t="s">
        <v>145</v>
      </c>
      <c r="E145" s="217" t="s">
        <v>211</v>
      </c>
      <c r="F145" s="218" t="s">
        <v>212</v>
      </c>
      <c r="G145" s="219" t="s">
        <v>213</v>
      </c>
      <c r="H145" s="220">
        <v>27.613</v>
      </c>
      <c r="I145" s="221"/>
      <c r="J145" s="222">
        <f>ROUND(I145*H145,2)</f>
        <v>0</v>
      </c>
      <c r="K145" s="218" t="s">
        <v>149</v>
      </c>
      <c r="L145" s="42"/>
      <c r="M145" s="223" t="s">
        <v>1</v>
      </c>
      <c r="N145" s="224" t="s">
        <v>43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150</v>
      </c>
      <c r="AT145" s="227" t="s">
        <v>145</v>
      </c>
      <c r="AU145" s="227" t="s">
        <v>88</v>
      </c>
      <c r="AY145" s="15" t="s">
        <v>143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86</v>
      </c>
      <c r="BK145" s="228">
        <f>ROUND(I145*H145,2)</f>
        <v>0</v>
      </c>
      <c r="BL145" s="15" t="s">
        <v>150</v>
      </c>
      <c r="BM145" s="227" t="s">
        <v>326</v>
      </c>
    </row>
    <row r="146" spans="1:47" s="2" customFormat="1" ht="12">
      <c r="A146" s="36"/>
      <c r="B146" s="37"/>
      <c r="C146" s="38"/>
      <c r="D146" s="229" t="s">
        <v>152</v>
      </c>
      <c r="E146" s="38"/>
      <c r="F146" s="230" t="s">
        <v>215</v>
      </c>
      <c r="G146" s="38"/>
      <c r="H146" s="38"/>
      <c r="I146" s="231"/>
      <c r="J146" s="38"/>
      <c r="K146" s="38"/>
      <c r="L146" s="42"/>
      <c r="M146" s="232"/>
      <c r="N146" s="233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152</v>
      </c>
      <c r="AU146" s="15" t="s">
        <v>88</v>
      </c>
    </row>
    <row r="147" spans="1:51" s="13" customFormat="1" ht="12">
      <c r="A147" s="13"/>
      <c r="B147" s="234"/>
      <c r="C147" s="235"/>
      <c r="D147" s="229" t="s">
        <v>154</v>
      </c>
      <c r="E147" s="236" t="s">
        <v>1</v>
      </c>
      <c r="F147" s="237" t="s">
        <v>327</v>
      </c>
      <c r="G147" s="235"/>
      <c r="H147" s="238">
        <v>27.613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154</v>
      </c>
      <c r="AU147" s="244" t="s">
        <v>88</v>
      </c>
      <c r="AV147" s="13" t="s">
        <v>88</v>
      </c>
      <c r="AW147" s="13" t="s">
        <v>34</v>
      </c>
      <c r="AX147" s="13" t="s">
        <v>86</v>
      </c>
      <c r="AY147" s="244" t="s">
        <v>143</v>
      </c>
    </row>
    <row r="148" spans="1:65" s="2" customFormat="1" ht="24.15" customHeight="1">
      <c r="A148" s="36"/>
      <c r="B148" s="37"/>
      <c r="C148" s="216" t="s">
        <v>194</v>
      </c>
      <c r="D148" s="216" t="s">
        <v>145</v>
      </c>
      <c r="E148" s="217" t="s">
        <v>218</v>
      </c>
      <c r="F148" s="218" t="s">
        <v>219</v>
      </c>
      <c r="G148" s="219" t="s">
        <v>172</v>
      </c>
      <c r="H148" s="220">
        <v>18</v>
      </c>
      <c r="I148" s="221"/>
      <c r="J148" s="222">
        <f>ROUND(I148*H148,2)</f>
        <v>0</v>
      </c>
      <c r="K148" s="218" t="s">
        <v>149</v>
      </c>
      <c r="L148" s="42"/>
      <c r="M148" s="223" t="s">
        <v>1</v>
      </c>
      <c r="N148" s="224" t="s">
        <v>43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150</v>
      </c>
      <c r="AT148" s="227" t="s">
        <v>145</v>
      </c>
      <c r="AU148" s="227" t="s">
        <v>88</v>
      </c>
      <c r="AY148" s="15" t="s">
        <v>143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86</v>
      </c>
      <c r="BK148" s="228">
        <f>ROUND(I148*H148,2)</f>
        <v>0</v>
      </c>
      <c r="BL148" s="15" t="s">
        <v>150</v>
      </c>
      <c r="BM148" s="227" t="s">
        <v>328</v>
      </c>
    </row>
    <row r="149" spans="1:47" s="2" customFormat="1" ht="12">
      <c r="A149" s="36"/>
      <c r="B149" s="37"/>
      <c r="C149" s="38"/>
      <c r="D149" s="229" t="s">
        <v>152</v>
      </c>
      <c r="E149" s="38"/>
      <c r="F149" s="230" t="s">
        <v>221</v>
      </c>
      <c r="G149" s="38"/>
      <c r="H149" s="38"/>
      <c r="I149" s="231"/>
      <c r="J149" s="38"/>
      <c r="K149" s="38"/>
      <c r="L149" s="42"/>
      <c r="M149" s="232"/>
      <c r="N149" s="233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152</v>
      </c>
      <c r="AU149" s="15" t="s">
        <v>88</v>
      </c>
    </row>
    <row r="150" spans="1:51" s="13" customFormat="1" ht="12">
      <c r="A150" s="13"/>
      <c r="B150" s="234"/>
      <c r="C150" s="235"/>
      <c r="D150" s="229" t="s">
        <v>154</v>
      </c>
      <c r="E150" s="236" t="s">
        <v>1</v>
      </c>
      <c r="F150" s="237" t="s">
        <v>329</v>
      </c>
      <c r="G150" s="235"/>
      <c r="H150" s="238">
        <v>18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154</v>
      </c>
      <c r="AU150" s="244" t="s">
        <v>88</v>
      </c>
      <c r="AV150" s="13" t="s">
        <v>88</v>
      </c>
      <c r="AW150" s="13" t="s">
        <v>34</v>
      </c>
      <c r="AX150" s="13" t="s">
        <v>86</v>
      </c>
      <c r="AY150" s="244" t="s">
        <v>143</v>
      </c>
    </row>
    <row r="151" spans="1:65" s="2" customFormat="1" ht="24.15" customHeight="1">
      <c r="A151" s="36"/>
      <c r="B151" s="37"/>
      <c r="C151" s="216" t="s">
        <v>199</v>
      </c>
      <c r="D151" s="216" t="s">
        <v>145</v>
      </c>
      <c r="E151" s="217" t="s">
        <v>224</v>
      </c>
      <c r="F151" s="218" t="s">
        <v>225</v>
      </c>
      <c r="G151" s="219" t="s">
        <v>172</v>
      </c>
      <c r="H151" s="220">
        <v>18</v>
      </c>
      <c r="I151" s="221"/>
      <c r="J151" s="222">
        <f>ROUND(I151*H151,2)</f>
        <v>0</v>
      </c>
      <c r="K151" s="218" t="s">
        <v>149</v>
      </c>
      <c r="L151" s="42"/>
      <c r="M151" s="223" t="s">
        <v>1</v>
      </c>
      <c r="N151" s="224" t="s">
        <v>43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150</v>
      </c>
      <c r="AT151" s="227" t="s">
        <v>145</v>
      </c>
      <c r="AU151" s="227" t="s">
        <v>88</v>
      </c>
      <c r="AY151" s="15" t="s">
        <v>143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86</v>
      </c>
      <c r="BK151" s="228">
        <f>ROUND(I151*H151,2)</f>
        <v>0</v>
      </c>
      <c r="BL151" s="15" t="s">
        <v>150</v>
      </c>
      <c r="BM151" s="227" t="s">
        <v>330</v>
      </c>
    </row>
    <row r="152" spans="1:47" s="2" customFormat="1" ht="12">
      <c r="A152" s="36"/>
      <c r="B152" s="37"/>
      <c r="C152" s="38"/>
      <c r="D152" s="229" t="s">
        <v>152</v>
      </c>
      <c r="E152" s="38"/>
      <c r="F152" s="230" t="s">
        <v>227</v>
      </c>
      <c r="G152" s="38"/>
      <c r="H152" s="38"/>
      <c r="I152" s="231"/>
      <c r="J152" s="38"/>
      <c r="K152" s="38"/>
      <c r="L152" s="42"/>
      <c r="M152" s="232"/>
      <c r="N152" s="233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152</v>
      </c>
      <c r="AU152" s="15" t="s">
        <v>88</v>
      </c>
    </row>
    <row r="153" spans="1:51" s="13" customFormat="1" ht="12">
      <c r="A153" s="13"/>
      <c r="B153" s="234"/>
      <c r="C153" s="235"/>
      <c r="D153" s="229" t="s">
        <v>154</v>
      </c>
      <c r="E153" s="236" t="s">
        <v>1</v>
      </c>
      <c r="F153" s="237" t="s">
        <v>329</v>
      </c>
      <c r="G153" s="235"/>
      <c r="H153" s="238">
        <v>18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154</v>
      </c>
      <c r="AU153" s="244" t="s">
        <v>88</v>
      </c>
      <c r="AV153" s="13" t="s">
        <v>88</v>
      </c>
      <c r="AW153" s="13" t="s">
        <v>34</v>
      </c>
      <c r="AX153" s="13" t="s">
        <v>86</v>
      </c>
      <c r="AY153" s="244" t="s">
        <v>143</v>
      </c>
    </row>
    <row r="154" spans="1:65" s="2" customFormat="1" ht="16.5" customHeight="1">
      <c r="A154" s="36"/>
      <c r="B154" s="37"/>
      <c r="C154" s="245" t="s">
        <v>205</v>
      </c>
      <c r="D154" s="245" t="s">
        <v>228</v>
      </c>
      <c r="E154" s="246" t="s">
        <v>229</v>
      </c>
      <c r="F154" s="247" t="s">
        <v>230</v>
      </c>
      <c r="G154" s="248" t="s">
        <v>231</v>
      </c>
      <c r="H154" s="249">
        <v>0.36</v>
      </c>
      <c r="I154" s="250"/>
      <c r="J154" s="251">
        <f>ROUND(I154*H154,2)</f>
        <v>0</v>
      </c>
      <c r="K154" s="247" t="s">
        <v>149</v>
      </c>
      <c r="L154" s="252"/>
      <c r="M154" s="253" t="s">
        <v>1</v>
      </c>
      <c r="N154" s="254" t="s">
        <v>43</v>
      </c>
      <c r="O154" s="89"/>
      <c r="P154" s="225">
        <f>O154*H154</f>
        <v>0</v>
      </c>
      <c r="Q154" s="225">
        <v>0.001</v>
      </c>
      <c r="R154" s="225">
        <f>Q154*H154</f>
        <v>0.00035999999999999997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189</v>
      </c>
      <c r="AT154" s="227" t="s">
        <v>228</v>
      </c>
      <c r="AU154" s="227" t="s">
        <v>88</v>
      </c>
      <c r="AY154" s="15" t="s">
        <v>143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86</v>
      </c>
      <c r="BK154" s="228">
        <f>ROUND(I154*H154,2)</f>
        <v>0</v>
      </c>
      <c r="BL154" s="15" t="s">
        <v>150</v>
      </c>
      <c r="BM154" s="227" t="s">
        <v>331</v>
      </c>
    </row>
    <row r="155" spans="1:47" s="2" customFormat="1" ht="12">
      <c r="A155" s="36"/>
      <c r="B155" s="37"/>
      <c r="C155" s="38"/>
      <c r="D155" s="229" t="s">
        <v>152</v>
      </c>
      <c r="E155" s="38"/>
      <c r="F155" s="230" t="s">
        <v>230</v>
      </c>
      <c r="G155" s="38"/>
      <c r="H155" s="38"/>
      <c r="I155" s="231"/>
      <c r="J155" s="38"/>
      <c r="K155" s="38"/>
      <c r="L155" s="42"/>
      <c r="M155" s="232"/>
      <c r="N155" s="233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152</v>
      </c>
      <c r="AU155" s="15" t="s">
        <v>88</v>
      </c>
    </row>
    <row r="156" spans="1:51" s="13" customFormat="1" ht="12">
      <c r="A156" s="13"/>
      <c r="B156" s="234"/>
      <c r="C156" s="235"/>
      <c r="D156" s="229" t="s">
        <v>154</v>
      </c>
      <c r="E156" s="236" t="s">
        <v>1</v>
      </c>
      <c r="F156" s="237" t="s">
        <v>329</v>
      </c>
      <c r="G156" s="235"/>
      <c r="H156" s="238">
        <v>18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154</v>
      </c>
      <c r="AU156" s="244" t="s">
        <v>88</v>
      </c>
      <c r="AV156" s="13" t="s">
        <v>88</v>
      </c>
      <c r="AW156" s="13" t="s">
        <v>34</v>
      </c>
      <c r="AX156" s="13" t="s">
        <v>86</v>
      </c>
      <c r="AY156" s="244" t="s">
        <v>143</v>
      </c>
    </row>
    <row r="157" spans="1:51" s="13" customFormat="1" ht="12">
      <c r="A157" s="13"/>
      <c r="B157" s="234"/>
      <c r="C157" s="235"/>
      <c r="D157" s="229" t="s">
        <v>154</v>
      </c>
      <c r="E157" s="235"/>
      <c r="F157" s="237" t="s">
        <v>332</v>
      </c>
      <c r="G157" s="235"/>
      <c r="H157" s="238">
        <v>0.36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154</v>
      </c>
      <c r="AU157" s="244" t="s">
        <v>88</v>
      </c>
      <c r="AV157" s="13" t="s">
        <v>88</v>
      </c>
      <c r="AW157" s="13" t="s">
        <v>4</v>
      </c>
      <c r="AX157" s="13" t="s">
        <v>86</v>
      </c>
      <c r="AY157" s="244" t="s">
        <v>143</v>
      </c>
    </row>
    <row r="158" spans="1:65" s="2" customFormat="1" ht="16.5" customHeight="1">
      <c r="A158" s="36"/>
      <c r="B158" s="37"/>
      <c r="C158" s="216" t="s">
        <v>210</v>
      </c>
      <c r="D158" s="216" t="s">
        <v>145</v>
      </c>
      <c r="E158" s="217" t="s">
        <v>235</v>
      </c>
      <c r="F158" s="218" t="s">
        <v>236</v>
      </c>
      <c r="G158" s="219" t="s">
        <v>148</v>
      </c>
      <c r="H158" s="220">
        <v>3</v>
      </c>
      <c r="I158" s="221"/>
      <c r="J158" s="222">
        <f>ROUND(I158*H158,2)</f>
        <v>0</v>
      </c>
      <c r="K158" s="218" t="s">
        <v>1</v>
      </c>
      <c r="L158" s="42"/>
      <c r="M158" s="223" t="s">
        <v>1</v>
      </c>
      <c r="N158" s="224" t="s">
        <v>43</v>
      </c>
      <c r="O158" s="8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150</v>
      </c>
      <c r="AT158" s="227" t="s">
        <v>145</v>
      </c>
      <c r="AU158" s="227" t="s">
        <v>88</v>
      </c>
      <c r="AY158" s="15" t="s">
        <v>143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86</v>
      </c>
      <c r="BK158" s="228">
        <f>ROUND(I158*H158,2)</f>
        <v>0</v>
      </c>
      <c r="BL158" s="15" t="s">
        <v>150</v>
      </c>
      <c r="BM158" s="227" t="s">
        <v>333</v>
      </c>
    </row>
    <row r="159" spans="1:47" s="2" customFormat="1" ht="12">
      <c r="A159" s="36"/>
      <c r="B159" s="37"/>
      <c r="C159" s="38"/>
      <c r="D159" s="229" t="s">
        <v>152</v>
      </c>
      <c r="E159" s="38"/>
      <c r="F159" s="230" t="s">
        <v>168</v>
      </c>
      <c r="G159" s="38"/>
      <c r="H159" s="38"/>
      <c r="I159" s="231"/>
      <c r="J159" s="38"/>
      <c r="K159" s="38"/>
      <c r="L159" s="42"/>
      <c r="M159" s="232"/>
      <c r="N159" s="233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152</v>
      </c>
      <c r="AU159" s="15" t="s">
        <v>88</v>
      </c>
    </row>
    <row r="160" spans="1:51" s="13" customFormat="1" ht="12">
      <c r="A160" s="13"/>
      <c r="B160" s="234"/>
      <c r="C160" s="235"/>
      <c r="D160" s="229" t="s">
        <v>154</v>
      </c>
      <c r="E160" s="236" t="s">
        <v>1</v>
      </c>
      <c r="F160" s="237" t="s">
        <v>334</v>
      </c>
      <c r="G160" s="235"/>
      <c r="H160" s="238">
        <v>3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154</v>
      </c>
      <c r="AU160" s="244" t="s">
        <v>88</v>
      </c>
      <c r="AV160" s="13" t="s">
        <v>88</v>
      </c>
      <c r="AW160" s="13" t="s">
        <v>34</v>
      </c>
      <c r="AX160" s="13" t="s">
        <v>86</v>
      </c>
      <c r="AY160" s="244" t="s">
        <v>143</v>
      </c>
    </row>
    <row r="161" spans="1:65" s="2" customFormat="1" ht="49.05" customHeight="1">
      <c r="A161" s="36"/>
      <c r="B161" s="37"/>
      <c r="C161" s="216" t="s">
        <v>217</v>
      </c>
      <c r="D161" s="216" t="s">
        <v>145</v>
      </c>
      <c r="E161" s="217" t="s">
        <v>239</v>
      </c>
      <c r="F161" s="218" t="s">
        <v>301</v>
      </c>
      <c r="G161" s="219" t="s">
        <v>148</v>
      </c>
      <c r="H161" s="220">
        <v>3</v>
      </c>
      <c r="I161" s="221"/>
      <c r="J161" s="222">
        <f>ROUND(I161*H161,2)</f>
        <v>0</v>
      </c>
      <c r="K161" s="218" t="s">
        <v>1</v>
      </c>
      <c r="L161" s="42"/>
      <c r="M161" s="223" t="s">
        <v>1</v>
      </c>
      <c r="N161" s="224" t="s">
        <v>43</v>
      </c>
      <c r="O161" s="8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150</v>
      </c>
      <c r="AT161" s="227" t="s">
        <v>145</v>
      </c>
      <c r="AU161" s="227" t="s">
        <v>88</v>
      </c>
      <c r="AY161" s="15" t="s">
        <v>143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86</v>
      </c>
      <c r="BK161" s="228">
        <f>ROUND(I161*H161,2)</f>
        <v>0</v>
      </c>
      <c r="BL161" s="15" t="s">
        <v>150</v>
      </c>
      <c r="BM161" s="227" t="s">
        <v>335</v>
      </c>
    </row>
    <row r="162" spans="1:47" s="2" customFormat="1" ht="12">
      <c r="A162" s="36"/>
      <c r="B162" s="37"/>
      <c r="C162" s="38"/>
      <c r="D162" s="229" t="s">
        <v>152</v>
      </c>
      <c r="E162" s="38"/>
      <c r="F162" s="230" t="s">
        <v>301</v>
      </c>
      <c r="G162" s="38"/>
      <c r="H162" s="38"/>
      <c r="I162" s="231"/>
      <c r="J162" s="38"/>
      <c r="K162" s="38"/>
      <c r="L162" s="42"/>
      <c r="M162" s="232"/>
      <c r="N162" s="233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152</v>
      </c>
      <c r="AU162" s="15" t="s">
        <v>88</v>
      </c>
    </row>
    <row r="163" spans="1:51" s="13" customFormat="1" ht="12">
      <c r="A163" s="13"/>
      <c r="B163" s="234"/>
      <c r="C163" s="235"/>
      <c r="D163" s="229" t="s">
        <v>154</v>
      </c>
      <c r="E163" s="236" t="s">
        <v>1</v>
      </c>
      <c r="F163" s="237" t="s">
        <v>334</v>
      </c>
      <c r="G163" s="235"/>
      <c r="H163" s="238">
        <v>3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154</v>
      </c>
      <c r="AU163" s="244" t="s">
        <v>88</v>
      </c>
      <c r="AV163" s="13" t="s">
        <v>88</v>
      </c>
      <c r="AW163" s="13" t="s">
        <v>34</v>
      </c>
      <c r="AX163" s="13" t="s">
        <v>86</v>
      </c>
      <c r="AY163" s="244" t="s">
        <v>143</v>
      </c>
    </row>
    <row r="164" spans="1:63" s="12" customFormat="1" ht="22.8" customHeight="1">
      <c r="A164" s="12"/>
      <c r="B164" s="200"/>
      <c r="C164" s="201"/>
      <c r="D164" s="202" t="s">
        <v>77</v>
      </c>
      <c r="E164" s="214" t="s">
        <v>169</v>
      </c>
      <c r="F164" s="214" t="s">
        <v>242</v>
      </c>
      <c r="G164" s="201"/>
      <c r="H164" s="201"/>
      <c r="I164" s="204"/>
      <c r="J164" s="215">
        <f>BK164</f>
        <v>0</v>
      </c>
      <c r="K164" s="201"/>
      <c r="L164" s="206"/>
      <c r="M164" s="207"/>
      <c r="N164" s="208"/>
      <c r="O164" s="208"/>
      <c r="P164" s="209">
        <f>SUM(P165:P174)</f>
        <v>0</v>
      </c>
      <c r="Q164" s="208"/>
      <c r="R164" s="209">
        <f>SUM(R165:R174)</f>
        <v>9.49987824</v>
      </c>
      <c r="S164" s="208"/>
      <c r="T164" s="210">
        <f>SUM(T165:T174)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1" t="s">
        <v>86</v>
      </c>
      <c r="AT164" s="212" t="s">
        <v>77</v>
      </c>
      <c r="AU164" s="212" t="s">
        <v>86</v>
      </c>
      <c r="AY164" s="211" t="s">
        <v>143</v>
      </c>
      <c r="BK164" s="213">
        <f>SUM(BK165:BK174)</f>
        <v>0</v>
      </c>
    </row>
    <row r="165" spans="1:65" s="2" customFormat="1" ht="21.75" customHeight="1">
      <c r="A165" s="36"/>
      <c r="B165" s="37"/>
      <c r="C165" s="216" t="s">
        <v>223</v>
      </c>
      <c r="D165" s="216" t="s">
        <v>145</v>
      </c>
      <c r="E165" s="217" t="s">
        <v>244</v>
      </c>
      <c r="F165" s="218" t="s">
        <v>245</v>
      </c>
      <c r="G165" s="219" t="s">
        <v>172</v>
      </c>
      <c r="H165" s="220">
        <v>10.392</v>
      </c>
      <c r="I165" s="221"/>
      <c r="J165" s="222">
        <f>ROUND(I165*H165,2)</f>
        <v>0</v>
      </c>
      <c r="K165" s="218" t="s">
        <v>149</v>
      </c>
      <c r="L165" s="42"/>
      <c r="M165" s="223" t="s">
        <v>1</v>
      </c>
      <c r="N165" s="224" t="s">
        <v>43</v>
      </c>
      <c r="O165" s="89"/>
      <c r="P165" s="225">
        <f>O165*H165</f>
        <v>0</v>
      </c>
      <c r="Q165" s="225">
        <v>0.69</v>
      </c>
      <c r="R165" s="225">
        <f>Q165*H165</f>
        <v>7.170479999999999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150</v>
      </c>
      <c r="AT165" s="227" t="s">
        <v>145</v>
      </c>
      <c r="AU165" s="227" t="s">
        <v>88</v>
      </c>
      <c r="AY165" s="15" t="s">
        <v>143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86</v>
      </c>
      <c r="BK165" s="228">
        <f>ROUND(I165*H165,2)</f>
        <v>0</v>
      </c>
      <c r="BL165" s="15" t="s">
        <v>150</v>
      </c>
      <c r="BM165" s="227" t="s">
        <v>336</v>
      </c>
    </row>
    <row r="166" spans="1:47" s="2" customFormat="1" ht="12">
      <c r="A166" s="36"/>
      <c r="B166" s="37"/>
      <c r="C166" s="38"/>
      <c r="D166" s="229" t="s">
        <v>152</v>
      </c>
      <c r="E166" s="38"/>
      <c r="F166" s="230" t="s">
        <v>247</v>
      </c>
      <c r="G166" s="38"/>
      <c r="H166" s="38"/>
      <c r="I166" s="231"/>
      <c r="J166" s="38"/>
      <c r="K166" s="38"/>
      <c r="L166" s="42"/>
      <c r="M166" s="232"/>
      <c r="N166" s="233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152</v>
      </c>
      <c r="AU166" s="15" t="s">
        <v>88</v>
      </c>
    </row>
    <row r="167" spans="1:51" s="13" customFormat="1" ht="12">
      <c r="A167" s="13"/>
      <c r="B167" s="234"/>
      <c r="C167" s="235"/>
      <c r="D167" s="229" t="s">
        <v>154</v>
      </c>
      <c r="E167" s="236" t="s">
        <v>1</v>
      </c>
      <c r="F167" s="237" t="s">
        <v>337</v>
      </c>
      <c r="G167" s="235"/>
      <c r="H167" s="238">
        <v>10.392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154</v>
      </c>
      <c r="AU167" s="244" t="s">
        <v>88</v>
      </c>
      <c r="AV167" s="13" t="s">
        <v>88</v>
      </c>
      <c r="AW167" s="13" t="s">
        <v>34</v>
      </c>
      <c r="AX167" s="13" t="s">
        <v>86</v>
      </c>
      <c r="AY167" s="244" t="s">
        <v>143</v>
      </c>
    </row>
    <row r="168" spans="1:65" s="2" customFormat="1" ht="24.15" customHeight="1">
      <c r="A168" s="36"/>
      <c r="B168" s="37"/>
      <c r="C168" s="216" t="s">
        <v>8</v>
      </c>
      <c r="D168" s="216" t="s">
        <v>145</v>
      </c>
      <c r="E168" s="217" t="s">
        <v>250</v>
      </c>
      <c r="F168" s="218" t="s">
        <v>251</v>
      </c>
      <c r="G168" s="219" t="s">
        <v>172</v>
      </c>
      <c r="H168" s="220">
        <v>10.392</v>
      </c>
      <c r="I168" s="221"/>
      <c r="J168" s="222">
        <f>ROUND(I168*H168,2)</f>
        <v>0</v>
      </c>
      <c r="K168" s="218" t="s">
        <v>149</v>
      </c>
      <c r="L168" s="42"/>
      <c r="M168" s="223" t="s">
        <v>1</v>
      </c>
      <c r="N168" s="224" t="s">
        <v>43</v>
      </c>
      <c r="O168" s="89"/>
      <c r="P168" s="225">
        <f>O168*H168</f>
        <v>0</v>
      </c>
      <c r="Q168" s="225">
        <v>0.08922</v>
      </c>
      <c r="R168" s="225">
        <f>Q168*H168</f>
        <v>0.9271742399999999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150</v>
      </c>
      <c r="AT168" s="227" t="s">
        <v>145</v>
      </c>
      <c r="AU168" s="227" t="s">
        <v>88</v>
      </c>
      <c r="AY168" s="15" t="s">
        <v>143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86</v>
      </c>
      <c r="BK168" s="228">
        <f>ROUND(I168*H168,2)</f>
        <v>0</v>
      </c>
      <c r="BL168" s="15" t="s">
        <v>150</v>
      </c>
      <c r="BM168" s="227" t="s">
        <v>338</v>
      </c>
    </row>
    <row r="169" spans="1:47" s="2" customFormat="1" ht="12">
      <c r="A169" s="36"/>
      <c r="B169" s="37"/>
      <c r="C169" s="38"/>
      <c r="D169" s="229" t="s">
        <v>152</v>
      </c>
      <c r="E169" s="38"/>
      <c r="F169" s="230" t="s">
        <v>253</v>
      </c>
      <c r="G169" s="38"/>
      <c r="H169" s="38"/>
      <c r="I169" s="231"/>
      <c r="J169" s="38"/>
      <c r="K169" s="38"/>
      <c r="L169" s="42"/>
      <c r="M169" s="232"/>
      <c r="N169" s="233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152</v>
      </c>
      <c r="AU169" s="15" t="s">
        <v>88</v>
      </c>
    </row>
    <row r="170" spans="1:51" s="13" customFormat="1" ht="12">
      <c r="A170" s="13"/>
      <c r="B170" s="234"/>
      <c r="C170" s="235"/>
      <c r="D170" s="229" t="s">
        <v>154</v>
      </c>
      <c r="E170" s="236" t="s">
        <v>1</v>
      </c>
      <c r="F170" s="237" t="s">
        <v>337</v>
      </c>
      <c r="G170" s="235"/>
      <c r="H170" s="238">
        <v>10.392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154</v>
      </c>
      <c r="AU170" s="244" t="s">
        <v>88</v>
      </c>
      <c r="AV170" s="13" t="s">
        <v>88</v>
      </c>
      <c r="AW170" s="13" t="s">
        <v>34</v>
      </c>
      <c r="AX170" s="13" t="s">
        <v>86</v>
      </c>
      <c r="AY170" s="244" t="s">
        <v>143</v>
      </c>
    </row>
    <row r="171" spans="1:65" s="2" customFormat="1" ht="21.75" customHeight="1">
      <c r="A171" s="36"/>
      <c r="B171" s="37"/>
      <c r="C171" s="245" t="s">
        <v>234</v>
      </c>
      <c r="D171" s="245" t="s">
        <v>228</v>
      </c>
      <c r="E171" s="246" t="s">
        <v>254</v>
      </c>
      <c r="F171" s="247" t="s">
        <v>255</v>
      </c>
      <c r="G171" s="248" t="s">
        <v>172</v>
      </c>
      <c r="H171" s="249">
        <v>10.704</v>
      </c>
      <c r="I171" s="250"/>
      <c r="J171" s="251">
        <f>ROUND(I171*H171,2)</f>
        <v>0</v>
      </c>
      <c r="K171" s="247" t="s">
        <v>149</v>
      </c>
      <c r="L171" s="252"/>
      <c r="M171" s="253" t="s">
        <v>1</v>
      </c>
      <c r="N171" s="254" t="s">
        <v>43</v>
      </c>
      <c r="O171" s="89"/>
      <c r="P171" s="225">
        <f>O171*H171</f>
        <v>0</v>
      </c>
      <c r="Q171" s="225">
        <v>0.131</v>
      </c>
      <c r="R171" s="225">
        <f>Q171*H171</f>
        <v>1.4022240000000001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189</v>
      </c>
      <c r="AT171" s="227" t="s">
        <v>228</v>
      </c>
      <c r="AU171" s="227" t="s">
        <v>88</v>
      </c>
      <c r="AY171" s="15" t="s">
        <v>143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86</v>
      </c>
      <c r="BK171" s="228">
        <f>ROUND(I171*H171,2)</f>
        <v>0</v>
      </c>
      <c r="BL171" s="15" t="s">
        <v>150</v>
      </c>
      <c r="BM171" s="227" t="s">
        <v>339</v>
      </c>
    </row>
    <row r="172" spans="1:47" s="2" customFormat="1" ht="12">
      <c r="A172" s="36"/>
      <c r="B172" s="37"/>
      <c r="C172" s="38"/>
      <c r="D172" s="229" t="s">
        <v>152</v>
      </c>
      <c r="E172" s="38"/>
      <c r="F172" s="230" t="s">
        <v>255</v>
      </c>
      <c r="G172" s="38"/>
      <c r="H172" s="38"/>
      <c r="I172" s="231"/>
      <c r="J172" s="38"/>
      <c r="K172" s="38"/>
      <c r="L172" s="42"/>
      <c r="M172" s="232"/>
      <c r="N172" s="233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152</v>
      </c>
      <c r="AU172" s="15" t="s">
        <v>88</v>
      </c>
    </row>
    <row r="173" spans="1:51" s="13" customFormat="1" ht="12">
      <c r="A173" s="13"/>
      <c r="B173" s="234"/>
      <c r="C173" s="235"/>
      <c r="D173" s="229" t="s">
        <v>154</v>
      </c>
      <c r="E173" s="236" t="s">
        <v>1</v>
      </c>
      <c r="F173" s="237" t="s">
        <v>337</v>
      </c>
      <c r="G173" s="235"/>
      <c r="H173" s="238">
        <v>10.392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154</v>
      </c>
      <c r="AU173" s="244" t="s">
        <v>88</v>
      </c>
      <c r="AV173" s="13" t="s">
        <v>88</v>
      </c>
      <c r="AW173" s="13" t="s">
        <v>34</v>
      </c>
      <c r="AX173" s="13" t="s">
        <v>86</v>
      </c>
      <c r="AY173" s="244" t="s">
        <v>143</v>
      </c>
    </row>
    <row r="174" spans="1:51" s="13" customFormat="1" ht="12">
      <c r="A174" s="13"/>
      <c r="B174" s="234"/>
      <c r="C174" s="235"/>
      <c r="D174" s="229" t="s">
        <v>154</v>
      </c>
      <c r="E174" s="235"/>
      <c r="F174" s="237" t="s">
        <v>340</v>
      </c>
      <c r="G174" s="235"/>
      <c r="H174" s="238">
        <v>10.704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154</v>
      </c>
      <c r="AU174" s="244" t="s">
        <v>88</v>
      </c>
      <c r="AV174" s="13" t="s">
        <v>88</v>
      </c>
      <c r="AW174" s="13" t="s">
        <v>4</v>
      </c>
      <c r="AX174" s="13" t="s">
        <v>86</v>
      </c>
      <c r="AY174" s="244" t="s">
        <v>143</v>
      </c>
    </row>
    <row r="175" spans="1:63" s="12" customFormat="1" ht="22.8" customHeight="1">
      <c r="A175" s="12"/>
      <c r="B175" s="200"/>
      <c r="C175" s="201"/>
      <c r="D175" s="202" t="s">
        <v>77</v>
      </c>
      <c r="E175" s="214" t="s">
        <v>194</v>
      </c>
      <c r="F175" s="214" t="s">
        <v>258</v>
      </c>
      <c r="G175" s="201"/>
      <c r="H175" s="201"/>
      <c r="I175" s="204"/>
      <c r="J175" s="215">
        <f>BK175</f>
        <v>0</v>
      </c>
      <c r="K175" s="201"/>
      <c r="L175" s="206"/>
      <c r="M175" s="207"/>
      <c r="N175" s="208"/>
      <c r="O175" s="208"/>
      <c r="P175" s="209">
        <f>SUM(P176:P185)</f>
        <v>0</v>
      </c>
      <c r="Q175" s="208"/>
      <c r="R175" s="209">
        <f>SUM(R176:R185)</f>
        <v>9.533494</v>
      </c>
      <c r="S175" s="208"/>
      <c r="T175" s="210">
        <f>SUM(T176:T185)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1" t="s">
        <v>86</v>
      </c>
      <c r="AT175" s="212" t="s">
        <v>77</v>
      </c>
      <c r="AU175" s="212" t="s">
        <v>86</v>
      </c>
      <c r="AY175" s="211" t="s">
        <v>143</v>
      </c>
      <c r="BK175" s="213">
        <f>SUM(BK176:BK185)</f>
        <v>0</v>
      </c>
    </row>
    <row r="176" spans="1:65" s="2" customFormat="1" ht="33" customHeight="1">
      <c r="A176" s="36"/>
      <c r="B176" s="37"/>
      <c r="C176" s="216" t="s">
        <v>238</v>
      </c>
      <c r="D176" s="216" t="s">
        <v>145</v>
      </c>
      <c r="E176" s="217" t="s">
        <v>259</v>
      </c>
      <c r="F176" s="218" t="s">
        <v>260</v>
      </c>
      <c r="G176" s="219" t="s">
        <v>261</v>
      </c>
      <c r="H176" s="220">
        <v>12.2</v>
      </c>
      <c r="I176" s="221"/>
      <c r="J176" s="222">
        <f>ROUND(I176*H176,2)</f>
        <v>0</v>
      </c>
      <c r="K176" s="218" t="s">
        <v>149</v>
      </c>
      <c r="L176" s="42"/>
      <c r="M176" s="223" t="s">
        <v>1</v>
      </c>
      <c r="N176" s="224" t="s">
        <v>43</v>
      </c>
      <c r="O176" s="89"/>
      <c r="P176" s="225">
        <f>O176*H176</f>
        <v>0</v>
      </c>
      <c r="Q176" s="225">
        <v>0.1295</v>
      </c>
      <c r="R176" s="225">
        <f>Q176*H176</f>
        <v>1.5798999999999999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150</v>
      </c>
      <c r="AT176" s="227" t="s">
        <v>145</v>
      </c>
      <c r="AU176" s="227" t="s">
        <v>88</v>
      </c>
      <c r="AY176" s="15" t="s">
        <v>143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86</v>
      </c>
      <c r="BK176" s="228">
        <f>ROUND(I176*H176,2)</f>
        <v>0</v>
      </c>
      <c r="BL176" s="15" t="s">
        <v>150</v>
      </c>
      <c r="BM176" s="227" t="s">
        <v>341</v>
      </c>
    </row>
    <row r="177" spans="1:47" s="2" customFormat="1" ht="12">
      <c r="A177" s="36"/>
      <c r="B177" s="37"/>
      <c r="C177" s="38"/>
      <c r="D177" s="229" t="s">
        <v>152</v>
      </c>
      <c r="E177" s="38"/>
      <c r="F177" s="230" t="s">
        <v>263</v>
      </c>
      <c r="G177" s="38"/>
      <c r="H177" s="38"/>
      <c r="I177" s="231"/>
      <c r="J177" s="38"/>
      <c r="K177" s="38"/>
      <c r="L177" s="42"/>
      <c r="M177" s="232"/>
      <c r="N177" s="233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152</v>
      </c>
      <c r="AU177" s="15" t="s">
        <v>88</v>
      </c>
    </row>
    <row r="178" spans="1:51" s="13" customFormat="1" ht="12">
      <c r="A178" s="13"/>
      <c r="B178" s="234"/>
      <c r="C178" s="235"/>
      <c r="D178" s="229" t="s">
        <v>154</v>
      </c>
      <c r="E178" s="236" t="s">
        <v>1</v>
      </c>
      <c r="F178" s="237" t="s">
        <v>342</v>
      </c>
      <c r="G178" s="235"/>
      <c r="H178" s="238">
        <v>12.2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154</v>
      </c>
      <c r="AU178" s="244" t="s">
        <v>88</v>
      </c>
      <c r="AV178" s="13" t="s">
        <v>88</v>
      </c>
      <c r="AW178" s="13" t="s">
        <v>34</v>
      </c>
      <c r="AX178" s="13" t="s">
        <v>86</v>
      </c>
      <c r="AY178" s="244" t="s">
        <v>143</v>
      </c>
    </row>
    <row r="179" spans="1:65" s="2" customFormat="1" ht="16.5" customHeight="1">
      <c r="A179" s="36"/>
      <c r="B179" s="37"/>
      <c r="C179" s="245" t="s">
        <v>243</v>
      </c>
      <c r="D179" s="245" t="s">
        <v>228</v>
      </c>
      <c r="E179" s="246" t="s">
        <v>266</v>
      </c>
      <c r="F179" s="247" t="s">
        <v>267</v>
      </c>
      <c r="G179" s="248" t="s">
        <v>261</v>
      </c>
      <c r="H179" s="249">
        <v>12.444</v>
      </c>
      <c r="I179" s="250"/>
      <c r="J179" s="251">
        <f>ROUND(I179*H179,2)</f>
        <v>0</v>
      </c>
      <c r="K179" s="247" t="s">
        <v>149</v>
      </c>
      <c r="L179" s="252"/>
      <c r="M179" s="253" t="s">
        <v>1</v>
      </c>
      <c r="N179" s="254" t="s">
        <v>43</v>
      </c>
      <c r="O179" s="89"/>
      <c r="P179" s="225">
        <f>O179*H179</f>
        <v>0</v>
      </c>
      <c r="Q179" s="225">
        <v>0.036</v>
      </c>
      <c r="R179" s="225">
        <f>Q179*H179</f>
        <v>0.447984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268</v>
      </c>
      <c r="AT179" s="227" t="s">
        <v>228</v>
      </c>
      <c r="AU179" s="227" t="s">
        <v>88</v>
      </c>
      <c r="AY179" s="15" t="s">
        <v>143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86</v>
      </c>
      <c r="BK179" s="228">
        <f>ROUND(I179*H179,2)</f>
        <v>0</v>
      </c>
      <c r="BL179" s="15" t="s">
        <v>268</v>
      </c>
      <c r="BM179" s="227" t="s">
        <v>343</v>
      </c>
    </row>
    <row r="180" spans="1:47" s="2" customFormat="1" ht="12">
      <c r="A180" s="36"/>
      <c r="B180" s="37"/>
      <c r="C180" s="38"/>
      <c r="D180" s="229" t="s">
        <v>152</v>
      </c>
      <c r="E180" s="38"/>
      <c r="F180" s="230" t="s">
        <v>267</v>
      </c>
      <c r="G180" s="38"/>
      <c r="H180" s="38"/>
      <c r="I180" s="231"/>
      <c r="J180" s="38"/>
      <c r="K180" s="38"/>
      <c r="L180" s="42"/>
      <c r="M180" s="232"/>
      <c r="N180" s="233"/>
      <c r="O180" s="89"/>
      <c r="P180" s="89"/>
      <c r="Q180" s="89"/>
      <c r="R180" s="89"/>
      <c r="S180" s="89"/>
      <c r="T180" s="90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152</v>
      </c>
      <c r="AU180" s="15" t="s">
        <v>88</v>
      </c>
    </row>
    <row r="181" spans="1:51" s="13" customFormat="1" ht="12">
      <c r="A181" s="13"/>
      <c r="B181" s="234"/>
      <c r="C181" s="235"/>
      <c r="D181" s="229" t="s">
        <v>154</v>
      </c>
      <c r="E181" s="236" t="s">
        <v>1</v>
      </c>
      <c r="F181" s="237" t="s">
        <v>342</v>
      </c>
      <c r="G181" s="235"/>
      <c r="H181" s="238">
        <v>12.2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154</v>
      </c>
      <c r="AU181" s="244" t="s">
        <v>88</v>
      </c>
      <c r="AV181" s="13" t="s">
        <v>88</v>
      </c>
      <c r="AW181" s="13" t="s">
        <v>34</v>
      </c>
      <c r="AX181" s="13" t="s">
        <v>86</v>
      </c>
      <c r="AY181" s="244" t="s">
        <v>143</v>
      </c>
    </row>
    <row r="182" spans="1:51" s="13" customFormat="1" ht="12">
      <c r="A182" s="13"/>
      <c r="B182" s="234"/>
      <c r="C182" s="235"/>
      <c r="D182" s="229" t="s">
        <v>154</v>
      </c>
      <c r="E182" s="235"/>
      <c r="F182" s="237" t="s">
        <v>344</v>
      </c>
      <c r="G182" s="235"/>
      <c r="H182" s="238">
        <v>12.444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154</v>
      </c>
      <c r="AU182" s="244" t="s">
        <v>88</v>
      </c>
      <c r="AV182" s="13" t="s">
        <v>88</v>
      </c>
      <c r="AW182" s="13" t="s">
        <v>4</v>
      </c>
      <c r="AX182" s="13" t="s">
        <v>86</v>
      </c>
      <c r="AY182" s="244" t="s">
        <v>143</v>
      </c>
    </row>
    <row r="183" spans="1:65" s="2" customFormat="1" ht="24.15" customHeight="1">
      <c r="A183" s="36"/>
      <c r="B183" s="37"/>
      <c r="C183" s="216" t="s">
        <v>249</v>
      </c>
      <c r="D183" s="216" t="s">
        <v>145</v>
      </c>
      <c r="E183" s="217" t="s">
        <v>272</v>
      </c>
      <c r="F183" s="218" t="s">
        <v>273</v>
      </c>
      <c r="G183" s="219" t="s">
        <v>179</v>
      </c>
      <c r="H183" s="220">
        <v>3</v>
      </c>
      <c r="I183" s="221"/>
      <c r="J183" s="222">
        <f>ROUND(I183*H183,2)</f>
        <v>0</v>
      </c>
      <c r="K183" s="218" t="s">
        <v>149</v>
      </c>
      <c r="L183" s="42"/>
      <c r="M183" s="223" t="s">
        <v>1</v>
      </c>
      <c r="N183" s="224" t="s">
        <v>43</v>
      </c>
      <c r="O183" s="89"/>
      <c r="P183" s="225">
        <f>O183*H183</f>
        <v>0</v>
      </c>
      <c r="Q183" s="225">
        <v>2.50187</v>
      </c>
      <c r="R183" s="225">
        <f>Q183*H183</f>
        <v>7.505609999999999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150</v>
      </c>
      <c r="AT183" s="227" t="s">
        <v>145</v>
      </c>
      <c r="AU183" s="227" t="s">
        <v>88</v>
      </c>
      <c r="AY183" s="15" t="s">
        <v>143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86</v>
      </c>
      <c r="BK183" s="228">
        <f>ROUND(I183*H183,2)</f>
        <v>0</v>
      </c>
      <c r="BL183" s="15" t="s">
        <v>150</v>
      </c>
      <c r="BM183" s="227" t="s">
        <v>345</v>
      </c>
    </row>
    <row r="184" spans="1:47" s="2" customFormat="1" ht="12">
      <c r="A184" s="36"/>
      <c r="B184" s="37"/>
      <c r="C184" s="38"/>
      <c r="D184" s="229" t="s">
        <v>152</v>
      </c>
      <c r="E184" s="38"/>
      <c r="F184" s="230" t="s">
        <v>275</v>
      </c>
      <c r="G184" s="38"/>
      <c r="H184" s="38"/>
      <c r="I184" s="231"/>
      <c r="J184" s="38"/>
      <c r="K184" s="38"/>
      <c r="L184" s="42"/>
      <c r="M184" s="232"/>
      <c r="N184" s="233"/>
      <c r="O184" s="89"/>
      <c r="P184" s="89"/>
      <c r="Q184" s="89"/>
      <c r="R184" s="89"/>
      <c r="S184" s="89"/>
      <c r="T184" s="90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152</v>
      </c>
      <c r="AU184" s="15" t="s">
        <v>88</v>
      </c>
    </row>
    <row r="185" spans="1:51" s="13" customFormat="1" ht="12">
      <c r="A185" s="13"/>
      <c r="B185" s="234"/>
      <c r="C185" s="235"/>
      <c r="D185" s="229" t="s">
        <v>154</v>
      </c>
      <c r="E185" s="236" t="s">
        <v>1</v>
      </c>
      <c r="F185" s="237" t="s">
        <v>334</v>
      </c>
      <c r="G185" s="235"/>
      <c r="H185" s="238">
        <v>3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154</v>
      </c>
      <c r="AU185" s="244" t="s">
        <v>88</v>
      </c>
      <c r="AV185" s="13" t="s">
        <v>88</v>
      </c>
      <c r="AW185" s="13" t="s">
        <v>34</v>
      </c>
      <c r="AX185" s="13" t="s">
        <v>86</v>
      </c>
      <c r="AY185" s="244" t="s">
        <v>143</v>
      </c>
    </row>
    <row r="186" spans="1:63" s="12" customFormat="1" ht="22.8" customHeight="1">
      <c r="A186" s="12"/>
      <c r="B186" s="200"/>
      <c r="C186" s="201"/>
      <c r="D186" s="202" t="s">
        <v>77</v>
      </c>
      <c r="E186" s="214" t="s">
        <v>276</v>
      </c>
      <c r="F186" s="214" t="s">
        <v>277</v>
      </c>
      <c r="G186" s="201"/>
      <c r="H186" s="201"/>
      <c r="I186" s="204"/>
      <c r="J186" s="215">
        <f>BK186</f>
        <v>0</v>
      </c>
      <c r="K186" s="201"/>
      <c r="L186" s="206"/>
      <c r="M186" s="207"/>
      <c r="N186" s="208"/>
      <c r="O186" s="208"/>
      <c r="P186" s="209">
        <f>SUM(P187:P188)</f>
        <v>0</v>
      </c>
      <c r="Q186" s="208"/>
      <c r="R186" s="209">
        <f>SUM(R187:R188)</f>
        <v>0</v>
      </c>
      <c r="S186" s="208"/>
      <c r="T186" s="210">
        <f>SUM(T187:T188)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1" t="s">
        <v>86</v>
      </c>
      <c r="AT186" s="212" t="s">
        <v>77</v>
      </c>
      <c r="AU186" s="212" t="s">
        <v>86</v>
      </c>
      <c r="AY186" s="211" t="s">
        <v>143</v>
      </c>
      <c r="BK186" s="213">
        <f>SUM(BK187:BK188)</f>
        <v>0</v>
      </c>
    </row>
    <row r="187" spans="1:65" s="2" customFormat="1" ht="24.15" customHeight="1">
      <c r="A187" s="36"/>
      <c r="B187" s="37"/>
      <c r="C187" s="216" t="s">
        <v>159</v>
      </c>
      <c r="D187" s="216" t="s">
        <v>145</v>
      </c>
      <c r="E187" s="217" t="s">
        <v>279</v>
      </c>
      <c r="F187" s="218" t="s">
        <v>280</v>
      </c>
      <c r="G187" s="219" t="s">
        <v>213</v>
      </c>
      <c r="H187" s="220">
        <v>18.586</v>
      </c>
      <c r="I187" s="221"/>
      <c r="J187" s="222">
        <f>ROUND(I187*H187,2)</f>
        <v>0</v>
      </c>
      <c r="K187" s="218" t="s">
        <v>149</v>
      </c>
      <c r="L187" s="42"/>
      <c r="M187" s="223" t="s">
        <v>1</v>
      </c>
      <c r="N187" s="224" t="s">
        <v>43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150</v>
      </c>
      <c r="AT187" s="227" t="s">
        <v>145</v>
      </c>
      <c r="AU187" s="227" t="s">
        <v>88</v>
      </c>
      <c r="AY187" s="15" t="s">
        <v>143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150</v>
      </c>
      <c r="BM187" s="227" t="s">
        <v>346</v>
      </c>
    </row>
    <row r="188" spans="1:47" s="2" customFormat="1" ht="12">
      <c r="A188" s="36"/>
      <c r="B188" s="37"/>
      <c r="C188" s="38"/>
      <c r="D188" s="229" t="s">
        <v>152</v>
      </c>
      <c r="E188" s="38"/>
      <c r="F188" s="230" t="s">
        <v>282</v>
      </c>
      <c r="G188" s="38"/>
      <c r="H188" s="38"/>
      <c r="I188" s="231"/>
      <c r="J188" s="38"/>
      <c r="K188" s="38"/>
      <c r="L188" s="42"/>
      <c r="M188" s="255"/>
      <c r="N188" s="256"/>
      <c r="O188" s="257"/>
      <c r="P188" s="257"/>
      <c r="Q188" s="257"/>
      <c r="R188" s="257"/>
      <c r="S188" s="257"/>
      <c r="T188" s="258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152</v>
      </c>
      <c r="AU188" s="15" t="s">
        <v>88</v>
      </c>
    </row>
    <row r="189" spans="1:31" s="2" customFormat="1" ht="6.95" customHeight="1">
      <c r="A189" s="36"/>
      <c r="B189" s="64"/>
      <c r="C189" s="65"/>
      <c r="D189" s="65"/>
      <c r="E189" s="65"/>
      <c r="F189" s="65"/>
      <c r="G189" s="65"/>
      <c r="H189" s="65"/>
      <c r="I189" s="65"/>
      <c r="J189" s="65"/>
      <c r="K189" s="65"/>
      <c r="L189" s="42"/>
      <c r="M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</row>
  </sheetData>
  <sheetProtection password="CC35" sheet="1" objects="1" scenarios="1" formatColumns="0" formatRows="0" autoFilter="0"/>
  <autoFilter ref="C120:K18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347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24. 10. 2023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ROUND(J121,2)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ROUND((SUM(BE121:BE188)),2)</f>
        <v>0</v>
      </c>
      <c r="G33" s="36"/>
      <c r="H33" s="36"/>
      <c r="I33" s="153">
        <v>0.21</v>
      </c>
      <c r="J33" s="152">
        <f>ROUND(((SUM(BE121:BE188))*I33),2)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ROUND((SUM(BF121:BF188)),2)</f>
        <v>0</v>
      </c>
      <c r="G34" s="36"/>
      <c r="H34" s="36"/>
      <c r="I34" s="153">
        <v>0.15</v>
      </c>
      <c r="J34" s="152">
        <f>ROUND(((SUM(BF121:BF188))*I34),2)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ROUND((SUM(BG121:BG188)),2)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ROUND((SUM(BH121:BH188)),2)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ROUND((SUM(BI121:BI188)),2)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03 - NN - Palackého - Český Brod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24. 10. 2023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J121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123</v>
      </c>
      <c r="E97" s="180"/>
      <c r="F97" s="180"/>
      <c r="G97" s="180"/>
      <c r="H97" s="180"/>
      <c r="I97" s="180"/>
      <c r="J97" s="181">
        <f>J122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124</v>
      </c>
      <c r="E98" s="186"/>
      <c r="F98" s="186"/>
      <c r="G98" s="186"/>
      <c r="H98" s="186"/>
      <c r="I98" s="186"/>
      <c r="J98" s="187">
        <f>J123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125</v>
      </c>
      <c r="E99" s="186"/>
      <c r="F99" s="186"/>
      <c r="G99" s="186"/>
      <c r="H99" s="186"/>
      <c r="I99" s="186"/>
      <c r="J99" s="187">
        <f>J164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126</v>
      </c>
      <c r="E100" s="186"/>
      <c r="F100" s="186"/>
      <c r="G100" s="186"/>
      <c r="H100" s="186"/>
      <c r="I100" s="186"/>
      <c r="J100" s="187">
        <f>J175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127</v>
      </c>
      <c r="E101" s="186"/>
      <c r="F101" s="186"/>
      <c r="G101" s="186"/>
      <c r="H101" s="186"/>
      <c r="I101" s="186"/>
      <c r="J101" s="187">
        <f>J186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128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172" t="str">
        <f>E7</f>
        <v>Polopodzemní kontejnery - Český Brod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116</v>
      </c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E9</f>
        <v>SO 03 - NN - Palackého - Český Brod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8"/>
      <c r="E115" s="38"/>
      <c r="F115" s="25" t="str">
        <f>F12</f>
        <v>Český Brod</v>
      </c>
      <c r="G115" s="38"/>
      <c r="H115" s="38"/>
      <c r="I115" s="30" t="s">
        <v>22</v>
      </c>
      <c r="J115" s="77" t="str">
        <f>IF(J12="","",J12)</f>
        <v>24. 10. 2023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40.05" customHeight="1">
      <c r="A117" s="36"/>
      <c r="B117" s="37"/>
      <c r="C117" s="30" t="s">
        <v>24</v>
      </c>
      <c r="D117" s="38"/>
      <c r="E117" s="38"/>
      <c r="F117" s="25" t="str">
        <f>E15</f>
        <v xml:space="preserve">Město Český Brod, Náměstí Husovo 70, 282 01 Český </v>
      </c>
      <c r="G117" s="38"/>
      <c r="H117" s="38"/>
      <c r="I117" s="30" t="s">
        <v>31</v>
      </c>
      <c r="J117" s="34" t="str">
        <f>E21</f>
        <v>LNConsult s.r.o., U hřiště 250, 250 83 Škvorec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29</v>
      </c>
      <c r="D118" s="38"/>
      <c r="E118" s="38"/>
      <c r="F118" s="25" t="str">
        <f>IF(E18="","",E18)</f>
        <v>Vyplň údaj</v>
      </c>
      <c r="G118" s="38"/>
      <c r="H118" s="38"/>
      <c r="I118" s="30" t="s">
        <v>35</v>
      </c>
      <c r="J118" s="34" t="str">
        <f>E24</f>
        <v xml:space="preserve"> 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89"/>
      <c r="B120" s="190"/>
      <c r="C120" s="191" t="s">
        <v>129</v>
      </c>
      <c r="D120" s="192" t="s">
        <v>63</v>
      </c>
      <c r="E120" s="192" t="s">
        <v>59</v>
      </c>
      <c r="F120" s="192" t="s">
        <v>60</v>
      </c>
      <c r="G120" s="192" t="s">
        <v>130</v>
      </c>
      <c r="H120" s="192" t="s">
        <v>131</v>
      </c>
      <c r="I120" s="192" t="s">
        <v>132</v>
      </c>
      <c r="J120" s="192" t="s">
        <v>120</v>
      </c>
      <c r="K120" s="193" t="s">
        <v>133</v>
      </c>
      <c r="L120" s="194"/>
      <c r="M120" s="98" t="s">
        <v>1</v>
      </c>
      <c r="N120" s="99" t="s">
        <v>42</v>
      </c>
      <c r="O120" s="99" t="s">
        <v>134</v>
      </c>
      <c r="P120" s="99" t="s">
        <v>135</v>
      </c>
      <c r="Q120" s="99" t="s">
        <v>136</v>
      </c>
      <c r="R120" s="99" t="s">
        <v>137</v>
      </c>
      <c r="S120" s="99" t="s">
        <v>138</v>
      </c>
      <c r="T120" s="100" t="s">
        <v>139</v>
      </c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</row>
    <row r="121" spans="1:63" s="2" customFormat="1" ht="22.8" customHeight="1">
      <c r="A121" s="36"/>
      <c r="B121" s="37"/>
      <c r="C121" s="105" t="s">
        <v>140</v>
      </c>
      <c r="D121" s="38"/>
      <c r="E121" s="38"/>
      <c r="F121" s="38"/>
      <c r="G121" s="38"/>
      <c r="H121" s="38"/>
      <c r="I121" s="38"/>
      <c r="J121" s="195">
        <f>BK121</f>
        <v>0</v>
      </c>
      <c r="K121" s="38"/>
      <c r="L121" s="42"/>
      <c r="M121" s="101"/>
      <c r="N121" s="196"/>
      <c r="O121" s="102"/>
      <c r="P121" s="197">
        <f>P122</f>
        <v>0</v>
      </c>
      <c r="Q121" s="102"/>
      <c r="R121" s="197">
        <f>R122</f>
        <v>19.03373224</v>
      </c>
      <c r="S121" s="102"/>
      <c r="T121" s="198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77</v>
      </c>
      <c r="AU121" s="15" t="s">
        <v>122</v>
      </c>
      <c r="BK121" s="199">
        <f>BK122</f>
        <v>0</v>
      </c>
    </row>
    <row r="122" spans="1:63" s="12" customFormat="1" ht="25.9" customHeight="1">
      <c r="A122" s="12"/>
      <c r="B122" s="200"/>
      <c r="C122" s="201"/>
      <c r="D122" s="202" t="s">
        <v>77</v>
      </c>
      <c r="E122" s="203" t="s">
        <v>141</v>
      </c>
      <c r="F122" s="203" t="s">
        <v>142</v>
      </c>
      <c r="G122" s="201"/>
      <c r="H122" s="201"/>
      <c r="I122" s="204"/>
      <c r="J122" s="205">
        <f>BK122</f>
        <v>0</v>
      </c>
      <c r="K122" s="201"/>
      <c r="L122" s="206"/>
      <c r="M122" s="207"/>
      <c r="N122" s="208"/>
      <c r="O122" s="208"/>
      <c r="P122" s="209">
        <f>P123+P164+P175+P186</f>
        <v>0</v>
      </c>
      <c r="Q122" s="208"/>
      <c r="R122" s="209">
        <f>R123+R164+R175+R186</f>
        <v>19.03373224</v>
      </c>
      <c r="S122" s="208"/>
      <c r="T122" s="210">
        <f>T123+T164+T175+T186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1" t="s">
        <v>86</v>
      </c>
      <c r="AT122" s="212" t="s">
        <v>77</v>
      </c>
      <c r="AU122" s="212" t="s">
        <v>78</v>
      </c>
      <c r="AY122" s="211" t="s">
        <v>143</v>
      </c>
      <c r="BK122" s="213">
        <f>BK123+BK164+BK175+BK186</f>
        <v>0</v>
      </c>
    </row>
    <row r="123" spans="1:63" s="12" customFormat="1" ht="22.8" customHeight="1">
      <c r="A123" s="12"/>
      <c r="B123" s="200"/>
      <c r="C123" s="201"/>
      <c r="D123" s="202" t="s">
        <v>77</v>
      </c>
      <c r="E123" s="214" t="s">
        <v>86</v>
      </c>
      <c r="F123" s="214" t="s">
        <v>144</v>
      </c>
      <c r="G123" s="201"/>
      <c r="H123" s="201"/>
      <c r="I123" s="204"/>
      <c r="J123" s="215">
        <f>BK123</f>
        <v>0</v>
      </c>
      <c r="K123" s="201"/>
      <c r="L123" s="206"/>
      <c r="M123" s="207"/>
      <c r="N123" s="208"/>
      <c r="O123" s="208"/>
      <c r="P123" s="209">
        <f>SUM(P124:P163)</f>
        <v>0</v>
      </c>
      <c r="Q123" s="208"/>
      <c r="R123" s="209">
        <f>SUM(R124:R163)</f>
        <v>0.00035999999999999997</v>
      </c>
      <c r="S123" s="208"/>
      <c r="T123" s="210">
        <f>SUM(T124:T163)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77</v>
      </c>
      <c r="AU123" s="212" t="s">
        <v>86</v>
      </c>
      <c r="AY123" s="211" t="s">
        <v>143</v>
      </c>
      <c r="BK123" s="213">
        <f>SUM(BK124:BK163)</f>
        <v>0</v>
      </c>
    </row>
    <row r="124" spans="1:65" s="2" customFormat="1" ht="24.15" customHeight="1">
      <c r="A124" s="36"/>
      <c r="B124" s="37"/>
      <c r="C124" s="216" t="s">
        <v>86</v>
      </c>
      <c r="D124" s="216" t="s">
        <v>145</v>
      </c>
      <c r="E124" s="217" t="s">
        <v>170</v>
      </c>
      <c r="F124" s="218" t="s">
        <v>171</v>
      </c>
      <c r="G124" s="219" t="s">
        <v>172</v>
      </c>
      <c r="H124" s="220">
        <v>18</v>
      </c>
      <c r="I124" s="221"/>
      <c r="J124" s="222">
        <f>ROUND(I124*H124,2)</f>
        <v>0</v>
      </c>
      <c r="K124" s="218" t="s">
        <v>149</v>
      </c>
      <c r="L124" s="42"/>
      <c r="M124" s="223" t="s">
        <v>1</v>
      </c>
      <c r="N124" s="224" t="s">
        <v>43</v>
      </c>
      <c r="O124" s="89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7" t="s">
        <v>150</v>
      </c>
      <c r="AT124" s="227" t="s">
        <v>145</v>
      </c>
      <c r="AU124" s="227" t="s">
        <v>88</v>
      </c>
      <c r="AY124" s="15" t="s">
        <v>143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5" t="s">
        <v>86</v>
      </c>
      <c r="BK124" s="228">
        <f>ROUND(I124*H124,2)</f>
        <v>0</v>
      </c>
      <c r="BL124" s="15" t="s">
        <v>150</v>
      </c>
      <c r="BM124" s="227" t="s">
        <v>315</v>
      </c>
    </row>
    <row r="125" spans="1:47" s="2" customFormat="1" ht="12">
      <c r="A125" s="36"/>
      <c r="B125" s="37"/>
      <c r="C125" s="38"/>
      <c r="D125" s="229" t="s">
        <v>152</v>
      </c>
      <c r="E125" s="38"/>
      <c r="F125" s="230" t="s">
        <v>174</v>
      </c>
      <c r="G125" s="38"/>
      <c r="H125" s="38"/>
      <c r="I125" s="231"/>
      <c r="J125" s="38"/>
      <c r="K125" s="38"/>
      <c r="L125" s="42"/>
      <c r="M125" s="232"/>
      <c r="N125" s="233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152</v>
      </c>
      <c r="AU125" s="15" t="s">
        <v>88</v>
      </c>
    </row>
    <row r="126" spans="1:51" s="13" customFormat="1" ht="12">
      <c r="A126" s="13"/>
      <c r="B126" s="234"/>
      <c r="C126" s="235"/>
      <c r="D126" s="229" t="s">
        <v>154</v>
      </c>
      <c r="E126" s="236" t="s">
        <v>1</v>
      </c>
      <c r="F126" s="237" t="s">
        <v>316</v>
      </c>
      <c r="G126" s="235"/>
      <c r="H126" s="238">
        <v>18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154</v>
      </c>
      <c r="AU126" s="244" t="s">
        <v>88</v>
      </c>
      <c r="AV126" s="13" t="s">
        <v>88</v>
      </c>
      <c r="AW126" s="13" t="s">
        <v>34</v>
      </c>
      <c r="AX126" s="13" t="s">
        <v>86</v>
      </c>
      <c r="AY126" s="244" t="s">
        <v>143</v>
      </c>
    </row>
    <row r="127" spans="1:65" s="2" customFormat="1" ht="24.15" customHeight="1">
      <c r="A127" s="36"/>
      <c r="B127" s="37"/>
      <c r="C127" s="216" t="s">
        <v>88</v>
      </c>
      <c r="D127" s="216" t="s">
        <v>145</v>
      </c>
      <c r="E127" s="217" t="s">
        <v>177</v>
      </c>
      <c r="F127" s="218" t="s">
        <v>178</v>
      </c>
      <c r="G127" s="219" t="s">
        <v>179</v>
      </c>
      <c r="H127" s="220">
        <v>1</v>
      </c>
      <c r="I127" s="221"/>
      <c r="J127" s="222">
        <f>ROUND(I127*H127,2)</f>
        <v>0</v>
      </c>
      <c r="K127" s="218" t="s">
        <v>149</v>
      </c>
      <c r="L127" s="42"/>
      <c r="M127" s="223" t="s">
        <v>1</v>
      </c>
      <c r="N127" s="224" t="s">
        <v>43</v>
      </c>
      <c r="O127" s="8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150</v>
      </c>
      <c r="AT127" s="227" t="s">
        <v>145</v>
      </c>
      <c r="AU127" s="227" t="s">
        <v>88</v>
      </c>
      <c r="AY127" s="15" t="s">
        <v>143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86</v>
      </c>
      <c r="BK127" s="228">
        <f>ROUND(I127*H127,2)</f>
        <v>0</v>
      </c>
      <c r="BL127" s="15" t="s">
        <v>150</v>
      </c>
      <c r="BM127" s="227" t="s">
        <v>317</v>
      </c>
    </row>
    <row r="128" spans="1:47" s="2" customFormat="1" ht="12">
      <c r="A128" s="36"/>
      <c r="B128" s="37"/>
      <c r="C128" s="38"/>
      <c r="D128" s="229" t="s">
        <v>152</v>
      </c>
      <c r="E128" s="38"/>
      <c r="F128" s="230" t="s">
        <v>181</v>
      </c>
      <c r="G128" s="38"/>
      <c r="H128" s="38"/>
      <c r="I128" s="231"/>
      <c r="J128" s="38"/>
      <c r="K128" s="38"/>
      <c r="L128" s="42"/>
      <c r="M128" s="232"/>
      <c r="N128" s="233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152</v>
      </c>
      <c r="AU128" s="15" t="s">
        <v>88</v>
      </c>
    </row>
    <row r="129" spans="1:51" s="13" customFormat="1" ht="12">
      <c r="A129" s="13"/>
      <c r="B129" s="234"/>
      <c r="C129" s="235"/>
      <c r="D129" s="229" t="s">
        <v>154</v>
      </c>
      <c r="E129" s="236" t="s">
        <v>1</v>
      </c>
      <c r="F129" s="237" t="s">
        <v>318</v>
      </c>
      <c r="G129" s="235"/>
      <c r="H129" s="238">
        <v>1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154</v>
      </c>
      <c r="AU129" s="244" t="s">
        <v>88</v>
      </c>
      <c r="AV129" s="13" t="s">
        <v>88</v>
      </c>
      <c r="AW129" s="13" t="s">
        <v>34</v>
      </c>
      <c r="AX129" s="13" t="s">
        <v>86</v>
      </c>
      <c r="AY129" s="244" t="s">
        <v>143</v>
      </c>
    </row>
    <row r="130" spans="1:65" s="2" customFormat="1" ht="33" customHeight="1">
      <c r="A130" s="36"/>
      <c r="B130" s="37"/>
      <c r="C130" s="216" t="s">
        <v>160</v>
      </c>
      <c r="D130" s="216" t="s">
        <v>145</v>
      </c>
      <c r="E130" s="217" t="s">
        <v>184</v>
      </c>
      <c r="F130" s="218" t="s">
        <v>185</v>
      </c>
      <c r="G130" s="219" t="s">
        <v>179</v>
      </c>
      <c r="H130" s="220">
        <v>15.341</v>
      </c>
      <c r="I130" s="221"/>
      <c r="J130" s="222">
        <f>ROUND(I130*H130,2)</f>
        <v>0</v>
      </c>
      <c r="K130" s="218" t="s">
        <v>149</v>
      </c>
      <c r="L130" s="42"/>
      <c r="M130" s="223" t="s">
        <v>1</v>
      </c>
      <c r="N130" s="224" t="s">
        <v>43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150</v>
      </c>
      <c r="AT130" s="227" t="s">
        <v>145</v>
      </c>
      <c r="AU130" s="227" t="s">
        <v>88</v>
      </c>
      <c r="AY130" s="15" t="s">
        <v>143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86</v>
      </c>
      <c r="BK130" s="228">
        <f>ROUND(I130*H130,2)</f>
        <v>0</v>
      </c>
      <c r="BL130" s="15" t="s">
        <v>150</v>
      </c>
      <c r="BM130" s="227" t="s">
        <v>319</v>
      </c>
    </row>
    <row r="131" spans="1:47" s="2" customFormat="1" ht="12">
      <c r="A131" s="36"/>
      <c r="B131" s="37"/>
      <c r="C131" s="38"/>
      <c r="D131" s="229" t="s">
        <v>152</v>
      </c>
      <c r="E131" s="38"/>
      <c r="F131" s="230" t="s">
        <v>187</v>
      </c>
      <c r="G131" s="38"/>
      <c r="H131" s="38"/>
      <c r="I131" s="231"/>
      <c r="J131" s="38"/>
      <c r="K131" s="38"/>
      <c r="L131" s="42"/>
      <c r="M131" s="232"/>
      <c r="N131" s="233"/>
      <c r="O131" s="89"/>
      <c r="P131" s="89"/>
      <c r="Q131" s="89"/>
      <c r="R131" s="89"/>
      <c r="S131" s="89"/>
      <c r="T131" s="90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152</v>
      </c>
      <c r="AU131" s="15" t="s">
        <v>88</v>
      </c>
    </row>
    <row r="132" spans="1:51" s="13" customFormat="1" ht="12">
      <c r="A132" s="13"/>
      <c r="B132" s="234"/>
      <c r="C132" s="235"/>
      <c r="D132" s="229" t="s">
        <v>154</v>
      </c>
      <c r="E132" s="236" t="s">
        <v>1</v>
      </c>
      <c r="F132" s="237" t="s">
        <v>320</v>
      </c>
      <c r="G132" s="235"/>
      <c r="H132" s="238">
        <v>15.341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154</v>
      </c>
      <c r="AU132" s="244" t="s">
        <v>88</v>
      </c>
      <c r="AV132" s="13" t="s">
        <v>88</v>
      </c>
      <c r="AW132" s="13" t="s">
        <v>34</v>
      </c>
      <c r="AX132" s="13" t="s">
        <v>86</v>
      </c>
      <c r="AY132" s="244" t="s">
        <v>143</v>
      </c>
    </row>
    <row r="133" spans="1:65" s="2" customFormat="1" ht="37.8" customHeight="1">
      <c r="A133" s="36"/>
      <c r="B133" s="37"/>
      <c r="C133" s="216" t="s">
        <v>150</v>
      </c>
      <c r="D133" s="216" t="s">
        <v>145</v>
      </c>
      <c r="E133" s="217" t="s">
        <v>195</v>
      </c>
      <c r="F133" s="218" t="s">
        <v>196</v>
      </c>
      <c r="G133" s="219" t="s">
        <v>179</v>
      </c>
      <c r="H133" s="220">
        <v>15.341</v>
      </c>
      <c r="I133" s="221"/>
      <c r="J133" s="222">
        <f>ROUND(I133*H133,2)</f>
        <v>0</v>
      </c>
      <c r="K133" s="218" t="s">
        <v>149</v>
      </c>
      <c r="L133" s="42"/>
      <c r="M133" s="223" t="s">
        <v>1</v>
      </c>
      <c r="N133" s="224" t="s">
        <v>43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150</v>
      </c>
      <c r="AT133" s="227" t="s">
        <v>145</v>
      </c>
      <c r="AU133" s="227" t="s">
        <v>88</v>
      </c>
      <c r="AY133" s="15" t="s">
        <v>143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86</v>
      </c>
      <c r="BK133" s="228">
        <f>ROUND(I133*H133,2)</f>
        <v>0</v>
      </c>
      <c r="BL133" s="15" t="s">
        <v>150</v>
      </c>
      <c r="BM133" s="227" t="s">
        <v>321</v>
      </c>
    </row>
    <row r="134" spans="1:47" s="2" customFormat="1" ht="12">
      <c r="A134" s="36"/>
      <c r="B134" s="37"/>
      <c r="C134" s="38"/>
      <c r="D134" s="229" t="s">
        <v>152</v>
      </c>
      <c r="E134" s="38"/>
      <c r="F134" s="230" t="s">
        <v>198</v>
      </c>
      <c r="G134" s="38"/>
      <c r="H134" s="38"/>
      <c r="I134" s="231"/>
      <c r="J134" s="38"/>
      <c r="K134" s="38"/>
      <c r="L134" s="42"/>
      <c r="M134" s="232"/>
      <c r="N134" s="233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152</v>
      </c>
      <c r="AU134" s="15" t="s">
        <v>88</v>
      </c>
    </row>
    <row r="135" spans="1:51" s="13" customFormat="1" ht="12">
      <c r="A135" s="13"/>
      <c r="B135" s="234"/>
      <c r="C135" s="235"/>
      <c r="D135" s="229" t="s">
        <v>154</v>
      </c>
      <c r="E135" s="236" t="s">
        <v>1</v>
      </c>
      <c r="F135" s="237" t="s">
        <v>320</v>
      </c>
      <c r="G135" s="235"/>
      <c r="H135" s="238">
        <v>15.341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154</v>
      </c>
      <c r="AU135" s="244" t="s">
        <v>88</v>
      </c>
      <c r="AV135" s="13" t="s">
        <v>88</v>
      </c>
      <c r="AW135" s="13" t="s">
        <v>34</v>
      </c>
      <c r="AX135" s="13" t="s">
        <v>86</v>
      </c>
      <c r="AY135" s="244" t="s">
        <v>143</v>
      </c>
    </row>
    <row r="136" spans="1:65" s="2" customFormat="1" ht="37.8" customHeight="1">
      <c r="A136" s="36"/>
      <c r="B136" s="37"/>
      <c r="C136" s="216" t="s">
        <v>169</v>
      </c>
      <c r="D136" s="216" t="s">
        <v>145</v>
      </c>
      <c r="E136" s="217" t="s">
        <v>200</v>
      </c>
      <c r="F136" s="218" t="s">
        <v>201</v>
      </c>
      <c r="G136" s="219" t="s">
        <v>179</v>
      </c>
      <c r="H136" s="220">
        <v>153.408</v>
      </c>
      <c r="I136" s="221"/>
      <c r="J136" s="222">
        <f>ROUND(I136*H136,2)</f>
        <v>0</v>
      </c>
      <c r="K136" s="218" t="s">
        <v>149</v>
      </c>
      <c r="L136" s="42"/>
      <c r="M136" s="223" t="s">
        <v>1</v>
      </c>
      <c r="N136" s="224" t="s">
        <v>43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150</v>
      </c>
      <c r="AT136" s="227" t="s">
        <v>145</v>
      </c>
      <c r="AU136" s="227" t="s">
        <v>88</v>
      </c>
      <c r="AY136" s="15" t="s">
        <v>143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86</v>
      </c>
      <c r="BK136" s="228">
        <f>ROUND(I136*H136,2)</f>
        <v>0</v>
      </c>
      <c r="BL136" s="15" t="s">
        <v>150</v>
      </c>
      <c r="BM136" s="227" t="s">
        <v>322</v>
      </c>
    </row>
    <row r="137" spans="1:47" s="2" customFormat="1" ht="12">
      <c r="A137" s="36"/>
      <c r="B137" s="37"/>
      <c r="C137" s="38"/>
      <c r="D137" s="229" t="s">
        <v>152</v>
      </c>
      <c r="E137" s="38"/>
      <c r="F137" s="230" t="s">
        <v>203</v>
      </c>
      <c r="G137" s="38"/>
      <c r="H137" s="38"/>
      <c r="I137" s="231"/>
      <c r="J137" s="38"/>
      <c r="K137" s="38"/>
      <c r="L137" s="42"/>
      <c r="M137" s="232"/>
      <c r="N137" s="233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152</v>
      </c>
      <c r="AU137" s="15" t="s">
        <v>88</v>
      </c>
    </row>
    <row r="138" spans="1:51" s="13" customFormat="1" ht="12">
      <c r="A138" s="13"/>
      <c r="B138" s="234"/>
      <c r="C138" s="235"/>
      <c r="D138" s="229" t="s">
        <v>154</v>
      </c>
      <c r="E138" s="236" t="s">
        <v>1</v>
      </c>
      <c r="F138" s="237" t="s">
        <v>323</v>
      </c>
      <c r="G138" s="235"/>
      <c r="H138" s="238">
        <v>153.408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154</v>
      </c>
      <c r="AU138" s="244" t="s">
        <v>88</v>
      </c>
      <c r="AV138" s="13" t="s">
        <v>88</v>
      </c>
      <c r="AW138" s="13" t="s">
        <v>34</v>
      </c>
      <c r="AX138" s="13" t="s">
        <v>86</v>
      </c>
      <c r="AY138" s="244" t="s">
        <v>143</v>
      </c>
    </row>
    <row r="139" spans="1:65" s="2" customFormat="1" ht="24.15" customHeight="1">
      <c r="A139" s="36"/>
      <c r="B139" s="37"/>
      <c r="C139" s="216" t="s">
        <v>176</v>
      </c>
      <c r="D139" s="216" t="s">
        <v>145</v>
      </c>
      <c r="E139" s="217" t="s">
        <v>190</v>
      </c>
      <c r="F139" s="218" t="s">
        <v>191</v>
      </c>
      <c r="G139" s="219" t="s">
        <v>179</v>
      </c>
      <c r="H139" s="220">
        <v>15.341</v>
      </c>
      <c r="I139" s="221"/>
      <c r="J139" s="222">
        <f>ROUND(I139*H139,2)</f>
        <v>0</v>
      </c>
      <c r="K139" s="218" t="s">
        <v>149</v>
      </c>
      <c r="L139" s="42"/>
      <c r="M139" s="223" t="s">
        <v>1</v>
      </c>
      <c r="N139" s="224" t="s">
        <v>43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150</v>
      </c>
      <c r="AT139" s="227" t="s">
        <v>145</v>
      </c>
      <c r="AU139" s="227" t="s">
        <v>88</v>
      </c>
      <c r="AY139" s="15" t="s">
        <v>143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86</v>
      </c>
      <c r="BK139" s="228">
        <f>ROUND(I139*H139,2)</f>
        <v>0</v>
      </c>
      <c r="BL139" s="15" t="s">
        <v>150</v>
      </c>
      <c r="BM139" s="227" t="s">
        <v>324</v>
      </c>
    </row>
    <row r="140" spans="1:47" s="2" customFormat="1" ht="12">
      <c r="A140" s="36"/>
      <c r="B140" s="37"/>
      <c r="C140" s="38"/>
      <c r="D140" s="229" t="s">
        <v>152</v>
      </c>
      <c r="E140" s="38"/>
      <c r="F140" s="230" t="s">
        <v>193</v>
      </c>
      <c r="G140" s="38"/>
      <c r="H140" s="38"/>
      <c r="I140" s="231"/>
      <c r="J140" s="38"/>
      <c r="K140" s="38"/>
      <c r="L140" s="42"/>
      <c r="M140" s="232"/>
      <c r="N140" s="233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152</v>
      </c>
      <c r="AU140" s="15" t="s">
        <v>88</v>
      </c>
    </row>
    <row r="141" spans="1:51" s="13" customFormat="1" ht="12">
      <c r="A141" s="13"/>
      <c r="B141" s="234"/>
      <c r="C141" s="235"/>
      <c r="D141" s="229" t="s">
        <v>154</v>
      </c>
      <c r="E141" s="236" t="s">
        <v>1</v>
      </c>
      <c r="F141" s="237" t="s">
        <v>320</v>
      </c>
      <c r="G141" s="235"/>
      <c r="H141" s="238">
        <v>15.341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154</v>
      </c>
      <c r="AU141" s="244" t="s">
        <v>88</v>
      </c>
      <c r="AV141" s="13" t="s">
        <v>88</v>
      </c>
      <c r="AW141" s="13" t="s">
        <v>34</v>
      </c>
      <c r="AX141" s="13" t="s">
        <v>86</v>
      </c>
      <c r="AY141" s="244" t="s">
        <v>143</v>
      </c>
    </row>
    <row r="142" spans="1:65" s="2" customFormat="1" ht="24.15" customHeight="1">
      <c r="A142" s="36"/>
      <c r="B142" s="37"/>
      <c r="C142" s="216" t="s">
        <v>183</v>
      </c>
      <c r="D142" s="216" t="s">
        <v>145</v>
      </c>
      <c r="E142" s="217" t="s">
        <v>206</v>
      </c>
      <c r="F142" s="218" t="s">
        <v>207</v>
      </c>
      <c r="G142" s="219" t="s">
        <v>179</v>
      </c>
      <c r="H142" s="220">
        <v>15.341</v>
      </c>
      <c r="I142" s="221"/>
      <c r="J142" s="222">
        <f>ROUND(I142*H142,2)</f>
        <v>0</v>
      </c>
      <c r="K142" s="218" t="s">
        <v>149</v>
      </c>
      <c r="L142" s="42"/>
      <c r="M142" s="223" t="s">
        <v>1</v>
      </c>
      <c r="N142" s="224" t="s">
        <v>43</v>
      </c>
      <c r="O142" s="89"/>
      <c r="P142" s="225">
        <f>O142*H142</f>
        <v>0</v>
      </c>
      <c r="Q142" s="225">
        <v>0</v>
      </c>
      <c r="R142" s="225">
        <f>Q142*H142</f>
        <v>0</v>
      </c>
      <c r="S142" s="225">
        <v>0</v>
      </c>
      <c r="T142" s="22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7" t="s">
        <v>150</v>
      </c>
      <c r="AT142" s="227" t="s">
        <v>145</v>
      </c>
      <c r="AU142" s="227" t="s">
        <v>88</v>
      </c>
      <c r="AY142" s="15" t="s">
        <v>143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5" t="s">
        <v>86</v>
      </c>
      <c r="BK142" s="228">
        <f>ROUND(I142*H142,2)</f>
        <v>0</v>
      </c>
      <c r="BL142" s="15" t="s">
        <v>150</v>
      </c>
      <c r="BM142" s="227" t="s">
        <v>325</v>
      </c>
    </row>
    <row r="143" spans="1:47" s="2" customFormat="1" ht="12">
      <c r="A143" s="36"/>
      <c r="B143" s="37"/>
      <c r="C143" s="38"/>
      <c r="D143" s="229" t="s">
        <v>152</v>
      </c>
      <c r="E143" s="38"/>
      <c r="F143" s="230" t="s">
        <v>209</v>
      </c>
      <c r="G143" s="38"/>
      <c r="H143" s="38"/>
      <c r="I143" s="231"/>
      <c r="J143" s="38"/>
      <c r="K143" s="38"/>
      <c r="L143" s="42"/>
      <c r="M143" s="232"/>
      <c r="N143" s="233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152</v>
      </c>
      <c r="AU143" s="15" t="s">
        <v>88</v>
      </c>
    </row>
    <row r="144" spans="1:51" s="13" customFormat="1" ht="12">
      <c r="A144" s="13"/>
      <c r="B144" s="234"/>
      <c r="C144" s="235"/>
      <c r="D144" s="229" t="s">
        <v>154</v>
      </c>
      <c r="E144" s="236" t="s">
        <v>1</v>
      </c>
      <c r="F144" s="237" t="s">
        <v>320</v>
      </c>
      <c r="G144" s="235"/>
      <c r="H144" s="238">
        <v>15.341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154</v>
      </c>
      <c r="AU144" s="244" t="s">
        <v>88</v>
      </c>
      <c r="AV144" s="13" t="s">
        <v>88</v>
      </c>
      <c r="AW144" s="13" t="s">
        <v>34</v>
      </c>
      <c r="AX144" s="13" t="s">
        <v>86</v>
      </c>
      <c r="AY144" s="244" t="s">
        <v>143</v>
      </c>
    </row>
    <row r="145" spans="1:65" s="2" customFormat="1" ht="24.15" customHeight="1">
      <c r="A145" s="36"/>
      <c r="B145" s="37"/>
      <c r="C145" s="216" t="s">
        <v>189</v>
      </c>
      <c r="D145" s="216" t="s">
        <v>145</v>
      </c>
      <c r="E145" s="217" t="s">
        <v>211</v>
      </c>
      <c r="F145" s="218" t="s">
        <v>212</v>
      </c>
      <c r="G145" s="219" t="s">
        <v>213</v>
      </c>
      <c r="H145" s="220">
        <v>27.613</v>
      </c>
      <c r="I145" s="221"/>
      <c r="J145" s="222">
        <f>ROUND(I145*H145,2)</f>
        <v>0</v>
      </c>
      <c r="K145" s="218" t="s">
        <v>149</v>
      </c>
      <c r="L145" s="42"/>
      <c r="M145" s="223" t="s">
        <v>1</v>
      </c>
      <c r="N145" s="224" t="s">
        <v>43</v>
      </c>
      <c r="O145" s="8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150</v>
      </c>
      <c r="AT145" s="227" t="s">
        <v>145</v>
      </c>
      <c r="AU145" s="227" t="s">
        <v>88</v>
      </c>
      <c r="AY145" s="15" t="s">
        <v>143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5" t="s">
        <v>86</v>
      </c>
      <c r="BK145" s="228">
        <f>ROUND(I145*H145,2)</f>
        <v>0</v>
      </c>
      <c r="BL145" s="15" t="s">
        <v>150</v>
      </c>
      <c r="BM145" s="227" t="s">
        <v>326</v>
      </c>
    </row>
    <row r="146" spans="1:47" s="2" customFormat="1" ht="12">
      <c r="A146" s="36"/>
      <c r="B146" s="37"/>
      <c r="C146" s="38"/>
      <c r="D146" s="229" t="s">
        <v>152</v>
      </c>
      <c r="E146" s="38"/>
      <c r="F146" s="230" t="s">
        <v>215</v>
      </c>
      <c r="G146" s="38"/>
      <c r="H146" s="38"/>
      <c r="I146" s="231"/>
      <c r="J146" s="38"/>
      <c r="K146" s="38"/>
      <c r="L146" s="42"/>
      <c r="M146" s="232"/>
      <c r="N146" s="233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152</v>
      </c>
      <c r="AU146" s="15" t="s">
        <v>88</v>
      </c>
    </row>
    <row r="147" spans="1:51" s="13" customFormat="1" ht="12">
      <c r="A147" s="13"/>
      <c r="B147" s="234"/>
      <c r="C147" s="235"/>
      <c r="D147" s="229" t="s">
        <v>154</v>
      </c>
      <c r="E147" s="236" t="s">
        <v>1</v>
      </c>
      <c r="F147" s="237" t="s">
        <v>327</v>
      </c>
      <c r="G147" s="235"/>
      <c r="H147" s="238">
        <v>27.613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154</v>
      </c>
      <c r="AU147" s="244" t="s">
        <v>88</v>
      </c>
      <c r="AV147" s="13" t="s">
        <v>88</v>
      </c>
      <c r="AW147" s="13" t="s">
        <v>34</v>
      </c>
      <c r="AX147" s="13" t="s">
        <v>86</v>
      </c>
      <c r="AY147" s="244" t="s">
        <v>143</v>
      </c>
    </row>
    <row r="148" spans="1:65" s="2" customFormat="1" ht="24.15" customHeight="1">
      <c r="A148" s="36"/>
      <c r="B148" s="37"/>
      <c r="C148" s="216" t="s">
        <v>194</v>
      </c>
      <c r="D148" s="216" t="s">
        <v>145</v>
      </c>
      <c r="E148" s="217" t="s">
        <v>218</v>
      </c>
      <c r="F148" s="218" t="s">
        <v>219</v>
      </c>
      <c r="G148" s="219" t="s">
        <v>172</v>
      </c>
      <c r="H148" s="220">
        <v>18</v>
      </c>
      <c r="I148" s="221"/>
      <c r="J148" s="222">
        <f>ROUND(I148*H148,2)</f>
        <v>0</v>
      </c>
      <c r="K148" s="218" t="s">
        <v>149</v>
      </c>
      <c r="L148" s="42"/>
      <c r="M148" s="223" t="s">
        <v>1</v>
      </c>
      <c r="N148" s="224" t="s">
        <v>43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7" t="s">
        <v>150</v>
      </c>
      <c r="AT148" s="227" t="s">
        <v>145</v>
      </c>
      <c r="AU148" s="227" t="s">
        <v>88</v>
      </c>
      <c r="AY148" s="15" t="s">
        <v>143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86</v>
      </c>
      <c r="BK148" s="228">
        <f>ROUND(I148*H148,2)</f>
        <v>0</v>
      </c>
      <c r="BL148" s="15" t="s">
        <v>150</v>
      </c>
      <c r="BM148" s="227" t="s">
        <v>328</v>
      </c>
    </row>
    <row r="149" spans="1:47" s="2" customFormat="1" ht="12">
      <c r="A149" s="36"/>
      <c r="B149" s="37"/>
      <c r="C149" s="38"/>
      <c r="D149" s="229" t="s">
        <v>152</v>
      </c>
      <c r="E149" s="38"/>
      <c r="F149" s="230" t="s">
        <v>221</v>
      </c>
      <c r="G149" s="38"/>
      <c r="H149" s="38"/>
      <c r="I149" s="231"/>
      <c r="J149" s="38"/>
      <c r="K149" s="38"/>
      <c r="L149" s="42"/>
      <c r="M149" s="232"/>
      <c r="N149" s="233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152</v>
      </c>
      <c r="AU149" s="15" t="s">
        <v>88</v>
      </c>
    </row>
    <row r="150" spans="1:51" s="13" customFormat="1" ht="12">
      <c r="A150" s="13"/>
      <c r="B150" s="234"/>
      <c r="C150" s="235"/>
      <c r="D150" s="229" t="s">
        <v>154</v>
      </c>
      <c r="E150" s="236" t="s">
        <v>1</v>
      </c>
      <c r="F150" s="237" t="s">
        <v>329</v>
      </c>
      <c r="G150" s="235"/>
      <c r="H150" s="238">
        <v>18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154</v>
      </c>
      <c r="AU150" s="244" t="s">
        <v>88</v>
      </c>
      <c r="AV150" s="13" t="s">
        <v>88</v>
      </c>
      <c r="AW150" s="13" t="s">
        <v>34</v>
      </c>
      <c r="AX150" s="13" t="s">
        <v>86</v>
      </c>
      <c r="AY150" s="244" t="s">
        <v>143</v>
      </c>
    </row>
    <row r="151" spans="1:65" s="2" customFormat="1" ht="24.15" customHeight="1">
      <c r="A151" s="36"/>
      <c r="B151" s="37"/>
      <c r="C151" s="216" t="s">
        <v>199</v>
      </c>
      <c r="D151" s="216" t="s">
        <v>145</v>
      </c>
      <c r="E151" s="217" t="s">
        <v>224</v>
      </c>
      <c r="F151" s="218" t="s">
        <v>225</v>
      </c>
      <c r="G151" s="219" t="s">
        <v>172</v>
      </c>
      <c r="H151" s="220">
        <v>18</v>
      </c>
      <c r="I151" s="221"/>
      <c r="J151" s="222">
        <f>ROUND(I151*H151,2)</f>
        <v>0</v>
      </c>
      <c r="K151" s="218" t="s">
        <v>149</v>
      </c>
      <c r="L151" s="42"/>
      <c r="M151" s="223" t="s">
        <v>1</v>
      </c>
      <c r="N151" s="224" t="s">
        <v>43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150</v>
      </c>
      <c r="AT151" s="227" t="s">
        <v>145</v>
      </c>
      <c r="AU151" s="227" t="s">
        <v>88</v>
      </c>
      <c r="AY151" s="15" t="s">
        <v>143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86</v>
      </c>
      <c r="BK151" s="228">
        <f>ROUND(I151*H151,2)</f>
        <v>0</v>
      </c>
      <c r="BL151" s="15" t="s">
        <v>150</v>
      </c>
      <c r="BM151" s="227" t="s">
        <v>330</v>
      </c>
    </row>
    <row r="152" spans="1:47" s="2" customFormat="1" ht="12">
      <c r="A152" s="36"/>
      <c r="B152" s="37"/>
      <c r="C152" s="38"/>
      <c r="D152" s="229" t="s">
        <v>152</v>
      </c>
      <c r="E152" s="38"/>
      <c r="F152" s="230" t="s">
        <v>227</v>
      </c>
      <c r="G152" s="38"/>
      <c r="H152" s="38"/>
      <c r="I152" s="231"/>
      <c r="J152" s="38"/>
      <c r="K152" s="38"/>
      <c r="L152" s="42"/>
      <c r="M152" s="232"/>
      <c r="N152" s="233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152</v>
      </c>
      <c r="AU152" s="15" t="s">
        <v>88</v>
      </c>
    </row>
    <row r="153" spans="1:51" s="13" customFormat="1" ht="12">
      <c r="A153" s="13"/>
      <c r="B153" s="234"/>
      <c r="C153" s="235"/>
      <c r="D153" s="229" t="s">
        <v>154</v>
      </c>
      <c r="E153" s="236" t="s">
        <v>1</v>
      </c>
      <c r="F153" s="237" t="s">
        <v>329</v>
      </c>
      <c r="G153" s="235"/>
      <c r="H153" s="238">
        <v>18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154</v>
      </c>
      <c r="AU153" s="244" t="s">
        <v>88</v>
      </c>
      <c r="AV153" s="13" t="s">
        <v>88</v>
      </c>
      <c r="AW153" s="13" t="s">
        <v>34</v>
      </c>
      <c r="AX153" s="13" t="s">
        <v>86</v>
      </c>
      <c r="AY153" s="244" t="s">
        <v>143</v>
      </c>
    </row>
    <row r="154" spans="1:65" s="2" customFormat="1" ht="16.5" customHeight="1">
      <c r="A154" s="36"/>
      <c r="B154" s="37"/>
      <c r="C154" s="245" t="s">
        <v>205</v>
      </c>
      <c r="D154" s="245" t="s">
        <v>228</v>
      </c>
      <c r="E154" s="246" t="s">
        <v>229</v>
      </c>
      <c r="F154" s="247" t="s">
        <v>230</v>
      </c>
      <c r="G154" s="248" t="s">
        <v>231</v>
      </c>
      <c r="H154" s="249">
        <v>0.36</v>
      </c>
      <c r="I154" s="250"/>
      <c r="J154" s="251">
        <f>ROUND(I154*H154,2)</f>
        <v>0</v>
      </c>
      <c r="K154" s="247" t="s">
        <v>149</v>
      </c>
      <c r="L154" s="252"/>
      <c r="M154" s="253" t="s">
        <v>1</v>
      </c>
      <c r="N154" s="254" t="s">
        <v>43</v>
      </c>
      <c r="O154" s="89"/>
      <c r="P154" s="225">
        <f>O154*H154</f>
        <v>0</v>
      </c>
      <c r="Q154" s="225">
        <v>0.001</v>
      </c>
      <c r="R154" s="225">
        <f>Q154*H154</f>
        <v>0.00035999999999999997</v>
      </c>
      <c r="S154" s="225">
        <v>0</v>
      </c>
      <c r="T154" s="22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7" t="s">
        <v>189</v>
      </c>
      <c r="AT154" s="227" t="s">
        <v>228</v>
      </c>
      <c r="AU154" s="227" t="s">
        <v>88</v>
      </c>
      <c r="AY154" s="15" t="s">
        <v>143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5" t="s">
        <v>86</v>
      </c>
      <c r="BK154" s="228">
        <f>ROUND(I154*H154,2)</f>
        <v>0</v>
      </c>
      <c r="BL154" s="15" t="s">
        <v>150</v>
      </c>
      <c r="BM154" s="227" t="s">
        <v>331</v>
      </c>
    </row>
    <row r="155" spans="1:47" s="2" customFormat="1" ht="12">
      <c r="A155" s="36"/>
      <c r="B155" s="37"/>
      <c r="C155" s="38"/>
      <c r="D155" s="229" t="s">
        <v>152</v>
      </c>
      <c r="E155" s="38"/>
      <c r="F155" s="230" t="s">
        <v>230</v>
      </c>
      <c r="G155" s="38"/>
      <c r="H155" s="38"/>
      <c r="I155" s="231"/>
      <c r="J155" s="38"/>
      <c r="K155" s="38"/>
      <c r="L155" s="42"/>
      <c r="M155" s="232"/>
      <c r="N155" s="233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152</v>
      </c>
      <c r="AU155" s="15" t="s">
        <v>88</v>
      </c>
    </row>
    <row r="156" spans="1:51" s="13" customFormat="1" ht="12">
      <c r="A156" s="13"/>
      <c r="B156" s="234"/>
      <c r="C156" s="235"/>
      <c r="D156" s="229" t="s">
        <v>154</v>
      </c>
      <c r="E156" s="236" t="s">
        <v>1</v>
      </c>
      <c r="F156" s="237" t="s">
        <v>329</v>
      </c>
      <c r="G156" s="235"/>
      <c r="H156" s="238">
        <v>18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154</v>
      </c>
      <c r="AU156" s="244" t="s">
        <v>88</v>
      </c>
      <c r="AV156" s="13" t="s">
        <v>88</v>
      </c>
      <c r="AW156" s="13" t="s">
        <v>34</v>
      </c>
      <c r="AX156" s="13" t="s">
        <v>86</v>
      </c>
      <c r="AY156" s="244" t="s">
        <v>143</v>
      </c>
    </row>
    <row r="157" spans="1:51" s="13" customFormat="1" ht="12">
      <c r="A157" s="13"/>
      <c r="B157" s="234"/>
      <c r="C157" s="235"/>
      <c r="D157" s="229" t="s">
        <v>154</v>
      </c>
      <c r="E157" s="235"/>
      <c r="F157" s="237" t="s">
        <v>332</v>
      </c>
      <c r="G157" s="235"/>
      <c r="H157" s="238">
        <v>0.36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154</v>
      </c>
      <c r="AU157" s="244" t="s">
        <v>88</v>
      </c>
      <c r="AV157" s="13" t="s">
        <v>88</v>
      </c>
      <c r="AW157" s="13" t="s">
        <v>4</v>
      </c>
      <c r="AX157" s="13" t="s">
        <v>86</v>
      </c>
      <c r="AY157" s="244" t="s">
        <v>143</v>
      </c>
    </row>
    <row r="158" spans="1:65" s="2" customFormat="1" ht="16.5" customHeight="1">
      <c r="A158" s="36"/>
      <c r="B158" s="37"/>
      <c r="C158" s="216" t="s">
        <v>210</v>
      </c>
      <c r="D158" s="216" t="s">
        <v>145</v>
      </c>
      <c r="E158" s="217" t="s">
        <v>235</v>
      </c>
      <c r="F158" s="218" t="s">
        <v>236</v>
      </c>
      <c r="G158" s="219" t="s">
        <v>148</v>
      </c>
      <c r="H158" s="220">
        <v>3</v>
      </c>
      <c r="I158" s="221"/>
      <c r="J158" s="222">
        <f>ROUND(I158*H158,2)</f>
        <v>0</v>
      </c>
      <c r="K158" s="218" t="s">
        <v>1</v>
      </c>
      <c r="L158" s="42"/>
      <c r="M158" s="223" t="s">
        <v>1</v>
      </c>
      <c r="N158" s="224" t="s">
        <v>43</v>
      </c>
      <c r="O158" s="8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150</v>
      </c>
      <c r="AT158" s="227" t="s">
        <v>145</v>
      </c>
      <c r="AU158" s="227" t="s">
        <v>88</v>
      </c>
      <c r="AY158" s="15" t="s">
        <v>143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86</v>
      </c>
      <c r="BK158" s="228">
        <f>ROUND(I158*H158,2)</f>
        <v>0</v>
      </c>
      <c r="BL158" s="15" t="s">
        <v>150</v>
      </c>
      <c r="BM158" s="227" t="s">
        <v>333</v>
      </c>
    </row>
    <row r="159" spans="1:47" s="2" customFormat="1" ht="12">
      <c r="A159" s="36"/>
      <c r="B159" s="37"/>
      <c r="C159" s="38"/>
      <c r="D159" s="229" t="s">
        <v>152</v>
      </c>
      <c r="E159" s="38"/>
      <c r="F159" s="230" t="s">
        <v>168</v>
      </c>
      <c r="G159" s="38"/>
      <c r="H159" s="38"/>
      <c r="I159" s="231"/>
      <c r="J159" s="38"/>
      <c r="K159" s="38"/>
      <c r="L159" s="42"/>
      <c r="M159" s="232"/>
      <c r="N159" s="233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152</v>
      </c>
      <c r="AU159" s="15" t="s">
        <v>88</v>
      </c>
    </row>
    <row r="160" spans="1:51" s="13" customFormat="1" ht="12">
      <c r="A160" s="13"/>
      <c r="B160" s="234"/>
      <c r="C160" s="235"/>
      <c r="D160" s="229" t="s">
        <v>154</v>
      </c>
      <c r="E160" s="236" t="s">
        <v>1</v>
      </c>
      <c r="F160" s="237" t="s">
        <v>334</v>
      </c>
      <c r="G160" s="235"/>
      <c r="H160" s="238">
        <v>3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154</v>
      </c>
      <c r="AU160" s="244" t="s">
        <v>88</v>
      </c>
      <c r="AV160" s="13" t="s">
        <v>88</v>
      </c>
      <c r="AW160" s="13" t="s">
        <v>34</v>
      </c>
      <c r="AX160" s="13" t="s">
        <v>86</v>
      </c>
      <c r="AY160" s="244" t="s">
        <v>143</v>
      </c>
    </row>
    <row r="161" spans="1:65" s="2" customFormat="1" ht="49.05" customHeight="1">
      <c r="A161" s="36"/>
      <c r="B161" s="37"/>
      <c r="C161" s="216" t="s">
        <v>217</v>
      </c>
      <c r="D161" s="216" t="s">
        <v>145</v>
      </c>
      <c r="E161" s="217" t="s">
        <v>239</v>
      </c>
      <c r="F161" s="218" t="s">
        <v>348</v>
      </c>
      <c r="G161" s="219" t="s">
        <v>148</v>
      </c>
      <c r="H161" s="220">
        <v>3</v>
      </c>
      <c r="I161" s="221"/>
      <c r="J161" s="222">
        <f>ROUND(I161*H161,2)</f>
        <v>0</v>
      </c>
      <c r="K161" s="218" t="s">
        <v>1</v>
      </c>
      <c r="L161" s="42"/>
      <c r="M161" s="223" t="s">
        <v>1</v>
      </c>
      <c r="N161" s="224" t="s">
        <v>43</v>
      </c>
      <c r="O161" s="89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150</v>
      </c>
      <c r="AT161" s="227" t="s">
        <v>145</v>
      </c>
      <c r="AU161" s="227" t="s">
        <v>88</v>
      </c>
      <c r="AY161" s="15" t="s">
        <v>143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5" t="s">
        <v>86</v>
      </c>
      <c r="BK161" s="228">
        <f>ROUND(I161*H161,2)</f>
        <v>0</v>
      </c>
      <c r="BL161" s="15" t="s">
        <v>150</v>
      </c>
      <c r="BM161" s="227" t="s">
        <v>335</v>
      </c>
    </row>
    <row r="162" spans="1:47" s="2" customFormat="1" ht="12">
      <c r="A162" s="36"/>
      <c r="B162" s="37"/>
      <c r="C162" s="38"/>
      <c r="D162" s="229" t="s">
        <v>152</v>
      </c>
      <c r="E162" s="38"/>
      <c r="F162" s="230" t="s">
        <v>348</v>
      </c>
      <c r="G162" s="38"/>
      <c r="H162" s="38"/>
      <c r="I162" s="231"/>
      <c r="J162" s="38"/>
      <c r="K162" s="38"/>
      <c r="L162" s="42"/>
      <c r="M162" s="232"/>
      <c r="N162" s="233"/>
      <c r="O162" s="89"/>
      <c r="P162" s="89"/>
      <c r="Q162" s="89"/>
      <c r="R162" s="89"/>
      <c r="S162" s="89"/>
      <c r="T162" s="9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152</v>
      </c>
      <c r="AU162" s="15" t="s">
        <v>88</v>
      </c>
    </row>
    <row r="163" spans="1:51" s="13" customFormat="1" ht="12">
      <c r="A163" s="13"/>
      <c r="B163" s="234"/>
      <c r="C163" s="235"/>
      <c r="D163" s="229" t="s">
        <v>154</v>
      </c>
      <c r="E163" s="236" t="s">
        <v>1</v>
      </c>
      <c r="F163" s="237" t="s">
        <v>334</v>
      </c>
      <c r="G163" s="235"/>
      <c r="H163" s="238">
        <v>3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154</v>
      </c>
      <c r="AU163" s="244" t="s">
        <v>88</v>
      </c>
      <c r="AV163" s="13" t="s">
        <v>88</v>
      </c>
      <c r="AW163" s="13" t="s">
        <v>34</v>
      </c>
      <c r="AX163" s="13" t="s">
        <v>86</v>
      </c>
      <c r="AY163" s="244" t="s">
        <v>143</v>
      </c>
    </row>
    <row r="164" spans="1:63" s="12" customFormat="1" ht="22.8" customHeight="1">
      <c r="A164" s="12"/>
      <c r="B164" s="200"/>
      <c r="C164" s="201"/>
      <c r="D164" s="202" t="s">
        <v>77</v>
      </c>
      <c r="E164" s="214" t="s">
        <v>169</v>
      </c>
      <c r="F164" s="214" t="s">
        <v>242</v>
      </c>
      <c r="G164" s="201"/>
      <c r="H164" s="201"/>
      <c r="I164" s="204"/>
      <c r="J164" s="215">
        <f>BK164</f>
        <v>0</v>
      </c>
      <c r="K164" s="201"/>
      <c r="L164" s="206"/>
      <c r="M164" s="207"/>
      <c r="N164" s="208"/>
      <c r="O164" s="208"/>
      <c r="P164" s="209">
        <f>SUM(P165:P174)</f>
        <v>0</v>
      </c>
      <c r="Q164" s="208"/>
      <c r="R164" s="209">
        <f>SUM(R165:R174)</f>
        <v>9.49987824</v>
      </c>
      <c r="S164" s="208"/>
      <c r="T164" s="210">
        <f>SUM(T165:T174)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1" t="s">
        <v>86</v>
      </c>
      <c r="AT164" s="212" t="s">
        <v>77</v>
      </c>
      <c r="AU164" s="212" t="s">
        <v>86</v>
      </c>
      <c r="AY164" s="211" t="s">
        <v>143</v>
      </c>
      <c r="BK164" s="213">
        <f>SUM(BK165:BK174)</f>
        <v>0</v>
      </c>
    </row>
    <row r="165" spans="1:65" s="2" customFormat="1" ht="21.75" customHeight="1">
      <c r="A165" s="36"/>
      <c r="B165" s="37"/>
      <c r="C165" s="216" t="s">
        <v>223</v>
      </c>
      <c r="D165" s="216" t="s">
        <v>145</v>
      </c>
      <c r="E165" s="217" t="s">
        <v>244</v>
      </c>
      <c r="F165" s="218" t="s">
        <v>245</v>
      </c>
      <c r="G165" s="219" t="s">
        <v>172</v>
      </c>
      <c r="H165" s="220">
        <v>10.392</v>
      </c>
      <c r="I165" s="221"/>
      <c r="J165" s="222">
        <f>ROUND(I165*H165,2)</f>
        <v>0</v>
      </c>
      <c r="K165" s="218" t="s">
        <v>149</v>
      </c>
      <c r="L165" s="42"/>
      <c r="M165" s="223" t="s">
        <v>1</v>
      </c>
      <c r="N165" s="224" t="s">
        <v>43</v>
      </c>
      <c r="O165" s="89"/>
      <c r="P165" s="225">
        <f>O165*H165</f>
        <v>0</v>
      </c>
      <c r="Q165" s="225">
        <v>0.69</v>
      </c>
      <c r="R165" s="225">
        <f>Q165*H165</f>
        <v>7.170479999999999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150</v>
      </c>
      <c r="AT165" s="227" t="s">
        <v>145</v>
      </c>
      <c r="AU165" s="227" t="s">
        <v>88</v>
      </c>
      <c r="AY165" s="15" t="s">
        <v>143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86</v>
      </c>
      <c r="BK165" s="228">
        <f>ROUND(I165*H165,2)</f>
        <v>0</v>
      </c>
      <c r="BL165" s="15" t="s">
        <v>150</v>
      </c>
      <c r="BM165" s="227" t="s">
        <v>336</v>
      </c>
    </row>
    <row r="166" spans="1:47" s="2" customFormat="1" ht="12">
      <c r="A166" s="36"/>
      <c r="B166" s="37"/>
      <c r="C166" s="38"/>
      <c r="D166" s="229" t="s">
        <v>152</v>
      </c>
      <c r="E166" s="38"/>
      <c r="F166" s="230" t="s">
        <v>247</v>
      </c>
      <c r="G166" s="38"/>
      <c r="H166" s="38"/>
      <c r="I166" s="231"/>
      <c r="J166" s="38"/>
      <c r="K166" s="38"/>
      <c r="L166" s="42"/>
      <c r="M166" s="232"/>
      <c r="N166" s="233"/>
      <c r="O166" s="89"/>
      <c r="P166" s="89"/>
      <c r="Q166" s="89"/>
      <c r="R166" s="89"/>
      <c r="S166" s="89"/>
      <c r="T166" s="90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152</v>
      </c>
      <c r="AU166" s="15" t="s">
        <v>88</v>
      </c>
    </row>
    <row r="167" spans="1:51" s="13" customFormat="1" ht="12">
      <c r="A167" s="13"/>
      <c r="B167" s="234"/>
      <c r="C167" s="235"/>
      <c r="D167" s="229" t="s">
        <v>154</v>
      </c>
      <c r="E167" s="236" t="s">
        <v>1</v>
      </c>
      <c r="F167" s="237" t="s">
        <v>337</v>
      </c>
      <c r="G167" s="235"/>
      <c r="H167" s="238">
        <v>10.392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154</v>
      </c>
      <c r="AU167" s="244" t="s">
        <v>88</v>
      </c>
      <c r="AV167" s="13" t="s">
        <v>88</v>
      </c>
      <c r="AW167" s="13" t="s">
        <v>34</v>
      </c>
      <c r="AX167" s="13" t="s">
        <v>86</v>
      </c>
      <c r="AY167" s="244" t="s">
        <v>143</v>
      </c>
    </row>
    <row r="168" spans="1:65" s="2" customFormat="1" ht="24.15" customHeight="1">
      <c r="A168" s="36"/>
      <c r="B168" s="37"/>
      <c r="C168" s="216" t="s">
        <v>8</v>
      </c>
      <c r="D168" s="216" t="s">
        <v>145</v>
      </c>
      <c r="E168" s="217" t="s">
        <v>250</v>
      </c>
      <c r="F168" s="218" t="s">
        <v>251</v>
      </c>
      <c r="G168" s="219" t="s">
        <v>172</v>
      </c>
      <c r="H168" s="220">
        <v>10.392</v>
      </c>
      <c r="I168" s="221"/>
      <c r="J168" s="222">
        <f>ROUND(I168*H168,2)</f>
        <v>0</v>
      </c>
      <c r="K168" s="218" t="s">
        <v>149</v>
      </c>
      <c r="L168" s="42"/>
      <c r="M168" s="223" t="s">
        <v>1</v>
      </c>
      <c r="N168" s="224" t="s">
        <v>43</v>
      </c>
      <c r="O168" s="89"/>
      <c r="P168" s="225">
        <f>O168*H168</f>
        <v>0</v>
      </c>
      <c r="Q168" s="225">
        <v>0.08922</v>
      </c>
      <c r="R168" s="225">
        <f>Q168*H168</f>
        <v>0.9271742399999999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150</v>
      </c>
      <c r="AT168" s="227" t="s">
        <v>145</v>
      </c>
      <c r="AU168" s="227" t="s">
        <v>88</v>
      </c>
      <c r="AY168" s="15" t="s">
        <v>143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86</v>
      </c>
      <c r="BK168" s="228">
        <f>ROUND(I168*H168,2)</f>
        <v>0</v>
      </c>
      <c r="BL168" s="15" t="s">
        <v>150</v>
      </c>
      <c r="BM168" s="227" t="s">
        <v>338</v>
      </c>
    </row>
    <row r="169" spans="1:47" s="2" customFormat="1" ht="12">
      <c r="A169" s="36"/>
      <c r="B169" s="37"/>
      <c r="C169" s="38"/>
      <c r="D169" s="229" t="s">
        <v>152</v>
      </c>
      <c r="E169" s="38"/>
      <c r="F169" s="230" t="s">
        <v>253</v>
      </c>
      <c r="G169" s="38"/>
      <c r="H169" s="38"/>
      <c r="I169" s="231"/>
      <c r="J169" s="38"/>
      <c r="K169" s="38"/>
      <c r="L169" s="42"/>
      <c r="M169" s="232"/>
      <c r="N169" s="233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152</v>
      </c>
      <c r="AU169" s="15" t="s">
        <v>88</v>
      </c>
    </row>
    <row r="170" spans="1:51" s="13" customFormat="1" ht="12">
      <c r="A170" s="13"/>
      <c r="B170" s="234"/>
      <c r="C170" s="235"/>
      <c r="D170" s="229" t="s">
        <v>154</v>
      </c>
      <c r="E170" s="236" t="s">
        <v>1</v>
      </c>
      <c r="F170" s="237" t="s">
        <v>337</v>
      </c>
      <c r="G170" s="235"/>
      <c r="H170" s="238">
        <v>10.392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154</v>
      </c>
      <c r="AU170" s="244" t="s">
        <v>88</v>
      </c>
      <c r="AV170" s="13" t="s">
        <v>88</v>
      </c>
      <c r="AW170" s="13" t="s">
        <v>34</v>
      </c>
      <c r="AX170" s="13" t="s">
        <v>86</v>
      </c>
      <c r="AY170" s="244" t="s">
        <v>143</v>
      </c>
    </row>
    <row r="171" spans="1:65" s="2" customFormat="1" ht="21.75" customHeight="1">
      <c r="A171" s="36"/>
      <c r="B171" s="37"/>
      <c r="C171" s="245" t="s">
        <v>234</v>
      </c>
      <c r="D171" s="245" t="s">
        <v>228</v>
      </c>
      <c r="E171" s="246" t="s">
        <v>254</v>
      </c>
      <c r="F171" s="247" t="s">
        <v>255</v>
      </c>
      <c r="G171" s="248" t="s">
        <v>172</v>
      </c>
      <c r="H171" s="249">
        <v>10.704</v>
      </c>
      <c r="I171" s="250"/>
      <c r="J171" s="251">
        <f>ROUND(I171*H171,2)</f>
        <v>0</v>
      </c>
      <c r="K171" s="247" t="s">
        <v>149</v>
      </c>
      <c r="L171" s="252"/>
      <c r="M171" s="253" t="s">
        <v>1</v>
      </c>
      <c r="N171" s="254" t="s">
        <v>43</v>
      </c>
      <c r="O171" s="89"/>
      <c r="P171" s="225">
        <f>O171*H171</f>
        <v>0</v>
      </c>
      <c r="Q171" s="225">
        <v>0.131</v>
      </c>
      <c r="R171" s="225">
        <f>Q171*H171</f>
        <v>1.4022240000000001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189</v>
      </c>
      <c r="AT171" s="227" t="s">
        <v>228</v>
      </c>
      <c r="AU171" s="227" t="s">
        <v>88</v>
      </c>
      <c r="AY171" s="15" t="s">
        <v>143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86</v>
      </c>
      <c r="BK171" s="228">
        <f>ROUND(I171*H171,2)</f>
        <v>0</v>
      </c>
      <c r="BL171" s="15" t="s">
        <v>150</v>
      </c>
      <c r="BM171" s="227" t="s">
        <v>339</v>
      </c>
    </row>
    <row r="172" spans="1:47" s="2" customFormat="1" ht="12">
      <c r="A172" s="36"/>
      <c r="B172" s="37"/>
      <c r="C172" s="38"/>
      <c r="D172" s="229" t="s">
        <v>152</v>
      </c>
      <c r="E172" s="38"/>
      <c r="F172" s="230" t="s">
        <v>255</v>
      </c>
      <c r="G172" s="38"/>
      <c r="H172" s="38"/>
      <c r="I172" s="231"/>
      <c r="J172" s="38"/>
      <c r="K172" s="38"/>
      <c r="L172" s="42"/>
      <c r="M172" s="232"/>
      <c r="N172" s="233"/>
      <c r="O172" s="89"/>
      <c r="P172" s="89"/>
      <c r="Q172" s="89"/>
      <c r="R172" s="89"/>
      <c r="S172" s="89"/>
      <c r="T172" s="90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152</v>
      </c>
      <c r="AU172" s="15" t="s">
        <v>88</v>
      </c>
    </row>
    <row r="173" spans="1:51" s="13" customFormat="1" ht="12">
      <c r="A173" s="13"/>
      <c r="B173" s="234"/>
      <c r="C173" s="235"/>
      <c r="D173" s="229" t="s">
        <v>154</v>
      </c>
      <c r="E173" s="236" t="s">
        <v>1</v>
      </c>
      <c r="F173" s="237" t="s">
        <v>337</v>
      </c>
      <c r="G173" s="235"/>
      <c r="H173" s="238">
        <v>10.392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154</v>
      </c>
      <c r="AU173" s="244" t="s">
        <v>88</v>
      </c>
      <c r="AV173" s="13" t="s">
        <v>88</v>
      </c>
      <c r="AW173" s="13" t="s">
        <v>34</v>
      </c>
      <c r="AX173" s="13" t="s">
        <v>86</v>
      </c>
      <c r="AY173" s="244" t="s">
        <v>143</v>
      </c>
    </row>
    <row r="174" spans="1:51" s="13" customFormat="1" ht="12">
      <c r="A174" s="13"/>
      <c r="B174" s="234"/>
      <c r="C174" s="235"/>
      <c r="D174" s="229" t="s">
        <v>154</v>
      </c>
      <c r="E174" s="235"/>
      <c r="F174" s="237" t="s">
        <v>340</v>
      </c>
      <c r="G174" s="235"/>
      <c r="H174" s="238">
        <v>10.704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154</v>
      </c>
      <c r="AU174" s="244" t="s">
        <v>88</v>
      </c>
      <c r="AV174" s="13" t="s">
        <v>88</v>
      </c>
      <c r="AW174" s="13" t="s">
        <v>4</v>
      </c>
      <c r="AX174" s="13" t="s">
        <v>86</v>
      </c>
      <c r="AY174" s="244" t="s">
        <v>143</v>
      </c>
    </row>
    <row r="175" spans="1:63" s="12" customFormat="1" ht="22.8" customHeight="1">
      <c r="A175" s="12"/>
      <c r="B175" s="200"/>
      <c r="C175" s="201"/>
      <c r="D175" s="202" t="s">
        <v>77</v>
      </c>
      <c r="E175" s="214" t="s">
        <v>194</v>
      </c>
      <c r="F175" s="214" t="s">
        <v>258</v>
      </c>
      <c r="G175" s="201"/>
      <c r="H175" s="201"/>
      <c r="I175" s="204"/>
      <c r="J175" s="215">
        <f>BK175</f>
        <v>0</v>
      </c>
      <c r="K175" s="201"/>
      <c r="L175" s="206"/>
      <c r="M175" s="207"/>
      <c r="N175" s="208"/>
      <c r="O175" s="208"/>
      <c r="P175" s="209">
        <f>SUM(P176:P185)</f>
        <v>0</v>
      </c>
      <c r="Q175" s="208"/>
      <c r="R175" s="209">
        <f>SUM(R176:R185)</f>
        <v>9.533494</v>
      </c>
      <c r="S175" s="208"/>
      <c r="T175" s="210">
        <f>SUM(T176:T185)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1" t="s">
        <v>86</v>
      </c>
      <c r="AT175" s="212" t="s">
        <v>77</v>
      </c>
      <c r="AU175" s="212" t="s">
        <v>86</v>
      </c>
      <c r="AY175" s="211" t="s">
        <v>143</v>
      </c>
      <c r="BK175" s="213">
        <f>SUM(BK176:BK185)</f>
        <v>0</v>
      </c>
    </row>
    <row r="176" spans="1:65" s="2" customFormat="1" ht="33" customHeight="1">
      <c r="A176" s="36"/>
      <c r="B176" s="37"/>
      <c r="C176" s="216" t="s">
        <v>238</v>
      </c>
      <c r="D176" s="216" t="s">
        <v>145</v>
      </c>
      <c r="E176" s="217" t="s">
        <v>259</v>
      </c>
      <c r="F176" s="218" t="s">
        <v>260</v>
      </c>
      <c r="G176" s="219" t="s">
        <v>261</v>
      </c>
      <c r="H176" s="220">
        <v>12.2</v>
      </c>
      <c r="I176" s="221"/>
      <c r="J176" s="222">
        <f>ROUND(I176*H176,2)</f>
        <v>0</v>
      </c>
      <c r="K176" s="218" t="s">
        <v>149</v>
      </c>
      <c r="L176" s="42"/>
      <c r="M176" s="223" t="s">
        <v>1</v>
      </c>
      <c r="N176" s="224" t="s">
        <v>43</v>
      </c>
      <c r="O176" s="89"/>
      <c r="P176" s="225">
        <f>O176*H176</f>
        <v>0</v>
      </c>
      <c r="Q176" s="225">
        <v>0.1295</v>
      </c>
      <c r="R176" s="225">
        <f>Q176*H176</f>
        <v>1.5798999999999999</v>
      </c>
      <c r="S176" s="225">
        <v>0</v>
      </c>
      <c r="T176" s="22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7" t="s">
        <v>150</v>
      </c>
      <c r="AT176" s="227" t="s">
        <v>145</v>
      </c>
      <c r="AU176" s="227" t="s">
        <v>88</v>
      </c>
      <c r="AY176" s="15" t="s">
        <v>143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86</v>
      </c>
      <c r="BK176" s="228">
        <f>ROUND(I176*H176,2)</f>
        <v>0</v>
      </c>
      <c r="BL176" s="15" t="s">
        <v>150</v>
      </c>
      <c r="BM176" s="227" t="s">
        <v>341</v>
      </c>
    </row>
    <row r="177" spans="1:47" s="2" customFormat="1" ht="12">
      <c r="A177" s="36"/>
      <c r="B177" s="37"/>
      <c r="C177" s="38"/>
      <c r="D177" s="229" t="s">
        <v>152</v>
      </c>
      <c r="E177" s="38"/>
      <c r="F177" s="230" t="s">
        <v>263</v>
      </c>
      <c r="G177" s="38"/>
      <c r="H177" s="38"/>
      <c r="I177" s="231"/>
      <c r="J177" s="38"/>
      <c r="K177" s="38"/>
      <c r="L177" s="42"/>
      <c r="M177" s="232"/>
      <c r="N177" s="233"/>
      <c r="O177" s="89"/>
      <c r="P177" s="89"/>
      <c r="Q177" s="89"/>
      <c r="R177" s="89"/>
      <c r="S177" s="89"/>
      <c r="T177" s="90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152</v>
      </c>
      <c r="AU177" s="15" t="s">
        <v>88</v>
      </c>
    </row>
    <row r="178" spans="1:51" s="13" customFormat="1" ht="12">
      <c r="A178" s="13"/>
      <c r="B178" s="234"/>
      <c r="C178" s="235"/>
      <c r="D178" s="229" t="s">
        <v>154</v>
      </c>
      <c r="E178" s="236" t="s">
        <v>1</v>
      </c>
      <c r="F178" s="237" t="s">
        <v>342</v>
      </c>
      <c r="G178" s="235"/>
      <c r="H178" s="238">
        <v>12.2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154</v>
      </c>
      <c r="AU178" s="244" t="s">
        <v>88</v>
      </c>
      <c r="AV178" s="13" t="s">
        <v>88</v>
      </c>
      <c r="AW178" s="13" t="s">
        <v>34</v>
      </c>
      <c r="AX178" s="13" t="s">
        <v>86</v>
      </c>
      <c r="AY178" s="244" t="s">
        <v>143</v>
      </c>
    </row>
    <row r="179" spans="1:65" s="2" customFormat="1" ht="16.5" customHeight="1">
      <c r="A179" s="36"/>
      <c r="B179" s="37"/>
      <c r="C179" s="245" t="s">
        <v>243</v>
      </c>
      <c r="D179" s="245" t="s">
        <v>228</v>
      </c>
      <c r="E179" s="246" t="s">
        <v>266</v>
      </c>
      <c r="F179" s="247" t="s">
        <v>267</v>
      </c>
      <c r="G179" s="248" t="s">
        <v>261</v>
      </c>
      <c r="H179" s="249">
        <v>12.444</v>
      </c>
      <c r="I179" s="250"/>
      <c r="J179" s="251">
        <f>ROUND(I179*H179,2)</f>
        <v>0</v>
      </c>
      <c r="K179" s="247" t="s">
        <v>149</v>
      </c>
      <c r="L179" s="252"/>
      <c r="M179" s="253" t="s">
        <v>1</v>
      </c>
      <c r="N179" s="254" t="s">
        <v>43</v>
      </c>
      <c r="O179" s="89"/>
      <c r="P179" s="225">
        <f>O179*H179</f>
        <v>0</v>
      </c>
      <c r="Q179" s="225">
        <v>0.036</v>
      </c>
      <c r="R179" s="225">
        <f>Q179*H179</f>
        <v>0.447984</v>
      </c>
      <c r="S179" s="225">
        <v>0</v>
      </c>
      <c r="T179" s="22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7" t="s">
        <v>268</v>
      </c>
      <c r="AT179" s="227" t="s">
        <v>228</v>
      </c>
      <c r="AU179" s="227" t="s">
        <v>88</v>
      </c>
      <c r="AY179" s="15" t="s">
        <v>143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5" t="s">
        <v>86</v>
      </c>
      <c r="BK179" s="228">
        <f>ROUND(I179*H179,2)</f>
        <v>0</v>
      </c>
      <c r="BL179" s="15" t="s">
        <v>268</v>
      </c>
      <c r="BM179" s="227" t="s">
        <v>343</v>
      </c>
    </row>
    <row r="180" spans="1:47" s="2" customFormat="1" ht="12">
      <c r="A180" s="36"/>
      <c r="B180" s="37"/>
      <c r="C180" s="38"/>
      <c r="D180" s="229" t="s">
        <v>152</v>
      </c>
      <c r="E180" s="38"/>
      <c r="F180" s="230" t="s">
        <v>267</v>
      </c>
      <c r="G180" s="38"/>
      <c r="H180" s="38"/>
      <c r="I180" s="231"/>
      <c r="J180" s="38"/>
      <c r="K180" s="38"/>
      <c r="L180" s="42"/>
      <c r="M180" s="232"/>
      <c r="N180" s="233"/>
      <c r="O180" s="89"/>
      <c r="P180" s="89"/>
      <c r="Q180" s="89"/>
      <c r="R180" s="89"/>
      <c r="S180" s="89"/>
      <c r="T180" s="90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152</v>
      </c>
      <c r="AU180" s="15" t="s">
        <v>88</v>
      </c>
    </row>
    <row r="181" spans="1:51" s="13" customFormat="1" ht="12">
      <c r="A181" s="13"/>
      <c r="B181" s="234"/>
      <c r="C181" s="235"/>
      <c r="D181" s="229" t="s">
        <v>154</v>
      </c>
      <c r="E181" s="236" t="s">
        <v>1</v>
      </c>
      <c r="F181" s="237" t="s">
        <v>342</v>
      </c>
      <c r="G181" s="235"/>
      <c r="H181" s="238">
        <v>12.2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154</v>
      </c>
      <c r="AU181" s="244" t="s">
        <v>88</v>
      </c>
      <c r="AV181" s="13" t="s">
        <v>88</v>
      </c>
      <c r="AW181" s="13" t="s">
        <v>34</v>
      </c>
      <c r="AX181" s="13" t="s">
        <v>86</v>
      </c>
      <c r="AY181" s="244" t="s">
        <v>143</v>
      </c>
    </row>
    <row r="182" spans="1:51" s="13" customFormat="1" ht="12">
      <c r="A182" s="13"/>
      <c r="B182" s="234"/>
      <c r="C182" s="235"/>
      <c r="D182" s="229" t="s">
        <v>154</v>
      </c>
      <c r="E182" s="235"/>
      <c r="F182" s="237" t="s">
        <v>344</v>
      </c>
      <c r="G182" s="235"/>
      <c r="H182" s="238">
        <v>12.444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154</v>
      </c>
      <c r="AU182" s="244" t="s">
        <v>88</v>
      </c>
      <c r="AV182" s="13" t="s">
        <v>88</v>
      </c>
      <c r="AW182" s="13" t="s">
        <v>4</v>
      </c>
      <c r="AX182" s="13" t="s">
        <v>86</v>
      </c>
      <c r="AY182" s="244" t="s">
        <v>143</v>
      </c>
    </row>
    <row r="183" spans="1:65" s="2" customFormat="1" ht="24.15" customHeight="1">
      <c r="A183" s="36"/>
      <c r="B183" s="37"/>
      <c r="C183" s="216" t="s">
        <v>249</v>
      </c>
      <c r="D183" s="216" t="s">
        <v>145</v>
      </c>
      <c r="E183" s="217" t="s">
        <v>272</v>
      </c>
      <c r="F183" s="218" t="s">
        <v>273</v>
      </c>
      <c r="G183" s="219" t="s">
        <v>179</v>
      </c>
      <c r="H183" s="220">
        <v>3</v>
      </c>
      <c r="I183" s="221"/>
      <c r="J183" s="222">
        <f>ROUND(I183*H183,2)</f>
        <v>0</v>
      </c>
      <c r="K183" s="218" t="s">
        <v>149</v>
      </c>
      <c r="L183" s="42"/>
      <c r="M183" s="223" t="s">
        <v>1</v>
      </c>
      <c r="N183" s="224" t="s">
        <v>43</v>
      </c>
      <c r="O183" s="89"/>
      <c r="P183" s="225">
        <f>O183*H183</f>
        <v>0</v>
      </c>
      <c r="Q183" s="225">
        <v>2.50187</v>
      </c>
      <c r="R183" s="225">
        <f>Q183*H183</f>
        <v>7.505609999999999</v>
      </c>
      <c r="S183" s="225">
        <v>0</v>
      </c>
      <c r="T183" s="22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7" t="s">
        <v>150</v>
      </c>
      <c r="AT183" s="227" t="s">
        <v>145</v>
      </c>
      <c r="AU183" s="227" t="s">
        <v>88</v>
      </c>
      <c r="AY183" s="15" t="s">
        <v>143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5" t="s">
        <v>86</v>
      </c>
      <c r="BK183" s="228">
        <f>ROUND(I183*H183,2)</f>
        <v>0</v>
      </c>
      <c r="BL183" s="15" t="s">
        <v>150</v>
      </c>
      <c r="BM183" s="227" t="s">
        <v>345</v>
      </c>
    </row>
    <row r="184" spans="1:47" s="2" customFormat="1" ht="12">
      <c r="A184" s="36"/>
      <c r="B184" s="37"/>
      <c r="C184" s="38"/>
      <c r="D184" s="229" t="s">
        <v>152</v>
      </c>
      <c r="E184" s="38"/>
      <c r="F184" s="230" t="s">
        <v>275</v>
      </c>
      <c r="G184" s="38"/>
      <c r="H184" s="38"/>
      <c r="I184" s="231"/>
      <c r="J184" s="38"/>
      <c r="K184" s="38"/>
      <c r="L184" s="42"/>
      <c r="M184" s="232"/>
      <c r="N184" s="233"/>
      <c r="O184" s="89"/>
      <c r="P184" s="89"/>
      <c r="Q184" s="89"/>
      <c r="R184" s="89"/>
      <c r="S184" s="89"/>
      <c r="T184" s="90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152</v>
      </c>
      <c r="AU184" s="15" t="s">
        <v>88</v>
      </c>
    </row>
    <row r="185" spans="1:51" s="13" customFormat="1" ht="12">
      <c r="A185" s="13"/>
      <c r="B185" s="234"/>
      <c r="C185" s="235"/>
      <c r="D185" s="229" t="s">
        <v>154</v>
      </c>
      <c r="E185" s="236" t="s">
        <v>1</v>
      </c>
      <c r="F185" s="237" t="s">
        <v>334</v>
      </c>
      <c r="G185" s="235"/>
      <c r="H185" s="238">
        <v>3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154</v>
      </c>
      <c r="AU185" s="244" t="s">
        <v>88</v>
      </c>
      <c r="AV185" s="13" t="s">
        <v>88</v>
      </c>
      <c r="AW185" s="13" t="s">
        <v>34</v>
      </c>
      <c r="AX185" s="13" t="s">
        <v>86</v>
      </c>
      <c r="AY185" s="244" t="s">
        <v>143</v>
      </c>
    </row>
    <row r="186" spans="1:63" s="12" customFormat="1" ht="22.8" customHeight="1">
      <c r="A186" s="12"/>
      <c r="B186" s="200"/>
      <c r="C186" s="201"/>
      <c r="D186" s="202" t="s">
        <v>77</v>
      </c>
      <c r="E186" s="214" t="s">
        <v>276</v>
      </c>
      <c r="F186" s="214" t="s">
        <v>277</v>
      </c>
      <c r="G186" s="201"/>
      <c r="H186" s="201"/>
      <c r="I186" s="204"/>
      <c r="J186" s="215">
        <f>BK186</f>
        <v>0</v>
      </c>
      <c r="K186" s="201"/>
      <c r="L186" s="206"/>
      <c r="M186" s="207"/>
      <c r="N186" s="208"/>
      <c r="O186" s="208"/>
      <c r="P186" s="209">
        <f>SUM(P187:P188)</f>
        <v>0</v>
      </c>
      <c r="Q186" s="208"/>
      <c r="R186" s="209">
        <f>SUM(R187:R188)</f>
        <v>0</v>
      </c>
      <c r="S186" s="208"/>
      <c r="T186" s="210">
        <f>SUM(T187:T188)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1" t="s">
        <v>86</v>
      </c>
      <c r="AT186" s="212" t="s">
        <v>77</v>
      </c>
      <c r="AU186" s="212" t="s">
        <v>86</v>
      </c>
      <c r="AY186" s="211" t="s">
        <v>143</v>
      </c>
      <c r="BK186" s="213">
        <f>SUM(BK187:BK188)</f>
        <v>0</v>
      </c>
    </row>
    <row r="187" spans="1:65" s="2" customFormat="1" ht="24.15" customHeight="1">
      <c r="A187" s="36"/>
      <c r="B187" s="37"/>
      <c r="C187" s="216" t="s">
        <v>159</v>
      </c>
      <c r="D187" s="216" t="s">
        <v>145</v>
      </c>
      <c r="E187" s="217" t="s">
        <v>279</v>
      </c>
      <c r="F187" s="218" t="s">
        <v>280</v>
      </c>
      <c r="G187" s="219" t="s">
        <v>213</v>
      </c>
      <c r="H187" s="220">
        <v>18.586</v>
      </c>
      <c r="I187" s="221"/>
      <c r="J187" s="222">
        <f>ROUND(I187*H187,2)</f>
        <v>0</v>
      </c>
      <c r="K187" s="218" t="s">
        <v>149</v>
      </c>
      <c r="L187" s="42"/>
      <c r="M187" s="223" t="s">
        <v>1</v>
      </c>
      <c r="N187" s="224" t="s">
        <v>43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150</v>
      </c>
      <c r="AT187" s="227" t="s">
        <v>145</v>
      </c>
      <c r="AU187" s="227" t="s">
        <v>88</v>
      </c>
      <c r="AY187" s="15" t="s">
        <v>143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150</v>
      </c>
      <c r="BM187" s="227" t="s">
        <v>346</v>
      </c>
    </row>
    <row r="188" spans="1:47" s="2" customFormat="1" ht="12">
      <c r="A188" s="36"/>
      <c r="B188" s="37"/>
      <c r="C188" s="38"/>
      <c r="D188" s="229" t="s">
        <v>152</v>
      </c>
      <c r="E188" s="38"/>
      <c r="F188" s="230" t="s">
        <v>282</v>
      </c>
      <c r="G188" s="38"/>
      <c r="H188" s="38"/>
      <c r="I188" s="231"/>
      <c r="J188" s="38"/>
      <c r="K188" s="38"/>
      <c r="L188" s="42"/>
      <c r="M188" s="255"/>
      <c r="N188" s="256"/>
      <c r="O188" s="257"/>
      <c r="P188" s="257"/>
      <c r="Q188" s="257"/>
      <c r="R188" s="257"/>
      <c r="S188" s="257"/>
      <c r="T188" s="258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152</v>
      </c>
      <c r="AU188" s="15" t="s">
        <v>88</v>
      </c>
    </row>
    <row r="189" spans="1:31" s="2" customFormat="1" ht="6.95" customHeight="1">
      <c r="A189" s="36"/>
      <c r="B189" s="64"/>
      <c r="C189" s="65"/>
      <c r="D189" s="65"/>
      <c r="E189" s="65"/>
      <c r="F189" s="65"/>
      <c r="G189" s="65"/>
      <c r="H189" s="65"/>
      <c r="I189" s="65"/>
      <c r="J189" s="65"/>
      <c r="K189" s="65"/>
      <c r="L189" s="42"/>
      <c r="M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</row>
  </sheetData>
  <sheetProtection password="CC35" sheet="1" objects="1" scenarios="1" formatColumns="0" formatRows="0" autoFilter="0"/>
  <autoFilter ref="C120:K18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99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349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24. 10. 2023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ROUND(J122,2)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ROUND((SUM(BE122:BE211)),2)</f>
        <v>0</v>
      </c>
      <c r="G33" s="36"/>
      <c r="H33" s="36"/>
      <c r="I33" s="153">
        <v>0.21</v>
      </c>
      <c r="J33" s="152">
        <f>ROUND(((SUM(BE122:BE211))*I33),2)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ROUND((SUM(BF122:BF211)),2)</f>
        <v>0</v>
      </c>
      <c r="G34" s="36"/>
      <c r="H34" s="36"/>
      <c r="I34" s="153">
        <v>0.15</v>
      </c>
      <c r="J34" s="152">
        <f>ROUND(((SUM(BF122:BF211))*I34),2)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ROUND((SUM(BG122:BG211)),2)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ROUND((SUM(BH122:BH211)),2)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ROUND((SUM(BI122:BI211)),2)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04 - UN - Na Cihelně 1327 - Český Brod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24. 10. 2023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J122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123</v>
      </c>
      <c r="E97" s="180"/>
      <c r="F97" s="180"/>
      <c r="G97" s="180"/>
      <c r="H97" s="180"/>
      <c r="I97" s="180"/>
      <c r="J97" s="181">
        <f>J123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124</v>
      </c>
      <c r="E98" s="186"/>
      <c r="F98" s="186"/>
      <c r="G98" s="186"/>
      <c r="H98" s="186"/>
      <c r="I98" s="186"/>
      <c r="J98" s="187">
        <f>J124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125</v>
      </c>
      <c r="E99" s="186"/>
      <c r="F99" s="186"/>
      <c r="G99" s="186"/>
      <c r="H99" s="186"/>
      <c r="I99" s="186"/>
      <c r="J99" s="187">
        <f>J165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126</v>
      </c>
      <c r="E100" s="186"/>
      <c r="F100" s="186"/>
      <c r="G100" s="186"/>
      <c r="H100" s="186"/>
      <c r="I100" s="186"/>
      <c r="J100" s="187">
        <f>J176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350</v>
      </c>
      <c r="E101" s="186"/>
      <c r="F101" s="186"/>
      <c r="G101" s="186"/>
      <c r="H101" s="186"/>
      <c r="I101" s="186"/>
      <c r="J101" s="187">
        <f>J196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127</v>
      </c>
      <c r="E102" s="186"/>
      <c r="F102" s="186"/>
      <c r="G102" s="186"/>
      <c r="H102" s="186"/>
      <c r="I102" s="186"/>
      <c r="J102" s="187">
        <f>J209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64"/>
      <c r="C104" s="65"/>
      <c r="D104" s="65"/>
      <c r="E104" s="65"/>
      <c r="F104" s="65"/>
      <c r="G104" s="65"/>
      <c r="H104" s="65"/>
      <c r="I104" s="65"/>
      <c r="J104" s="65"/>
      <c r="K104" s="65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1" t="s">
        <v>128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16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172" t="str">
        <f>E7</f>
        <v>Polopodzemní kontejnery - Český Brod</v>
      </c>
      <c r="F112" s="30"/>
      <c r="G112" s="30"/>
      <c r="H112" s="30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116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74" t="str">
        <f>E9</f>
        <v>SO 04 - UN - Na Cihelně 1327 - Český Brod</v>
      </c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20</v>
      </c>
      <c r="D116" s="38"/>
      <c r="E116" s="38"/>
      <c r="F116" s="25" t="str">
        <f>F12</f>
        <v>Český Brod</v>
      </c>
      <c r="G116" s="38"/>
      <c r="H116" s="38"/>
      <c r="I116" s="30" t="s">
        <v>22</v>
      </c>
      <c r="J116" s="77" t="str">
        <f>IF(J12="","",J12)</f>
        <v>24. 10. 2023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40.05" customHeight="1">
      <c r="A118" s="36"/>
      <c r="B118" s="37"/>
      <c r="C118" s="30" t="s">
        <v>24</v>
      </c>
      <c r="D118" s="38"/>
      <c r="E118" s="38"/>
      <c r="F118" s="25" t="str">
        <f>E15</f>
        <v xml:space="preserve">Město Český Brod, Náměstí Husovo 70, 282 01 Český </v>
      </c>
      <c r="G118" s="38"/>
      <c r="H118" s="38"/>
      <c r="I118" s="30" t="s">
        <v>31</v>
      </c>
      <c r="J118" s="34" t="str">
        <f>E21</f>
        <v>LNConsult s.r.o., U hřiště 250, 250 83 Škvorec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29</v>
      </c>
      <c r="D119" s="38"/>
      <c r="E119" s="38"/>
      <c r="F119" s="25" t="str">
        <f>IF(E18="","",E18)</f>
        <v>Vyplň údaj</v>
      </c>
      <c r="G119" s="38"/>
      <c r="H119" s="38"/>
      <c r="I119" s="30" t="s">
        <v>35</v>
      </c>
      <c r="J119" s="34" t="str">
        <f>E24</f>
        <v xml:space="preserve"> 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1" customFormat="1" ht="29.25" customHeight="1">
      <c r="A121" s="189"/>
      <c r="B121" s="190"/>
      <c r="C121" s="191" t="s">
        <v>129</v>
      </c>
      <c r="D121" s="192" t="s">
        <v>63</v>
      </c>
      <c r="E121" s="192" t="s">
        <v>59</v>
      </c>
      <c r="F121" s="192" t="s">
        <v>60</v>
      </c>
      <c r="G121" s="192" t="s">
        <v>130</v>
      </c>
      <c r="H121" s="192" t="s">
        <v>131</v>
      </c>
      <c r="I121" s="192" t="s">
        <v>132</v>
      </c>
      <c r="J121" s="192" t="s">
        <v>120</v>
      </c>
      <c r="K121" s="193" t="s">
        <v>133</v>
      </c>
      <c r="L121" s="194"/>
      <c r="M121" s="98" t="s">
        <v>1</v>
      </c>
      <c r="N121" s="99" t="s">
        <v>42</v>
      </c>
      <c r="O121" s="99" t="s">
        <v>134</v>
      </c>
      <c r="P121" s="99" t="s">
        <v>135</v>
      </c>
      <c r="Q121" s="99" t="s">
        <v>136</v>
      </c>
      <c r="R121" s="99" t="s">
        <v>137</v>
      </c>
      <c r="S121" s="99" t="s">
        <v>138</v>
      </c>
      <c r="T121" s="100" t="s">
        <v>139</v>
      </c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</row>
    <row r="122" spans="1:63" s="2" customFormat="1" ht="22.8" customHeight="1">
      <c r="A122" s="36"/>
      <c r="B122" s="37"/>
      <c r="C122" s="105" t="s">
        <v>140</v>
      </c>
      <c r="D122" s="38"/>
      <c r="E122" s="38"/>
      <c r="F122" s="38"/>
      <c r="G122" s="38"/>
      <c r="H122" s="38"/>
      <c r="I122" s="38"/>
      <c r="J122" s="195">
        <f>BK122</f>
        <v>0</v>
      </c>
      <c r="K122" s="38"/>
      <c r="L122" s="42"/>
      <c r="M122" s="101"/>
      <c r="N122" s="196"/>
      <c r="O122" s="102"/>
      <c r="P122" s="197">
        <f>P123</f>
        <v>0</v>
      </c>
      <c r="Q122" s="102"/>
      <c r="R122" s="197">
        <f>R123</f>
        <v>20.945746319999998</v>
      </c>
      <c r="S122" s="102"/>
      <c r="T122" s="198">
        <f>T123</f>
        <v>9.745750000000001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77</v>
      </c>
      <c r="AU122" s="15" t="s">
        <v>122</v>
      </c>
      <c r="BK122" s="199">
        <f>BK123</f>
        <v>0</v>
      </c>
    </row>
    <row r="123" spans="1:63" s="12" customFormat="1" ht="25.9" customHeight="1">
      <c r="A123" s="12"/>
      <c r="B123" s="200"/>
      <c r="C123" s="201"/>
      <c r="D123" s="202" t="s">
        <v>77</v>
      </c>
      <c r="E123" s="203" t="s">
        <v>141</v>
      </c>
      <c r="F123" s="203" t="s">
        <v>142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P124+P165+P176+P196+P209</f>
        <v>0</v>
      </c>
      <c r="Q123" s="208"/>
      <c r="R123" s="209">
        <f>R124+R165+R176+R196+R209</f>
        <v>20.945746319999998</v>
      </c>
      <c r="S123" s="208"/>
      <c r="T123" s="210">
        <f>T124+T165+T176+T196+T209</f>
        <v>9.745750000000001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77</v>
      </c>
      <c r="AU123" s="212" t="s">
        <v>78</v>
      </c>
      <c r="AY123" s="211" t="s">
        <v>143</v>
      </c>
      <c r="BK123" s="213">
        <f>BK124+BK165+BK176+BK196+BK209</f>
        <v>0</v>
      </c>
    </row>
    <row r="124" spans="1:63" s="12" customFormat="1" ht="22.8" customHeight="1">
      <c r="A124" s="12"/>
      <c r="B124" s="200"/>
      <c r="C124" s="201"/>
      <c r="D124" s="202" t="s">
        <v>77</v>
      </c>
      <c r="E124" s="214" t="s">
        <v>86</v>
      </c>
      <c r="F124" s="214" t="s">
        <v>144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SUM(P125:P164)</f>
        <v>0</v>
      </c>
      <c r="Q124" s="208"/>
      <c r="R124" s="209">
        <f>SUM(R125:R164)</f>
        <v>0.00021</v>
      </c>
      <c r="S124" s="208"/>
      <c r="T124" s="210">
        <f>SUM(T125:T164)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86</v>
      </c>
      <c r="AT124" s="212" t="s">
        <v>77</v>
      </c>
      <c r="AU124" s="212" t="s">
        <v>86</v>
      </c>
      <c r="AY124" s="211" t="s">
        <v>143</v>
      </c>
      <c r="BK124" s="213">
        <f>SUM(BK125:BK164)</f>
        <v>0</v>
      </c>
    </row>
    <row r="125" spans="1:65" s="2" customFormat="1" ht="24.15" customHeight="1">
      <c r="A125" s="36"/>
      <c r="B125" s="37"/>
      <c r="C125" s="216" t="s">
        <v>86</v>
      </c>
      <c r="D125" s="216" t="s">
        <v>145</v>
      </c>
      <c r="E125" s="217" t="s">
        <v>170</v>
      </c>
      <c r="F125" s="218" t="s">
        <v>171</v>
      </c>
      <c r="G125" s="219" t="s">
        <v>172</v>
      </c>
      <c r="H125" s="220">
        <v>21</v>
      </c>
      <c r="I125" s="221"/>
      <c r="J125" s="222">
        <f>ROUND(I125*H125,2)</f>
        <v>0</v>
      </c>
      <c r="K125" s="218" t="s">
        <v>149</v>
      </c>
      <c r="L125" s="42"/>
      <c r="M125" s="223" t="s">
        <v>1</v>
      </c>
      <c r="N125" s="224" t="s">
        <v>43</v>
      </c>
      <c r="O125" s="89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7" t="s">
        <v>150</v>
      </c>
      <c r="AT125" s="227" t="s">
        <v>145</v>
      </c>
      <c r="AU125" s="227" t="s">
        <v>88</v>
      </c>
      <c r="AY125" s="15" t="s">
        <v>143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5" t="s">
        <v>86</v>
      </c>
      <c r="BK125" s="228">
        <f>ROUND(I125*H125,2)</f>
        <v>0</v>
      </c>
      <c r="BL125" s="15" t="s">
        <v>150</v>
      </c>
      <c r="BM125" s="227" t="s">
        <v>351</v>
      </c>
    </row>
    <row r="126" spans="1:47" s="2" customFormat="1" ht="12">
      <c r="A126" s="36"/>
      <c r="B126" s="37"/>
      <c r="C126" s="38"/>
      <c r="D126" s="229" t="s">
        <v>152</v>
      </c>
      <c r="E126" s="38"/>
      <c r="F126" s="230" t="s">
        <v>174</v>
      </c>
      <c r="G126" s="38"/>
      <c r="H126" s="38"/>
      <c r="I126" s="231"/>
      <c r="J126" s="38"/>
      <c r="K126" s="38"/>
      <c r="L126" s="42"/>
      <c r="M126" s="232"/>
      <c r="N126" s="233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152</v>
      </c>
      <c r="AU126" s="15" t="s">
        <v>88</v>
      </c>
    </row>
    <row r="127" spans="1:51" s="13" customFormat="1" ht="12">
      <c r="A127" s="13"/>
      <c r="B127" s="234"/>
      <c r="C127" s="235"/>
      <c r="D127" s="229" t="s">
        <v>154</v>
      </c>
      <c r="E127" s="236" t="s">
        <v>1</v>
      </c>
      <c r="F127" s="237" t="s">
        <v>352</v>
      </c>
      <c r="G127" s="235"/>
      <c r="H127" s="238">
        <v>21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154</v>
      </c>
      <c r="AU127" s="244" t="s">
        <v>88</v>
      </c>
      <c r="AV127" s="13" t="s">
        <v>88</v>
      </c>
      <c r="AW127" s="13" t="s">
        <v>34</v>
      </c>
      <c r="AX127" s="13" t="s">
        <v>86</v>
      </c>
      <c r="AY127" s="244" t="s">
        <v>143</v>
      </c>
    </row>
    <row r="128" spans="1:65" s="2" customFormat="1" ht="24.15" customHeight="1">
      <c r="A128" s="36"/>
      <c r="B128" s="37"/>
      <c r="C128" s="216" t="s">
        <v>88</v>
      </c>
      <c r="D128" s="216" t="s">
        <v>145</v>
      </c>
      <c r="E128" s="217" t="s">
        <v>177</v>
      </c>
      <c r="F128" s="218" t="s">
        <v>178</v>
      </c>
      <c r="G128" s="219" t="s">
        <v>179</v>
      </c>
      <c r="H128" s="220">
        <v>1.5</v>
      </c>
      <c r="I128" s="221"/>
      <c r="J128" s="222">
        <f>ROUND(I128*H128,2)</f>
        <v>0</v>
      </c>
      <c r="K128" s="218" t="s">
        <v>149</v>
      </c>
      <c r="L128" s="42"/>
      <c r="M128" s="223" t="s">
        <v>1</v>
      </c>
      <c r="N128" s="224" t="s">
        <v>43</v>
      </c>
      <c r="O128" s="8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150</v>
      </c>
      <c r="AT128" s="227" t="s">
        <v>145</v>
      </c>
      <c r="AU128" s="227" t="s">
        <v>88</v>
      </c>
      <c r="AY128" s="15" t="s">
        <v>143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5" t="s">
        <v>86</v>
      </c>
      <c r="BK128" s="228">
        <f>ROUND(I128*H128,2)</f>
        <v>0</v>
      </c>
      <c r="BL128" s="15" t="s">
        <v>150</v>
      </c>
      <c r="BM128" s="227" t="s">
        <v>353</v>
      </c>
    </row>
    <row r="129" spans="1:47" s="2" customFormat="1" ht="12">
      <c r="A129" s="36"/>
      <c r="B129" s="37"/>
      <c r="C129" s="38"/>
      <c r="D129" s="229" t="s">
        <v>152</v>
      </c>
      <c r="E129" s="38"/>
      <c r="F129" s="230" t="s">
        <v>181</v>
      </c>
      <c r="G129" s="38"/>
      <c r="H129" s="38"/>
      <c r="I129" s="231"/>
      <c r="J129" s="38"/>
      <c r="K129" s="38"/>
      <c r="L129" s="42"/>
      <c r="M129" s="232"/>
      <c r="N129" s="233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152</v>
      </c>
      <c r="AU129" s="15" t="s">
        <v>88</v>
      </c>
    </row>
    <row r="130" spans="1:51" s="13" customFormat="1" ht="12">
      <c r="A130" s="13"/>
      <c r="B130" s="234"/>
      <c r="C130" s="235"/>
      <c r="D130" s="229" t="s">
        <v>154</v>
      </c>
      <c r="E130" s="236" t="s">
        <v>1</v>
      </c>
      <c r="F130" s="237" t="s">
        <v>354</v>
      </c>
      <c r="G130" s="235"/>
      <c r="H130" s="238">
        <v>1.5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154</v>
      </c>
      <c r="AU130" s="244" t="s">
        <v>88</v>
      </c>
      <c r="AV130" s="13" t="s">
        <v>88</v>
      </c>
      <c r="AW130" s="13" t="s">
        <v>34</v>
      </c>
      <c r="AX130" s="13" t="s">
        <v>86</v>
      </c>
      <c r="AY130" s="244" t="s">
        <v>143</v>
      </c>
    </row>
    <row r="131" spans="1:65" s="2" customFormat="1" ht="33" customHeight="1">
      <c r="A131" s="36"/>
      <c r="B131" s="37"/>
      <c r="C131" s="216" t="s">
        <v>160</v>
      </c>
      <c r="D131" s="216" t="s">
        <v>145</v>
      </c>
      <c r="E131" s="217" t="s">
        <v>184</v>
      </c>
      <c r="F131" s="218" t="s">
        <v>185</v>
      </c>
      <c r="G131" s="219" t="s">
        <v>179</v>
      </c>
      <c r="H131" s="220">
        <v>19.254</v>
      </c>
      <c r="I131" s="221"/>
      <c r="J131" s="222">
        <f>ROUND(I131*H131,2)</f>
        <v>0</v>
      </c>
      <c r="K131" s="218" t="s">
        <v>149</v>
      </c>
      <c r="L131" s="42"/>
      <c r="M131" s="223" t="s">
        <v>1</v>
      </c>
      <c r="N131" s="224" t="s">
        <v>43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150</v>
      </c>
      <c r="AT131" s="227" t="s">
        <v>145</v>
      </c>
      <c r="AU131" s="227" t="s">
        <v>88</v>
      </c>
      <c r="AY131" s="15" t="s">
        <v>143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5" t="s">
        <v>86</v>
      </c>
      <c r="BK131" s="228">
        <f>ROUND(I131*H131,2)</f>
        <v>0</v>
      </c>
      <c r="BL131" s="15" t="s">
        <v>150</v>
      </c>
      <c r="BM131" s="227" t="s">
        <v>355</v>
      </c>
    </row>
    <row r="132" spans="1:47" s="2" customFormat="1" ht="12">
      <c r="A132" s="36"/>
      <c r="B132" s="37"/>
      <c r="C132" s="38"/>
      <c r="D132" s="229" t="s">
        <v>152</v>
      </c>
      <c r="E132" s="38"/>
      <c r="F132" s="230" t="s">
        <v>187</v>
      </c>
      <c r="G132" s="38"/>
      <c r="H132" s="38"/>
      <c r="I132" s="231"/>
      <c r="J132" s="38"/>
      <c r="K132" s="38"/>
      <c r="L132" s="42"/>
      <c r="M132" s="232"/>
      <c r="N132" s="233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152</v>
      </c>
      <c r="AU132" s="15" t="s">
        <v>88</v>
      </c>
    </row>
    <row r="133" spans="1:51" s="13" customFormat="1" ht="12">
      <c r="A133" s="13"/>
      <c r="B133" s="234"/>
      <c r="C133" s="235"/>
      <c r="D133" s="229" t="s">
        <v>154</v>
      </c>
      <c r="E133" s="236" t="s">
        <v>1</v>
      </c>
      <c r="F133" s="237" t="s">
        <v>356</v>
      </c>
      <c r="G133" s="235"/>
      <c r="H133" s="238">
        <v>19.254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154</v>
      </c>
      <c r="AU133" s="244" t="s">
        <v>88</v>
      </c>
      <c r="AV133" s="13" t="s">
        <v>88</v>
      </c>
      <c r="AW133" s="13" t="s">
        <v>34</v>
      </c>
      <c r="AX133" s="13" t="s">
        <v>86</v>
      </c>
      <c r="AY133" s="244" t="s">
        <v>143</v>
      </c>
    </row>
    <row r="134" spans="1:65" s="2" customFormat="1" ht="37.8" customHeight="1">
      <c r="A134" s="36"/>
      <c r="B134" s="37"/>
      <c r="C134" s="216" t="s">
        <v>150</v>
      </c>
      <c r="D134" s="216" t="s">
        <v>145</v>
      </c>
      <c r="E134" s="217" t="s">
        <v>195</v>
      </c>
      <c r="F134" s="218" t="s">
        <v>196</v>
      </c>
      <c r="G134" s="219" t="s">
        <v>179</v>
      </c>
      <c r="H134" s="220">
        <v>19.254</v>
      </c>
      <c r="I134" s="221"/>
      <c r="J134" s="222">
        <f>ROUND(I134*H134,2)</f>
        <v>0</v>
      </c>
      <c r="K134" s="218" t="s">
        <v>149</v>
      </c>
      <c r="L134" s="42"/>
      <c r="M134" s="223" t="s">
        <v>1</v>
      </c>
      <c r="N134" s="224" t="s">
        <v>43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150</v>
      </c>
      <c r="AT134" s="227" t="s">
        <v>145</v>
      </c>
      <c r="AU134" s="227" t="s">
        <v>88</v>
      </c>
      <c r="AY134" s="15" t="s">
        <v>143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86</v>
      </c>
      <c r="BK134" s="228">
        <f>ROUND(I134*H134,2)</f>
        <v>0</v>
      </c>
      <c r="BL134" s="15" t="s">
        <v>150</v>
      </c>
      <c r="BM134" s="227" t="s">
        <v>357</v>
      </c>
    </row>
    <row r="135" spans="1:47" s="2" customFormat="1" ht="12">
      <c r="A135" s="36"/>
      <c r="B135" s="37"/>
      <c r="C135" s="38"/>
      <c r="D135" s="229" t="s">
        <v>152</v>
      </c>
      <c r="E135" s="38"/>
      <c r="F135" s="230" t="s">
        <v>198</v>
      </c>
      <c r="G135" s="38"/>
      <c r="H135" s="38"/>
      <c r="I135" s="231"/>
      <c r="J135" s="38"/>
      <c r="K135" s="38"/>
      <c r="L135" s="42"/>
      <c r="M135" s="232"/>
      <c r="N135" s="233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152</v>
      </c>
      <c r="AU135" s="15" t="s">
        <v>88</v>
      </c>
    </row>
    <row r="136" spans="1:51" s="13" customFormat="1" ht="12">
      <c r="A136" s="13"/>
      <c r="B136" s="234"/>
      <c r="C136" s="235"/>
      <c r="D136" s="229" t="s">
        <v>154</v>
      </c>
      <c r="E136" s="236" t="s">
        <v>1</v>
      </c>
      <c r="F136" s="237" t="s">
        <v>356</v>
      </c>
      <c r="G136" s="235"/>
      <c r="H136" s="238">
        <v>19.254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154</v>
      </c>
      <c r="AU136" s="244" t="s">
        <v>88</v>
      </c>
      <c r="AV136" s="13" t="s">
        <v>88</v>
      </c>
      <c r="AW136" s="13" t="s">
        <v>34</v>
      </c>
      <c r="AX136" s="13" t="s">
        <v>86</v>
      </c>
      <c r="AY136" s="244" t="s">
        <v>143</v>
      </c>
    </row>
    <row r="137" spans="1:65" s="2" customFormat="1" ht="37.8" customHeight="1">
      <c r="A137" s="36"/>
      <c r="B137" s="37"/>
      <c r="C137" s="216" t="s">
        <v>169</v>
      </c>
      <c r="D137" s="216" t="s">
        <v>145</v>
      </c>
      <c r="E137" s="217" t="s">
        <v>200</v>
      </c>
      <c r="F137" s="218" t="s">
        <v>201</v>
      </c>
      <c r="G137" s="219" t="s">
        <v>179</v>
      </c>
      <c r="H137" s="220">
        <v>192.544</v>
      </c>
      <c r="I137" s="221"/>
      <c r="J137" s="222">
        <f>ROUND(I137*H137,2)</f>
        <v>0</v>
      </c>
      <c r="K137" s="218" t="s">
        <v>149</v>
      </c>
      <c r="L137" s="42"/>
      <c r="M137" s="223" t="s">
        <v>1</v>
      </c>
      <c r="N137" s="224" t="s">
        <v>43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150</v>
      </c>
      <c r="AT137" s="227" t="s">
        <v>145</v>
      </c>
      <c r="AU137" s="227" t="s">
        <v>88</v>
      </c>
      <c r="AY137" s="15" t="s">
        <v>143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86</v>
      </c>
      <c r="BK137" s="228">
        <f>ROUND(I137*H137,2)</f>
        <v>0</v>
      </c>
      <c r="BL137" s="15" t="s">
        <v>150</v>
      </c>
      <c r="BM137" s="227" t="s">
        <v>358</v>
      </c>
    </row>
    <row r="138" spans="1:47" s="2" customFormat="1" ht="12">
      <c r="A138" s="36"/>
      <c r="B138" s="37"/>
      <c r="C138" s="38"/>
      <c r="D138" s="229" t="s">
        <v>152</v>
      </c>
      <c r="E138" s="38"/>
      <c r="F138" s="230" t="s">
        <v>203</v>
      </c>
      <c r="G138" s="38"/>
      <c r="H138" s="38"/>
      <c r="I138" s="231"/>
      <c r="J138" s="38"/>
      <c r="K138" s="38"/>
      <c r="L138" s="42"/>
      <c r="M138" s="232"/>
      <c r="N138" s="233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152</v>
      </c>
      <c r="AU138" s="15" t="s">
        <v>88</v>
      </c>
    </row>
    <row r="139" spans="1:51" s="13" customFormat="1" ht="12">
      <c r="A139" s="13"/>
      <c r="B139" s="234"/>
      <c r="C139" s="235"/>
      <c r="D139" s="229" t="s">
        <v>154</v>
      </c>
      <c r="E139" s="236" t="s">
        <v>1</v>
      </c>
      <c r="F139" s="237" t="s">
        <v>359</v>
      </c>
      <c r="G139" s="235"/>
      <c r="H139" s="238">
        <v>192.544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154</v>
      </c>
      <c r="AU139" s="244" t="s">
        <v>88</v>
      </c>
      <c r="AV139" s="13" t="s">
        <v>88</v>
      </c>
      <c r="AW139" s="13" t="s">
        <v>34</v>
      </c>
      <c r="AX139" s="13" t="s">
        <v>86</v>
      </c>
      <c r="AY139" s="244" t="s">
        <v>143</v>
      </c>
    </row>
    <row r="140" spans="1:65" s="2" customFormat="1" ht="24.15" customHeight="1">
      <c r="A140" s="36"/>
      <c r="B140" s="37"/>
      <c r="C140" s="216" t="s">
        <v>176</v>
      </c>
      <c r="D140" s="216" t="s">
        <v>145</v>
      </c>
      <c r="E140" s="217" t="s">
        <v>190</v>
      </c>
      <c r="F140" s="218" t="s">
        <v>191</v>
      </c>
      <c r="G140" s="219" t="s">
        <v>179</v>
      </c>
      <c r="H140" s="220">
        <v>19.254</v>
      </c>
      <c r="I140" s="221"/>
      <c r="J140" s="222">
        <f>ROUND(I140*H140,2)</f>
        <v>0</v>
      </c>
      <c r="K140" s="218" t="s">
        <v>149</v>
      </c>
      <c r="L140" s="42"/>
      <c r="M140" s="223" t="s">
        <v>1</v>
      </c>
      <c r="N140" s="224" t="s">
        <v>43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150</v>
      </c>
      <c r="AT140" s="227" t="s">
        <v>145</v>
      </c>
      <c r="AU140" s="227" t="s">
        <v>88</v>
      </c>
      <c r="AY140" s="15" t="s">
        <v>143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86</v>
      </c>
      <c r="BK140" s="228">
        <f>ROUND(I140*H140,2)</f>
        <v>0</v>
      </c>
      <c r="BL140" s="15" t="s">
        <v>150</v>
      </c>
      <c r="BM140" s="227" t="s">
        <v>360</v>
      </c>
    </row>
    <row r="141" spans="1:47" s="2" customFormat="1" ht="12">
      <c r="A141" s="36"/>
      <c r="B141" s="37"/>
      <c r="C141" s="38"/>
      <c r="D141" s="229" t="s">
        <v>152</v>
      </c>
      <c r="E141" s="38"/>
      <c r="F141" s="230" t="s">
        <v>193</v>
      </c>
      <c r="G141" s="38"/>
      <c r="H141" s="38"/>
      <c r="I141" s="231"/>
      <c r="J141" s="38"/>
      <c r="K141" s="38"/>
      <c r="L141" s="42"/>
      <c r="M141" s="232"/>
      <c r="N141" s="233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152</v>
      </c>
      <c r="AU141" s="15" t="s">
        <v>88</v>
      </c>
    </row>
    <row r="142" spans="1:51" s="13" customFormat="1" ht="12">
      <c r="A142" s="13"/>
      <c r="B142" s="234"/>
      <c r="C142" s="235"/>
      <c r="D142" s="229" t="s">
        <v>154</v>
      </c>
      <c r="E142" s="236" t="s">
        <v>1</v>
      </c>
      <c r="F142" s="237" t="s">
        <v>356</v>
      </c>
      <c r="G142" s="235"/>
      <c r="H142" s="238">
        <v>19.254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154</v>
      </c>
      <c r="AU142" s="244" t="s">
        <v>88</v>
      </c>
      <c r="AV142" s="13" t="s">
        <v>88</v>
      </c>
      <c r="AW142" s="13" t="s">
        <v>34</v>
      </c>
      <c r="AX142" s="13" t="s">
        <v>86</v>
      </c>
      <c r="AY142" s="244" t="s">
        <v>143</v>
      </c>
    </row>
    <row r="143" spans="1:65" s="2" customFormat="1" ht="24.15" customHeight="1">
      <c r="A143" s="36"/>
      <c r="B143" s="37"/>
      <c r="C143" s="216" t="s">
        <v>183</v>
      </c>
      <c r="D143" s="216" t="s">
        <v>145</v>
      </c>
      <c r="E143" s="217" t="s">
        <v>206</v>
      </c>
      <c r="F143" s="218" t="s">
        <v>207</v>
      </c>
      <c r="G143" s="219" t="s">
        <v>179</v>
      </c>
      <c r="H143" s="220">
        <v>19.254</v>
      </c>
      <c r="I143" s="221"/>
      <c r="J143" s="222">
        <f>ROUND(I143*H143,2)</f>
        <v>0</v>
      </c>
      <c r="K143" s="218" t="s">
        <v>149</v>
      </c>
      <c r="L143" s="42"/>
      <c r="M143" s="223" t="s">
        <v>1</v>
      </c>
      <c r="N143" s="224" t="s">
        <v>43</v>
      </c>
      <c r="O143" s="8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150</v>
      </c>
      <c r="AT143" s="227" t="s">
        <v>145</v>
      </c>
      <c r="AU143" s="227" t="s">
        <v>88</v>
      </c>
      <c r="AY143" s="15" t="s">
        <v>143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86</v>
      </c>
      <c r="BK143" s="228">
        <f>ROUND(I143*H143,2)</f>
        <v>0</v>
      </c>
      <c r="BL143" s="15" t="s">
        <v>150</v>
      </c>
      <c r="BM143" s="227" t="s">
        <v>361</v>
      </c>
    </row>
    <row r="144" spans="1:47" s="2" customFormat="1" ht="12">
      <c r="A144" s="36"/>
      <c r="B144" s="37"/>
      <c r="C144" s="38"/>
      <c r="D144" s="229" t="s">
        <v>152</v>
      </c>
      <c r="E144" s="38"/>
      <c r="F144" s="230" t="s">
        <v>209</v>
      </c>
      <c r="G144" s="38"/>
      <c r="H144" s="38"/>
      <c r="I144" s="231"/>
      <c r="J144" s="38"/>
      <c r="K144" s="38"/>
      <c r="L144" s="42"/>
      <c r="M144" s="232"/>
      <c r="N144" s="233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152</v>
      </c>
      <c r="AU144" s="15" t="s">
        <v>88</v>
      </c>
    </row>
    <row r="145" spans="1:51" s="13" customFormat="1" ht="12">
      <c r="A145" s="13"/>
      <c r="B145" s="234"/>
      <c r="C145" s="235"/>
      <c r="D145" s="229" t="s">
        <v>154</v>
      </c>
      <c r="E145" s="236" t="s">
        <v>1</v>
      </c>
      <c r="F145" s="237" t="s">
        <v>356</v>
      </c>
      <c r="G145" s="235"/>
      <c r="H145" s="238">
        <v>19.254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154</v>
      </c>
      <c r="AU145" s="244" t="s">
        <v>88</v>
      </c>
      <c r="AV145" s="13" t="s">
        <v>88</v>
      </c>
      <c r="AW145" s="13" t="s">
        <v>34</v>
      </c>
      <c r="AX145" s="13" t="s">
        <v>86</v>
      </c>
      <c r="AY145" s="244" t="s">
        <v>143</v>
      </c>
    </row>
    <row r="146" spans="1:65" s="2" customFormat="1" ht="24.15" customHeight="1">
      <c r="A146" s="36"/>
      <c r="B146" s="37"/>
      <c r="C146" s="216" t="s">
        <v>189</v>
      </c>
      <c r="D146" s="216" t="s">
        <v>145</v>
      </c>
      <c r="E146" s="217" t="s">
        <v>211</v>
      </c>
      <c r="F146" s="218" t="s">
        <v>212</v>
      </c>
      <c r="G146" s="219" t="s">
        <v>213</v>
      </c>
      <c r="H146" s="220">
        <v>34.658</v>
      </c>
      <c r="I146" s="221"/>
      <c r="J146" s="222">
        <f>ROUND(I146*H146,2)</f>
        <v>0</v>
      </c>
      <c r="K146" s="218" t="s">
        <v>149</v>
      </c>
      <c r="L146" s="42"/>
      <c r="M146" s="223" t="s">
        <v>1</v>
      </c>
      <c r="N146" s="224" t="s">
        <v>43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150</v>
      </c>
      <c r="AT146" s="227" t="s">
        <v>145</v>
      </c>
      <c r="AU146" s="227" t="s">
        <v>88</v>
      </c>
      <c r="AY146" s="15" t="s">
        <v>143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86</v>
      </c>
      <c r="BK146" s="228">
        <f>ROUND(I146*H146,2)</f>
        <v>0</v>
      </c>
      <c r="BL146" s="15" t="s">
        <v>150</v>
      </c>
      <c r="BM146" s="227" t="s">
        <v>362</v>
      </c>
    </row>
    <row r="147" spans="1:47" s="2" customFormat="1" ht="12">
      <c r="A147" s="36"/>
      <c r="B147" s="37"/>
      <c r="C147" s="38"/>
      <c r="D147" s="229" t="s">
        <v>152</v>
      </c>
      <c r="E147" s="38"/>
      <c r="F147" s="230" t="s">
        <v>215</v>
      </c>
      <c r="G147" s="38"/>
      <c r="H147" s="38"/>
      <c r="I147" s="231"/>
      <c r="J147" s="38"/>
      <c r="K147" s="38"/>
      <c r="L147" s="42"/>
      <c r="M147" s="232"/>
      <c r="N147" s="233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152</v>
      </c>
      <c r="AU147" s="15" t="s">
        <v>88</v>
      </c>
    </row>
    <row r="148" spans="1:51" s="13" customFormat="1" ht="12">
      <c r="A148" s="13"/>
      <c r="B148" s="234"/>
      <c r="C148" s="235"/>
      <c r="D148" s="229" t="s">
        <v>154</v>
      </c>
      <c r="E148" s="236" t="s">
        <v>1</v>
      </c>
      <c r="F148" s="237" t="s">
        <v>363</v>
      </c>
      <c r="G148" s="235"/>
      <c r="H148" s="238">
        <v>34.658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154</v>
      </c>
      <c r="AU148" s="244" t="s">
        <v>88</v>
      </c>
      <c r="AV148" s="13" t="s">
        <v>88</v>
      </c>
      <c r="AW148" s="13" t="s">
        <v>34</v>
      </c>
      <c r="AX148" s="13" t="s">
        <v>86</v>
      </c>
      <c r="AY148" s="244" t="s">
        <v>143</v>
      </c>
    </row>
    <row r="149" spans="1:65" s="2" customFormat="1" ht="24.15" customHeight="1">
      <c r="A149" s="36"/>
      <c r="B149" s="37"/>
      <c r="C149" s="216" t="s">
        <v>194</v>
      </c>
      <c r="D149" s="216" t="s">
        <v>145</v>
      </c>
      <c r="E149" s="217" t="s">
        <v>218</v>
      </c>
      <c r="F149" s="218" t="s">
        <v>219</v>
      </c>
      <c r="G149" s="219" t="s">
        <v>172</v>
      </c>
      <c r="H149" s="220">
        <v>21</v>
      </c>
      <c r="I149" s="221"/>
      <c r="J149" s="222">
        <f>ROUND(I149*H149,2)</f>
        <v>0</v>
      </c>
      <c r="K149" s="218" t="s">
        <v>149</v>
      </c>
      <c r="L149" s="42"/>
      <c r="M149" s="223" t="s">
        <v>1</v>
      </c>
      <c r="N149" s="224" t="s">
        <v>43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150</v>
      </c>
      <c r="AT149" s="227" t="s">
        <v>145</v>
      </c>
      <c r="AU149" s="227" t="s">
        <v>88</v>
      </c>
      <c r="AY149" s="15" t="s">
        <v>143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86</v>
      </c>
      <c r="BK149" s="228">
        <f>ROUND(I149*H149,2)</f>
        <v>0</v>
      </c>
      <c r="BL149" s="15" t="s">
        <v>150</v>
      </c>
      <c r="BM149" s="227" t="s">
        <v>364</v>
      </c>
    </row>
    <row r="150" spans="1:47" s="2" customFormat="1" ht="12">
      <c r="A150" s="36"/>
      <c r="B150" s="37"/>
      <c r="C150" s="38"/>
      <c r="D150" s="229" t="s">
        <v>152</v>
      </c>
      <c r="E150" s="38"/>
      <c r="F150" s="230" t="s">
        <v>221</v>
      </c>
      <c r="G150" s="38"/>
      <c r="H150" s="38"/>
      <c r="I150" s="231"/>
      <c r="J150" s="38"/>
      <c r="K150" s="38"/>
      <c r="L150" s="42"/>
      <c r="M150" s="232"/>
      <c r="N150" s="233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152</v>
      </c>
      <c r="AU150" s="15" t="s">
        <v>88</v>
      </c>
    </row>
    <row r="151" spans="1:51" s="13" customFormat="1" ht="12">
      <c r="A151" s="13"/>
      <c r="B151" s="234"/>
      <c r="C151" s="235"/>
      <c r="D151" s="229" t="s">
        <v>154</v>
      </c>
      <c r="E151" s="236" t="s">
        <v>1</v>
      </c>
      <c r="F151" s="237" t="s">
        <v>365</v>
      </c>
      <c r="G151" s="235"/>
      <c r="H151" s="238">
        <v>21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154</v>
      </c>
      <c r="AU151" s="244" t="s">
        <v>88</v>
      </c>
      <c r="AV151" s="13" t="s">
        <v>88</v>
      </c>
      <c r="AW151" s="13" t="s">
        <v>34</v>
      </c>
      <c r="AX151" s="13" t="s">
        <v>86</v>
      </c>
      <c r="AY151" s="244" t="s">
        <v>143</v>
      </c>
    </row>
    <row r="152" spans="1:65" s="2" customFormat="1" ht="24.15" customHeight="1">
      <c r="A152" s="36"/>
      <c r="B152" s="37"/>
      <c r="C152" s="216" t="s">
        <v>199</v>
      </c>
      <c r="D152" s="216" t="s">
        <v>145</v>
      </c>
      <c r="E152" s="217" t="s">
        <v>224</v>
      </c>
      <c r="F152" s="218" t="s">
        <v>225</v>
      </c>
      <c r="G152" s="219" t="s">
        <v>172</v>
      </c>
      <c r="H152" s="220">
        <v>21</v>
      </c>
      <c r="I152" s="221"/>
      <c r="J152" s="222">
        <f>ROUND(I152*H152,2)</f>
        <v>0</v>
      </c>
      <c r="K152" s="218" t="s">
        <v>149</v>
      </c>
      <c r="L152" s="42"/>
      <c r="M152" s="223" t="s">
        <v>1</v>
      </c>
      <c r="N152" s="224" t="s">
        <v>43</v>
      </c>
      <c r="O152" s="89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150</v>
      </c>
      <c r="AT152" s="227" t="s">
        <v>145</v>
      </c>
      <c r="AU152" s="227" t="s">
        <v>88</v>
      </c>
      <c r="AY152" s="15" t="s">
        <v>143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5" t="s">
        <v>86</v>
      </c>
      <c r="BK152" s="228">
        <f>ROUND(I152*H152,2)</f>
        <v>0</v>
      </c>
      <c r="BL152" s="15" t="s">
        <v>150</v>
      </c>
      <c r="BM152" s="227" t="s">
        <v>366</v>
      </c>
    </row>
    <row r="153" spans="1:47" s="2" customFormat="1" ht="12">
      <c r="A153" s="36"/>
      <c r="B153" s="37"/>
      <c r="C153" s="38"/>
      <c r="D153" s="229" t="s">
        <v>152</v>
      </c>
      <c r="E153" s="38"/>
      <c r="F153" s="230" t="s">
        <v>227</v>
      </c>
      <c r="G153" s="38"/>
      <c r="H153" s="38"/>
      <c r="I153" s="231"/>
      <c r="J153" s="38"/>
      <c r="K153" s="38"/>
      <c r="L153" s="42"/>
      <c r="M153" s="232"/>
      <c r="N153" s="233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152</v>
      </c>
      <c r="AU153" s="15" t="s">
        <v>88</v>
      </c>
    </row>
    <row r="154" spans="1:51" s="13" customFormat="1" ht="12">
      <c r="A154" s="13"/>
      <c r="B154" s="234"/>
      <c r="C154" s="235"/>
      <c r="D154" s="229" t="s">
        <v>154</v>
      </c>
      <c r="E154" s="236" t="s">
        <v>1</v>
      </c>
      <c r="F154" s="237" t="s">
        <v>367</v>
      </c>
      <c r="G154" s="235"/>
      <c r="H154" s="238">
        <v>21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154</v>
      </c>
      <c r="AU154" s="244" t="s">
        <v>88</v>
      </c>
      <c r="AV154" s="13" t="s">
        <v>88</v>
      </c>
      <c r="AW154" s="13" t="s">
        <v>34</v>
      </c>
      <c r="AX154" s="13" t="s">
        <v>86</v>
      </c>
      <c r="AY154" s="244" t="s">
        <v>143</v>
      </c>
    </row>
    <row r="155" spans="1:65" s="2" customFormat="1" ht="16.5" customHeight="1">
      <c r="A155" s="36"/>
      <c r="B155" s="37"/>
      <c r="C155" s="245" t="s">
        <v>205</v>
      </c>
      <c r="D155" s="245" t="s">
        <v>228</v>
      </c>
      <c r="E155" s="246" t="s">
        <v>229</v>
      </c>
      <c r="F155" s="247" t="s">
        <v>230</v>
      </c>
      <c r="G155" s="248" t="s">
        <v>231</v>
      </c>
      <c r="H155" s="249">
        <v>0.21</v>
      </c>
      <c r="I155" s="250"/>
      <c r="J155" s="251">
        <f>ROUND(I155*H155,2)</f>
        <v>0</v>
      </c>
      <c r="K155" s="247" t="s">
        <v>149</v>
      </c>
      <c r="L155" s="252"/>
      <c r="M155" s="253" t="s">
        <v>1</v>
      </c>
      <c r="N155" s="254" t="s">
        <v>43</v>
      </c>
      <c r="O155" s="89"/>
      <c r="P155" s="225">
        <f>O155*H155</f>
        <v>0</v>
      </c>
      <c r="Q155" s="225">
        <v>0.001</v>
      </c>
      <c r="R155" s="225">
        <f>Q155*H155</f>
        <v>0.00021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189</v>
      </c>
      <c r="AT155" s="227" t="s">
        <v>228</v>
      </c>
      <c r="AU155" s="227" t="s">
        <v>88</v>
      </c>
      <c r="AY155" s="15" t="s">
        <v>143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86</v>
      </c>
      <c r="BK155" s="228">
        <f>ROUND(I155*H155,2)</f>
        <v>0</v>
      </c>
      <c r="BL155" s="15" t="s">
        <v>150</v>
      </c>
      <c r="BM155" s="227" t="s">
        <v>368</v>
      </c>
    </row>
    <row r="156" spans="1:47" s="2" customFormat="1" ht="12">
      <c r="A156" s="36"/>
      <c r="B156" s="37"/>
      <c r="C156" s="38"/>
      <c r="D156" s="229" t="s">
        <v>152</v>
      </c>
      <c r="E156" s="38"/>
      <c r="F156" s="230" t="s">
        <v>230</v>
      </c>
      <c r="G156" s="38"/>
      <c r="H156" s="38"/>
      <c r="I156" s="231"/>
      <c r="J156" s="38"/>
      <c r="K156" s="38"/>
      <c r="L156" s="42"/>
      <c r="M156" s="232"/>
      <c r="N156" s="233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152</v>
      </c>
      <c r="AU156" s="15" t="s">
        <v>88</v>
      </c>
    </row>
    <row r="157" spans="1:51" s="13" customFormat="1" ht="12">
      <c r="A157" s="13"/>
      <c r="B157" s="234"/>
      <c r="C157" s="235"/>
      <c r="D157" s="229" t="s">
        <v>154</v>
      </c>
      <c r="E157" s="236" t="s">
        <v>1</v>
      </c>
      <c r="F157" s="237" t="s">
        <v>369</v>
      </c>
      <c r="G157" s="235"/>
      <c r="H157" s="238">
        <v>10.5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154</v>
      </c>
      <c r="AU157" s="244" t="s">
        <v>88</v>
      </c>
      <c r="AV157" s="13" t="s">
        <v>88</v>
      </c>
      <c r="AW157" s="13" t="s">
        <v>34</v>
      </c>
      <c r="AX157" s="13" t="s">
        <v>86</v>
      </c>
      <c r="AY157" s="244" t="s">
        <v>143</v>
      </c>
    </row>
    <row r="158" spans="1:51" s="13" customFormat="1" ht="12">
      <c r="A158" s="13"/>
      <c r="B158" s="234"/>
      <c r="C158" s="235"/>
      <c r="D158" s="229" t="s">
        <v>154</v>
      </c>
      <c r="E158" s="235"/>
      <c r="F158" s="237" t="s">
        <v>370</v>
      </c>
      <c r="G158" s="235"/>
      <c r="H158" s="238">
        <v>0.21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154</v>
      </c>
      <c r="AU158" s="244" t="s">
        <v>88</v>
      </c>
      <c r="AV158" s="13" t="s">
        <v>88</v>
      </c>
      <c r="AW158" s="13" t="s">
        <v>4</v>
      </c>
      <c r="AX158" s="13" t="s">
        <v>86</v>
      </c>
      <c r="AY158" s="244" t="s">
        <v>143</v>
      </c>
    </row>
    <row r="159" spans="1:65" s="2" customFormat="1" ht="16.5" customHeight="1">
      <c r="A159" s="36"/>
      <c r="B159" s="37"/>
      <c r="C159" s="216" t="s">
        <v>210</v>
      </c>
      <c r="D159" s="216" t="s">
        <v>145</v>
      </c>
      <c r="E159" s="217" t="s">
        <v>235</v>
      </c>
      <c r="F159" s="218" t="s">
        <v>236</v>
      </c>
      <c r="G159" s="219" t="s">
        <v>148</v>
      </c>
      <c r="H159" s="220">
        <v>4</v>
      </c>
      <c r="I159" s="221"/>
      <c r="J159" s="222">
        <f>ROUND(I159*H159,2)</f>
        <v>0</v>
      </c>
      <c r="K159" s="218" t="s">
        <v>1</v>
      </c>
      <c r="L159" s="42"/>
      <c r="M159" s="223" t="s">
        <v>1</v>
      </c>
      <c r="N159" s="224" t="s">
        <v>43</v>
      </c>
      <c r="O159" s="8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150</v>
      </c>
      <c r="AT159" s="227" t="s">
        <v>145</v>
      </c>
      <c r="AU159" s="227" t="s">
        <v>88</v>
      </c>
      <c r="AY159" s="15" t="s">
        <v>143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86</v>
      </c>
      <c r="BK159" s="228">
        <f>ROUND(I159*H159,2)</f>
        <v>0</v>
      </c>
      <c r="BL159" s="15" t="s">
        <v>150</v>
      </c>
      <c r="BM159" s="227" t="s">
        <v>371</v>
      </c>
    </row>
    <row r="160" spans="1:47" s="2" customFormat="1" ht="12">
      <c r="A160" s="36"/>
      <c r="B160" s="37"/>
      <c r="C160" s="38"/>
      <c r="D160" s="229" t="s">
        <v>152</v>
      </c>
      <c r="E160" s="38"/>
      <c r="F160" s="230" t="s">
        <v>168</v>
      </c>
      <c r="G160" s="38"/>
      <c r="H160" s="38"/>
      <c r="I160" s="231"/>
      <c r="J160" s="38"/>
      <c r="K160" s="38"/>
      <c r="L160" s="42"/>
      <c r="M160" s="232"/>
      <c r="N160" s="233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152</v>
      </c>
      <c r="AU160" s="15" t="s">
        <v>88</v>
      </c>
    </row>
    <row r="161" spans="1:51" s="13" customFormat="1" ht="12">
      <c r="A161" s="13"/>
      <c r="B161" s="234"/>
      <c r="C161" s="235"/>
      <c r="D161" s="229" t="s">
        <v>154</v>
      </c>
      <c r="E161" s="236" t="s">
        <v>1</v>
      </c>
      <c r="F161" s="237" t="s">
        <v>372</v>
      </c>
      <c r="G161" s="235"/>
      <c r="H161" s="238">
        <v>4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154</v>
      </c>
      <c r="AU161" s="244" t="s">
        <v>88</v>
      </c>
      <c r="AV161" s="13" t="s">
        <v>88</v>
      </c>
      <c r="AW161" s="13" t="s">
        <v>34</v>
      </c>
      <c r="AX161" s="13" t="s">
        <v>86</v>
      </c>
      <c r="AY161" s="244" t="s">
        <v>143</v>
      </c>
    </row>
    <row r="162" spans="1:65" s="2" customFormat="1" ht="49.05" customHeight="1">
      <c r="A162" s="36"/>
      <c r="B162" s="37"/>
      <c r="C162" s="216" t="s">
        <v>217</v>
      </c>
      <c r="D162" s="216" t="s">
        <v>145</v>
      </c>
      <c r="E162" s="217" t="s">
        <v>239</v>
      </c>
      <c r="F162" s="218" t="s">
        <v>240</v>
      </c>
      <c r="G162" s="219" t="s">
        <v>148</v>
      </c>
      <c r="H162" s="220">
        <v>4</v>
      </c>
      <c r="I162" s="221"/>
      <c r="J162" s="222">
        <f>ROUND(I162*H162,2)</f>
        <v>0</v>
      </c>
      <c r="K162" s="218" t="s">
        <v>1</v>
      </c>
      <c r="L162" s="42"/>
      <c r="M162" s="223" t="s">
        <v>1</v>
      </c>
      <c r="N162" s="224" t="s">
        <v>43</v>
      </c>
      <c r="O162" s="8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150</v>
      </c>
      <c r="AT162" s="227" t="s">
        <v>145</v>
      </c>
      <c r="AU162" s="227" t="s">
        <v>88</v>
      </c>
      <c r="AY162" s="15" t="s">
        <v>143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86</v>
      </c>
      <c r="BK162" s="228">
        <f>ROUND(I162*H162,2)</f>
        <v>0</v>
      </c>
      <c r="BL162" s="15" t="s">
        <v>150</v>
      </c>
      <c r="BM162" s="227" t="s">
        <v>373</v>
      </c>
    </row>
    <row r="163" spans="1:47" s="2" customFormat="1" ht="12">
      <c r="A163" s="36"/>
      <c r="B163" s="37"/>
      <c r="C163" s="38"/>
      <c r="D163" s="229" t="s">
        <v>152</v>
      </c>
      <c r="E163" s="38"/>
      <c r="F163" s="230" t="s">
        <v>240</v>
      </c>
      <c r="G163" s="38"/>
      <c r="H163" s="38"/>
      <c r="I163" s="231"/>
      <c r="J163" s="38"/>
      <c r="K163" s="38"/>
      <c r="L163" s="42"/>
      <c r="M163" s="232"/>
      <c r="N163" s="233"/>
      <c r="O163" s="89"/>
      <c r="P163" s="89"/>
      <c r="Q163" s="89"/>
      <c r="R163" s="89"/>
      <c r="S163" s="89"/>
      <c r="T163" s="9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152</v>
      </c>
      <c r="AU163" s="15" t="s">
        <v>88</v>
      </c>
    </row>
    <row r="164" spans="1:51" s="13" customFormat="1" ht="12">
      <c r="A164" s="13"/>
      <c r="B164" s="234"/>
      <c r="C164" s="235"/>
      <c r="D164" s="229" t="s">
        <v>154</v>
      </c>
      <c r="E164" s="236" t="s">
        <v>1</v>
      </c>
      <c r="F164" s="237" t="s">
        <v>372</v>
      </c>
      <c r="G164" s="235"/>
      <c r="H164" s="238">
        <v>4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154</v>
      </c>
      <c r="AU164" s="244" t="s">
        <v>88</v>
      </c>
      <c r="AV164" s="13" t="s">
        <v>88</v>
      </c>
      <c r="AW164" s="13" t="s">
        <v>34</v>
      </c>
      <c r="AX164" s="13" t="s">
        <v>86</v>
      </c>
      <c r="AY164" s="244" t="s">
        <v>143</v>
      </c>
    </row>
    <row r="165" spans="1:63" s="12" customFormat="1" ht="22.8" customHeight="1">
      <c r="A165" s="12"/>
      <c r="B165" s="200"/>
      <c r="C165" s="201"/>
      <c r="D165" s="202" t="s">
        <v>77</v>
      </c>
      <c r="E165" s="214" t="s">
        <v>169</v>
      </c>
      <c r="F165" s="214" t="s">
        <v>242</v>
      </c>
      <c r="G165" s="201"/>
      <c r="H165" s="201"/>
      <c r="I165" s="204"/>
      <c r="J165" s="215">
        <f>BK165</f>
        <v>0</v>
      </c>
      <c r="K165" s="201"/>
      <c r="L165" s="206"/>
      <c r="M165" s="207"/>
      <c r="N165" s="208"/>
      <c r="O165" s="208"/>
      <c r="P165" s="209">
        <f>SUM(P166:P175)</f>
        <v>0</v>
      </c>
      <c r="Q165" s="208"/>
      <c r="R165" s="209">
        <f>SUM(R166:R175)</f>
        <v>9.009904319999999</v>
      </c>
      <c r="S165" s="208"/>
      <c r="T165" s="210">
        <f>SUM(T166:T175)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1" t="s">
        <v>86</v>
      </c>
      <c r="AT165" s="212" t="s">
        <v>77</v>
      </c>
      <c r="AU165" s="212" t="s">
        <v>86</v>
      </c>
      <c r="AY165" s="211" t="s">
        <v>143</v>
      </c>
      <c r="BK165" s="213">
        <f>SUM(BK166:BK175)</f>
        <v>0</v>
      </c>
    </row>
    <row r="166" spans="1:65" s="2" customFormat="1" ht="21.75" customHeight="1">
      <c r="A166" s="36"/>
      <c r="B166" s="37"/>
      <c r="C166" s="216" t="s">
        <v>223</v>
      </c>
      <c r="D166" s="216" t="s">
        <v>145</v>
      </c>
      <c r="E166" s="217" t="s">
        <v>244</v>
      </c>
      <c r="F166" s="218" t="s">
        <v>245</v>
      </c>
      <c r="G166" s="219" t="s">
        <v>172</v>
      </c>
      <c r="H166" s="220">
        <v>9.856</v>
      </c>
      <c r="I166" s="221"/>
      <c r="J166" s="222">
        <f>ROUND(I166*H166,2)</f>
        <v>0</v>
      </c>
      <c r="K166" s="218" t="s">
        <v>149</v>
      </c>
      <c r="L166" s="42"/>
      <c r="M166" s="223" t="s">
        <v>1</v>
      </c>
      <c r="N166" s="224" t="s">
        <v>43</v>
      </c>
      <c r="O166" s="89"/>
      <c r="P166" s="225">
        <f>O166*H166</f>
        <v>0</v>
      </c>
      <c r="Q166" s="225">
        <v>0.69</v>
      </c>
      <c r="R166" s="225">
        <f>Q166*H166</f>
        <v>6.80064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150</v>
      </c>
      <c r="AT166" s="227" t="s">
        <v>145</v>
      </c>
      <c r="AU166" s="227" t="s">
        <v>88</v>
      </c>
      <c r="AY166" s="15" t="s">
        <v>143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86</v>
      </c>
      <c r="BK166" s="228">
        <f>ROUND(I166*H166,2)</f>
        <v>0</v>
      </c>
      <c r="BL166" s="15" t="s">
        <v>150</v>
      </c>
      <c r="BM166" s="227" t="s">
        <v>374</v>
      </c>
    </row>
    <row r="167" spans="1:47" s="2" customFormat="1" ht="12">
      <c r="A167" s="36"/>
      <c r="B167" s="37"/>
      <c r="C167" s="38"/>
      <c r="D167" s="229" t="s">
        <v>152</v>
      </c>
      <c r="E167" s="38"/>
      <c r="F167" s="230" t="s">
        <v>247</v>
      </c>
      <c r="G167" s="38"/>
      <c r="H167" s="38"/>
      <c r="I167" s="231"/>
      <c r="J167" s="38"/>
      <c r="K167" s="38"/>
      <c r="L167" s="42"/>
      <c r="M167" s="232"/>
      <c r="N167" s="233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152</v>
      </c>
      <c r="AU167" s="15" t="s">
        <v>88</v>
      </c>
    </row>
    <row r="168" spans="1:51" s="13" customFormat="1" ht="12">
      <c r="A168" s="13"/>
      <c r="B168" s="234"/>
      <c r="C168" s="235"/>
      <c r="D168" s="229" t="s">
        <v>154</v>
      </c>
      <c r="E168" s="236" t="s">
        <v>1</v>
      </c>
      <c r="F168" s="237" t="s">
        <v>375</v>
      </c>
      <c r="G168" s="235"/>
      <c r="H168" s="238">
        <v>9.856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154</v>
      </c>
      <c r="AU168" s="244" t="s">
        <v>88</v>
      </c>
      <c r="AV168" s="13" t="s">
        <v>88</v>
      </c>
      <c r="AW168" s="13" t="s">
        <v>34</v>
      </c>
      <c r="AX168" s="13" t="s">
        <v>86</v>
      </c>
      <c r="AY168" s="244" t="s">
        <v>143</v>
      </c>
    </row>
    <row r="169" spans="1:65" s="2" customFormat="1" ht="24.15" customHeight="1">
      <c r="A169" s="36"/>
      <c r="B169" s="37"/>
      <c r="C169" s="216" t="s">
        <v>8</v>
      </c>
      <c r="D169" s="216" t="s">
        <v>145</v>
      </c>
      <c r="E169" s="217" t="s">
        <v>250</v>
      </c>
      <c r="F169" s="218" t="s">
        <v>251</v>
      </c>
      <c r="G169" s="219" t="s">
        <v>172</v>
      </c>
      <c r="H169" s="220">
        <v>9.856</v>
      </c>
      <c r="I169" s="221"/>
      <c r="J169" s="222">
        <f>ROUND(I169*H169,2)</f>
        <v>0</v>
      </c>
      <c r="K169" s="218" t="s">
        <v>149</v>
      </c>
      <c r="L169" s="42"/>
      <c r="M169" s="223" t="s">
        <v>1</v>
      </c>
      <c r="N169" s="224" t="s">
        <v>43</v>
      </c>
      <c r="O169" s="89"/>
      <c r="P169" s="225">
        <f>O169*H169</f>
        <v>0</v>
      </c>
      <c r="Q169" s="225">
        <v>0.08922</v>
      </c>
      <c r="R169" s="225">
        <f>Q169*H169</f>
        <v>0.87935232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150</v>
      </c>
      <c r="AT169" s="227" t="s">
        <v>145</v>
      </c>
      <c r="AU169" s="227" t="s">
        <v>88</v>
      </c>
      <c r="AY169" s="15" t="s">
        <v>143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86</v>
      </c>
      <c r="BK169" s="228">
        <f>ROUND(I169*H169,2)</f>
        <v>0</v>
      </c>
      <c r="BL169" s="15" t="s">
        <v>150</v>
      </c>
      <c r="BM169" s="227" t="s">
        <v>376</v>
      </c>
    </row>
    <row r="170" spans="1:47" s="2" customFormat="1" ht="12">
      <c r="A170" s="36"/>
      <c r="B170" s="37"/>
      <c r="C170" s="38"/>
      <c r="D170" s="229" t="s">
        <v>152</v>
      </c>
      <c r="E170" s="38"/>
      <c r="F170" s="230" t="s">
        <v>253</v>
      </c>
      <c r="G170" s="38"/>
      <c r="H170" s="38"/>
      <c r="I170" s="231"/>
      <c r="J170" s="38"/>
      <c r="K170" s="38"/>
      <c r="L170" s="42"/>
      <c r="M170" s="232"/>
      <c r="N170" s="233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152</v>
      </c>
      <c r="AU170" s="15" t="s">
        <v>88</v>
      </c>
    </row>
    <row r="171" spans="1:51" s="13" customFormat="1" ht="12">
      <c r="A171" s="13"/>
      <c r="B171" s="234"/>
      <c r="C171" s="235"/>
      <c r="D171" s="229" t="s">
        <v>154</v>
      </c>
      <c r="E171" s="236" t="s">
        <v>1</v>
      </c>
      <c r="F171" s="237" t="s">
        <v>375</v>
      </c>
      <c r="G171" s="235"/>
      <c r="H171" s="238">
        <v>9.856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154</v>
      </c>
      <c r="AU171" s="244" t="s">
        <v>88</v>
      </c>
      <c r="AV171" s="13" t="s">
        <v>88</v>
      </c>
      <c r="AW171" s="13" t="s">
        <v>34</v>
      </c>
      <c r="AX171" s="13" t="s">
        <v>86</v>
      </c>
      <c r="AY171" s="244" t="s">
        <v>143</v>
      </c>
    </row>
    <row r="172" spans="1:65" s="2" customFormat="1" ht="21.75" customHeight="1">
      <c r="A172" s="36"/>
      <c r="B172" s="37"/>
      <c r="C172" s="245" t="s">
        <v>234</v>
      </c>
      <c r="D172" s="245" t="s">
        <v>228</v>
      </c>
      <c r="E172" s="246" t="s">
        <v>254</v>
      </c>
      <c r="F172" s="247" t="s">
        <v>255</v>
      </c>
      <c r="G172" s="248" t="s">
        <v>172</v>
      </c>
      <c r="H172" s="249">
        <v>10.152</v>
      </c>
      <c r="I172" s="250"/>
      <c r="J172" s="251">
        <f>ROUND(I172*H172,2)</f>
        <v>0</v>
      </c>
      <c r="K172" s="247" t="s">
        <v>149</v>
      </c>
      <c r="L172" s="252"/>
      <c r="M172" s="253" t="s">
        <v>1</v>
      </c>
      <c r="N172" s="254" t="s">
        <v>43</v>
      </c>
      <c r="O172" s="89"/>
      <c r="P172" s="225">
        <f>O172*H172</f>
        <v>0</v>
      </c>
      <c r="Q172" s="225">
        <v>0.131</v>
      </c>
      <c r="R172" s="225">
        <f>Q172*H172</f>
        <v>1.329912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189</v>
      </c>
      <c r="AT172" s="227" t="s">
        <v>228</v>
      </c>
      <c r="AU172" s="227" t="s">
        <v>88</v>
      </c>
      <c r="AY172" s="15" t="s">
        <v>143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86</v>
      </c>
      <c r="BK172" s="228">
        <f>ROUND(I172*H172,2)</f>
        <v>0</v>
      </c>
      <c r="BL172" s="15" t="s">
        <v>150</v>
      </c>
      <c r="BM172" s="227" t="s">
        <v>377</v>
      </c>
    </row>
    <row r="173" spans="1:47" s="2" customFormat="1" ht="12">
      <c r="A173" s="36"/>
      <c r="B173" s="37"/>
      <c r="C173" s="38"/>
      <c r="D173" s="229" t="s">
        <v>152</v>
      </c>
      <c r="E173" s="38"/>
      <c r="F173" s="230" t="s">
        <v>255</v>
      </c>
      <c r="G173" s="38"/>
      <c r="H173" s="38"/>
      <c r="I173" s="231"/>
      <c r="J173" s="38"/>
      <c r="K173" s="38"/>
      <c r="L173" s="42"/>
      <c r="M173" s="232"/>
      <c r="N173" s="233"/>
      <c r="O173" s="89"/>
      <c r="P173" s="89"/>
      <c r="Q173" s="89"/>
      <c r="R173" s="89"/>
      <c r="S173" s="89"/>
      <c r="T173" s="90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152</v>
      </c>
      <c r="AU173" s="15" t="s">
        <v>88</v>
      </c>
    </row>
    <row r="174" spans="1:51" s="13" customFormat="1" ht="12">
      <c r="A174" s="13"/>
      <c r="B174" s="234"/>
      <c r="C174" s="235"/>
      <c r="D174" s="229" t="s">
        <v>154</v>
      </c>
      <c r="E174" s="236" t="s">
        <v>1</v>
      </c>
      <c r="F174" s="237" t="s">
        <v>375</v>
      </c>
      <c r="G174" s="235"/>
      <c r="H174" s="238">
        <v>9.856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154</v>
      </c>
      <c r="AU174" s="244" t="s">
        <v>88</v>
      </c>
      <c r="AV174" s="13" t="s">
        <v>88</v>
      </c>
      <c r="AW174" s="13" t="s">
        <v>34</v>
      </c>
      <c r="AX174" s="13" t="s">
        <v>86</v>
      </c>
      <c r="AY174" s="244" t="s">
        <v>143</v>
      </c>
    </row>
    <row r="175" spans="1:51" s="13" customFormat="1" ht="12">
      <c r="A175" s="13"/>
      <c r="B175" s="234"/>
      <c r="C175" s="235"/>
      <c r="D175" s="229" t="s">
        <v>154</v>
      </c>
      <c r="E175" s="235"/>
      <c r="F175" s="237" t="s">
        <v>378</v>
      </c>
      <c r="G175" s="235"/>
      <c r="H175" s="238">
        <v>10.152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154</v>
      </c>
      <c r="AU175" s="244" t="s">
        <v>88</v>
      </c>
      <c r="AV175" s="13" t="s">
        <v>88</v>
      </c>
      <c r="AW175" s="13" t="s">
        <v>4</v>
      </c>
      <c r="AX175" s="13" t="s">
        <v>86</v>
      </c>
      <c r="AY175" s="244" t="s">
        <v>143</v>
      </c>
    </row>
    <row r="176" spans="1:63" s="12" customFormat="1" ht="22.8" customHeight="1">
      <c r="A176" s="12"/>
      <c r="B176" s="200"/>
      <c r="C176" s="201"/>
      <c r="D176" s="202" t="s">
        <v>77</v>
      </c>
      <c r="E176" s="214" t="s">
        <v>194</v>
      </c>
      <c r="F176" s="214" t="s">
        <v>258</v>
      </c>
      <c r="G176" s="201"/>
      <c r="H176" s="201"/>
      <c r="I176" s="204"/>
      <c r="J176" s="215">
        <f>BK176</f>
        <v>0</v>
      </c>
      <c r="K176" s="201"/>
      <c r="L176" s="206"/>
      <c r="M176" s="207"/>
      <c r="N176" s="208"/>
      <c r="O176" s="208"/>
      <c r="P176" s="209">
        <f>SUM(P177:P195)</f>
        <v>0</v>
      </c>
      <c r="Q176" s="208"/>
      <c r="R176" s="209">
        <f>SUM(R177:R195)</f>
        <v>11.935631999999998</v>
      </c>
      <c r="S176" s="208"/>
      <c r="T176" s="210">
        <f>SUM(T177:T195)</f>
        <v>9.745750000000001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1" t="s">
        <v>86</v>
      </c>
      <c r="AT176" s="212" t="s">
        <v>77</v>
      </c>
      <c r="AU176" s="212" t="s">
        <v>86</v>
      </c>
      <c r="AY176" s="211" t="s">
        <v>143</v>
      </c>
      <c r="BK176" s="213">
        <f>SUM(BK177:BK195)</f>
        <v>0</v>
      </c>
    </row>
    <row r="177" spans="1:65" s="2" customFormat="1" ht="33" customHeight="1">
      <c r="A177" s="36"/>
      <c r="B177" s="37"/>
      <c r="C177" s="216" t="s">
        <v>238</v>
      </c>
      <c r="D177" s="216" t="s">
        <v>145</v>
      </c>
      <c r="E177" s="217" t="s">
        <v>259</v>
      </c>
      <c r="F177" s="218" t="s">
        <v>260</v>
      </c>
      <c r="G177" s="219" t="s">
        <v>261</v>
      </c>
      <c r="H177" s="220">
        <v>11.6</v>
      </c>
      <c r="I177" s="221"/>
      <c r="J177" s="222">
        <f>ROUND(I177*H177,2)</f>
        <v>0</v>
      </c>
      <c r="K177" s="218" t="s">
        <v>149</v>
      </c>
      <c r="L177" s="42"/>
      <c r="M177" s="223" t="s">
        <v>1</v>
      </c>
      <c r="N177" s="224" t="s">
        <v>43</v>
      </c>
      <c r="O177" s="89"/>
      <c r="P177" s="225">
        <f>O177*H177</f>
        <v>0</v>
      </c>
      <c r="Q177" s="225">
        <v>0.1295</v>
      </c>
      <c r="R177" s="225">
        <f>Q177*H177</f>
        <v>1.5022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150</v>
      </c>
      <c r="AT177" s="227" t="s">
        <v>145</v>
      </c>
      <c r="AU177" s="227" t="s">
        <v>88</v>
      </c>
      <c r="AY177" s="15" t="s">
        <v>143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86</v>
      </c>
      <c r="BK177" s="228">
        <f>ROUND(I177*H177,2)</f>
        <v>0</v>
      </c>
      <c r="BL177" s="15" t="s">
        <v>150</v>
      </c>
      <c r="BM177" s="227" t="s">
        <v>379</v>
      </c>
    </row>
    <row r="178" spans="1:47" s="2" customFormat="1" ht="12">
      <c r="A178" s="36"/>
      <c r="B178" s="37"/>
      <c r="C178" s="38"/>
      <c r="D178" s="229" t="s">
        <v>152</v>
      </c>
      <c r="E178" s="38"/>
      <c r="F178" s="230" t="s">
        <v>263</v>
      </c>
      <c r="G178" s="38"/>
      <c r="H178" s="38"/>
      <c r="I178" s="231"/>
      <c r="J178" s="38"/>
      <c r="K178" s="38"/>
      <c r="L178" s="42"/>
      <c r="M178" s="232"/>
      <c r="N178" s="233"/>
      <c r="O178" s="89"/>
      <c r="P178" s="89"/>
      <c r="Q178" s="89"/>
      <c r="R178" s="89"/>
      <c r="S178" s="89"/>
      <c r="T178" s="90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5" t="s">
        <v>152</v>
      </c>
      <c r="AU178" s="15" t="s">
        <v>88</v>
      </c>
    </row>
    <row r="179" spans="1:51" s="13" customFormat="1" ht="12">
      <c r="A179" s="13"/>
      <c r="B179" s="234"/>
      <c r="C179" s="235"/>
      <c r="D179" s="229" t="s">
        <v>154</v>
      </c>
      <c r="E179" s="236" t="s">
        <v>1</v>
      </c>
      <c r="F179" s="237" t="s">
        <v>380</v>
      </c>
      <c r="G179" s="235"/>
      <c r="H179" s="238">
        <v>11.6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154</v>
      </c>
      <c r="AU179" s="244" t="s">
        <v>88</v>
      </c>
      <c r="AV179" s="13" t="s">
        <v>88</v>
      </c>
      <c r="AW179" s="13" t="s">
        <v>34</v>
      </c>
      <c r="AX179" s="13" t="s">
        <v>86</v>
      </c>
      <c r="AY179" s="244" t="s">
        <v>143</v>
      </c>
    </row>
    <row r="180" spans="1:65" s="2" customFormat="1" ht="16.5" customHeight="1">
      <c r="A180" s="36"/>
      <c r="B180" s="37"/>
      <c r="C180" s="245" t="s">
        <v>243</v>
      </c>
      <c r="D180" s="245" t="s">
        <v>228</v>
      </c>
      <c r="E180" s="246" t="s">
        <v>266</v>
      </c>
      <c r="F180" s="247" t="s">
        <v>267</v>
      </c>
      <c r="G180" s="248" t="s">
        <v>261</v>
      </c>
      <c r="H180" s="249">
        <v>11.832</v>
      </c>
      <c r="I180" s="250"/>
      <c r="J180" s="251">
        <f>ROUND(I180*H180,2)</f>
        <v>0</v>
      </c>
      <c r="K180" s="247" t="s">
        <v>149</v>
      </c>
      <c r="L180" s="252"/>
      <c r="M180" s="253" t="s">
        <v>1</v>
      </c>
      <c r="N180" s="254" t="s">
        <v>43</v>
      </c>
      <c r="O180" s="89"/>
      <c r="P180" s="225">
        <f>O180*H180</f>
        <v>0</v>
      </c>
      <c r="Q180" s="225">
        <v>0.036</v>
      </c>
      <c r="R180" s="225">
        <f>Q180*H180</f>
        <v>0.425952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268</v>
      </c>
      <c r="AT180" s="227" t="s">
        <v>228</v>
      </c>
      <c r="AU180" s="227" t="s">
        <v>88</v>
      </c>
      <c r="AY180" s="15" t="s">
        <v>143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86</v>
      </c>
      <c r="BK180" s="228">
        <f>ROUND(I180*H180,2)</f>
        <v>0</v>
      </c>
      <c r="BL180" s="15" t="s">
        <v>268</v>
      </c>
      <c r="BM180" s="227" t="s">
        <v>381</v>
      </c>
    </row>
    <row r="181" spans="1:47" s="2" customFormat="1" ht="12">
      <c r="A181" s="36"/>
      <c r="B181" s="37"/>
      <c r="C181" s="38"/>
      <c r="D181" s="229" t="s">
        <v>152</v>
      </c>
      <c r="E181" s="38"/>
      <c r="F181" s="230" t="s">
        <v>267</v>
      </c>
      <c r="G181" s="38"/>
      <c r="H181" s="38"/>
      <c r="I181" s="231"/>
      <c r="J181" s="38"/>
      <c r="K181" s="38"/>
      <c r="L181" s="42"/>
      <c r="M181" s="232"/>
      <c r="N181" s="233"/>
      <c r="O181" s="89"/>
      <c r="P181" s="89"/>
      <c r="Q181" s="89"/>
      <c r="R181" s="89"/>
      <c r="S181" s="89"/>
      <c r="T181" s="90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152</v>
      </c>
      <c r="AU181" s="15" t="s">
        <v>88</v>
      </c>
    </row>
    <row r="182" spans="1:51" s="13" customFormat="1" ht="12">
      <c r="A182" s="13"/>
      <c r="B182" s="234"/>
      <c r="C182" s="235"/>
      <c r="D182" s="229" t="s">
        <v>154</v>
      </c>
      <c r="E182" s="236" t="s">
        <v>1</v>
      </c>
      <c r="F182" s="237" t="s">
        <v>380</v>
      </c>
      <c r="G182" s="235"/>
      <c r="H182" s="238">
        <v>11.6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154</v>
      </c>
      <c r="AU182" s="244" t="s">
        <v>88</v>
      </c>
      <c r="AV182" s="13" t="s">
        <v>88</v>
      </c>
      <c r="AW182" s="13" t="s">
        <v>34</v>
      </c>
      <c r="AX182" s="13" t="s">
        <v>86</v>
      </c>
      <c r="AY182" s="244" t="s">
        <v>143</v>
      </c>
    </row>
    <row r="183" spans="1:51" s="13" customFormat="1" ht="12">
      <c r="A183" s="13"/>
      <c r="B183" s="234"/>
      <c r="C183" s="235"/>
      <c r="D183" s="229" t="s">
        <v>154</v>
      </c>
      <c r="E183" s="235"/>
      <c r="F183" s="237" t="s">
        <v>382</v>
      </c>
      <c r="G183" s="235"/>
      <c r="H183" s="238">
        <v>11.832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154</v>
      </c>
      <c r="AU183" s="244" t="s">
        <v>88</v>
      </c>
      <c r="AV183" s="13" t="s">
        <v>88</v>
      </c>
      <c r="AW183" s="13" t="s">
        <v>4</v>
      </c>
      <c r="AX183" s="13" t="s">
        <v>86</v>
      </c>
      <c r="AY183" s="244" t="s">
        <v>143</v>
      </c>
    </row>
    <row r="184" spans="1:65" s="2" customFormat="1" ht="24.15" customHeight="1">
      <c r="A184" s="36"/>
      <c r="B184" s="37"/>
      <c r="C184" s="216" t="s">
        <v>249</v>
      </c>
      <c r="D184" s="216" t="s">
        <v>145</v>
      </c>
      <c r="E184" s="217" t="s">
        <v>272</v>
      </c>
      <c r="F184" s="218" t="s">
        <v>273</v>
      </c>
      <c r="G184" s="219" t="s">
        <v>179</v>
      </c>
      <c r="H184" s="220">
        <v>4</v>
      </c>
      <c r="I184" s="221"/>
      <c r="J184" s="222">
        <f>ROUND(I184*H184,2)</f>
        <v>0</v>
      </c>
      <c r="K184" s="218" t="s">
        <v>149</v>
      </c>
      <c r="L184" s="42"/>
      <c r="M184" s="223" t="s">
        <v>1</v>
      </c>
      <c r="N184" s="224" t="s">
        <v>43</v>
      </c>
      <c r="O184" s="89"/>
      <c r="P184" s="225">
        <f>O184*H184</f>
        <v>0</v>
      </c>
      <c r="Q184" s="225">
        <v>2.50187</v>
      </c>
      <c r="R184" s="225">
        <f>Q184*H184</f>
        <v>10.00748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150</v>
      </c>
      <c r="AT184" s="227" t="s">
        <v>145</v>
      </c>
      <c r="AU184" s="227" t="s">
        <v>88</v>
      </c>
      <c r="AY184" s="15" t="s">
        <v>143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86</v>
      </c>
      <c r="BK184" s="228">
        <f>ROUND(I184*H184,2)</f>
        <v>0</v>
      </c>
      <c r="BL184" s="15" t="s">
        <v>150</v>
      </c>
      <c r="BM184" s="227" t="s">
        <v>383</v>
      </c>
    </row>
    <row r="185" spans="1:47" s="2" customFormat="1" ht="12">
      <c r="A185" s="36"/>
      <c r="B185" s="37"/>
      <c r="C185" s="38"/>
      <c r="D185" s="229" t="s">
        <v>152</v>
      </c>
      <c r="E185" s="38"/>
      <c r="F185" s="230" t="s">
        <v>275</v>
      </c>
      <c r="G185" s="38"/>
      <c r="H185" s="38"/>
      <c r="I185" s="231"/>
      <c r="J185" s="38"/>
      <c r="K185" s="38"/>
      <c r="L185" s="42"/>
      <c r="M185" s="232"/>
      <c r="N185" s="233"/>
      <c r="O185" s="89"/>
      <c r="P185" s="89"/>
      <c r="Q185" s="89"/>
      <c r="R185" s="89"/>
      <c r="S185" s="89"/>
      <c r="T185" s="90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152</v>
      </c>
      <c r="AU185" s="15" t="s">
        <v>88</v>
      </c>
    </row>
    <row r="186" spans="1:51" s="13" customFormat="1" ht="12">
      <c r="A186" s="13"/>
      <c r="B186" s="234"/>
      <c r="C186" s="235"/>
      <c r="D186" s="229" t="s">
        <v>154</v>
      </c>
      <c r="E186" s="236" t="s">
        <v>1</v>
      </c>
      <c r="F186" s="237" t="s">
        <v>372</v>
      </c>
      <c r="G186" s="235"/>
      <c r="H186" s="238">
        <v>4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154</v>
      </c>
      <c r="AU186" s="244" t="s">
        <v>88</v>
      </c>
      <c r="AV186" s="13" t="s">
        <v>88</v>
      </c>
      <c r="AW186" s="13" t="s">
        <v>34</v>
      </c>
      <c r="AX186" s="13" t="s">
        <v>86</v>
      </c>
      <c r="AY186" s="244" t="s">
        <v>143</v>
      </c>
    </row>
    <row r="187" spans="1:65" s="2" customFormat="1" ht="24.15" customHeight="1">
      <c r="A187" s="36"/>
      <c r="B187" s="37"/>
      <c r="C187" s="216" t="s">
        <v>159</v>
      </c>
      <c r="D187" s="216" t="s">
        <v>145</v>
      </c>
      <c r="E187" s="217" t="s">
        <v>384</v>
      </c>
      <c r="F187" s="218" t="s">
        <v>385</v>
      </c>
      <c r="G187" s="219" t="s">
        <v>179</v>
      </c>
      <c r="H187" s="220">
        <v>3</v>
      </c>
      <c r="I187" s="221"/>
      <c r="J187" s="222">
        <f>ROUND(I187*H187,2)</f>
        <v>0</v>
      </c>
      <c r="K187" s="218" t="s">
        <v>149</v>
      </c>
      <c r="L187" s="42"/>
      <c r="M187" s="223" t="s">
        <v>1</v>
      </c>
      <c r="N187" s="224" t="s">
        <v>43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2.2</v>
      </c>
      <c r="T187" s="226">
        <f>S187*H187</f>
        <v>6.6000000000000005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150</v>
      </c>
      <c r="AT187" s="227" t="s">
        <v>145</v>
      </c>
      <c r="AU187" s="227" t="s">
        <v>88</v>
      </c>
      <c r="AY187" s="15" t="s">
        <v>143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150</v>
      </c>
      <c r="BM187" s="227" t="s">
        <v>386</v>
      </c>
    </row>
    <row r="188" spans="1:47" s="2" customFormat="1" ht="12">
      <c r="A188" s="36"/>
      <c r="B188" s="37"/>
      <c r="C188" s="38"/>
      <c r="D188" s="229" t="s">
        <v>152</v>
      </c>
      <c r="E188" s="38"/>
      <c r="F188" s="230" t="s">
        <v>387</v>
      </c>
      <c r="G188" s="38"/>
      <c r="H188" s="38"/>
      <c r="I188" s="231"/>
      <c r="J188" s="38"/>
      <c r="K188" s="38"/>
      <c r="L188" s="42"/>
      <c r="M188" s="232"/>
      <c r="N188" s="233"/>
      <c r="O188" s="89"/>
      <c r="P188" s="89"/>
      <c r="Q188" s="89"/>
      <c r="R188" s="89"/>
      <c r="S188" s="89"/>
      <c r="T188" s="90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152</v>
      </c>
      <c r="AU188" s="15" t="s">
        <v>88</v>
      </c>
    </row>
    <row r="189" spans="1:51" s="13" customFormat="1" ht="12">
      <c r="A189" s="13"/>
      <c r="B189" s="234"/>
      <c r="C189" s="235"/>
      <c r="D189" s="229" t="s">
        <v>154</v>
      </c>
      <c r="E189" s="236" t="s">
        <v>1</v>
      </c>
      <c r="F189" s="237" t="s">
        <v>334</v>
      </c>
      <c r="G189" s="235"/>
      <c r="H189" s="238">
        <v>3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154</v>
      </c>
      <c r="AU189" s="244" t="s">
        <v>88</v>
      </c>
      <c r="AV189" s="13" t="s">
        <v>88</v>
      </c>
      <c r="AW189" s="13" t="s">
        <v>34</v>
      </c>
      <c r="AX189" s="13" t="s">
        <v>86</v>
      </c>
      <c r="AY189" s="244" t="s">
        <v>143</v>
      </c>
    </row>
    <row r="190" spans="1:65" s="2" customFormat="1" ht="33" customHeight="1">
      <c r="A190" s="36"/>
      <c r="B190" s="37"/>
      <c r="C190" s="216" t="s">
        <v>7</v>
      </c>
      <c r="D190" s="216" t="s">
        <v>145</v>
      </c>
      <c r="E190" s="217" t="s">
        <v>388</v>
      </c>
      <c r="F190" s="218" t="s">
        <v>389</v>
      </c>
      <c r="G190" s="219" t="s">
        <v>213</v>
      </c>
      <c r="H190" s="220">
        <v>0.75</v>
      </c>
      <c r="I190" s="221"/>
      <c r="J190" s="222">
        <f>ROUND(I190*H190,2)</f>
        <v>0</v>
      </c>
      <c r="K190" s="218" t="s">
        <v>149</v>
      </c>
      <c r="L190" s="42"/>
      <c r="M190" s="223" t="s">
        <v>1</v>
      </c>
      <c r="N190" s="224" t="s">
        <v>43</v>
      </c>
      <c r="O190" s="89"/>
      <c r="P190" s="225">
        <f>O190*H190</f>
        <v>0</v>
      </c>
      <c r="Q190" s="225">
        <v>0</v>
      </c>
      <c r="R190" s="225">
        <f>Q190*H190</f>
        <v>0</v>
      </c>
      <c r="S190" s="225">
        <v>1.261</v>
      </c>
      <c r="T190" s="226">
        <f>S190*H190</f>
        <v>0.9457499999999999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150</v>
      </c>
      <c r="AT190" s="227" t="s">
        <v>145</v>
      </c>
      <c r="AU190" s="227" t="s">
        <v>88</v>
      </c>
      <c r="AY190" s="15" t="s">
        <v>143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5" t="s">
        <v>86</v>
      </c>
      <c r="BK190" s="228">
        <f>ROUND(I190*H190,2)</f>
        <v>0</v>
      </c>
      <c r="BL190" s="15" t="s">
        <v>150</v>
      </c>
      <c r="BM190" s="227" t="s">
        <v>390</v>
      </c>
    </row>
    <row r="191" spans="1:47" s="2" customFormat="1" ht="12">
      <c r="A191" s="36"/>
      <c r="B191" s="37"/>
      <c r="C191" s="38"/>
      <c r="D191" s="229" t="s">
        <v>152</v>
      </c>
      <c r="E191" s="38"/>
      <c r="F191" s="230" t="s">
        <v>391</v>
      </c>
      <c r="G191" s="38"/>
      <c r="H191" s="38"/>
      <c r="I191" s="231"/>
      <c r="J191" s="38"/>
      <c r="K191" s="38"/>
      <c r="L191" s="42"/>
      <c r="M191" s="232"/>
      <c r="N191" s="233"/>
      <c r="O191" s="89"/>
      <c r="P191" s="89"/>
      <c r="Q191" s="89"/>
      <c r="R191" s="89"/>
      <c r="S191" s="89"/>
      <c r="T191" s="90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5" t="s">
        <v>152</v>
      </c>
      <c r="AU191" s="15" t="s">
        <v>88</v>
      </c>
    </row>
    <row r="192" spans="1:51" s="13" customFormat="1" ht="12">
      <c r="A192" s="13"/>
      <c r="B192" s="234"/>
      <c r="C192" s="235"/>
      <c r="D192" s="229" t="s">
        <v>154</v>
      </c>
      <c r="E192" s="236" t="s">
        <v>1</v>
      </c>
      <c r="F192" s="237" t="s">
        <v>392</v>
      </c>
      <c r="G192" s="235"/>
      <c r="H192" s="238">
        <v>0.75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154</v>
      </c>
      <c r="AU192" s="244" t="s">
        <v>88</v>
      </c>
      <c r="AV192" s="13" t="s">
        <v>88</v>
      </c>
      <c r="AW192" s="13" t="s">
        <v>34</v>
      </c>
      <c r="AX192" s="13" t="s">
        <v>86</v>
      </c>
      <c r="AY192" s="244" t="s">
        <v>143</v>
      </c>
    </row>
    <row r="193" spans="1:65" s="2" customFormat="1" ht="37.8" customHeight="1">
      <c r="A193" s="36"/>
      <c r="B193" s="37"/>
      <c r="C193" s="216" t="s">
        <v>265</v>
      </c>
      <c r="D193" s="216" t="s">
        <v>145</v>
      </c>
      <c r="E193" s="217" t="s">
        <v>393</v>
      </c>
      <c r="F193" s="218" t="s">
        <v>394</v>
      </c>
      <c r="G193" s="219" t="s">
        <v>179</v>
      </c>
      <c r="H193" s="220">
        <v>1</v>
      </c>
      <c r="I193" s="221"/>
      <c r="J193" s="222">
        <f>ROUND(I193*H193,2)</f>
        <v>0</v>
      </c>
      <c r="K193" s="218" t="s">
        <v>149</v>
      </c>
      <c r="L193" s="42"/>
      <c r="M193" s="223" t="s">
        <v>1</v>
      </c>
      <c r="N193" s="224" t="s">
        <v>43</v>
      </c>
      <c r="O193" s="89"/>
      <c r="P193" s="225">
        <f>O193*H193</f>
        <v>0</v>
      </c>
      <c r="Q193" s="225">
        <v>0</v>
      </c>
      <c r="R193" s="225">
        <f>Q193*H193</f>
        <v>0</v>
      </c>
      <c r="S193" s="225">
        <v>2.2</v>
      </c>
      <c r="T193" s="226">
        <f>S193*H193</f>
        <v>2.2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150</v>
      </c>
      <c r="AT193" s="227" t="s">
        <v>145</v>
      </c>
      <c r="AU193" s="227" t="s">
        <v>88</v>
      </c>
      <c r="AY193" s="15" t="s">
        <v>143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5" t="s">
        <v>86</v>
      </c>
      <c r="BK193" s="228">
        <f>ROUND(I193*H193,2)</f>
        <v>0</v>
      </c>
      <c r="BL193" s="15" t="s">
        <v>150</v>
      </c>
      <c r="BM193" s="227" t="s">
        <v>395</v>
      </c>
    </row>
    <row r="194" spans="1:47" s="2" customFormat="1" ht="12">
      <c r="A194" s="36"/>
      <c r="B194" s="37"/>
      <c r="C194" s="38"/>
      <c r="D194" s="229" t="s">
        <v>152</v>
      </c>
      <c r="E194" s="38"/>
      <c r="F194" s="230" t="s">
        <v>396</v>
      </c>
      <c r="G194" s="38"/>
      <c r="H194" s="38"/>
      <c r="I194" s="231"/>
      <c r="J194" s="38"/>
      <c r="K194" s="38"/>
      <c r="L194" s="42"/>
      <c r="M194" s="232"/>
      <c r="N194" s="233"/>
      <c r="O194" s="89"/>
      <c r="P194" s="89"/>
      <c r="Q194" s="89"/>
      <c r="R194" s="89"/>
      <c r="S194" s="89"/>
      <c r="T194" s="90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5" t="s">
        <v>152</v>
      </c>
      <c r="AU194" s="15" t="s">
        <v>88</v>
      </c>
    </row>
    <row r="195" spans="1:51" s="13" customFormat="1" ht="12">
      <c r="A195" s="13"/>
      <c r="B195" s="234"/>
      <c r="C195" s="235"/>
      <c r="D195" s="229" t="s">
        <v>154</v>
      </c>
      <c r="E195" s="236" t="s">
        <v>1</v>
      </c>
      <c r="F195" s="237" t="s">
        <v>397</v>
      </c>
      <c r="G195" s="235"/>
      <c r="H195" s="238">
        <v>1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154</v>
      </c>
      <c r="AU195" s="244" t="s">
        <v>88</v>
      </c>
      <c r="AV195" s="13" t="s">
        <v>88</v>
      </c>
      <c r="AW195" s="13" t="s">
        <v>34</v>
      </c>
      <c r="AX195" s="13" t="s">
        <v>86</v>
      </c>
      <c r="AY195" s="244" t="s">
        <v>143</v>
      </c>
    </row>
    <row r="196" spans="1:63" s="12" customFormat="1" ht="22.8" customHeight="1">
      <c r="A196" s="12"/>
      <c r="B196" s="200"/>
      <c r="C196" s="201"/>
      <c r="D196" s="202" t="s">
        <v>77</v>
      </c>
      <c r="E196" s="214" t="s">
        <v>398</v>
      </c>
      <c r="F196" s="214" t="s">
        <v>399</v>
      </c>
      <c r="G196" s="201"/>
      <c r="H196" s="201"/>
      <c r="I196" s="204"/>
      <c r="J196" s="215">
        <f>BK196</f>
        <v>0</v>
      </c>
      <c r="K196" s="201"/>
      <c r="L196" s="206"/>
      <c r="M196" s="207"/>
      <c r="N196" s="208"/>
      <c r="O196" s="208"/>
      <c r="P196" s="209">
        <f>SUM(P197:P208)</f>
        <v>0</v>
      </c>
      <c r="Q196" s="208"/>
      <c r="R196" s="209">
        <f>SUM(R197:R208)</f>
        <v>0</v>
      </c>
      <c r="S196" s="208"/>
      <c r="T196" s="210">
        <f>SUM(T197:T208)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1" t="s">
        <v>86</v>
      </c>
      <c r="AT196" s="212" t="s">
        <v>77</v>
      </c>
      <c r="AU196" s="212" t="s">
        <v>86</v>
      </c>
      <c r="AY196" s="211" t="s">
        <v>143</v>
      </c>
      <c r="BK196" s="213">
        <f>SUM(BK197:BK208)</f>
        <v>0</v>
      </c>
    </row>
    <row r="197" spans="1:65" s="2" customFormat="1" ht="16.5" customHeight="1">
      <c r="A197" s="36"/>
      <c r="B197" s="37"/>
      <c r="C197" s="216" t="s">
        <v>271</v>
      </c>
      <c r="D197" s="216" t="s">
        <v>145</v>
      </c>
      <c r="E197" s="217" t="s">
        <v>400</v>
      </c>
      <c r="F197" s="218" t="s">
        <v>401</v>
      </c>
      <c r="G197" s="219" t="s">
        <v>213</v>
      </c>
      <c r="H197" s="220">
        <v>9.746</v>
      </c>
      <c r="I197" s="221"/>
      <c r="J197" s="222">
        <f>ROUND(I197*H197,2)</f>
        <v>0</v>
      </c>
      <c r="K197" s="218" t="s">
        <v>149</v>
      </c>
      <c r="L197" s="42"/>
      <c r="M197" s="223" t="s">
        <v>1</v>
      </c>
      <c r="N197" s="224" t="s">
        <v>43</v>
      </c>
      <c r="O197" s="89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150</v>
      </c>
      <c r="AT197" s="227" t="s">
        <v>145</v>
      </c>
      <c r="AU197" s="227" t="s">
        <v>88</v>
      </c>
      <c r="AY197" s="15" t="s">
        <v>143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5" t="s">
        <v>86</v>
      </c>
      <c r="BK197" s="228">
        <f>ROUND(I197*H197,2)</f>
        <v>0</v>
      </c>
      <c r="BL197" s="15" t="s">
        <v>150</v>
      </c>
      <c r="BM197" s="227" t="s">
        <v>402</v>
      </c>
    </row>
    <row r="198" spans="1:47" s="2" customFormat="1" ht="12">
      <c r="A198" s="36"/>
      <c r="B198" s="37"/>
      <c r="C198" s="38"/>
      <c r="D198" s="229" t="s">
        <v>152</v>
      </c>
      <c r="E198" s="38"/>
      <c r="F198" s="230" t="s">
        <v>403</v>
      </c>
      <c r="G198" s="38"/>
      <c r="H198" s="38"/>
      <c r="I198" s="231"/>
      <c r="J198" s="38"/>
      <c r="K198" s="38"/>
      <c r="L198" s="42"/>
      <c r="M198" s="232"/>
      <c r="N198" s="233"/>
      <c r="O198" s="89"/>
      <c r="P198" s="89"/>
      <c r="Q198" s="89"/>
      <c r="R198" s="89"/>
      <c r="S198" s="89"/>
      <c r="T198" s="90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5" t="s">
        <v>152</v>
      </c>
      <c r="AU198" s="15" t="s">
        <v>88</v>
      </c>
    </row>
    <row r="199" spans="1:51" s="13" customFormat="1" ht="12">
      <c r="A199" s="13"/>
      <c r="B199" s="234"/>
      <c r="C199" s="235"/>
      <c r="D199" s="229" t="s">
        <v>154</v>
      </c>
      <c r="E199" s="236" t="s">
        <v>1</v>
      </c>
      <c r="F199" s="237" t="s">
        <v>404</v>
      </c>
      <c r="G199" s="235"/>
      <c r="H199" s="238">
        <v>9.746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154</v>
      </c>
      <c r="AU199" s="244" t="s">
        <v>88</v>
      </c>
      <c r="AV199" s="13" t="s">
        <v>88</v>
      </c>
      <c r="AW199" s="13" t="s">
        <v>34</v>
      </c>
      <c r="AX199" s="13" t="s">
        <v>86</v>
      </c>
      <c r="AY199" s="244" t="s">
        <v>143</v>
      </c>
    </row>
    <row r="200" spans="1:65" s="2" customFormat="1" ht="24.15" customHeight="1">
      <c r="A200" s="36"/>
      <c r="B200" s="37"/>
      <c r="C200" s="216" t="s">
        <v>278</v>
      </c>
      <c r="D200" s="216" t="s">
        <v>145</v>
      </c>
      <c r="E200" s="217" t="s">
        <v>405</v>
      </c>
      <c r="F200" s="218" t="s">
        <v>406</v>
      </c>
      <c r="G200" s="219" t="s">
        <v>213</v>
      </c>
      <c r="H200" s="220">
        <v>189.449</v>
      </c>
      <c r="I200" s="221"/>
      <c r="J200" s="222">
        <f>ROUND(I200*H200,2)</f>
        <v>0</v>
      </c>
      <c r="K200" s="218" t="s">
        <v>149</v>
      </c>
      <c r="L200" s="42"/>
      <c r="M200" s="223" t="s">
        <v>1</v>
      </c>
      <c r="N200" s="224" t="s">
        <v>43</v>
      </c>
      <c r="O200" s="89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150</v>
      </c>
      <c r="AT200" s="227" t="s">
        <v>145</v>
      </c>
      <c r="AU200" s="227" t="s">
        <v>88</v>
      </c>
      <c r="AY200" s="15" t="s">
        <v>143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5" t="s">
        <v>86</v>
      </c>
      <c r="BK200" s="228">
        <f>ROUND(I200*H200,2)</f>
        <v>0</v>
      </c>
      <c r="BL200" s="15" t="s">
        <v>150</v>
      </c>
      <c r="BM200" s="227" t="s">
        <v>407</v>
      </c>
    </row>
    <row r="201" spans="1:47" s="2" customFormat="1" ht="12">
      <c r="A201" s="36"/>
      <c r="B201" s="37"/>
      <c r="C201" s="38"/>
      <c r="D201" s="229" t="s">
        <v>152</v>
      </c>
      <c r="E201" s="38"/>
      <c r="F201" s="230" t="s">
        <v>408</v>
      </c>
      <c r="G201" s="38"/>
      <c r="H201" s="38"/>
      <c r="I201" s="231"/>
      <c r="J201" s="38"/>
      <c r="K201" s="38"/>
      <c r="L201" s="42"/>
      <c r="M201" s="232"/>
      <c r="N201" s="233"/>
      <c r="O201" s="89"/>
      <c r="P201" s="89"/>
      <c r="Q201" s="89"/>
      <c r="R201" s="89"/>
      <c r="S201" s="89"/>
      <c r="T201" s="90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5" t="s">
        <v>152</v>
      </c>
      <c r="AU201" s="15" t="s">
        <v>88</v>
      </c>
    </row>
    <row r="202" spans="1:51" s="13" customFormat="1" ht="12">
      <c r="A202" s="13"/>
      <c r="B202" s="234"/>
      <c r="C202" s="235"/>
      <c r="D202" s="229" t="s">
        <v>154</v>
      </c>
      <c r="E202" s="236" t="s">
        <v>1</v>
      </c>
      <c r="F202" s="237" t="s">
        <v>409</v>
      </c>
      <c r="G202" s="235"/>
      <c r="H202" s="238">
        <v>189.449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154</v>
      </c>
      <c r="AU202" s="244" t="s">
        <v>88</v>
      </c>
      <c r="AV202" s="13" t="s">
        <v>88</v>
      </c>
      <c r="AW202" s="13" t="s">
        <v>34</v>
      </c>
      <c r="AX202" s="13" t="s">
        <v>86</v>
      </c>
      <c r="AY202" s="244" t="s">
        <v>143</v>
      </c>
    </row>
    <row r="203" spans="1:65" s="2" customFormat="1" ht="24.15" customHeight="1">
      <c r="A203" s="36"/>
      <c r="B203" s="37"/>
      <c r="C203" s="216" t="s">
        <v>410</v>
      </c>
      <c r="D203" s="216" t="s">
        <v>145</v>
      </c>
      <c r="E203" s="217" t="s">
        <v>411</v>
      </c>
      <c r="F203" s="218" t="s">
        <v>412</v>
      </c>
      <c r="G203" s="219" t="s">
        <v>213</v>
      </c>
      <c r="H203" s="220">
        <v>9.746</v>
      </c>
      <c r="I203" s="221"/>
      <c r="J203" s="222">
        <f>ROUND(I203*H203,2)</f>
        <v>0</v>
      </c>
      <c r="K203" s="218" t="s">
        <v>149</v>
      </c>
      <c r="L203" s="42"/>
      <c r="M203" s="223" t="s">
        <v>1</v>
      </c>
      <c r="N203" s="224" t="s">
        <v>43</v>
      </c>
      <c r="O203" s="89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150</v>
      </c>
      <c r="AT203" s="227" t="s">
        <v>145</v>
      </c>
      <c r="AU203" s="227" t="s">
        <v>88</v>
      </c>
      <c r="AY203" s="15" t="s">
        <v>143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5" t="s">
        <v>86</v>
      </c>
      <c r="BK203" s="228">
        <f>ROUND(I203*H203,2)</f>
        <v>0</v>
      </c>
      <c r="BL203" s="15" t="s">
        <v>150</v>
      </c>
      <c r="BM203" s="227" t="s">
        <v>413</v>
      </c>
    </row>
    <row r="204" spans="1:47" s="2" customFormat="1" ht="12">
      <c r="A204" s="36"/>
      <c r="B204" s="37"/>
      <c r="C204" s="38"/>
      <c r="D204" s="229" t="s">
        <v>152</v>
      </c>
      <c r="E204" s="38"/>
      <c r="F204" s="230" t="s">
        <v>414</v>
      </c>
      <c r="G204" s="38"/>
      <c r="H204" s="38"/>
      <c r="I204" s="231"/>
      <c r="J204" s="38"/>
      <c r="K204" s="38"/>
      <c r="L204" s="42"/>
      <c r="M204" s="232"/>
      <c r="N204" s="233"/>
      <c r="O204" s="89"/>
      <c r="P204" s="89"/>
      <c r="Q204" s="89"/>
      <c r="R204" s="89"/>
      <c r="S204" s="89"/>
      <c r="T204" s="90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5" t="s">
        <v>152</v>
      </c>
      <c r="AU204" s="15" t="s">
        <v>88</v>
      </c>
    </row>
    <row r="205" spans="1:51" s="13" customFormat="1" ht="12">
      <c r="A205" s="13"/>
      <c r="B205" s="234"/>
      <c r="C205" s="235"/>
      <c r="D205" s="229" t="s">
        <v>154</v>
      </c>
      <c r="E205" s="236" t="s">
        <v>1</v>
      </c>
      <c r="F205" s="237" t="s">
        <v>404</v>
      </c>
      <c r="G205" s="235"/>
      <c r="H205" s="238">
        <v>9.746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154</v>
      </c>
      <c r="AU205" s="244" t="s">
        <v>88</v>
      </c>
      <c r="AV205" s="13" t="s">
        <v>88</v>
      </c>
      <c r="AW205" s="13" t="s">
        <v>34</v>
      </c>
      <c r="AX205" s="13" t="s">
        <v>86</v>
      </c>
      <c r="AY205" s="244" t="s">
        <v>143</v>
      </c>
    </row>
    <row r="206" spans="1:65" s="2" customFormat="1" ht="37.8" customHeight="1">
      <c r="A206" s="36"/>
      <c r="B206" s="37"/>
      <c r="C206" s="216" t="s">
        <v>415</v>
      </c>
      <c r="D206" s="216" t="s">
        <v>145</v>
      </c>
      <c r="E206" s="217" t="s">
        <v>416</v>
      </c>
      <c r="F206" s="218" t="s">
        <v>417</v>
      </c>
      <c r="G206" s="219" t="s">
        <v>213</v>
      </c>
      <c r="H206" s="220">
        <v>9.746</v>
      </c>
      <c r="I206" s="221"/>
      <c r="J206" s="222">
        <f>ROUND(I206*H206,2)</f>
        <v>0</v>
      </c>
      <c r="K206" s="218" t="s">
        <v>149</v>
      </c>
      <c r="L206" s="42"/>
      <c r="M206" s="223" t="s">
        <v>1</v>
      </c>
      <c r="N206" s="224" t="s">
        <v>43</v>
      </c>
      <c r="O206" s="89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7" t="s">
        <v>150</v>
      </c>
      <c r="AT206" s="227" t="s">
        <v>145</v>
      </c>
      <c r="AU206" s="227" t="s">
        <v>88</v>
      </c>
      <c r="AY206" s="15" t="s">
        <v>143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5" t="s">
        <v>86</v>
      </c>
      <c r="BK206" s="228">
        <f>ROUND(I206*H206,2)</f>
        <v>0</v>
      </c>
      <c r="BL206" s="15" t="s">
        <v>150</v>
      </c>
      <c r="BM206" s="227" t="s">
        <v>418</v>
      </c>
    </row>
    <row r="207" spans="1:47" s="2" customFormat="1" ht="12">
      <c r="A207" s="36"/>
      <c r="B207" s="37"/>
      <c r="C207" s="38"/>
      <c r="D207" s="229" t="s">
        <v>152</v>
      </c>
      <c r="E207" s="38"/>
      <c r="F207" s="230" t="s">
        <v>419</v>
      </c>
      <c r="G207" s="38"/>
      <c r="H207" s="38"/>
      <c r="I207" s="231"/>
      <c r="J207" s="38"/>
      <c r="K207" s="38"/>
      <c r="L207" s="42"/>
      <c r="M207" s="232"/>
      <c r="N207" s="233"/>
      <c r="O207" s="89"/>
      <c r="P207" s="89"/>
      <c r="Q207" s="89"/>
      <c r="R207" s="89"/>
      <c r="S207" s="89"/>
      <c r="T207" s="90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5" t="s">
        <v>152</v>
      </c>
      <c r="AU207" s="15" t="s">
        <v>88</v>
      </c>
    </row>
    <row r="208" spans="1:51" s="13" customFormat="1" ht="12">
      <c r="A208" s="13"/>
      <c r="B208" s="234"/>
      <c r="C208" s="235"/>
      <c r="D208" s="229" t="s">
        <v>154</v>
      </c>
      <c r="E208" s="236" t="s">
        <v>1</v>
      </c>
      <c r="F208" s="237" t="s">
        <v>404</v>
      </c>
      <c r="G208" s="235"/>
      <c r="H208" s="238">
        <v>9.746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154</v>
      </c>
      <c r="AU208" s="244" t="s">
        <v>88</v>
      </c>
      <c r="AV208" s="13" t="s">
        <v>88</v>
      </c>
      <c r="AW208" s="13" t="s">
        <v>34</v>
      </c>
      <c r="AX208" s="13" t="s">
        <v>86</v>
      </c>
      <c r="AY208" s="244" t="s">
        <v>143</v>
      </c>
    </row>
    <row r="209" spans="1:63" s="12" customFormat="1" ht="22.8" customHeight="1">
      <c r="A209" s="12"/>
      <c r="B209" s="200"/>
      <c r="C209" s="201"/>
      <c r="D209" s="202" t="s">
        <v>77</v>
      </c>
      <c r="E209" s="214" t="s">
        <v>276</v>
      </c>
      <c r="F209" s="214" t="s">
        <v>277</v>
      </c>
      <c r="G209" s="201"/>
      <c r="H209" s="201"/>
      <c r="I209" s="204"/>
      <c r="J209" s="215">
        <f>BK209</f>
        <v>0</v>
      </c>
      <c r="K209" s="201"/>
      <c r="L209" s="206"/>
      <c r="M209" s="207"/>
      <c r="N209" s="208"/>
      <c r="O209" s="208"/>
      <c r="P209" s="209">
        <f>SUM(P210:P211)</f>
        <v>0</v>
      </c>
      <c r="Q209" s="208"/>
      <c r="R209" s="209">
        <f>SUM(R210:R211)</f>
        <v>0</v>
      </c>
      <c r="S209" s="208"/>
      <c r="T209" s="210">
        <f>SUM(T210:T211)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1" t="s">
        <v>86</v>
      </c>
      <c r="AT209" s="212" t="s">
        <v>77</v>
      </c>
      <c r="AU209" s="212" t="s">
        <v>86</v>
      </c>
      <c r="AY209" s="211" t="s">
        <v>143</v>
      </c>
      <c r="BK209" s="213">
        <f>SUM(BK210:BK211)</f>
        <v>0</v>
      </c>
    </row>
    <row r="210" spans="1:65" s="2" customFormat="1" ht="24.15" customHeight="1">
      <c r="A210" s="36"/>
      <c r="B210" s="37"/>
      <c r="C210" s="216" t="s">
        <v>420</v>
      </c>
      <c r="D210" s="216" t="s">
        <v>145</v>
      </c>
      <c r="E210" s="217" t="s">
        <v>279</v>
      </c>
      <c r="F210" s="218" t="s">
        <v>280</v>
      </c>
      <c r="G210" s="219" t="s">
        <v>213</v>
      </c>
      <c r="H210" s="220">
        <v>20.52</v>
      </c>
      <c r="I210" s="221"/>
      <c r="J210" s="222">
        <f>ROUND(I210*H210,2)</f>
        <v>0</v>
      </c>
      <c r="K210" s="218" t="s">
        <v>149</v>
      </c>
      <c r="L210" s="42"/>
      <c r="M210" s="223" t="s">
        <v>1</v>
      </c>
      <c r="N210" s="224" t="s">
        <v>43</v>
      </c>
      <c r="O210" s="89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150</v>
      </c>
      <c r="AT210" s="227" t="s">
        <v>145</v>
      </c>
      <c r="AU210" s="227" t="s">
        <v>88</v>
      </c>
      <c r="AY210" s="15" t="s">
        <v>143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5" t="s">
        <v>86</v>
      </c>
      <c r="BK210" s="228">
        <f>ROUND(I210*H210,2)</f>
        <v>0</v>
      </c>
      <c r="BL210" s="15" t="s">
        <v>150</v>
      </c>
      <c r="BM210" s="227" t="s">
        <v>421</v>
      </c>
    </row>
    <row r="211" spans="1:47" s="2" customFormat="1" ht="12">
      <c r="A211" s="36"/>
      <c r="B211" s="37"/>
      <c r="C211" s="38"/>
      <c r="D211" s="229" t="s">
        <v>152</v>
      </c>
      <c r="E211" s="38"/>
      <c r="F211" s="230" t="s">
        <v>282</v>
      </c>
      <c r="G211" s="38"/>
      <c r="H211" s="38"/>
      <c r="I211" s="231"/>
      <c r="J211" s="38"/>
      <c r="K211" s="38"/>
      <c r="L211" s="42"/>
      <c r="M211" s="255"/>
      <c r="N211" s="256"/>
      <c r="O211" s="257"/>
      <c r="P211" s="257"/>
      <c r="Q211" s="257"/>
      <c r="R211" s="257"/>
      <c r="S211" s="257"/>
      <c r="T211" s="258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5" t="s">
        <v>152</v>
      </c>
      <c r="AU211" s="15" t="s">
        <v>88</v>
      </c>
    </row>
    <row r="212" spans="1:31" s="2" customFormat="1" ht="6.95" customHeight="1">
      <c r="A212" s="36"/>
      <c r="B212" s="64"/>
      <c r="C212" s="65"/>
      <c r="D212" s="65"/>
      <c r="E212" s="65"/>
      <c r="F212" s="65"/>
      <c r="G212" s="65"/>
      <c r="H212" s="65"/>
      <c r="I212" s="65"/>
      <c r="J212" s="65"/>
      <c r="K212" s="65"/>
      <c r="L212" s="42"/>
      <c r="M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</row>
  </sheetData>
  <sheetProtection password="CC35" sheet="1" objects="1" scenarios="1" formatColumns="0" formatRows="0" autoFilter="0"/>
  <autoFilter ref="C121:K21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101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422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24. 10. 2023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ROUND(J122,2)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ROUND((SUM(BE122:BE211)),2)</f>
        <v>0</v>
      </c>
      <c r="G33" s="36"/>
      <c r="H33" s="36"/>
      <c r="I33" s="153">
        <v>0.21</v>
      </c>
      <c r="J33" s="152">
        <f>ROUND(((SUM(BE122:BE211))*I33),2)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ROUND((SUM(BF122:BF211)),2)</f>
        <v>0</v>
      </c>
      <c r="G34" s="36"/>
      <c r="H34" s="36"/>
      <c r="I34" s="153">
        <v>0.15</v>
      </c>
      <c r="J34" s="152">
        <f>ROUND(((SUM(BF122:BF211))*I34),2)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ROUND((SUM(BG122:BG211)),2)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ROUND((SUM(BH122:BH211)),2)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ROUND((SUM(BI122:BI211)),2)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04 - NN - Na Cihelně 1327 - Český Brod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24. 10. 2023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J122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123</v>
      </c>
      <c r="E97" s="180"/>
      <c r="F97" s="180"/>
      <c r="G97" s="180"/>
      <c r="H97" s="180"/>
      <c r="I97" s="180"/>
      <c r="J97" s="181">
        <f>J123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124</v>
      </c>
      <c r="E98" s="186"/>
      <c r="F98" s="186"/>
      <c r="G98" s="186"/>
      <c r="H98" s="186"/>
      <c r="I98" s="186"/>
      <c r="J98" s="187">
        <f>J124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125</v>
      </c>
      <c r="E99" s="186"/>
      <c r="F99" s="186"/>
      <c r="G99" s="186"/>
      <c r="H99" s="186"/>
      <c r="I99" s="186"/>
      <c r="J99" s="187">
        <f>J165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126</v>
      </c>
      <c r="E100" s="186"/>
      <c r="F100" s="186"/>
      <c r="G100" s="186"/>
      <c r="H100" s="186"/>
      <c r="I100" s="186"/>
      <c r="J100" s="187">
        <f>J176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350</v>
      </c>
      <c r="E101" s="186"/>
      <c r="F101" s="186"/>
      <c r="G101" s="186"/>
      <c r="H101" s="186"/>
      <c r="I101" s="186"/>
      <c r="J101" s="187">
        <f>J196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127</v>
      </c>
      <c r="E102" s="186"/>
      <c r="F102" s="186"/>
      <c r="G102" s="186"/>
      <c r="H102" s="186"/>
      <c r="I102" s="186"/>
      <c r="J102" s="187">
        <f>J209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64"/>
      <c r="C104" s="65"/>
      <c r="D104" s="65"/>
      <c r="E104" s="65"/>
      <c r="F104" s="65"/>
      <c r="G104" s="65"/>
      <c r="H104" s="65"/>
      <c r="I104" s="65"/>
      <c r="J104" s="65"/>
      <c r="K104" s="65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1" t="s">
        <v>128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16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172" t="str">
        <f>E7</f>
        <v>Polopodzemní kontejnery - Český Brod</v>
      </c>
      <c r="F112" s="30"/>
      <c r="G112" s="30"/>
      <c r="H112" s="30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116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74" t="str">
        <f>E9</f>
        <v>SO 04 - NN - Na Cihelně 1327 - Český Brod</v>
      </c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20</v>
      </c>
      <c r="D116" s="38"/>
      <c r="E116" s="38"/>
      <c r="F116" s="25" t="str">
        <f>F12</f>
        <v>Český Brod</v>
      </c>
      <c r="G116" s="38"/>
      <c r="H116" s="38"/>
      <c r="I116" s="30" t="s">
        <v>22</v>
      </c>
      <c r="J116" s="77" t="str">
        <f>IF(J12="","",J12)</f>
        <v>24. 10. 2023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40.05" customHeight="1">
      <c r="A118" s="36"/>
      <c r="B118" s="37"/>
      <c r="C118" s="30" t="s">
        <v>24</v>
      </c>
      <c r="D118" s="38"/>
      <c r="E118" s="38"/>
      <c r="F118" s="25" t="str">
        <f>E15</f>
        <v xml:space="preserve">Město Český Brod, Náměstí Husovo 70, 282 01 Český </v>
      </c>
      <c r="G118" s="38"/>
      <c r="H118" s="38"/>
      <c r="I118" s="30" t="s">
        <v>31</v>
      </c>
      <c r="J118" s="34" t="str">
        <f>E21</f>
        <v>LNConsult s.r.o., U hřiště 250, 250 83 Škvorec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29</v>
      </c>
      <c r="D119" s="38"/>
      <c r="E119" s="38"/>
      <c r="F119" s="25" t="str">
        <f>IF(E18="","",E18)</f>
        <v>Vyplň údaj</v>
      </c>
      <c r="G119" s="38"/>
      <c r="H119" s="38"/>
      <c r="I119" s="30" t="s">
        <v>35</v>
      </c>
      <c r="J119" s="34" t="str">
        <f>E24</f>
        <v xml:space="preserve"> 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1" customFormat="1" ht="29.25" customHeight="1">
      <c r="A121" s="189"/>
      <c r="B121" s="190"/>
      <c r="C121" s="191" t="s">
        <v>129</v>
      </c>
      <c r="D121" s="192" t="s">
        <v>63</v>
      </c>
      <c r="E121" s="192" t="s">
        <v>59</v>
      </c>
      <c r="F121" s="192" t="s">
        <v>60</v>
      </c>
      <c r="G121" s="192" t="s">
        <v>130</v>
      </c>
      <c r="H121" s="192" t="s">
        <v>131</v>
      </c>
      <c r="I121" s="192" t="s">
        <v>132</v>
      </c>
      <c r="J121" s="192" t="s">
        <v>120</v>
      </c>
      <c r="K121" s="193" t="s">
        <v>133</v>
      </c>
      <c r="L121" s="194"/>
      <c r="M121" s="98" t="s">
        <v>1</v>
      </c>
      <c r="N121" s="99" t="s">
        <v>42</v>
      </c>
      <c r="O121" s="99" t="s">
        <v>134</v>
      </c>
      <c r="P121" s="99" t="s">
        <v>135</v>
      </c>
      <c r="Q121" s="99" t="s">
        <v>136</v>
      </c>
      <c r="R121" s="99" t="s">
        <v>137</v>
      </c>
      <c r="S121" s="99" t="s">
        <v>138</v>
      </c>
      <c r="T121" s="100" t="s">
        <v>139</v>
      </c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</row>
    <row r="122" spans="1:63" s="2" customFormat="1" ht="22.8" customHeight="1">
      <c r="A122" s="36"/>
      <c r="B122" s="37"/>
      <c r="C122" s="105" t="s">
        <v>140</v>
      </c>
      <c r="D122" s="38"/>
      <c r="E122" s="38"/>
      <c r="F122" s="38"/>
      <c r="G122" s="38"/>
      <c r="H122" s="38"/>
      <c r="I122" s="38"/>
      <c r="J122" s="195">
        <f>BK122</f>
        <v>0</v>
      </c>
      <c r="K122" s="38"/>
      <c r="L122" s="42"/>
      <c r="M122" s="101"/>
      <c r="N122" s="196"/>
      <c r="O122" s="102"/>
      <c r="P122" s="197">
        <f>P123</f>
        <v>0</v>
      </c>
      <c r="Q122" s="102"/>
      <c r="R122" s="197">
        <f>R123</f>
        <v>20.945956319999997</v>
      </c>
      <c r="S122" s="102"/>
      <c r="T122" s="198">
        <f>T123</f>
        <v>9.745750000000001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77</v>
      </c>
      <c r="AU122" s="15" t="s">
        <v>122</v>
      </c>
      <c r="BK122" s="199">
        <f>BK123</f>
        <v>0</v>
      </c>
    </row>
    <row r="123" spans="1:63" s="12" customFormat="1" ht="25.9" customHeight="1">
      <c r="A123" s="12"/>
      <c r="B123" s="200"/>
      <c r="C123" s="201"/>
      <c r="D123" s="202" t="s">
        <v>77</v>
      </c>
      <c r="E123" s="203" t="s">
        <v>141</v>
      </c>
      <c r="F123" s="203" t="s">
        <v>142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P124+P165+P176+P196+P209</f>
        <v>0</v>
      </c>
      <c r="Q123" s="208"/>
      <c r="R123" s="209">
        <f>R124+R165+R176+R196+R209</f>
        <v>20.945956319999997</v>
      </c>
      <c r="S123" s="208"/>
      <c r="T123" s="210">
        <f>T124+T165+T176+T196+T209</f>
        <v>9.745750000000001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77</v>
      </c>
      <c r="AU123" s="212" t="s">
        <v>78</v>
      </c>
      <c r="AY123" s="211" t="s">
        <v>143</v>
      </c>
      <c r="BK123" s="213">
        <f>BK124+BK165+BK176+BK196+BK209</f>
        <v>0</v>
      </c>
    </row>
    <row r="124" spans="1:63" s="12" customFormat="1" ht="22.8" customHeight="1">
      <c r="A124" s="12"/>
      <c r="B124" s="200"/>
      <c r="C124" s="201"/>
      <c r="D124" s="202" t="s">
        <v>77</v>
      </c>
      <c r="E124" s="214" t="s">
        <v>86</v>
      </c>
      <c r="F124" s="214" t="s">
        <v>144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SUM(P125:P164)</f>
        <v>0</v>
      </c>
      <c r="Q124" s="208"/>
      <c r="R124" s="209">
        <f>SUM(R125:R164)</f>
        <v>0.00042</v>
      </c>
      <c r="S124" s="208"/>
      <c r="T124" s="210">
        <f>SUM(T125:T164)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86</v>
      </c>
      <c r="AT124" s="212" t="s">
        <v>77</v>
      </c>
      <c r="AU124" s="212" t="s">
        <v>86</v>
      </c>
      <c r="AY124" s="211" t="s">
        <v>143</v>
      </c>
      <c r="BK124" s="213">
        <f>SUM(BK125:BK164)</f>
        <v>0</v>
      </c>
    </row>
    <row r="125" spans="1:65" s="2" customFormat="1" ht="24.15" customHeight="1">
      <c r="A125" s="36"/>
      <c r="B125" s="37"/>
      <c r="C125" s="216" t="s">
        <v>86</v>
      </c>
      <c r="D125" s="216" t="s">
        <v>145</v>
      </c>
      <c r="E125" s="217" t="s">
        <v>170</v>
      </c>
      <c r="F125" s="218" t="s">
        <v>171</v>
      </c>
      <c r="G125" s="219" t="s">
        <v>172</v>
      </c>
      <c r="H125" s="220">
        <v>21</v>
      </c>
      <c r="I125" s="221"/>
      <c r="J125" s="222">
        <f>ROUND(I125*H125,2)</f>
        <v>0</v>
      </c>
      <c r="K125" s="218" t="s">
        <v>149</v>
      </c>
      <c r="L125" s="42"/>
      <c r="M125" s="223" t="s">
        <v>1</v>
      </c>
      <c r="N125" s="224" t="s">
        <v>43</v>
      </c>
      <c r="O125" s="89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7" t="s">
        <v>150</v>
      </c>
      <c r="AT125" s="227" t="s">
        <v>145</v>
      </c>
      <c r="AU125" s="227" t="s">
        <v>88</v>
      </c>
      <c r="AY125" s="15" t="s">
        <v>143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5" t="s">
        <v>86</v>
      </c>
      <c r="BK125" s="228">
        <f>ROUND(I125*H125,2)</f>
        <v>0</v>
      </c>
      <c r="BL125" s="15" t="s">
        <v>150</v>
      </c>
      <c r="BM125" s="227" t="s">
        <v>351</v>
      </c>
    </row>
    <row r="126" spans="1:47" s="2" customFormat="1" ht="12">
      <c r="A126" s="36"/>
      <c r="B126" s="37"/>
      <c r="C126" s="38"/>
      <c r="D126" s="229" t="s">
        <v>152</v>
      </c>
      <c r="E126" s="38"/>
      <c r="F126" s="230" t="s">
        <v>174</v>
      </c>
      <c r="G126" s="38"/>
      <c r="H126" s="38"/>
      <c r="I126" s="231"/>
      <c r="J126" s="38"/>
      <c r="K126" s="38"/>
      <c r="L126" s="42"/>
      <c r="M126" s="232"/>
      <c r="N126" s="233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152</v>
      </c>
      <c r="AU126" s="15" t="s">
        <v>88</v>
      </c>
    </row>
    <row r="127" spans="1:51" s="13" customFormat="1" ht="12">
      <c r="A127" s="13"/>
      <c r="B127" s="234"/>
      <c r="C127" s="235"/>
      <c r="D127" s="229" t="s">
        <v>154</v>
      </c>
      <c r="E127" s="236" t="s">
        <v>1</v>
      </c>
      <c r="F127" s="237" t="s">
        <v>352</v>
      </c>
      <c r="G127" s="235"/>
      <c r="H127" s="238">
        <v>21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154</v>
      </c>
      <c r="AU127" s="244" t="s">
        <v>88</v>
      </c>
      <c r="AV127" s="13" t="s">
        <v>88</v>
      </c>
      <c r="AW127" s="13" t="s">
        <v>34</v>
      </c>
      <c r="AX127" s="13" t="s">
        <v>86</v>
      </c>
      <c r="AY127" s="244" t="s">
        <v>143</v>
      </c>
    </row>
    <row r="128" spans="1:65" s="2" customFormat="1" ht="24.15" customHeight="1">
      <c r="A128" s="36"/>
      <c r="B128" s="37"/>
      <c r="C128" s="216" t="s">
        <v>88</v>
      </c>
      <c r="D128" s="216" t="s">
        <v>145</v>
      </c>
      <c r="E128" s="217" t="s">
        <v>177</v>
      </c>
      <c r="F128" s="218" t="s">
        <v>178</v>
      </c>
      <c r="G128" s="219" t="s">
        <v>179</v>
      </c>
      <c r="H128" s="220">
        <v>1.5</v>
      </c>
      <c r="I128" s="221"/>
      <c r="J128" s="222">
        <f>ROUND(I128*H128,2)</f>
        <v>0</v>
      </c>
      <c r="K128" s="218" t="s">
        <v>149</v>
      </c>
      <c r="L128" s="42"/>
      <c r="M128" s="223" t="s">
        <v>1</v>
      </c>
      <c r="N128" s="224" t="s">
        <v>43</v>
      </c>
      <c r="O128" s="8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150</v>
      </c>
      <c r="AT128" s="227" t="s">
        <v>145</v>
      </c>
      <c r="AU128" s="227" t="s">
        <v>88</v>
      </c>
      <c r="AY128" s="15" t="s">
        <v>143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5" t="s">
        <v>86</v>
      </c>
      <c r="BK128" s="228">
        <f>ROUND(I128*H128,2)</f>
        <v>0</v>
      </c>
      <c r="BL128" s="15" t="s">
        <v>150</v>
      </c>
      <c r="BM128" s="227" t="s">
        <v>353</v>
      </c>
    </row>
    <row r="129" spans="1:47" s="2" customFormat="1" ht="12">
      <c r="A129" s="36"/>
      <c r="B129" s="37"/>
      <c r="C129" s="38"/>
      <c r="D129" s="229" t="s">
        <v>152</v>
      </c>
      <c r="E129" s="38"/>
      <c r="F129" s="230" t="s">
        <v>181</v>
      </c>
      <c r="G129" s="38"/>
      <c r="H129" s="38"/>
      <c r="I129" s="231"/>
      <c r="J129" s="38"/>
      <c r="K129" s="38"/>
      <c r="L129" s="42"/>
      <c r="M129" s="232"/>
      <c r="N129" s="233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152</v>
      </c>
      <c r="AU129" s="15" t="s">
        <v>88</v>
      </c>
    </row>
    <row r="130" spans="1:51" s="13" customFormat="1" ht="12">
      <c r="A130" s="13"/>
      <c r="B130" s="234"/>
      <c r="C130" s="235"/>
      <c r="D130" s="229" t="s">
        <v>154</v>
      </c>
      <c r="E130" s="236" t="s">
        <v>1</v>
      </c>
      <c r="F130" s="237" t="s">
        <v>354</v>
      </c>
      <c r="G130" s="235"/>
      <c r="H130" s="238">
        <v>1.5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154</v>
      </c>
      <c r="AU130" s="244" t="s">
        <v>88</v>
      </c>
      <c r="AV130" s="13" t="s">
        <v>88</v>
      </c>
      <c r="AW130" s="13" t="s">
        <v>34</v>
      </c>
      <c r="AX130" s="13" t="s">
        <v>86</v>
      </c>
      <c r="AY130" s="244" t="s">
        <v>143</v>
      </c>
    </row>
    <row r="131" spans="1:65" s="2" customFormat="1" ht="33" customHeight="1">
      <c r="A131" s="36"/>
      <c r="B131" s="37"/>
      <c r="C131" s="216" t="s">
        <v>160</v>
      </c>
      <c r="D131" s="216" t="s">
        <v>145</v>
      </c>
      <c r="E131" s="217" t="s">
        <v>184</v>
      </c>
      <c r="F131" s="218" t="s">
        <v>185</v>
      </c>
      <c r="G131" s="219" t="s">
        <v>179</v>
      </c>
      <c r="H131" s="220">
        <v>19.254</v>
      </c>
      <c r="I131" s="221"/>
      <c r="J131" s="222">
        <f>ROUND(I131*H131,2)</f>
        <v>0</v>
      </c>
      <c r="K131" s="218" t="s">
        <v>149</v>
      </c>
      <c r="L131" s="42"/>
      <c r="M131" s="223" t="s">
        <v>1</v>
      </c>
      <c r="N131" s="224" t="s">
        <v>43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150</v>
      </c>
      <c r="AT131" s="227" t="s">
        <v>145</v>
      </c>
      <c r="AU131" s="227" t="s">
        <v>88</v>
      </c>
      <c r="AY131" s="15" t="s">
        <v>143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5" t="s">
        <v>86</v>
      </c>
      <c r="BK131" s="228">
        <f>ROUND(I131*H131,2)</f>
        <v>0</v>
      </c>
      <c r="BL131" s="15" t="s">
        <v>150</v>
      </c>
      <c r="BM131" s="227" t="s">
        <v>355</v>
      </c>
    </row>
    <row r="132" spans="1:47" s="2" customFormat="1" ht="12">
      <c r="A132" s="36"/>
      <c r="B132" s="37"/>
      <c r="C132" s="38"/>
      <c r="D132" s="229" t="s">
        <v>152</v>
      </c>
      <c r="E132" s="38"/>
      <c r="F132" s="230" t="s">
        <v>187</v>
      </c>
      <c r="G132" s="38"/>
      <c r="H132" s="38"/>
      <c r="I132" s="231"/>
      <c r="J132" s="38"/>
      <c r="K132" s="38"/>
      <c r="L132" s="42"/>
      <c r="M132" s="232"/>
      <c r="N132" s="233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152</v>
      </c>
      <c r="AU132" s="15" t="s">
        <v>88</v>
      </c>
    </row>
    <row r="133" spans="1:51" s="13" customFormat="1" ht="12">
      <c r="A133" s="13"/>
      <c r="B133" s="234"/>
      <c r="C133" s="235"/>
      <c r="D133" s="229" t="s">
        <v>154</v>
      </c>
      <c r="E133" s="236" t="s">
        <v>1</v>
      </c>
      <c r="F133" s="237" t="s">
        <v>356</v>
      </c>
      <c r="G133" s="235"/>
      <c r="H133" s="238">
        <v>19.254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154</v>
      </c>
      <c r="AU133" s="244" t="s">
        <v>88</v>
      </c>
      <c r="AV133" s="13" t="s">
        <v>88</v>
      </c>
      <c r="AW133" s="13" t="s">
        <v>34</v>
      </c>
      <c r="AX133" s="13" t="s">
        <v>86</v>
      </c>
      <c r="AY133" s="244" t="s">
        <v>143</v>
      </c>
    </row>
    <row r="134" spans="1:65" s="2" customFormat="1" ht="37.8" customHeight="1">
      <c r="A134" s="36"/>
      <c r="B134" s="37"/>
      <c r="C134" s="216" t="s">
        <v>150</v>
      </c>
      <c r="D134" s="216" t="s">
        <v>145</v>
      </c>
      <c r="E134" s="217" t="s">
        <v>195</v>
      </c>
      <c r="F134" s="218" t="s">
        <v>196</v>
      </c>
      <c r="G134" s="219" t="s">
        <v>179</v>
      </c>
      <c r="H134" s="220">
        <v>19.254</v>
      </c>
      <c r="I134" s="221"/>
      <c r="J134" s="222">
        <f>ROUND(I134*H134,2)</f>
        <v>0</v>
      </c>
      <c r="K134" s="218" t="s">
        <v>149</v>
      </c>
      <c r="L134" s="42"/>
      <c r="M134" s="223" t="s">
        <v>1</v>
      </c>
      <c r="N134" s="224" t="s">
        <v>43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150</v>
      </c>
      <c r="AT134" s="227" t="s">
        <v>145</v>
      </c>
      <c r="AU134" s="227" t="s">
        <v>88</v>
      </c>
      <c r="AY134" s="15" t="s">
        <v>143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86</v>
      </c>
      <c r="BK134" s="228">
        <f>ROUND(I134*H134,2)</f>
        <v>0</v>
      </c>
      <c r="BL134" s="15" t="s">
        <v>150</v>
      </c>
      <c r="BM134" s="227" t="s">
        <v>357</v>
      </c>
    </row>
    <row r="135" spans="1:47" s="2" customFormat="1" ht="12">
      <c r="A135" s="36"/>
      <c r="B135" s="37"/>
      <c r="C135" s="38"/>
      <c r="D135" s="229" t="s">
        <v>152</v>
      </c>
      <c r="E135" s="38"/>
      <c r="F135" s="230" t="s">
        <v>198</v>
      </c>
      <c r="G135" s="38"/>
      <c r="H135" s="38"/>
      <c r="I135" s="231"/>
      <c r="J135" s="38"/>
      <c r="K135" s="38"/>
      <c r="L135" s="42"/>
      <c r="M135" s="232"/>
      <c r="N135" s="233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152</v>
      </c>
      <c r="AU135" s="15" t="s">
        <v>88</v>
      </c>
    </row>
    <row r="136" spans="1:51" s="13" customFormat="1" ht="12">
      <c r="A136" s="13"/>
      <c r="B136" s="234"/>
      <c r="C136" s="235"/>
      <c r="D136" s="229" t="s">
        <v>154</v>
      </c>
      <c r="E136" s="236" t="s">
        <v>1</v>
      </c>
      <c r="F136" s="237" t="s">
        <v>356</v>
      </c>
      <c r="G136" s="235"/>
      <c r="H136" s="238">
        <v>19.254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154</v>
      </c>
      <c r="AU136" s="244" t="s">
        <v>88</v>
      </c>
      <c r="AV136" s="13" t="s">
        <v>88</v>
      </c>
      <c r="AW136" s="13" t="s">
        <v>34</v>
      </c>
      <c r="AX136" s="13" t="s">
        <v>86</v>
      </c>
      <c r="AY136" s="244" t="s">
        <v>143</v>
      </c>
    </row>
    <row r="137" spans="1:65" s="2" customFormat="1" ht="37.8" customHeight="1">
      <c r="A137" s="36"/>
      <c r="B137" s="37"/>
      <c r="C137" s="216" t="s">
        <v>169</v>
      </c>
      <c r="D137" s="216" t="s">
        <v>145</v>
      </c>
      <c r="E137" s="217" t="s">
        <v>200</v>
      </c>
      <c r="F137" s="218" t="s">
        <v>201</v>
      </c>
      <c r="G137" s="219" t="s">
        <v>179</v>
      </c>
      <c r="H137" s="220">
        <v>192.544</v>
      </c>
      <c r="I137" s="221"/>
      <c r="J137" s="222">
        <f>ROUND(I137*H137,2)</f>
        <v>0</v>
      </c>
      <c r="K137" s="218" t="s">
        <v>149</v>
      </c>
      <c r="L137" s="42"/>
      <c r="M137" s="223" t="s">
        <v>1</v>
      </c>
      <c r="N137" s="224" t="s">
        <v>43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150</v>
      </c>
      <c r="AT137" s="227" t="s">
        <v>145</v>
      </c>
      <c r="AU137" s="227" t="s">
        <v>88</v>
      </c>
      <c r="AY137" s="15" t="s">
        <v>143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86</v>
      </c>
      <c r="BK137" s="228">
        <f>ROUND(I137*H137,2)</f>
        <v>0</v>
      </c>
      <c r="BL137" s="15" t="s">
        <v>150</v>
      </c>
      <c r="BM137" s="227" t="s">
        <v>358</v>
      </c>
    </row>
    <row r="138" spans="1:47" s="2" customFormat="1" ht="12">
      <c r="A138" s="36"/>
      <c r="B138" s="37"/>
      <c r="C138" s="38"/>
      <c r="D138" s="229" t="s">
        <v>152</v>
      </c>
      <c r="E138" s="38"/>
      <c r="F138" s="230" t="s">
        <v>203</v>
      </c>
      <c r="G138" s="38"/>
      <c r="H138" s="38"/>
      <c r="I138" s="231"/>
      <c r="J138" s="38"/>
      <c r="K138" s="38"/>
      <c r="L138" s="42"/>
      <c r="M138" s="232"/>
      <c r="N138" s="233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152</v>
      </c>
      <c r="AU138" s="15" t="s">
        <v>88</v>
      </c>
    </row>
    <row r="139" spans="1:51" s="13" customFormat="1" ht="12">
      <c r="A139" s="13"/>
      <c r="B139" s="234"/>
      <c r="C139" s="235"/>
      <c r="D139" s="229" t="s">
        <v>154</v>
      </c>
      <c r="E139" s="236" t="s">
        <v>1</v>
      </c>
      <c r="F139" s="237" t="s">
        <v>359</v>
      </c>
      <c r="G139" s="235"/>
      <c r="H139" s="238">
        <v>192.544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154</v>
      </c>
      <c r="AU139" s="244" t="s">
        <v>88</v>
      </c>
      <c r="AV139" s="13" t="s">
        <v>88</v>
      </c>
      <c r="AW139" s="13" t="s">
        <v>34</v>
      </c>
      <c r="AX139" s="13" t="s">
        <v>86</v>
      </c>
      <c r="AY139" s="244" t="s">
        <v>143</v>
      </c>
    </row>
    <row r="140" spans="1:65" s="2" customFormat="1" ht="24.15" customHeight="1">
      <c r="A140" s="36"/>
      <c r="B140" s="37"/>
      <c r="C140" s="216" t="s">
        <v>176</v>
      </c>
      <c r="D140" s="216" t="s">
        <v>145</v>
      </c>
      <c r="E140" s="217" t="s">
        <v>190</v>
      </c>
      <c r="F140" s="218" t="s">
        <v>191</v>
      </c>
      <c r="G140" s="219" t="s">
        <v>179</v>
      </c>
      <c r="H140" s="220">
        <v>19.254</v>
      </c>
      <c r="I140" s="221"/>
      <c r="J140" s="222">
        <f>ROUND(I140*H140,2)</f>
        <v>0</v>
      </c>
      <c r="K140" s="218" t="s">
        <v>149</v>
      </c>
      <c r="L140" s="42"/>
      <c r="M140" s="223" t="s">
        <v>1</v>
      </c>
      <c r="N140" s="224" t="s">
        <v>43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150</v>
      </c>
      <c r="AT140" s="227" t="s">
        <v>145</v>
      </c>
      <c r="AU140" s="227" t="s">
        <v>88</v>
      </c>
      <c r="AY140" s="15" t="s">
        <v>143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86</v>
      </c>
      <c r="BK140" s="228">
        <f>ROUND(I140*H140,2)</f>
        <v>0</v>
      </c>
      <c r="BL140" s="15" t="s">
        <v>150</v>
      </c>
      <c r="BM140" s="227" t="s">
        <v>360</v>
      </c>
    </row>
    <row r="141" spans="1:47" s="2" customFormat="1" ht="12">
      <c r="A141" s="36"/>
      <c r="B141" s="37"/>
      <c r="C141" s="38"/>
      <c r="D141" s="229" t="s">
        <v>152</v>
      </c>
      <c r="E141" s="38"/>
      <c r="F141" s="230" t="s">
        <v>193</v>
      </c>
      <c r="G141" s="38"/>
      <c r="H141" s="38"/>
      <c r="I141" s="231"/>
      <c r="J141" s="38"/>
      <c r="K141" s="38"/>
      <c r="L141" s="42"/>
      <c r="M141" s="232"/>
      <c r="N141" s="233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152</v>
      </c>
      <c r="AU141" s="15" t="s">
        <v>88</v>
      </c>
    </row>
    <row r="142" spans="1:51" s="13" customFormat="1" ht="12">
      <c r="A142" s="13"/>
      <c r="B142" s="234"/>
      <c r="C142" s="235"/>
      <c r="D142" s="229" t="s">
        <v>154</v>
      </c>
      <c r="E142" s="236" t="s">
        <v>1</v>
      </c>
      <c r="F142" s="237" t="s">
        <v>356</v>
      </c>
      <c r="G142" s="235"/>
      <c r="H142" s="238">
        <v>19.254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154</v>
      </c>
      <c r="AU142" s="244" t="s">
        <v>88</v>
      </c>
      <c r="AV142" s="13" t="s">
        <v>88</v>
      </c>
      <c r="AW142" s="13" t="s">
        <v>34</v>
      </c>
      <c r="AX142" s="13" t="s">
        <v>86</v>
      </c>
      <c r="AY142" s="244" t="s">
        <v>143</v>
      </c>
    </row>
    <row r="143" spans="1:65" s="2" customFormat="1" ht="24.15" customHeight="1">
      <c r="A143" s="36"/>
      <c r="B143" s="37"/>
      <c r="C143" s="216" t="s">
        <v>183</v>
      </c>
      <c r="D143" s="216" t="s">
        <v>145</v>
      </c>
      <c r="E143" s="217" t="s">
        <v>206</v>
      </c>
      <c r="F143" s="218" t="s">
        <v>207</v>
      </c>
      <c r="G143" s="219" t="s">
        <v>179</v>
      </c>
      <c r="H143" s="220">
        <v>19.254</v>
      </c>
      <c r="I143" s="221"/>
      <c r="J143" s="222">
        <f>ROUND(I143*H143,2)</f>
        <v>0</v>
      </c>
      <c r="K143" s="218" t="s">
        <v>149</v>
      </c>
      <c r="L143" s="42"/>
      <c r="M143" s="223" t="s">
        <v>1</v>
      </c>
      <c r="N143" s="224" t="s">
        <v>43</v>
      </c>
      <c r="O143" s="8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150</v>
      </c>
      <c r="AT143" s="227" t="s">
        <v>145</v>
      </c>
      <c r="AU143" s="227" t="s">
        <v>88</v>
      </c>
      <c r="AY143" s="15" t="s">
        <v>143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86</v>
      </c>
      <c r="BK143" s="228">
        <f>ROUND(I143*H143,2)</f>
        <v>0</v>
      </c>
      <c r="BL143" s="15" t="s">
        <v>150</v>
      </c>
      <c r="BM143" s="227" t="s">
        <v>361</v>
      </c>
    </row>
    <row r="144" spans="1:47" s="2" customFormat="1" ht="12">
      <c r="A144" s="36"/>
      <c r="B144" s="37"/>
      <c r="C144" s="38"/>
      <c r="D144" s="229" t="s">
        <v>152</v>
      </c>
      <c r="E144" s="38"/>
      <c r="F144" s="230" t="s">
        <v>209</v>
      </c>
      <c r="G144" s="38"/>
      <c r="H144" s="38"/>
      <c r="I144" s="231"/>
      <c r="J144" s="38"/>
      <c r="K144" s="38"/>
      <c r="L144" s="42"/>
      <c r="M144" s="232"/>
      <c r="N144" s="233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152</v>
      </c>
      <c r="AU144" s="15" t="s">
        <v>88</v>
      </c>
    </row>
    <row r="145" spans="1:51" s="13" customFormat="1" ht="12">
      <c r="A145" s="13"/>
      <c r="B145" s="234"/>
      <c r="C145" s="235"/>
      <c r="D145" s="229" t="s">
        <v>154</v>
      </c>
      <c r="E145" s="236" t="s">
        <v>1</v>
      </c>
      <c r="F145" s="237" t="s">
        <v>356</v>
      </c>
      <c r="G145" s="235"/>
      <c r="H145" s="238">
        <v>19.254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154</v>
      </c>
      <c r="AU145" s="244" t="s">
        <v>88</v>
      </c>
      <c r="AV145" s="13" t="s">
        <v>88</v>
      </c>
      <c r="AW145" s="13" t="s">
        <v>34</v>
      </c>
      <c r="AX145" s="13" t="s">
        <v>86</v>
      </c>
      <c r="AY145" s="244" t="s">
        <v>143</v>
      </c>
    </row>
    <row r="146" spans="1:65" s="2" customFormat="1" ht="24.15" customHeight="1">
      <c r="A146" s="36"/>
      <c r="B146" s="37"/>
      <c r="C146" s="216" t="s">
        <v>189</v>
      </c>
      <c r="D146" s="216" t="s">
        <v>145</v>
      </c>
      <c r="E146" s="217" t="s">
        <v>211</v>
      </c>
      <c r="F146" s="218" t="s">
        <v>212</v>
      </c>
      <c r="G146" s="219" t="s">
        <v>213</v>
      </c>
      <c r="H146" s="220">
        <v>34.658</v>
      </c>
      <c r="I146" s="221"/>
      <c r="J146" s="222">
        <f>ROUND(I146*H146,2)</f>
        <v>0</v>
      </c>
      <c r="K146" s="218" t="s">
        <v>149</v>
      </c>
      <c r="L146" s="42"/>
      <c r="M146" s="223" t="s">
        <v>1</v>
      </c>
      <c r="N146" s="224" t="s">
        <v>43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150</v>
      </c>
      <c r="AT146" s="227" t="s">
        <v>145</v>
      </c>
      <c r="AU146" s="227" t="s">
        <v>88</v>
      </c>
      <c r="AY146" s="15" t="s">
        <v>143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86</v>
      </c>
      <c r="BK146" s="228">
        <f>ROUND(I146*H146,2)</f>
        <v>0</v>
      </c>
      <c r="BL146" s="15" t="s">
        <v>150</v>
      </c>
      <c r="BM146" s="227" t="s">
        <v>362</v>
      </c>
    </row>
    <row r="147" spans="1:47" s="2" customFormat="1" ht="12">
      <c r="A147" s="36"/>
      <c r="B147" s="37"/>
      <c r="C147" s="38"/>
      <c r="D147" s="229" t="s">
        <v>152</v>
      </c>
      <c r="E147" s="38"/>
      <c r="F147" s="230" t="s">
        <v>215</v>
      </c>
      <c r="G147" s="38"/>
      <c r="H147" s="38"/>
      <c r="I147" s="231"/>
      <c r="J147" s="38"/>
      <c r="K147" s="38"/>
      <c r="L147" s="42"/>
      <c r="M147" s="232"/>
      <c r="N147" s="233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152</v>
      </c>
      <c r="AU147" s="15" t="s">
        <v>88</v>
      </c>
    </row>
    <row r="148" spans="1:51" s="13" customFormat="1" ht="12">
      <c r="A148" s="13"/>
      <c r="B148" s="234"/>
      <c r="C148" s="235"/>
      <c r="D148" s="229" t="s">
        <v>154</v>
      </c>
      <c r="E148" s="236" t="s">
        <v>1</v>
      </c>
      <c r="F148" s="237" t="s">
        <v>363</v>
      </c>
      <c r="G148" s="235"/>
      <c r="H148" s="238">
        <v>34.658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154</v>
      </c>
      <c r="AU148" s="244" t="s">
        <v>88</v>
      </c>
      <c r="AV148" s="13" t="s">
        <v>88</v>
      </c>
      <c r="AW148" s="13" t="s">
        <v>34</v>
      </c>
      <c r="AX148" s="13" t="s">
        <v>86</v>
      </c>
      <c r="AY148" s="244" t="s">
        <v>143</v>
      </c>
    </row>
    <row r="149" spans="1:65" s="2" customFormat="1" ht="24.15" customHeight="1">
      <c r="A149" s="36"/>
      <c r="B149" s="37"/>
      <c r="C149" s="216" t="s">
        <v>194</v>
      </c>
      <c r="D149" s="216" t="s">
        <v>145</v>
      </c>
      <c r="E149" s="217" t="s">
        <v>218</v>
      </c>
      <c r="F149" s="218" t="s">
        <v>219</v>
      </c>
      <c r="G149" s="219" t="s">
        <v>172</v>
      </c>
      <c r="H149" s="220">
        <v>21</v>
      </c>
      <c r="I149" s="221"/>
      <c r="J149" s="222">
        <f>ROUND(I149*H149,2)</f>
        <v>0</v>
      </c>
      <c r="K149" s="218" t="s">
        <v>149</v>
      </c>
      <c r="L149" s="42"/>
      <c r="M149" s="223" t="s">
        <v>1</v>
      </c>
      <c r="N149" s="224" t="s">
        <v>43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150</v>
      </c>
      <c r="AT149" s="227" t="s">
        <v>145</v>
      </c>
      <c r="AU149" s="227" t="s">
        <v>88</v>
      </c>
      <c r="AY149" s="15" t="s">
        <v>143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86</v>
      </c>
      <c r="BK149" s="228">
        <f>ROUND(I149*H149,2)</f>
        <v>0</v>
      </c>
      <c r="BL149" s="15" t="s">
        <v>150</v>
      </c>
      <c r="BM149" s="227" t="s">
        <v>364</v>
      </c>
    </row>
    <row r="150" spans="1:47" s="2" customFormat="1" ht="12">
      <c r="A150" s="36"/>
      <c r="B150" s="37"/>
      <c r="C150" s="38"/>
      <c r="D150" s="229" t="s">
        <v>152</v>
      </c>
      <c r="E150" s="38"/>
      <c r="F150" s="230" t="s">
        <v>221</v>
      </c>
      <c r="G150" s="38"/>
      <c r="H150" s="38"/>
      <c r="I150" s="231"/>
      <c r="J150" s="38"/>
      <c r="K150" s="38"/>
      <c r="L150" s="42"/>
      <c r="M150" s="232"/>
      <c r="N150" s="233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152</v>
      </c>
      <c r="AU150" s="15" t="s">
        <v>88</v>
      </c>
    </row>
    <row r="151" spans="1:51" s="13" customFormat="1" ht="12">
      <c r="A151" s="13"/>
      <c r="B151" s="234"/>
      <c r="C151" s="235"/>
      <c r="D151" s="229" t="s">
        <v>154</v>
      </c>
      <c r="E151" s="236" t="s">
        <v>1</v>
      </c>
      <c r="F151" s="237" t="s">
        <v>352</v>
      </c>
      <c r="G151" s="235"/>
      <c r="H151" s="238">
        <v>21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154</v>
      </c>
      <c r="AU151" s="244" t="s">
        <v>88</v>
      </c>
      <c r="AV151" s="13" t="s">
        <v>88</v>
      </c>
      <c r="AW151" s="13" t="s">
        <v>34</v>
      </c>
      <c r="AX151" s="13" t="s">
        <v>86</v>
      </c>
      <c r="AY151" s="244" t="s">
        <v>143</v>
      </c>
    </row>
    <row r="152" spans="1:65" s="2" customFormat="1" ht="24.15" customHeight="1">
      <c r="A152" s="36"/>
      <c r="B152" s="37"/>
      <c r="C152" s="216" t="s">
        <v>199</v>
      </c>
      <c r="D152" s="216" t="s">
        <v>145</v>
      </c>
      <c r="E152" s="217" t="s">
        <v>224</v>
      </c>
      <c r="F152" s="218" t="s">
        <v>225</v>
      </c>
      <c r="G152" s="219" t="s">
        <v>172</v>
      </c>
      <c r="H152" s="220">
        <v>21</v>
      </c>
      <c r="I152" s="221"/>
      <c r="J152" s="222">
        <f>ROUND(I152*H152,2)</f>
        <v>0</v>
      </c>
      <c r="K152" s="218" t="s">
        <v>149</v>
      </c>
      <c r="L152" s="42"/>
      <c r="M152" s="223" t="s">
        <v>1</v>
      </c>
      <c r="N152" s="224" t="s">
        <v>43</v>
      </c>
      <c r="O152" s="89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150</v>
      </c>
      <c r="AT152" s="227" t="s">
        <v>145</v>
      </c>
      <c r="AU152" s="227" t="s">
        <v>88</v>
      </c>
      <c r="AY152" s="15" t="s">
        <v>143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5" t="s">
        <v>86</v>
      </c>
      <c r="BK152" s="228">
        <f>ROUND(I152*H152,2)</f>
        <v>0</v>
      </c>
      <c r="BL152" s="15" t="s">
        <v>150</v>
      </c>
      <c r="BM152" s="227" t="s">
        <v>366</v>
      </c>
    </row>
    <row r="153" spans="1:47" s="2" customFormat="1" ht="12">
      <c r="A153" s="36"/>
      <c r="B153" s="37"/>
      <c r="C153" s="38"/>
      <c r="D153" s="229" t="s">
        <v>152</v>
      </c>
      <c r="E153" s="38"/>
      <c r="F153" s="230" t="s">
        <v>227</v>
      </c>
      <c r="G153" s="38"/>
      <c r="H153" s="38"/>
      <c r="I153" s="231"/>
      <c r="J153" s="38"/>
      <c r="K153" s="38"/>
      <c r="L153" s="42"/>
      <c r="M153" s="232"/>
      <c r="N153" s="233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152</v>
      </c>
      <c r="AU153" s="15" t="s">
        <v>88</v>
      </c>
    </row>
    <row r="154" spans="1:51" s="13" customFormat="1" ht="12">
      <c r="A154" s="13"/>
      <c r="B154" s="234"/>
      <c r="C154" s="235"/>
      <c r="D154" s="229" t="s">
        <v>154</v>
      </c>
      <c r="E154" s="236" t="s">
        <v>1</v>
      </c>
      <c r="F154" s="237" t="s">
        <v>367</v>
      </c>
      <c r="G154" s="235"/>
      <c r="H154" s="238">
        <v>21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154</v>
      </c>
      <c r="AU154" s="244" t="s">
        <v>88</v>
      </c>
      <c r="AV154" s="13" t="s">
        <v>88</v>
      </c>
      <c r="AW154" s="13" t="s">
        <v>34</v>
      </c>
      <c r="AX154" s="13" t="s">
        <v>86</v>
      </c>
      <c r="AY154" s="244" t="s">
        <v>143</v>
      </c>
    </row>
    <row r="155" spans="1:65" s="2" customFormat="1" ht="16.5" customHeight="1">
      <c r="A155" s="36"/>
      <c r="B155" s="37"/>
      <c r="C155" s="245" t="s">
        <v>205</v>
      </c>
      <c r="D155" s="245" t="s">
        <v>228</v>
      </c>
      <c r="E155" s="246" t="s">
        <v>229</v>
      </c>
      <c r="F155" s="247" t="s">
        <v>230</v>
      </c>
      <c r="G155" s="248" t="s">
        <v>231</v>
      </c>
      <c r="H155" s="249">
        <v>0.42</v>
      </c>
      <c r="I155" s="250"/>
      <c r="J155" s="251">
        <f>ROUND(I155*H155,2)</f>
        <v>0</v>
      </c>
      <c r="K155" s="247" t="s">
        <v>149</v>
      </c>
      <c r="L155" s="252"/>
      <c r="M155" s="253" t="s">
        <v>1</v>
      </c>
      <c r="N155" s="254" t="s">
        <v>43</v>
      </c>
      <c r="O155" s="89"/>
      <c r="P155" s="225">
        <f>O155*H155</f>
        <v>0</v>
      </c>
      <c r="Q155" s="225">
        <v>0.001</v>
      </c>
      <c r="R155" s="225">
        <f>Q155*H155</f>
        <v>0.00042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189</v>
      </c>
      <c r="AT155" s="227" t="s">
        <v>228</v>
      </c>
      <c r="AU155" s="227" t="s">
        <v>88</v>
      </c>
      <c r="AY155" s="15" t="s">
        <v>143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86</v>
      </c>
      <c r="BK155" s="228">
        <f>ROUND(I155*H155,2)</f>
        <v>0</v>
      </c>
      <c r="BL155" s="15" t="s">
        <v>150</v>
      </c>
      <c r="BM155" s="227" t="s">
        <v>368</v>
      </c>
    </row>
    <row r="156" spans="1:47" s="2" customFormat="1" ht="12">
      <c r="A156" s="36"/>
      <c r="B156" s="37"/>
      <c r="C156" s="38"/>
      <c r="D156" s="229" t="s">
        <v>152</v>
      </c>
      <c r="E156" s="38"/>
      <c r="F156" s="230" t="s">
        <v>230</v>
      </c>
      <c r="G156" s="38"/>
      <c r="H156" s="38"/>
      <c r="I156" s="231"/>
      <c r="J156" s="38"/>
      <c r="K156" s="38"/>
      <c r="L156" s="42"/>
      <c r="M156" s="232"/>
      <c r="N156" s="233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152</v>
      </c>
      <c r="AU156" s="15" t="s">
        <v>88</v>
      </c>
    </row>
    <row r="157" spans="1:51" s="13" customFormat="1" ht="12">
      <c r="A157" s="13"/>
      <c r="B157" s="234"/>
      <c r="C157" s="235"/>
      <c r="D157" s="229" t="s">
        <v>154</v>
      </c>
      <c r="E157" s="236" t="s">
        <v>1</v>
      </c>
      <c r="F157" s="237" t="s">
        <v>367</v>
      </c>
      <c r="G157" s="235"/>
      <c r="H157" s="238">
        <v>21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154</v>
      </c>
      <c r="AU157" s="244" t="s">
        <v>88</v>
      </c>
      <c r="AV157" s="13" t="s">
        <v>88</v>
      </c>
      <c r="AW157" s="13" t="s">
        <v>34</v>
      </c>
      <c r="AX157" s="13" t="s">
        <v>86</v>
      </c>
      <c r="AY157" s="244" t="s">
        <v>143</v>
      </c>
    </row>
    <row r="158" spans="1:51" s="13" customFormat="1" ht="12">
      <c r="A158" s="13"/>
      <c r="B158" s="234"/>
      <c r="C158" s="235"/>
      <c r="D158" s="229" t="s">
        <v>154</v>
      </c>
      <c r="E158" s="235"/>
      <c r="F158" s="237" t="s">
        <v>423</v>
      </c>
      <c r="G158" s="235"/>
      <c r="H158" s="238">
        <v>0.42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154</v>
      </c>
      <c r="AU158" s="244" t="s">
        <v>88</v>
      </c>
      <c r="AV158" s="13" t="s">
        <v>88</v>
      </c>
      <c r="AW158" s="13" t="s">
        <v>4</v>
      </c>
      <c r="AX158" s="13" t="s">
        <v>86</v>
      </c>
      <c r="AY158" s="244" t="s">
        <v>143</v>
      </c>
    </row>
    <row r="159" spans="1:65" s="2" customFormat="1" ht="16.5" customHeight="1">
      <c r="A159" s="36"/>
      <c r="B159" s="37"/>
      <c r="C159" s="216" t="s">
        <v>210</v>
      </c>
      <c r="D159" s="216" t="s">
        <v>145</v>
      </c>
      <c r="E159" s="217" t="s">
        <v>235</v>
      </c>
      <c r="F159" s="218" t="s">
        <v>236</v>
      </c>
      <c r="G159" s="219" t="s">
        <v>148</v>
      </c>
      <c r="H159" s="220">
        <v>4</v>
      </c>
      <c r="I159" s="221"/>
      <c r="J159" s="222">
        <f>ROUND(I159*H159,2)</f>
        <v>0</v>
      </c>
      <c r="K159" s="218" t="s">
        <v>1</v>
      </c>
      <c r="L159" s="42"/>
      <c r="M159" s="223" t="s">
        <v>1</v>
      </c>
      <c r="N159" s="224" t="s">
        <v>43</v>
      </c>
      <c r="O159" s="8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150</v>
      </c>
      <c r="AT159" s="227" t="s">
        <v>145</v>
      </c>
      <c r="AU159" s="227" t="s">
        <v>88</v>
      </c>
      <c r="AY159" s="15" t="s">
        <v>143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86</v>
      </c>
      <c r="BK159" s="228">
        <f>ROUND(I159*H159,2)</f>
        <v>0</v>
      </c>
      <c r="BL159" s="15" t="s">
        <v>150</v>
      </c>
      <c r="BM159" s="227" t="s">
        <v>371</v>
      </c>
    </row>
    <row r="160" spans="1:47" s="2" customFormat="1" ht="12">
      <c r="A160" s="36"/>
      <c r="B160" s="37"/>
      <c r="C160" s="38"/>
      <c r="D160" s="229" t="s">
        <v>152</v>
      </c>
      <c r="E160" s="38"/>
      <c r="F160" s="230" t="s">
        <v>168</v>
      </c>
      <c r="G160" s="38"/>
      <c r="H160" s="38"/>
      <c r="I160" s="231"/>
      <c r="J160" s="38"/>
      <c r="K160" s="38"/>
      <c r="L160" s="42"/>
      <c r="M160" s="232"/>
      <c r="N160" s="233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152</v>
      </c>
      <c r="AU160" s="15" t="s">
        <v>88</v>
      </c>
    </row>
    <row r="161" spans="1:51" s="13" customFormat="1" ht="12">
      <c r="A161" s="13"/>
      <c r="B161" s="234"/>
      <c r="C161" s="235"/>
      <c r="D161" s="229" t="s">
        <v>154</v>
      </c>
      <c r="E161" s="236" t="s">
        <v>1</v>
      </c>
      <c r="F161" s="237" t="s">
        <v>372</v>
      </c>
      <c r="G161" s="235"/>
      <c r="H161" s="238">
        <v>4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154</v>
      </c>
      <c r="AU161" s="244" t="s">
        <v>88</v>
      </c>
      <c r="AV161" s="13" t="s">
        <v>88</v>
      </c>
      <c r="AW161" s="13" t="s">
        <v>34</v>
      </c>
      <c r="AX161" s="13" t="s">
        <v>86</v>
      </c>
      <c r="AY161" s="244" t="s">
        <v>143</v>
      </c>
    </row>
    <row r="162" spans="1:65" s="2" customFormat="1" ht="49.05" customHeight="1">
      <c r="A162" s="36"/>
      <c r="B162" s="37"/>
      <c r="C162" s="216" t="s">
        <v>217</v>
      </c>
      <c r="D162" s="216" t="s">
        <v>145</v>
      </c>
      <c r="E162" s="217" t="s">
        <v>239</v>
      </c>
      <c r="F162" s="218" t="s">
        <v>348</v>
      </c>
      <c r="G162" s="219" t="s">
        <v>148</v>
      </c>
      <c r="H162" s="220">
        <v>4</v>
      </c>
      <c r="I162" s="221"/>
      <c r="J162" s="222">
        <f>ROUND(I162*H162,2)</f>
        <v>0</v>
      </c>
      <c r="K162" s="218" t="s">
        <v>1</v>
      </c>
      <c r="L162" s="42"/>
      <c r="M162" s="223" t="s">
        <v>1</v>
      </c>
      <c r="N162" s="224" t="s">
        <v>43</v>
      </c>
      <c r="O162" s="8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150</v>
      </c>
      <c r="AT162" s="227" t="s">
        <v>145</v>
      </c>
      <c r="AU162" s="227" t="s">
        <v>88</v>
      </c>
      <c r="AY162" s="15" t="s">
        <v>143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86</v>
      </c>
      <c r="BK162" s="228">
        <f>ROUND(I162*H162,2)</f>
        <v>0</v>
      </c>
      <c r="BL162" s="15" t="s">
        <v>150</v>
      </c>
      <c r="BM162" s="227" t="s">
        <v>373</v>
      </c>
    </row>
    <row r="163" spans="1:47" s="2" customFormat="1" ht="12">
      <c r="A163" s="36"/>
      <c r="B163" s="37"/>
      <c r="C163" s="38"/>
      <c r="D163" s="229" t="s">
        <v>152</v>
      </c>
      <c r="E163" s="38"/>
      <c r="F163" s="230" t="s">
        <v>348</v>
      </c>
      <c r="G163" s="38"/>
      <c r="H163" s="38"/>
      <c r="I163" s="231"/>
      <c r="J163" s="38"/>
      <c r="K163" s="38"/>
      <c r="L163" s="42"/>
      <c r="M163" s="232"/>
      <c r="N163" s="233"/>
      <c r="O163" s="89"/>
      <c r="P163" s="89"/>
      <c r="Q163" s="89"/>
      <c r="R163" s="89"/>
      <c r="S163" s="89"/>
      <c r="T163" s="9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152</v>
      </c>
      <c r="AU163" s="15" t="s">
        <v>88</v>
      </c>
    </row>
    <row r="164" spans="1:51" s="13" customFormat="1" ht="12">
      <c r="A164" s="13"/>
      <c r="B164" s="234"/>
      <c r="C164" s="235"/>
      <c r="D164" s="229" t="s">
        <v>154</v>
      </c>
      <c r="E164" s="236" t="s">
        <v>1</v>
      </c>
      <c r="F164" s="237" t="s">
        <v>372</v>
      </c>
      <c r="G164" s="235"/>
      <c r="H164" s="238">
        <v>4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154</v>
      </c>
      <c r="AU164" s="244" t="s">
        <v>88</v>
      </c>
      <c r="AV164" s="13" t="s">
        <v>88</v>
      </c>
      <c r="AW164" s="13" t="s">
        <v>34</v>
      </c>
      <c r="AX164" s="13" t="s">
        <v>86</v>
      </c>
      <c r="AY164" s="244" t="s">
        <v>143</v>
      </c>
    </row>
    <row r="165" spans="1:63" s="12" customFormat="1" ht="22.8" customHeight="1">
      <c r="A165" s="12"/>
      <c r="B165" s="200"/>
      <c r="C165" s="201"/>
      <c r="D165" s="202" t="s">
        <v>77</v>
      </c>
      <c r="E165" s="214" t="s">
        <v>169</v>
      </c>
      <c r="F165" s="214" t="s">
        <v>242</v>
      </c>
      <c r="G165" s="201"/>
      <c r="H165" s="201"/>
      <c r="I165" s="204"/>
      <c r="J165" s="215">
        <f>BK165</f>
        <v>0</v>
      </c>
      <c r="K165" s="201"/>
      <c r="L165" s="206"/>
      <c r="M165" s="207"/>
      <c r="N165" s="208"/>
      <c r="O165" s="208"/>
      <c r="P165" s="209">
        <f>SUM(P166:P175)</f>
        <v>0</v>
      </c>
      <c r="Q165" s="208"/>
      <c r="R165" s="209">
        <f>SUM(R166:R175)</f>
        <v>9.009904319999999</v>
      </c>
      <c r="S165" s="208"/>
      <c r="T165" s="210">
        <f>SUM(T166:T175)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1" t="s">
        <v>86</v>
      </c>
      <c r="AT165" s="212" t="s">
        <v>77</v>
      </c>
      <c r="AU165" s="212" t="s">
        <v>86</v>
      </c>
      <c r="AY165" s="211" t="s">
        <v>143</v>
      </c>
      <c r="BK165" s="213">
        <f>SUM(BK166:BK175)</f>
        <v>0</v>
      </c>
    </row>
    <row r="166" spans="1:65" s="2" customFormat="1" ht="21.75" customHeight="1">
      <c r="A166" s="36"/>
      <c r="B166" s="37"/>
      <c r="C166" s="216" t="s">
        <v>223</v>
      </c>
      <c r="D166" s="216" t="s">
        <v>145</v>
      </c>
      <c r="E166" s="217" t="s">
        <v>244</v>
      </c>
      <c r="F166" s="218" t="s">
        <v>245</v>
      </c>
      <c r="G166" s="219" t="s">
        <v>172</v>
      </c>
      <c r="H166" s="220">
        <v>9.856</v>
      </c>
      <c r="I166" s="221"/>
      <c r="J166" s="222">
        <f>ROUND(I166*H166,2)</f>
        <v>0</v>
      </c>
      <c r="K166" s="218" t="s">
        <v>149</v>
      </c>
      <c r="L166" s="42"/>
      <c r="M166" s="223" t="s">
        <v>1</v>
      </c>
      <c r="N166" s="224" t="s">
        <v>43</v>
      </c>
      <c r="O166" s="89"/>
      <c r="P166" s="225">
        <f>O166*H166</f>
        <v>0</v>
      </c>
      <c r="Q166" s="225">
        <v>0.69</v>
      </c>
      <c r="R166" s="225">
        <f>Q166*H166</f>
        <v>6.80064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150</v>
      </c>
      <c r="AT166" s="227" t="s">
        <v>145</v>
      </c>
      <c r="AU166" s="227" t="s">
        <v>88</v>
      </c>
      <c r="AY166" s="15" t="s">
        <v>143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86</v>
      </c>
      <c r="BK166" s="228">
        <f>ROUND(I166*H166,2)</f>
        <v>0</v>
      </c>
      <c r="BL166" s="15" t="s">
        <v>150</v>
      </c>
      <c r="BM166" s="227" t="s">
        <v>374</v>
      </c>
    </row>
    <row r="167" spans="1:47" s="2" customFormat="1" ht="12">
      <c r="A167" s="36"/>
      <c r="B167" s="37"/>
      <c r="C167" s="38"/>
      <c r="D167" s="229" t="s">
        <v>152</v>
      </c>
      <c r="E167" s="38"/>
      <c r="F167" s="230" t="s">
        <v>247</v>
      </c>
      <c r="G167" s="38"/>
      <c r="H167" s="38"/>
      <c r="I167" s="231"/>
      <c r="J167" s="38"/>
      <c r="K167" s="38"/>
      <c r="L167" s="42"/>
      <c r="M167" s="232"/>
      <c r="N167" s="233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152</v>
      </c>
      <c r="AU167" s="15" t="s">
        <v>88</v>
      </c>
    </row>
    <row r="168" spans="1:51" s="13" customFormat="1" ht="12">
      <c r="A168" s="13"/>
      <c r="B168" s="234"/>
      <c r="C168" s="235"/>
      <c r="D168" s="229" t="s">
        <v>154</v>
      </c>
      <c r="E168" s="236" t="s">
        <v>1</v>
      </c>
      <c r="F168" s="237" t="s">
        <v>375</v>
      </c>
      <c r="G168" s="235"/>
      <c r="H168" s="238">
        <v>9.856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154</v>
      </c>
      <c r="AU168" s="244" t="s">
        <v>88</v>
      </c>
      <c r="AV168" s="13" t="s">
        <v>88</v>
      </c>
      <c r="AW168" s="13" t="s">
        <v>34</v>
      </c>
      <c r="AX168" s="13" t="s">
        <v>86</v>
      </c>
      <c r="AY168" s="244" t="s">
        <v>143</v>
      </c>
    </row>
    <row r="169" spans="1:65" s="2" customFormat="1" ht="24.15" customHeight="1">
      <c r="A169" s="36"/>
      <c r="B169" s="37"/>
      <c r="C169" s="216" t="s">
        <v>8</v>
      </c>
      <c r="D169" s="216" t="s">
        <v>145</v>
      </c>
      <c r="E169" s="217" t="s">
        <v>250</v>
      </c>
      <c r="F169" s="218" t="s">
        <v>251</v>
      </c>
      <c r="G169" s="219" t="s">
        <v>172</v>
      </c>
      <c r="H169" s="220">
        <v>9.856</v>
      </c>
      <c r="I169" s="221"/>
      <c r="J169" s="222">
        <f>ROUND(I169*H169,2)</f>
        <v>0</v>
      </c>
      <c r="K169" s="218" t="s">
        <v>149</v>
      </c>
      <c r="L169" s="42"/>
      <c r="M169" s="223" t="s">
        <v>1</v>
      </c>
      <c r="N169" s="224" t="s">
        <v>43</v>
      </c>
      <c r="O169" s="89"/>
      <c r="P169" s="225">
        <f>O169*H169</f>
        <v>0</v>
      </c>
      <c r="Q169" s="225">
        <v>0.08922</v>
      </c>
      <c r="R169" s="225">
        <f>Q169*H169</f>
        <v>0.87935232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150</v>
      </c>
      <c r="AT169" s="227" t="s">
        <v>145</v>
      </c>
      <c r="AU169" s="227" t="s">
        <v>88</v>
      </c>
      <c r="AY169" s="15" t="s">
        <v>143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86</v>
      </c>
      <c r="BK169" s="228">
        <f>ROUND(I169*H169,2)</f>
        <v>0</v>
      </c>
      <c r="BL169" s="15" t="s">
        <v>150</v>
      </c>
      <c r="BM169" s="227" t="s">
        <v>376</v>
      </c>
    </row>
    <row r="170" spans="1:47" s="2" customFormat="1" ht="12">
      <c r="A170" s="36"/>
      <c r="B170" s="37"/>
      <c r="C170" s="38"/>
      <c r="D170" s="229" t="s">
        <v>152</v>
      </c>
      <c r="E170" s="38"/>
      <c r="F170" s="230" t="s">
        <v>253</v>
      </c>
      <c r="G170" s="38"/>
      <c r="H170" s="38"/>
      <c r="I170" s="231"/>
      <c r="J170" s="38"/>
      <c r="K170" s="38"/>
      <c r="L170" s="42"/>
      <c r="M170" s="232"/>
      <c r="N170" s="233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152</v>
      </c>
      <c r="AU170" s="15" t="s">
        <v>88</v>
      </c>
    </row>
    <row r="171" spans="1:51" s="13" customFormat="1" ht="12">
      <c r="A171" s="13"/>
      <c r="B171" s="234"/>
      <c r="C171" s="235"/>
      <c r="D171" s="229" t="s">
        <v>154</v>
      </c>
      <c r="E171" s="236" t="s">
        <v>1</v>
      </c>
      <c r="F171" s="237" t="s">
        <v>375</v>
      </c>
      <c r="G171" s="235"/>
      <c r="H171" s="238">
        <v>9.856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154</v>
      </c>
      <c r="AU171" s="244" t="s">
        <v>88</v>
      </c>
      <c r="AV171" s="13" t="s">
        <v>88</v>
      </c>
      <c r="AW171" s="13" t="s">
        <v>34</v>
      </c>
      <c r="AX171" s="13" t="s">
        <v>86</v>
      </c>
      <c r="AY171" s="244" t="s">
        <v>143</v>
      </c>
    </row>
    <row r="172" spans="1:65" s="2" customFormat="1" ht="21.75" customHeight="1">
      <c r="A172" s="36"/>
      <c r="B172" s="37"/>
      <c r="C172" s="245" t="s">
        <v>234</v>
      </c>
      <c r="D172" s="245" t="s">
        <v>228</v>
      </c>
      <c r="E172" s="246" t="s">
        <v>254</v>
      </c>
      <c r="F172" s="247" t="s">
        <v>255</v>
      </c>
      <c r="G172" s="248" t="s">
        <v>172</v>
      </c>
      <c r="H172" s="249">
        <v>10.152</v>
      </c>
      <c r="I172" s="250"/>
      <c r="J172" s="251">
        <f>ROUND(I172*H172,2)</f>
        <v>0</v>
      </c>
      <c r="K172" s="247" t="s">
        <v>149</v>
      </c>
      <c r="L172" s="252"/>
      <c r="M172" s="253" t="s">
        <v>1</v>
      </c>
      <c r="N172" s="254" t="s">
        <v>43</v>
      </c>
      <c r="O172" s="89"/>
      <c r="P172" s="225">
        <f>O172*H172</f>
        <v>0</v>
      </c>
      <c r="Q172" s="225">
        <v>0.131</v>
      </c>
      <c r="R172" s="225">
        <f>Q172*H172</f>
        <v>1.329912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189</v>
      </c>
      <c r="AT172" s="227" t="s">
        <v>228</v>
      </c>
      <c r="AU172" s="227" t="s">
        <v>88</v>
      </c>
      <c r="AY172" s="15" t="s">
        <v>143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86</v>
      </c>
      <c r="BK172" s="228">
        <f>ROUND(I172*H172,2)</f>
        <v>0</v>
      </c>
      <c r="BL172" s="15" t="s">
        <v>150</v>
      </c>
      <c r="BM172" s="227" t="s">
        <v>377</v>
      </c>
    </row>
    <row r="173" spans="1:47" s="2" customFormat="1" ht="12">
      <c r="A173" s="36"/>
      <c r="B173" s="37"/>
      <c r="C173" s="38"/>
      <c r="D173" s="229" t="s">
        <v>152</v>
      </c>
      <c r="E173" s="38"/>
      <c r="F173" s="230" t="s">
        <v>255</v>
      </c>
      <c r="G173" s="38"/>
      <c r="H173" s="38"/>
      <c r="I173" s="231"/>
      <c r="J173" s="38"/>
      <c r="K173" s="38"/>
      <c r="L173" s="42"/>
      <c r="M173" s="232"/>
      <c r="N173" s="233"/>
      <c r="O173" s="89"/>
      <c r="P173" s="89"/>
      <c r="Q173" s="89"/>
      <c r="R173" s="89"/>
      <c r="S173" s="89"/>
      <c r="T173" s="90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152</v>
      </c>
      <c r="AU173" s="15" t="s">
        <v>88</v>
      </c>
    </row>
    <row r="174" spans="1:51" s="13" customFormat="1" ht="12">
      <c r="A174" s="13"/>
      <c r="B174" s="234"/>
      <c r="C174" s="235"/>
      <c r="D174" s="229" t="s">
        <v>154</v>
      </c>
      <c r="E174" s="236" t="s">
        <v>1</v>
      </c>
      <c r="F174" s="237" t="s">
        <v>375</v>
      </c>
      <c r="G174" s="235"/>
      <c r="H174" s="238">
        <v>9.856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154</v>
      </c>
      <c r="AU174" s="244" t="s">
        <v>88</v>
      </c>
      <c r="AV174" s="13" t="s">
        <v>88</v>
      </c>
      <c r="AW174" s="13" t="s">
        <v>34</v>
      </c>
      <c r="AX174" s="13" t="s">
        <v>86</v>
      </c>
      <c r="AY174" s="244" t="s">
        <v>143</v>
      </c>
    </row>
    <row r="175" spans="1:51" s="13" customFormat="1" ht="12">
      <c r="A175" s="13"/>
      <c r="B175" s="234"/>
      <c r="C175" s="235"/>
      <c r="D175" s="229" t="s">
        <v>154</v>
      </c>
      <c r="E175" s="235"/>
      <c r="F175" s="237" t="s">
        <v>378</v>
      </c>
      <c r="G175" s="235"/>
      <c r="H175" s="238">
        <v>10.152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154</v>
      </c>
      <c r="AU175" s="244" t="s">
        <v>88</v>
      </c>
      <c r="AV175" s="13" t="s">
        <v>88</v>
      </c>
      <c r="AW175" s="13" t="s">
        <v>4</v>
      </c>
      <c r="AX175" s="13" t="s">
        <v>86</v>
      </c>
      <c r="AY175" s="244" t="s">
        <v>143</v>
      </c>
    </row>
    <row r="176" spans="1:63" s="12" customFormat="1" ht="22.8" customHeight="1">
      <c r="A176" s="12"/>
      <c r="B176" s="200"/>
      <c r="C176" s="201"/>
      <c r="D176" s="202" t="s">
        <v>77</v>
      </c>
      <c r="E176" s="214" t="s">
        <v>194</v>
      </c>
      <c r="F176" s="214" t="s">
        <v>258</v>
      </c>
      <c r="G176" s="201"/>
      <c r="H176" s="201"/>
      <c r="I176" s="204"/>
      <c r="J176" s="215">
        <f>BK176</f>
        <v>0</v>
      </c>
      <c r="K176" s="201"/>
      <c r="L176" s="206"/>
      <c r="M176" s="207"/>
      <c r="N176" s="208"/>
      <c r="O176" s="208"/>
      <c r="P176" s="209">
        <f>SUM(P177:P195)</f>
        <v>0</v>
      </c>
      <c r="Q176" s="208"/>
      <c r="R176" s="209">
        <f>SUM(R177:R195)</f>
        <v>11.935631999999998</v>
      </c>
      <c r="S176" s="208"/>
      <c r="T176" s="210">
        <f>SUM(T177:T195)</f>
        <v>9.745750000000001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1" t="s">
        <v>86</v>
      </c>
      <c r="AT176" s="212" t="s">
        <v>77</v>
      </c>
      <c r="AU176" s="212" t="s">
        <v>86</v>
      </c>
      <c r="AY176" s="211" t="s">
        <v>143</v>
      </c>
      <c r="BK176" s="213">
        <f>SUM(BK177:BK195)</f>
        <v>0</v>
      </c>
    </row>
    <row r="177" spans="1:65" s="2" customFormat="1" ht="33" customHeight="1">
      <c r="A177" s="36"/>
      <c r="B177" s="37"/>
      <c r="C177" s="216" t="s">
        <v>238</v>
      </c>
      <c r="D177" s="216" t="s">
        <v>145</v>
      </c>
      <c r="E177" s="217" t="s">
        <v>259</v>
      </c>
      <c r="F177" s="218" t="s">
        <v>260</v>
      </c>
      <c r="G177" s="219" t="s">
        <v>261</v>
      </c>
      <c r="H177" s="220">
        <v>11.6</v>
      </c>
      <c r="I177" s="221"/>
      <c r="J177" s="222">
        <f>ROUND(I177*H177,2)</f>
        <v>0</v>
      </c>
      <c r="K177" s="218" t="s">
        <v>149</v>
      </c>
      <c r="L177" s="42"/>
      <c r="M177" s="223" t="s">
        <v>1</v>
      </c>
      <c r="N177" s="224" t="s">
        <v>43</v>
      </c>
      <c r="O177" s="89"/>
      <c r="P177" s="225">
        <f>O177*H177</f>
        <v>0</v>
      </c>
      <c r="Q177" s="225">
        <v>0.1295</v>
      </c>
      <c r="R177" s="225">
        <f>Q177*H177</f>
        <v>1.5022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150</v>
      </c>
      <c r="AT177" s="227" t="s">
        <v>145</v>
      </c>
      <c r="AU177" s="227" t="s">
        <v>88</v>
      </c>
      <c r="AY177" s="15" t="s">
        <v>143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86</v>
      </c>
      <c r="BK177" s="228">
        <f>ROUND(I177*H177,2)</f>
        <v>0</v>
      </c>
      <c r="BL177" s="15" t="s">
        <v>150</v>
      </c>
      <c r="BM177" s="227" t="s">
        <v>379</v>
      </c>
    </row>
    <row r="178" spans="1:47" s="2" customFormat="1" ht="12">
      <c r="A178" s="36"/>
      <c r="B178" s="37"/>
      <c r="C178" s="38"/>
      <c r="D178" s="229" t="s">
        <v>152</v>
      </c>
      <c r="E178" s="38"/>
      <c r="F178" s="230" t="s">
        <v>263</v>
      </c>
      <c r="G178" s="38"/>
      <c r="H178" s="38"/>
      <c r="I178" s="231"/>
      <c r="J178" s="38"/>
      <c r="K178" s="38"/>
      <c r="L178" s="42"/>
      <c r="M178" s="232"/>
      <c r="N178" s="233"/>
      <c r="O178" s="89"/>
      <c r="P178" s="89"/>
      <c r="Q178" s="89"/>
      <c r="R178" s="89"/>
      <c r="S178" s="89"/>
      <c r="T178" s="90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5" t="s">
        <v>152</v>
      </c>
      <c r="AU178" s="15" t="s">
        <v>88</v>
      </c>
    </row>
    <row r="179" spans="1:51" s="13" customFormat="1" ht="12">
      <c r="A179" s="13"/>
      <c r="B179" s="234"/>
      <c r="C179" s="235"/>
      <c r="D179" s="229" t="s">
        <v>154</v>
      </c>
      <c r="E179" s="236" t="s">
        <v>1</v>
      </c>
      <c r="F179" s="237" t="s">
        <v>380</v>
      </c>
      <c r="G179" s="235"/>
      <c r="H179" s="238">
        <v>11.6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154</v>
      </c>
      <c r="AU179" s="244" t="s">
        <v>88</v>
      </c>
      <c r="AV179" s="13" t="s">
        <v>88</v>
      </c>
      <c r="AW179" s="13" t="s">
        <v>34</v>
      </c>
      <c r="AX179" s="13" t="s">
        <v>86</v>
      </c>
      <c r="AY179" s="244" t="s">
        <v>143</v>
      </c>
    </row>
    <row r="180" spans="1:65" s="2" customFormat="1" ht="16.5" customHeight="1">
      <c r="A180" s="36"/>
      <c r="B180" s="37"/>
      <c r="C180" s="245" t="s">
        <v>243</v>
      </c>
      <c r="D180" s="245" t="s">
        <v>228</v>
      </c>
      <c r="E180" s="246" t="s">
        <v>266</v>
      </c>
      <c r="F180" s="247" t="s">
        <v>267</v>
      </c>
      <c r="G180" s="248" t="s">
        <v>261</v>
      </c>
      <c r="H180" s="249">
        <v>11.832</v>
      </c>
      <c r="I180" s="250"/>
      <c r="J180" s="251">
        <f>ROUND(I180*H180,2)</f>
        <v>0</v>
      </c>
      <c r="K180" s="247" t="s">
        <v>149</v>
      </c>
      <c r="L180" s="252"/>
      <c r="M180" s="253" t="s">
        <v>1</v>
      </c>
      <c r="N180" s="254" t="s">
        <v>43</v>
      </c>
      <c r="O180" s="89"/>
      <c r="P180" s="225">
        <f>O180*H180</f>
        <v>0</v>
      </c>
      <c r="Q180" s="225">
        <v>0.036</v>
      </c>
      <c r="R180" s="225">
        <f>Q180*H180</f>
        <v>0.425952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268</v>
      </c>
      <c r="AT180" s="227" t="s">
        <v>228</v>
      </c>
      <c r="AU180" s="227" t="s">
        <v>88</v>
      </c>
      <c r="AY180" s="15" t="s">
        <v>143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86</v>
      </c>
      <c r="BK180" s="228">
        <f>ROUND(I180*H180,2)</f>
        <v>0</v>
      </c>
      <c r="BL180" s="15" t="s">
        <v>268</v>
      </c>
      <c r="BM180" s="227" t="s">
        <v>381</v>
      </c>
    </row>
    <row r="181" spans="1:47" s="2" customFormat="1" ht="12">
      <c r="A181" s="36"/>
      <c r="B181" s="37"/>
      <c r="C181" s="38"/>
      <c r="D181" s="229" t="s">
        <v>152</v>
      </c>
      <c r="E181" s="38"/>
      <c r="F181" s="230" t="s">
        <v>267</v>
      </c>
      <c r="G181" s="38"/>
      <c r="H181" s="38"/>
      <c r="I181" s="231"/>
      <c r="J181" s="38"/>
      <c r="K181" s="38"/>
      <c r="L181" s="42"/>
      <c r="M181" s="232"/>
      <c r="N181" s="233"/>
      <c r="O181" s="89"/>
      <c r="P181" s="89"/>
      <c r="Q181" s="89"/>
      <c r="R181" s="89"/>
      <c r="S181" s="89"/>
      <c r="T181" s="90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152</v>
      </c>
      <c r="AU181" s="15" t="s">
        <v>88</v>
      </c>
    </row>
    <row r="182" spans="1:51" s="13" customFormat="1" ht="12">
      <c r="A182" s="13"/>
      <c r="B182" s="234"/>
      <c r="C182" s="235"/>
      <c r="D182" s="229" t="s">
        <v>154</v>
      </c>
      <c r="E182" s="236" t="s">
        <v>1</v>
      </c>
      <c r="F182" s="237" t="s">
        <v>424</v>
      </c>
      <c r="G182" s="235"/>
      <c r="H182" s="238">
        <v>11.6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154</v>
      </c>
      <c r="AU182" s="244" t="s">
        <v>88</v>
      </c>
      <c r="AV182" s="13" t="s">
        <v>88</v>
      </c>
      <c r="AW182" s="13" t="s">
        <v>34</v>
      </c>
      <c r="AX182" s="13" t="s">
        <v>86</v>
      </c>
      <c r="AY182" s="244" t="s">
        <v>143</v>
      </c>
    </row>
    <row r="183" spans="1:51" s="13" customFormat="1" ht="12">
      <c r="A183" s="13"/>
      <c r="B183" s="234"/>
      <c r="C183" s="235"/>
      <c r="D183" s="229" t="s">
        <v>154</v>
      </c>
      <c r="E183" s="235"/>
      <c r="F183" s="237" t="s">
        <v>382</v>
      </c>
      <c r="G183" s="235"/>
      <c r="H183" s="238">
        <v>11.832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154</v>
      </c>
      <c r="AU183" s="244" t="s">
        <v>88</v>
      </c>
      <c r="AV183" s="13" t="s">
        <v>88</v>
      </c>
      <c r="AW183" s="13" t="s">
        <v>4</v>
      </c>
      <c r="AX183" s="13" t="s">
        <v>86</v>
      </c>
      <c r="AY183" s="244" t="s">
        <v>143</v>
      </c>
    </row>
    <row r="184" spans="1:65" s="2" customFormat="1" ht="24.15" customHeight="1">
      <c r="A184" s="36"/>
      <c r="B184" s="37"/>
      <c r="C184" s="216" t="s">
        <v>249</v>
      </c>
      <c r="D184" s="216" t="s">
        <v>145</v>
      </c>
      <c r="E184" s="217" t="s">
        <v>272</v>
      </c>
      <c r="F184" s="218" t="s">
        <v>273</v>
      </c>
      <c r="G184" s="219" t="s">
        <v>179</v>
      </c>
      <c r="H184" s="220">
        <v>4</v>
      </c>
      <c r="I184" s="221"/>
      <c r="J184" s="222">
        <f>ROUND(I184*H184,2)</f>
        <v>0</v>
      </c>
      <c r="K184" s="218" t="s">
        <v>149</v>
      </c>
      <c r="L184" s="42"/>
      <c r="M184" s="223" t="s">
        <v>1</v>
      </c>
      <c r="N184" s="224" t="s">
        <v>43</v>
      </c>
      <c r="O184" s="89"/>
      <c r="P184" s="225">
        <f>O184*H184</f>
        <v>0</v>
      </c>
      <c r="Q184" s="225">
        <v>2.50187</v>
      </c>
      <c r="R184" s="225">
        <f>Q184*H184</f>
        <v>10.00748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150</v>
      </c>
      <c r="AT184" s="227" t="s">
        <v>145</v>
      </c>
      <c r="AU184" s="227" t="s">
        <v>88</v>
      </c>
      <c r="AY184" s="15" t="s">
        <v>143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86</v>
      </c>
      <c r="BK184" s="228">
        <f>ROUND(I184*H184,2)</f>
        <v>0</v>
      </c>
      <c r="BL184" s="15" t="s">
        <v>150</v>
      </c>
      <c r="BM184" s="227" t="s">
        <v>383</v>
      </c>
    </row>
    <row r="185" spans="1:47" s="2" customFormat="1" ht="12">
      <c r="A185" s="36"/>
      <c r="B185" s="37"/>
      <c r="C185" s="38"/>
      <c r="D185" s="229" t="s">
        <v>152</v>
      </c>
      <c r="E185" s="38"/>
      <c r="F185" s="230" t="s">
        <v>275</v>
      </c>
      <c r="G185" s="38"/>
      <c r="H185" s="38"/>
      <c r="I185" s="231"/>
      <c r="J185" s="38"/>
      <c r="K185" s="38"/>
      <c r="L185" s="42"/>
      <c r="M185" s="232"/>
      <c r="N185" s="233"/>
      <c r="O185" s="89"/>
      <c r="P185" s="89"/>
      <c r="Q185" s="89"/>
      <c r="R185" s="89"/>
      <c r="S185" s="89"/>
      <c r="T185" s="90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152</v>
      </c>
      <c r="AU185" s="15" t="s">
        <v>88</v>
      </c>
    </row>
    <row r="186" spans="1:51" s="13" customFormat="1" ht="12">
      <c r="A186" s="13"/>
      <c r="B186" s="234"/>
      <c r="C186" s="235"/>
      <c r="D186" s="229" t="s">
        <v>154</v>
      </c>
      <c r="E186" s="236" t="s">
        <v>1</v>
      </c>
      <c r="F186" s="237" t="s">
        <v>372</v>
      </c>
      <c r="G186" s="235"/>
      <c r="H186" s="238">
        <v>4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154</v>
      </c>
      <c r="AU186" s="244" t="s">
        <v>88</v>
      </c>
      <c r="AV186" s="13" t="s">
        <v>88</v>
      </c>
      <c r="AW186" s="13" t="s">
        <v>34</v>
      </c>
      <c r="AX186" s="13" t="s">
        <v>86</v>
      </c>
      <c r="AY186" s="244" t="s">
        <v>143</v>
      </c>
    </row>
    <row r="187" spans="1:65" s="2" customFormat="1" ht="24.15" customHeight="1">
      <c r="A187" s="36"/>
      <c r="B187" s="37"/>
      <c r="C187" s="216" t="s">
        <v>159</v>
      </c>
      <c r="D187" s="216" t="s">
        <v>145</v>
      </c>
      <c r="E187" s="217" t="s">
        <v>384</v>
      </c>
      <c r="F187" s="218" t="s">
        <v>385</v>
      </c>
      <c r="G187" s="219" t="s">
        <v>179</v>
      </c>
      <c r="H187" s="220">
        <v>3</v>
      </c>
      <c r="I187" s="221"/>
      <c r="J187" s="222">
        <f>ROUND(I187*H187,2)</f>
        <v>0</v>
      </c>
      <c r="K187" s="218" t="s">
        <v>149</v>
      </c>
      <c r="L187" s="42"/>
      <c r="M187" s="223" t="s">
        <v>1</v>
      </c>
      <c r="N187" s="224" t="s">
        <v>43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2.2</v>
      </c>
      <c r="T187" s="226">
        <f>S187*H187</f>
        <v>6.6000000000000005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150</v>
      </c>
      <c r="AT187" s="227" t="s">
        <v>145</v>
      </c>
      <c r="AU187" s="227" t="s">
        <v>88</v>
      </c>
      <c r="AY187" s="15" t="s">
        <v>143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150</v>
      </c>
      <c r="BM187" s="227" t="s">
        <v>386</v>
      </c>
    </row>
    <row r="188" spans="1:47" s="2" customFormat="1" ht="12">
      <c r="A188" s="36"/>
      <c r="B188" s="37"/>
      <c r="C188" s="38"/>
      <c r="D188" s="229" t="s">
        <v>152</v>
      </c>
      <c r="E188" s="38"/>
      <c r="F188" s="230" t="s">
        <v>387</v>
      </c>
      <c r="G188" s="38"/>
      <c r="H188" s="38"/>
      <c r="I188" s="231"/>
      <c r="J188" s="38"/>
      <c r="K188" s="38"/>
      <c r="L188" s="42"/>
      <c r="M188" s="232"/>
      <c r="N188" s="233"/>
      <c r="O188" s="89"/>
      <c r="P188" s="89"/>
      <c r="Q188" s="89"/>
      <c r="R188" s="89"/>
      <c r="S188" s="89"/>
      <c r="T188" s="90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152</v>
      </c>
      <c r="AU188" s="15" t="s">
        <v>88</v>
      </c>
    </row>
    <row r="189" spans="1:51" s="13" customFormat="1" ht="12">
      <c r="A189" s="13"/>
      <c r="B189" s="234"/>
      <c r="C189" s="235"/>
      <c r="D189" s="229" t="s">
        <v>154</v>
      </c>
      <c r="E189" s="236" t="s">
        <v>1</v>
      </c>
      <c r="F189" s="237" t="s">
        <v>334</v>
      </c>
      <c r="G189" s="235"/>
      <c r="H189" s="238">
        <v>3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154</v>
      </c>
      <c r="AU189" s="244" t="s">
        <v>88</v>
      </c>
      <c r="AV189" s="13" t="s">
        <v>88</v>
      </c>
      <c r="AW189" s="13" t="s">
        <v>34</v>
      </c>
      <c r="AX189" s="13" t="s">
        <v>86</v>
      </c>
      <c r="AY189" s="244" t="s">
        <v>143</v>
      </c>
    </row>
    <row r="190" spans="1:65" s="2" customFormat="1" ht="33" customHeight="1">
      <c r="A190" s="36"/>
      <c r="B190" s="37"/>
      <c r="C190" s="216" t="s">
        <v>7</v>
      </c>
      <c r="D190" s="216" t="s">
        <v>145</v>
      </c>
      <c r="E190" s="217" t="s">
        <v>388</v>
      </c>
      <c r="F190" s="218" t="s">
        <v>389</v>
      </c>
      <c r="G190" s="219" t="s">
        <v>213</v>
      </c>
      <c r="H190" s="220">
        <v>0.75</v>
      </c>
      <c r="I190" s="221"/>
      <c r="J190" s="222">
        <f>ROUND(I190*H190,2)</f>
        <v>0</v>
      </c>
      <c r="K190" s="218" t="s">
        <v>149</v>
      </c>
      <c r="L190" s="42"/>
      <c r="M190" s="223" t="s">
        <v>1</v>
      </c>
      <c r="N190" s="224" t="s">
        <v>43</v>
      </c>
      <c r="O190" s="89"/>
      <c r="P190" s="225">
        <f>O190*H190</f>
        <v>0</v>
      </c>
      <c r="Q190" s="225">
        <v>0</v>
      </c>
      <c r="R190" s="225">
        <f>Q190*H190</f>
        <v>0</v>
      </c>
      <c r="S190" s="225">
        <v>1.261</v>
      </c>
      <c r="T190" s="226">
        <f>S190*H190</f>
        <v>0.9457499999999999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150</v>
      </c>
      <c r="AT190" s="227" t="s">
        <v>145</v>
      </c>
      <c r="AU190" s="227" t="s">
        <v>88</v>
      </c>
      <c r="AY190" s="15" t="s">
        <v>143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5" t="s">
        <v>86</v>
      </c>
      <c r="BK190" s="228">
        <f>ROUND(I190*H190,2)</f>
        <v>0</v>
      </c>
      <c r="BL190" s="15" t="s">
        <v>150</v>
      </c>
      <c r="BM190" s="227" t="s">
        <v>390</v>
      </c>
    </row>
    <row r="191" spans="1:47" s="2" customFormat="1" ht="12">
      <c r="A191" s="36"/>
      <c r="B191" s="37"/>
      <c r="C191" s="38"/>
      <c r="D191" s="229" t="s">
        <v>152</v>
      </c>
      <c r="E191" s="38"/>
      <c r="F191" s="230" t="s">
        <v>391</v>
      </c>
      <c r="G191" s="38"/>
      <c r="H191" s="38"/>
      <c r="I191" s="231"/>
      <c r="J191" s="38"/>
      <c r="K191" s="38"/>
      <c r="L191" s="42"/>
      <c r="M191" s="232"/>
      <c r="N191" s="233"/>
      <c r="O191" s="89"/>
      <c r="P191" s="89"/>
      <c r="Q191" s="89"/>
      <c r="R191" s="89"/>
      <c r="S191" s="89"/>
      <c r="T191" s="90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5" t="s">
        <v>152</v>
      </c>
      <c r="AU191" s="15" t="s">
        <v>88</v>
      </c>
    </row>
    <row r="192" spans="1:51" s="13" customFormat="1" ht="12">
      <c r="A192" s="13"/>
      <c r="B192" s="234"/>
      <c r="C192" s="235"/>
      <c r="D192" s="229" t="s">
        <v>154</v>
      </c>
      <c r="E192" s="236" t="s">
        <v>1</v>
      </c>
      <c r="F192" s="237" t="s">
        <v>392</v>
      </c>
      <c r="G192" s="235"/>
      <c r="H192" s="238">
        <v>0.75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154</v>
      </c>
      <c r="AU192" s="244" t="s">
        <v>88</v>
      </c>
      <c r="AV192" s="13" t="s">
        <v>88</v>
      </c>
      <c r="AW192" s="13" t="s">
        <v>34</v>
      </c>
      <c r="AX192" s="13" t="s">
        <v>86</v>
      </c>
      <c r="AY192" s="244" t="s">
        <v>143</v>
      </c>
    </row>
    <row r="193" spans="1:65" s="2" customFormat="1" ht="37.8" customHeight="1">
      <c r="A193" s="36"/>
      <c r="B193" s="37"/>
      <c r="C193" s="216" t="s">
        <v>265</v>
      </c>
      <c r="D193" s="216" t="s">
        <v>145</v>
      </c>
      <c r="E193" s="217" t="s">
        <v>393</v>
      </c>
      <c r="F193" s="218" t="s">
        <v>394</v>
      </c>
      <c r="G193" s="219" t="s">
        <v>179</v>
      </c>
      <c r="H193" s="220">
        <v>1</v>
      </c>
      <c r="I193" s="221"/>
      <c r="J193" s="222">
        <f>ROUND(I193*H193,2)</f>
        <v>0</v>
      </c>
      <c r="K193" s="218" t="s">
        <v>149</v>
      </c>
      <c r="L193" s="42"/>
      <c r="M193" s="223" t="s">
        <v>1</v>
      </c>
      <c r="N193" s="224" t="s">
        <v>43</v>
      </c>
      <c r="O193" s="89"/>
      <c r="P193" s="225">
        <f>O193*H193</f>
        <v>0</v>
      </c>
      <c r="Q193" s="225">
        <v>0</v>
      </c>
      <c r="R193" s="225">
        <f>Q193*H193</f>
        <v>0</v>
      </c>
      <c r="S193" s="225">
        <v>2.2</v>
      </c>
      <c r="T193" s="226">
        <f>S193*H193</f>
        <v>2.2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150</v>
      </c>
      <c r="AT193" s="227" t="s">
        <v>145</v>
      </c>
      <c r="AU193" s="227" t="s">
        <v>88</v>
      </c>
      <c r="AY193" s="15" t="s">
        <v>143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5" t="s">
        <v>86</v>
      </c>
      <c r="BK193" s="228">
        <f>ROUND(I193*H193,2)</f>
        <v>0</v>
      </c>
      <c r="BL193" s="15" t="s">
        <v>150</v>
      </c>
      <c r="BM193" s="227" t="s">
        <v>395</v>
      </c>
    </row>
    <row r="194" spans="1:47" s="2" customFormat="1" ht="12">
      <c r="A194" s="36"/>
      <c r="B194" s="37"/>
      <c r="C194" s="38"/>
      <c r="D194" s="229" t="s">
        <v>152</v>
      </c>
      <c r="E194" s="38"/>
      <c r="F194" s="230" t="s">
        <v>396</v>
      </c>
      <c r="G194" s="38"/>
      <c r="H194" s="38"/>
      <c r="I194" s="231"/>
      <c r="J194" s="38"/>
      <c r="K194" s="38"/>
      <c r="L194" s="42"/>
      <c r="M194" s="232"/>
      <c r="N194" s="233"/>
      <c r="O194" s="89"/>
      <c r="P194" s="89"/>
      <c r="Q194" s="89"/>
      <c r="R194" s="89"/>
      <c r="S194" s="89"/>
      <c r="T194" s="90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5" t="s">
        <v>152</v>
      </c>
      <c r="AU194" s="15" t="s">
        <v>88</v>
      </c>
    </row>
    <row r="195" spans="1:51" s="13" customFormat="1" ht="12">
      <c r="A195" s="13"/>
      <c r="B195" s="234"/>
      <c r="C195" s="235"/>
      <c r="D195" s="229" t="s">
        <v>154</v>
      </c>
      <c r="E195" s="236" t="s">
        <v>1</v>
      </c>
      <c r="F195" s="237" t="s">
        <v>397</v>
      </c>
      <c r="G195" s="235"/>
      <c r="H195" s="238">
        <v>1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154</v>
      </c>
      <c r="AU195" s="244" t="s">
        <v>88</v>
      </c>
      <c r="AV195" s="13" t="s">
        <v>88</v>
      </c>
      <c r="AW195" s="13" t="s">
        <v>34</v>
      </c>
      <c r="AX195" s="13" t="s">
        <v>86</v>
      </c>
      <c r="AY195" s="244" t="s">
        <v>143</v>
      </c>
    </row>
    <row r="196" spans="1:63" s="12" customFormat="1" ht="22.8" customHeight="1">
      <c r="A196" s="12"/>
      <c r="B196" s="200"/>
      <c r="C196" s="201"/>
      <c r="D196" s="202" t="s">
        <v>77</v>
      </c>
      <c r="E196" s="214" t="s">
        <v>398</v>
      </c>
      <c r="F196" s="214" t="s">
        <v>399</v>
      </c>
      <c r="G196" s="201"/>
      <c r="H196" s="201"/>
      <c r="I196" s="204"/>
      <c r="J196" s="215">
        <f>BK196</f>
        <v>0</v>
      </c>
      <c r="K196" s="201"/>
      <c r="L196" s="206"/>
      <c r="M196" s="207"/>
      <c r="N196" s="208"/>
      <c r="O196" s="208"/>
      <c r="P196" s="209">
        <f>SUM(P197:P208)</f>
        <v>0</v>
      </c>
      <c r="Q196" s="208"/>
      <c r="R196" s="209">
        <f>SUM(R197:R208)</f>
        <v>0</v>
      </c>
      <c r="S196" s="208"/>
      <c r="T196" s="210">
        <f>SUM(T197:T208)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1" t="s">
        <v>86</v>
      </c>
      <c r="AT196" s="212" t="s">
        <v>77</v>
      </c>
      <c r="AU196" s="212" t="s">
        <v>86</v>
      </c>
      <c r="AY196" s="211" t="s">
        <v>143</v>
      </c>
      <c r="BK196" s="213">
        <f>SUM(BK197:BK208)</f>
        <v>0</v>
      </c>
    </row>
    <row r="197" spans="1:65" s="2" customFormat="1" ht="16.5" customHeight="1">
      <c r="A197" s="36"/>
      <c r="B197" s="37"/>
      <c r="C197" s="216" t="s">
        <v>271</v>
      </c>
      <c r="D197" s="216" t="s">
        <v>145</v>
      </c>
      <c r="E197" s="217" t="s">
        <v>400</v>
      </c>
      <c r="F197" s="218" t="s">
        <v>401</v>
      </c>
      <c r="G197" s="219" t="s">
        <v>213</v>
      </c>
      <c r="H197" s="220">
        <v>9.746</v>
      </c>
      <c r="I197" s="221"/>
      <c r="J197" s="222">
        <f>ROUND(I197*H197,2)</f>
        <v>0</v>
      </c>
      <c r="K197" s="218" t="s">
        <v>149</v>
      </c>
      <c r="L197" s="42"/>
      <c r="M197" s="223" t="s">
        <v>1</v>
      </c>
      <c r="N197" s="224" t="s">
        <v>43</v>
      </c>
      <c r="O197" s="89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150</v>
      </c>
      <c r="AT197" s="227" t="s">
        <v>145</v>
      </c>
      <c r="AU197" s="227" t="s">
        <v>88</v>
      </c>
      <c r="AY197" s="15" t="s">
        <v>143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5" t="s">
        <v>86</v>
      </c>
      <c r="BK197" s="228">
        <f>ROUND(I197*H197,2)</f>
        <v>0</v>
      </c>
      <c r="BL197" s="15" t="s">
        <v>150</v>
      </c>
      <c r="BM197" s="227" t="s">
        <v>402</v>
      </c>
    </row>
    <row r="198" spans="1:47" s="2" customFormat="1" ht="12">
      <c r="A198" s="36"/>
      <c r="B198" s="37"/>
      <c r="C198" s="38"/>
      <c r="D198" s="229" t="s">
        <v>152</v>
      </c>
      <c r="E198" s="38"/>
      <c r="F198" s="230" t="s">
        <v>403</v>
      </c>
      <c r="G198" s="38"/>
      <c r="H198" s="38"/>
      <c r="I198" s="231"/>
      <c r="J198" s="38"/>
      <c r="K198" s="38"/>
      <c r="L198" s="42"/>
      <c r="M198" s="232"/>
      <c r="N198" s="233"/>
      <c r="O198" s="89"/>
      <c r="P198" s="89"/>
      <c r="Q198" s="89"/>
      <c r="R198" s="89"/>
      <c r="S198" s="89"/>
      <c r="T198" s="90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5" t="s">
        <v>152</v>
      </c>
      <c r="AU198" s="15" t="s">
        <v>88</v>
      </c>
    </row>
    <row r="199" spans="1:51" s="13" customFormat="1" ht="12">
      <c r="A199" s="13"/>
      <c r="B199" s="234"/>
      <c r="C199" s="235"/>
      <c r="D199" s="229" t="s">
        <v>154</v>
      </c>
      <c r="E199" s="236" t="s">
        <v>1</v>
      </c>
      <c r="F199" s="237" t="s">
        <v>404</v>
      </c>
      <c r="G199" s="235"/>
      <c r="H199" s="238">
        <v>9.746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154</v>
      </c>
      <c r="AU199" s="244" t="s">
        <v>88</v>
      </c>
      <c r="AV199" s="13" t="s">
        <v>88</v>
      </c>
      <c r="AW199" s="13" t="s">
        <v>34</v>
      </c>
      <c r="AX199" s="13" t="s">
        <v>86</v>
      </c>
      <c r="AY199" s="244" t="s">
        <v>143</v>
      </c>
    </row>
    <row r="200" spans="1:65" s="2" customFormat="1" ht="24.15" customHeight="1">
      <c r="A200" s="36"/>
      <c r="B200" s="37"/>
      <c r="C200" s="216" t="s">
        <v>278</v>
      </c>
      <c r="D200" s="216" t="s">
        <v>145</v>
      </c>
      <c r="E200" s="217" t="s">
        <v>405</v>
      </c>
      <c r="F200" s="218" t="s">
        <v>406</v>
      </c>
      <c r="G200" s="219" t="s">
        <v>213</v>
      </c>
      <c r="H200" s="220">
        <v>185.174</v>
      </c>
      <c r="I200" s="221"/>
      <c r="J200" s="222">
        <f>ROUND(I200*H200,2)</f>
        <v>0</v>
      </c>
      <c r="K200" s="218" t="s">
        <v>149</v>
      </c>
      <c r="L200" s="42"/>
      <c r="M200" s="223" t="s">
        <v>1</v>
      </c>
      <c r="N200" s="224" t="s">
        <v>43</v>
      </c>
      <c r="O200" s="89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150</v>
      </c>
      <c r="AT200" s="227" t="s">
        <v>145</v>
      </c>
      <c r="AU200" s="227" t="s">
        <v>88</v>
      </c>
      <c r="AY200" s="15" t="s">
        <v>143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5" t="s">
        <v>86</v>
      </c>
      <c r="BK200" s="228">
        <f>ROUND(I200*H200,2)</f>
        <v>0</v>
      </c>
      <c r="BL200" s="15" t="s">
        <v>150</v>
      </c>
      <c r="BM200" s="227" t="s">
        <v>407</v>
      </c>
    </row>
    <row r="201" spans="1:47" s="2" customFormat="1" ht="12">
      <c r="A201" s="36"/>
      <c r="B201" s="37"/>
      <c r="C201" s="38"/>
      <c r="D201" s="229" t="s">
        <v>152</v>
      </c>
      <c r="E201" s="38"/>
      <c r="F201" s="230" t="s">
        <v>408</v>
      </c>
      <c r="G201" s="38"/>
      <c r="H201" s="38"/>
      <c r="I201" s="231"/>
      <c r="J201" s="38"/>
      <c r="K201" s="38"/>
      <c r="L201" s="42"/>
      <c r="M201" s="232"/>
      <c r="N201" s="233"/>
      <c r="O201" s="89"/>
      <c r="P201" s="89"/>
      <c r="Q201" s="89"/>
      <c r="R201" s="89"/>
      <c r="S201" s="89"/>
      <c r="T201" s="90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5" t="s">
        <v>152</v>
      </c>
      <c r="AU201" s="15" t="s">
        <v>88</v>
      </c>
    </row>
    <row r="202" spans="1:51" s="13" customFormat="1" ht="12">
      <c r="A202" s="13"/>
      <c r="B202" s="234"/>
      <c r="C202" s="235"/>
      <c r="D202" s="229" t="s">
        <v>154</v>
      </c>
      <c r="E202" s="236" t="s">
        <v>1</v>
      </c>
      <c r="F202" s="237" t="s">
        <v>425</v>
      </c>
      <c r="G202" s="235"/>
      <c r="H202" s="238">
        <v>185.174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154</v>
      </c>
      <c r="AU202" s="244" t="s">
        <v>88</v>
      </c>
      <c r="AV202" s="13" t="s">
        <v>88</v>
      </c>
      <c r="AW202" s="13" t="s">
        <v>34</v>
      </c>
      <c r="AX202" s="13" t="s">
        <v>86</v>
      </c>
      <c r="AY202" s="244" t="s">
        <v>143</v>
      </c>
    </row>
    <row r="203" spans="1:65" s="2" customFormat="1" ht="24.15" customHeight="1">
      <c r="A203" s="36"/>
      <c r="B203" s="37"/>
      <c r="C203" s="216" t="s">
        <v>410</v>
      </c>
      <c r="D203" s="216" t="s">
        <v>145</v>
      </c>
      <c r="E203" s="217" t="s">
        <v>411</v>
      </c>
      <c r="F203" s="218" t="s">
        <v>412</v>
      </c>
      <c r="G203" s="219" t="s">
        <v>213</v>
      </c>
      <c r="H203" s="220">
        <v>9.746</v>
      </c>
      <c r="I203" s="221"/>
      <c r="J203" s="222">
        <f>ROUND(I203*H203,2)</f>
        <v>0</v>
      </c>
      <c r="K203" s="218" t="s">
        <v>149</v>
      </c>
      <c r="L203" s="42"/>
      <c r="M203" s="223" t="s">
        <v>1</v>
      </c>
      <c r="N203" s="224" t="s">
        <v>43</v>
      </c>
      <c r="O203" s="89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150</v>
      </c>
      <c r="AT203" s="227" t="s">
        <v>145</v>
      </c>
      <c r="AU203" s="227" t="s">
        <v>88</v>
      </c>
      <c r="AY203" s="15" t="s">
        <v>143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5" t="s">
        <v>86</v>
      </c>
      <c r="BK203" s="228">
        <f>ROUND(I203*H203,2)</f>
        <v>0</v>
      </c>
      <c r="BL203" s="15" t="s">
        <v>150</v>
      </c>
      <c r="BM203" s="227" t="s">
        <v>413</v>
      </c>
    </row>
    <row r="204" spans="1:47" s="2" customFormat="1" ht="12">
      <c r="A204" s="36"/>
      <c r="B204" s="37"/>
      <c r="C204" s="38"/>
      <c r="D204" s="229" t="s">
        <v>152</v>
      </c>
      <c r="E204" s="38"/>
      <c r="F204" s="230" t="s">
        <v>414</v>
      </c>
      <c r="G204" s="38"/>
      <c r="H204" s="38"/>
      <c r="I204" s="231"/>
      <c r="J204" s="38"/>
      <c r="K204" s="38"/>
      <c r="L204" s="42"/>
      <c r="M204" s="232"/>
      <c r="N204" s="233"/>
      <c r="O204" s="89"/>
      <c r="P204" s="89"/>
      <c r="Q204" s="89"/>
      <c r="R204" s="89"/>
      <c r="S204" s="89"/>
      <c r="T204" s="90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5" t="s">
        <v>152</v>
      </c>
      <c r="AU204" s="15" t="s">
        <v>88</v>
      </c>
    </row>
    <row r="205" spans="1:51" s="13" customFormat="1" ht="12">
      <c r="A205" s="13"/>
      <c r="B205" s="234"/>
      <c r="C205" s="235"/>
      <c r="D205" s="229" t="s">
        <v>154</v>
      </c>
      <c r="E205" s="236" t="s">
        <v>1</v>
      </c>
      <c r="F205" s="237" t="s">
        <v>404</v>
      </c>
      <c r="G205" s="235"/>
      <c r="H205" s="238">
        <v>9.746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154</v>
      </c>
      <c r="AU205" s="244" t="s">
        <v>88</v>
      </c>
      <c r="AV205" s="13" t="s">
        <v>88</v>
      </c>
      <c r="AW205" s="13" t="s">
        <v>34</v>
      </c>
      <c r="AX205" s="13" t="s">
        <v>86</v>
      </c>
      <c r="AY205" s="244" t="s">
        <v>143</v>
      </c>
    </row>
    <row r="206" spans="1:65" s="2" customFormat="1" ht="37.8" customHeight="1">
      <c r="A206" s="36"/>
      <c r="B206" s="37"/>
      <c r="C206" s="216" t="s">
        <v>415</v>
      </c>
      <c r="D206" s="216" t="s">
        <v>145</v>
      </c>
      <c r="E206" s="217" t="s">
        <v>416</v>
      </c>
      <c r="F206" s="218" t="s">
        <v>417</v>
      </c>
      <c r="G206" s="219" t="s">
        <v>213</v>
      </c>
      <c r="H206" s="220">
        <v>9.746</v>
      </c>
      <c r="I206" s="221"/>
      <c r="J206" s="222">
        <f>ROUND(I206*H206,2)</f>
        <v>0</v>
      </c>
      <c r="K206" s="218" t="s">
        <v>149</v>
      </c>
      <c r="L206" s="42"/>
      <c r="M206" s="223" t="s">
        <v>1</v>
      </c>
      <c r="N206" s="224" t="s">
        <v>43</v>
      </c>
      <c r="O206" s="89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7" t="s">
        <v>150</v>
      </c>
      <c r="AT206" s="227" t="s">
        <v>145</v>
      </c>
      <c r="AU206" s="227" t="s">
        <v>88</v>
      </c>
      <c r="AY206" s="15" t="s">
        <v>143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5" t="s">
        <v>86</v>
      </c>
      <c r="BK206" s="228">
        <f>ROUND(I206*H206,2)</f>
        <v>0</v>
      </c>
      <c r="BL206" s="15" t="s">
        <v>150</v>
      </c>
      <c r="BM206" s="227" t="s">
        <v>418</v>
      </c>
    </row>
    <row r="207" spans="1:47" s="2" customFormat="1" ht="12">
      <c r="A207" s="36"/>
      <c r="B207" s="37"/>
      <c r="C207" s="38"/>
      <c r="D207" s="229" t="s">
        <v>152</v>
      </c>
      <c r="E207" s="38"/>
      <c r="F207" s="230" t="s">
        <v>419</v>
      </c>
      <c r="G207" s="38"/>
      <c r="H207" s="38"/>
      <c r="I207" s="231"/>
      <c r="J207" s="38"/>
      <c r="K207" s="38"/>
      <c r="L207" s="42"/>
      <c r="M207" s="232"/>
      <c r="N207" s="233"/>
      <c r="O207" s="89"/>
      <c r="P207" s="89"/>
      <c r="Q207" s="89"/>
      <c r="R207" s="89"/>
      <c r="S207" s="89"/>
      <c r="T207" s="90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5" t="s">
        <v>152</v>
      </c>
      <c r="AU207" s="15" t="s">
        <v>88</v>
      </c>
    </row>
    <row r="208" spans="1:51" s="13" customFormat="1" ht="12">
      <c r="A208" s="13"/>
      <c r="B208" s="234"/>
      <c r="C208" s="235"/>
      <c r="D208" s="229" t="s">
        <v>154</v>
      </c>
      <c r="E208" s="236" t="s">
        <v>1</v>
      </c>
      <c r="F208" s="237" t="s">
        <v>404</v>
      </c>
      <c r="G208" s="235"/>
      <c r="H208" s="238">
        <v>9.746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154</v>
      </c>
      <c r="AU208" s="244" t="s">
        <v>88</v>
      </c>
      <c r="AV208" s="13" t="s">
        <v>88</v>
      </c>
      <c r="AW208" s="13" t="s">
        <v>34</v>
      </c>
      <c r="AX208" s="13" t="s">
        <v>86</v>
      </c>
      <c r="AY208" s="244" t="s">
        <v>143</v>
      </c>
    </row>
    <row r="209" spans="1:63" s="12" customFormat="1" ht="22.8" customHeight="1">
      <c r="A209" s="12"/>
      <c r="B209" s="200"/>
      <c r="C209" s="201"/>
      <c r="D209" s="202" t="s">
        <v>77</v>
      </c>
      <c r="E209" s="214" t="s">
        <v>276</v>
      </c>
      <c r="F209" s="214" t="s">
        <v>277</v>
      </c>
      <c r="G209" s="201"/>
      <c r="H209" s="201"/>
      <c r="I209" s="204"/>
      <c r="J209" s="215">
        <f>BK209</f>
        <v>0</v>
      </c>
      <c r="K209" s="201"/>
      <c r="L209" s="206"/>
      <c r="M209" s="207"/>
      <c r="N209" s="208"/>
      <c r="O209" s="208"/>
      <c r="P209" s="209">
        <f>SUM(P210:P211)</f>
        <v>0</v>
      </c>
      <c r="Q209" s="208"/>
      <c r="R209" s="209">
        <f>SUM(R210:R211)</f>
        <v>0</v>
      </c>
      <c r="S209" s="208"/>
      <c r="T209" s="210">
        <f>SUM(T210:T211)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1" t="s">
        <v>86</v>
      </c>
      <c r="AT209" s="212" t="s">
        <v>77</v>
      </c>
      <c r="AU209" s="212" t="s">
        <v>86</v>
      </c>
      <c r="AY209" s="211" t="s">
        <v>143</v>
      </c>
      <c r="BK209" s="213">
        <f>SUM(BK210:BK211)</f>
        <v>0</v>
      </c>
    </row>
    <row r="210" spans="1:65" s="2" customFormat="1" ht="24.15" customHeight="1">
      <c r="A210" s="36"/>
      <c r="B210" s="37"/>
      <c r="C210" s="216" t="s">
        <v>420</v>
      </c>
      <c r="D210" s="216" t="s">
        <v>145</v>
      </c>
      <c r="E210" s="217" t="s">
        <v>279</v>
      </c>
      <c r="F210" s="218" t="s">
        <v>280</v>
      </c>
      <c r="G210" s="219" t="s">
        <v>213</v>
      </c>
      <c r="H210" s="220">
        <v>20.52</v>
      </c>
      <c r="I210" s="221"/>
      <c r="J210" s="222">
        <f>ROUND(I210*H210,2)</f>
        <v>0</v>
      </c>
      <c r="K210" s="218" t="s">
        <v>149</v>
      </c>
      <c r="L210" s="42"/>
      <c r="M210" s="223" t="s">
        <v>1</v>
      </c>
      <c r="N210" s="224" t="s">
        <v>43</v>
      </c>
      <c r="O210" s="89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150</v>
      </c>
      <c r="AT210" s="227" t="s">
        <v>145</v>
      </c>
      <c r="AU210" s="227" t="s">
        <v>88</v>
      </c>
      <c r="AY210" s="15" t="s">
        <v>143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5" t="s">
        <v>86</v>
      </c>
      <c r="BK210" s="228">
        <f>ROUND(I210*H210,2)</f>
        <v>0</v>
      </c>
      <c r="BL210" s="15" t="s">
        <v>150</v>
      </c>
      <c r="BM210" s="227" t="s">
        <v>421</v>
      </c>
    </row>
    <row r="211" spans="1:47" s="2" customFormat="1" ht="12">
      <c r="A211" s="36"/>
      <c r="B211" s="37"/>
      <c r="C211" s="38"/>
      <c r="D211" s="229" t="s">
        <v>152</v>
      </c>
      <c r="E211" s="38"/>
      <c r="F211" s="230" t="s">
        <v>282</v>
      </c>
      <c r="G211" s="38"/>
      <c r="H211" s="38"/>
      <c r="I211" s="231"/>
      <c r="J211" s="38"/>
      <c r="K211" s="38"/>
      <c r="L211" s="42"/>
      <c r="M211" s="255"/>
      <c r="N211" s="256"/>
      <c r="O211" s="257"/>
      <c r="P211" s="257"/>
      <c r="Q211" s="257"/>
      <c r="R211" s="257"/>
      <c r="S211" s="257"/>
      <c r="T211" s="258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5" t="s">
        <v>152</v>
      </c>
      <c r="AU211" s="15" t="s">
        <v>88</v>
      </c>
    </row>
    <row r="212" spans="1:31" s="2" customFormat="1" ht="6.95" customHeight="1">
      <c r="A212" s="36"/>
      <c r="B212" s="64"/>
      <c r="C212" s="65"/>
      <c r="D212" s="65"/>
      <c r="E212" s="65"/>
      <c r="F212" s="65"/>
      <c r="G212" s="65"/>
      <c r="H212" s="65"/>
      <c r="I212" s="65"/>
      <c r="J212" s="65"/>
      <c r="K212" s="65"/>
      <c r="L212" s="42"/>
      <c r="M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</row>
  </sheetData>
  <sheetProtection password="CC35" sheet="1" objects="1" scenarios="1" formatColumns="0" formatRows="0" autoFilter="0"/>
  <autoFilter ref="C121:K21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104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426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24. 10. 2023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ROUND(J122,2)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ROUND((SUM(BE122:BE211)),2)</f>
        <v>0</v>
      </c>
      <c r="G33" s="36"/>
      <c r="H33" s="36"/>
      <c r="I33" s="153">
        <v>0.21</v>
      </c>
      <c r="J33" s="152">
        <f>ROUND(((SUM(BE122:BE211))*I33),2)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ROUND((SUM(BF122:BF211)),2)</f>
        <v>0</v>
      </c>
      <c r="G34" s="36"/>
      <c r="H34" s="36"/>
      <c r="I34" s="153">
        <v>0.15</v>
      </c>
      <c r="J34" s="152">
        <f>ROUND(((SUM(BF122:BF211))*I34),2)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ROUND((SUM(BG122:BG211)),2)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ROUND((SUM(BH122:BH211)),2)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ROUND((SUM(BI122:BI211)),2)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05 - UN - Na Cihelně 1330 - Český Brod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24. 10. 2023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J122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123</v>
      </c>
      <c r="E97" s="180"/>
      <c r="F97" s="180"/>
      <c r="G97" s="180"/>
      <c r="H97" s="180"/>
      <c r="I97" s="180"/>
      <c r="J97" s="181">
        <f>J123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124</v>
      </c>
      <c r="E98" s="186"/>
      <c r="F98" s="186"/>
      <c r="G98" s="186"/>
      <c r="H98" s="186"/>
      <c r="I98" s="186"/>
      <c r="J98" s="187">
        <f>J124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125</v>
      </c>
      <c r="E99" s="186"/>
      <c r="F99" s="186"/>
      <c r="G99" s="186"/>
      <c r="H99" s="186"/>
      <c r="I99" s="186"/>
      <c r="J99" s="187">
        <f>J165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126</v>
      </c>
      <c r="E100" s="186"/>
      <c r="F100" s="186"/>
      <c r="G100" s="186"/>
      <c r="H100" s="186"/>
      <c r="I100" s="186"/>
      <c r="J100" s="187">
        <f>J176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350</v>
      </c>
      <c r="E101" s="186"/>
      <c r="F101" s="186"/>
      <c r="G101" s="186"/>
      <c r="H101" s="186"/>
      <c r="I101" s="186"/>
      <c r="J101" s="187">
        <f>J196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127</v>
      </c>
      <c r="E102" s="186"/>
      <c r="F102" s="186"/>
      <c r="G102" s="186"/>
      <c r="H102" s="186"/>
      <c r="I102" s="186"/>
      <c r="J102" s="187">
        <f>J209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64"/>
      <c r="C104" s="65"/>
      <c r="D104" s="65"/>
      <c r="E104" s="65"/>
      <c r="F104" s="65"/>
      <c r="G104" s="65"/>
      <c r="H104" s="65"/>
      <c r="I104" s="65"/>
      <c r="J104" s="65"/>
      <c r="K104" s="65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1" t="s">
        <v>128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16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172" t="str">
        <f>E7</f>
        <v>Polopodzemní kontejnery - Český Brod</v>
      </c>
      <c r="F112" s="30"/>
      <c r="G112" s="30"/>
      <c r="H112" s="30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116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74" t="str">
        <f>E9</f>
        <v>SO 05 - UN - Na Cihelně 1330 - Český Brod</v>
      </c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20</v>
      </c>
      <c r="D116" s="38"/>
      <c r="E116" s="38"/>
      <c r="F116" s="25" t="str">
        <f>F12</f>
        <v>Český Brod</v>
      </c>
      <c r="G116" s="38"/>
      <c r="H116" s="38"/>
      <c r="I116" s="30" t="s">
        <v>22</v>
      </c>
      <c r="J116" s="77" t="str">
        <f>IF(J12="","",J12)</f>
        <v>24. 10. 2023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40.05" customHeight="1">
      <c r="A118" s="36"/>
      <c r="B118" s="37"/>
      <c r="C118" s="30" t="s">
        <v>24</v>
      </c>
      <c r="D118" s="38"/>
      <c r="E118" s="38"/>
      <c r="F118" s="25" t="str">
        <f>E15</f>
        <v xml:space="preserve">Město Český Brod, Náměstí Husovo 70, 282 01 Český </v>
      </c>
      <c r="G118" s="38"/>
      <c r="H118" s="38"/>
      <c r="I118" s="30" t="s">
        <v>31</v>
      </c>
      <c r="J118" s="34" t="str">
        <f>E21</f>
        <v>LNConsult s.r.o., U hřiště 250, 250 83 Škvorec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29</v>
      </c>
      <c r="D119" s="38"/>
      <c r="E119" s="38"/>
      <c r="F119" s="25" t="str">
        <f>IF(E18="","",E18)</f>
        <v>Vyplň údaj</v>
      </c>
      <c r="G119" s="38"/>
      <c r="H119" s="38"/>
      <c r="I119" s="30" t="s">
        <v>35</v>
      </c>
      <c r="J119" s="34" t="str">
        <f>E24</f>
        <v xml:space="preserve"> 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1" customFormat="1" ht="29.25" customHeight="1">
      <c r="A121" s="189"/>
      <c r="B121" s="190"/>
      <c r="C121" s="191" t="s">
        <v>129</v>
      </c>
      <c r="D121" s="192" t="s">
        <v>63</v>
      </c>
      <c r="E121" s="192" t="s">
        <v>59</v>
      </c>
      <c r="F121" s="192" t="s">
        <v>60</v>
      </c>
      <c r="G121" s="192" t="s">
        <v>130</v>
      </c>
      <c r="H121" s="192" t="s">
        <v>131</v>
      </c>
      <c r="I121" s="192" t="s">
        <v>132</v>
      </c>
      <c r="J121" s="192" t="s">
        <v>120</v>
      </c>
      <c r="K121" s="193" t="s">
        <v>133</v>
      </c>
      <c r="L121" s="194"/>
      <c r="M121" s="98" t="s">
        <v>1</v>
      </c>
      <c r="N121" s="99" t="s">
        <v>42</v>
      </c>
      <c r="O121" s="99" t="s">
        <v>134</v>
      </c>
      <c r="P121" s="99" t="s">
        <v>135</v>
      </c>
      <c r="Q121" s="99" t="s">
        <v>136</v>
      </c>
      <c r="R121" s="99" t="s">
        <v>137</v>
      </c>
      <c r="S121" s="99" t="s">
        <v>138</v>
      </c>
      <c r="T121" s="100" t="s">
        <v>139</v>
      </c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</row>
    <row r="122" spans="1:63" s="2" customFormat="1" ht="22.8" customHeight="1">
      <c r="A122" s="36"/>
      <c r="B122" s="37"/>
      <c r="C122" s="105" t="s">
        <v>140</v>
      </c>
      <c r="D122" s="38"/>
      <c r="E122" s="38"/>
      <c r="F122" s="38"/>
      <c r="G122" s="38"/>
      <c r="H122" s="38"/>
      <c r="I122" s="38"/>
      <c r="J122" s="195">
        <f>BK122</f>
        <v>0</v>
      </c>
      <c r="K122" s="38"/>
      <c r="L122" s="42"/>
      <c r="M122" s="101"/>
      <c r="N122" s="196"/>
      <c r="O122" s="102"/>
      <c r="P122" s="197">
        <f>P123</f>
        <v>0</v>
      </c>
      <c r="Q122" s="102"/>
      <c r="R122" s="197">
        <f>R123</f>
        <v>26.1824454</v>
      </c>
      <c r="S122" s="102"/>
      <c r="T122" s="198">
        <f>T123</f>
        <v>12.182818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77</v>
      </c>
      <c r="AU122" s="15" t="s">
        <v>122</v>
      </c>
      <c r="BK122" s="199">
        <f>BK123</f>
        <v>0</v>
      </c>
    </row>
    <row r="123" spans="1:63" s="12" customFormat="1" ht="25.9" customHeight="1">
      <c r="A123" s="12"/>
      <c r="B123" s="200"/>
      <c r="C123" s="201"/>
      <c r="D123" s="202" t="s">
        <v>77</v>
      </c>
      <c r="E123" s="203" t="s">
        <v>141</v>
      </c>
      <c r="F123" s="203" t="s">
        <v>142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P124+P165+P176+P196+P209</f>
        <v>0</v>
      </c>
      <c r="Q123" s="208"/>
      <c r="R123" s="209">
        <f>R124+R165+R176+R196+R209</f>
        <v>26.1824454</v>
      </c>
      <c r="S123" s="208"/>
      <c r="T123" s="210">
        <f>T124+T165+T176+T196+T209</f>
        <v>12.182818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77</v>
      </c>
      <c r="AU123" s="212" t="s">
        <v>78</v>
      </c>
      <c r="AY123" s="211" t="s">
        <v>143</v>
      </c>
      <c r="BK123" s="213">
        <f>BK124+BK165+BK176+BK196+BK209</f>
        <v>0</v>
      </c>
    </row>
    <row r="124" spans="1:63" s="12" customFormat="1" ht="22.8" customHeight="1">
      <c r="A124" s="12"/>
      <c r="B124" s="200"/>
      <c r="C124" s="201"/>
      <c r="D124" s="202" t="s">
        <v>77</v>
      </c>
      <c r="E124" s="214" t="s">
        <v>86</v>
      </c>
      <c r="F124" s="214" t="s">
        <v>144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SUM(P125:P164)</f>
        <v>0</v>
      </c>
      <c r="Q124" s="208"/>
      <c r="R124" s="209">
        <f>SUM(R125:R164)</f>
        <v>0.0005250000000000001</v>
      </c>
      <c r="S124" s="208"/>
      <c r="T124" s="210">
        <f>SUM(T125:T164)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86</v>
      </c>
      <c r="AT124" s="212" t="s">
        <v>77</v>
      </c>
      <c r="AU124" s="212" t="s">
        <v>86</v>
      </c>
      <c r="AY124" s="211" t="s">
        <v>143</v>
      </c>
      <c r="BK124" s="213">
        <f>SUM(BK125:BK164)</f>
        <v>0</v>
      </c>
    </row>
    <row r="125" spans="1:65" s="2" customFormat="1" ht="24.15" customHeight="1">
      <c r="A125" s="36"/>
      <c r="B125" s="37"/>
      <c r="C125" s="216" t="s">
        <v>86</v>
      </c>
      <c r="D125" s="216" t="s">
        <v>145</v>
      </c>
      <c r="E125" s="217" t="s">
        <v>170</v>
      </c>
      <c r="F125" s="218" t="s">
        <v>171</v>
      </c>
      <c r="G125" s="219" t="s">
        <v>172</v>
      </c>
      <c r="H125" s="220">
        <v>26.25</v>
      </c>
      <c r="I125" s="221"/>
      <c r="J125" s="222">
        <f>ROUND(I125*H125,2)</f>
        <v>0</v>
      </c>
      <c r="K125" s="218" t="s">
        <v>149</v>
      </c>
      <c r="L125" s="42"/>
      <c r="M125" s="223" t="s">
        <v>1</v>
      </c>
      <c r="N125" s="224" t="s">
        <v>43</v>
      </c>
      <c r="O125" s="89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7" t="s">
        <v>150</v>
      </c>
      <c r="AT125" s="227" t="s">
        <v>145</v>
      </c>
      <c r="AU125" s="227" t="s">
        <v>88</v>
      </c>
      <c r="AY125" s="15" t="s">
        <v>143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5" t="s">
        <v>86</v>
      </c>
      <c r="BK125" s="228">
        <f>ROUND(I125*H125,2)</f>
        <v>0</v>
      </c>
      <c r="BL125" s="15" t="s">
        <v>150</v>
      </c>
      <c r="BM125" s="227" t="s">
        <v>427</v>
      </c>
    </row>
    <row r="126" spans="1:47" s="2" customFormat="1" ht="12">
      <c r="A126" s="36"/>
      <c r="B126" s="37"/>
      <c r="C126" s="38"/>
      <c r="D126" s="229" t="s">
        <v>152</v>
      </c>
      <c r="E126" s="38"/>
      <c r="F126" s="230" t="s">
        <v>174</v>
      </c>
      <c r="G126" s="38"/>
      <c r="H126" s="38"/>
      <c r="I126" s="231"/>
      <c r="J126" s="38"/>
      <c r="K126" s="38"/>
      <c r="L126" s="42"/>
      <c r="M126" s="232"/>
      <c r="N126" s="233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152</v>
      </c>
      <c r="AU126" s="15" t="s">
        <v>88</v>
      </c>
    </row>
    <row r="127" spans="1:51" s="13" customFormat="1" ht="12">
      <c r="A127" s="13"/>
      <c r="B127" s="234"/>
      <c r="C127" s="235"/>
      <c r="D127" s="229" t="s">
        <v>154</v>
      </c>
      <c r="E127" s="236" t="s">
        <v>1</v>
      </c>
      <c r="F127" s="237" t="s">
        <v>428</v>
      </c>
      <c r="G127" s="235"/>
      <c r="H127" s="238">
        <v>26.25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154</v>
      </c>
      <c r="AU127" s="244" t="s">
        <v>88</v>
      </c>
      <c r="AV127" s="13" t="s">
        <v>88</v>
      </c>
      <c r="AW127" s="13" t="s">
        <v>34</v>
      </c>
      <c r="AX127" s="13" t="s">
        <v>86</v>
      </c>
      <c r="AY127" s="244" t="s">
        <v>143</v>
      </c>
    </row>
    <row r="128" spans="1:65" s="2" customFormat="1" ht="24.15" customHeight="1">
      <c r="A128" s="36"/>
      <c r="B128" s="37"/>
      <c r="C128" s="216" t="s">
        <v>88</v>
      </c>
      <c r="D128" s="216" t="s">
        <v>145</v>
      </c>
      <c r="E128" s="217" t="s">
        <v>177</v>
      </c>
      <c r="F128" s="218" t="s">
        <v>178</v>
      </c>
      <c r="G128" s="219" t="s">
        <v>179</v>
      </c>
      <c r="H128" s="220">
        <v>1.875</v>
      </c>
      <c r="I128" s="221"/>
      <c r="J128" s="222">
        <f>ROUND(I128*H128,2)</f>
        <v>0</v>
      </c>
      <c r="K128" s="218" t="s">
        <v>149</v>
      </c>
      <c r="L128" s="42"/>
      <c r="M128" s="223" t="s">
        <v>1</v>
      </c>
      <c r="N128" s="224" t="s">
        <v>43</v>
      </c>
      <c r="O128" s="8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150</v>
      </c>
      <c r="AT128" s="227" t="s">
        <v>145</v>
      </c>
      <c r="AU128" s="227" t="s">
        <v>88</v>
      </c>
      <c r="AY128" s="15" t="s">
        <v>143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5" t="s">
        <v>86</v>
      </c>
      <c r="BK128" s="228">
        <f>ROUND(I128*H128,2)</f>
        <v>0</v>
      </c>
      <c r="BL128" s="15" t="s">
        <v>150</v>
      </c>
      <c r="BM128" s="227" t="s">
        <v>429</v>
      </c>
    </row>
    <row r="129" spans="1:47" s="2" customFormat="1" ht="12">
      <c r="A129" s="36"/>
      <c r="B129" s="37"/>
      <c r="C129" s="38"/>
      <c r="D129" s="229" t="s">
        <v>152</v>
      </c>
      <c r="E129" s="38"/>
      <c r="F129" s="230" t="s">
        <v>181</v>
      </c>
      <c r="G129" s="38"/>
      <c r="H129" s="38"/>
      <c r="I129" s="231"/>
      <c r="J129" s="38"/>
      <c r="K129" s="38"/>
      <c r="L129" s="42"/>
      <c r="M129" s="232"/>
      <c r="N129" s="233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152</v>
      </c>
      <c r="AU129" s="15" t="s">
        <v>88</v>
      </c>
    </row>
    <row r="130" spans="1:51" s="13" customFormat="1" ht="12">
      <c r="A130" s="13"/>
      <c r="B130" s="234"/>
      <c r="C130" s="235"/>
      <c r="D130" s="229" t="s">
        <v>154</v>
      </c>
      <c r="E130" s="236" t="s">
        <v>1</v>
      </c>
      <c r="F130" s="237" t="s">
        <v>430</v>
      </c>
      <c r="G130" s="235"/>
      <c r="H130" s="238">
        <v>1.875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154</v>
      </c>
      <c r="AU130" s="244" t="s">
        <v>88</v>
      </c>
      <c r="AV130" s="13" t="s">
        <v>88</v>
      </c>
      <c r="AW130" s="13" t="s">
        <v>34</v>
      </c>
      <c r="AX130" s="13" t="s">
        <v>86</v>
      </c>
      <c r="AY130" s="244" t="s">
        <v>143</v>
      </c>
    </row>
    <row r="131" spans="1:65" s="2" customFormat="1" ht="33" customHeight="1">
      <c r="A131" s="36"/>
      <c r="B131" s="37"/>
      <c r="C131" s="216" t="s">
        <v>160</v>
      </c>
      <c r="D131" s="216" t="s">
        <v>145</v>
      </c>
      <c r="E131" s="217" t="s">
        <v>184</v>
      </c>
      <c r="F131" s="218" t="s">
        <v>185</v>
      </c>
      <c r="G131" s="219" t="s">
        <v>179</v>
      </c>
      <c r="H131" s="220">
        <v>24.068</v>
      </c>
      <c r="I131" s="221"/>
      <c r="J131" s="222">
        <f>ROUND(I131*H131,2)</f>
        <v>0</v>
      </c>
      <c r="K131" s="218" t="s">
        <v>149</v>
      </c>
      <c r="L131" s="42"/>
      <c r="M131" s="223" t="s">
        <v>1</v>
      </c>
      <c r="N131" s="224" t="s">
        <v>43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150</v>
      </c>
      <c r="AT131" s="227" t="s">
        <v>145</v>
      </c>
      <c r="AU131" s="227" t="s">
        <v>88</v>
      </c>
      <c r="AY131" s="15" t="s">
        <v>143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5" t="s">
        <v>86</v>
      </c>
      <c r="BK131" s="228">
        <f>ROUND(I131*H131,2)</f>
        <v>0</v>
      </c>
      <c r="BL131" s="15" t="s">
        <v>150</v>
      </c>
      <c r="BM131" s="227" t="s">
        <v>431</v>
      </c>
    </row>
    <row r="132" spans="1:47" s="2" customFormat="1" ht="12">
      <c r="A132" s="36"/>
      <c r="B132" s="37"/>
      <c r="C132" s="38"/>
      <c r="D132" s="229" t="s">
        <v>152</v>
      </c>
      <c r="E132" s="38"/>
      <c r="F132" s="230" t="s">
        <v>187</v>
      </c>
      <c r="G132" s="38"/>
      <c r="H132" s="38"/>
      <c r="I132" s="231"/>
      <c r="J132" s="38"/>
      <c r="K132" s="38"/>
      <c r="L132" s="42"/>
      <c r="M132" s="232"/>
      <c r="N132" s="233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152</v>
      </c>
      <c r="AU132" s="15" t="s">
        <v>88</v>
      </c>
    </row>
    <row r="133" spans="1:51" s="13" customFormat="1" ht="12">
      <c r="A133" s="13"/>
      <c r="B133" s="234"/>
      <c r="C133" s="235"/>
      <c r="D133" s="229" t="s">
        <v>154</v>
      </c>
      <c r="E133" s="236" t="s">
        <v>1</v>
      </c>
      <c r="F133" s="237" t="s">
        <v>432</v>
      </c>
      <c r="G133" s="235"/>
      <c r="H133" s="238">
        <v>24.068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154</v>
      </c>
      <c r="AU133" s="244" t="s">
        <v>88</v>
      </c>
      <c r="AV133" s="13" t="s">
        <v>88</v>
      </c>
      <c r="AW133" s="13" t="s">
        <v>34</v>
      </c>
      <c r="AX133" s="13" t="s">
        <v>86</v>
      </c>
      <c r="AY133" s="244" t="s">
        <v>143</v>
      </c>
    </row>
    <row r="134" spans="1:65" s="2" customFormat="1" ht="37.8" customHeight="1">
      <c r="A134" s="36"/>
      <c r="B134" s="37"/>
      <c r="C134" s="216" t="s">
        <v>150</v>
      </c>
      <c r="D134" s="216" t="s">
        <v>145</v>
      </c>
      <c r="E134" s="217" t="s">
        <v>195</v>
      </c>
      <c r="F134" s="218" t="s">
        <v>196</v>
      </c>
      <c r="G134" s="219" t="s">
        <v>179</v>
      </c>
      <c r="H134" s="220">
        <v>24.068</v>
      </c>
      <c r="I134" s="221"/>
      <c r="J134" s="222">
        <f>ROUND(I134*H134,2)</f>
        <v>0</v>
      </c>
      <c r="K134" s="218" t="s">
        <v>149</v>
      </c>
      <c r="L134" s="42"/>
      <c r="M134" s="223" t="s">
        <v>1</v>
      </c>
      <c r="N134" s="224" t="s">
        <v>43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150</v>
      </c>
      <c r="AT134" s="227" t="s">
        <v>145</v>
      </c>
      <c r="AU134" s="227" t="s">
        <v>88</v>
      </c>
      <c r="AY134" s="15" t="s">
        <v>143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86</v>
      </c>
      <c r="BK134" s="228">
        <f>ROUND(I134*H134,2)</f>
        <v>0</v>
      </c>
      <c r="BL134" s="15" t="s">
        <v>150</v>
      </c>
      <c r="BM134" s="227" t="s">
        <v>433</v>
      </c>
    </row>
    <row r="135" spans="1:47" s="2" customFormat="1" ht="12">
      <c r="A135" s="36"/>
      <c r="B135" s="37"/>
      <c r="C135" s="38"/>
      <c r="D135" s="229" t="s">
        <v>152</v>
      </c>
      <c r="E135" s="38"/>
      <c r="F135" s="230" t="s">
        <v>198</v>
      </c>
      <c r="G135" s="38"/>
      <c r="H135" s="38"/>
      <c r="I135" s="231"/>
      <c r="J135" s="38"/>
      <c r="K135" s="38"/>
      <c r="L135" s="42"/>
      <c r="M135" s="232"/>
      <c r="N135" s="233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152</v>
      </c>
      <c r="AU135" s="15" t="s">
        <v>88</v>
      </c>
    </row>
    <row r="136" spans="1:51" s="13" customFormat="1" ht="12">
      <c r="A136" s="13"/>
      <c r="B136" s="234"/>
      <c r="C136" s="235"/>
      <c r="D136" s="229" t="s">
        <v>154</v>
      </c>
      <c r="E136" s="236" t="s">
        <v>1</v>
      </c>
      <c r="F136" s="237" t="s">
        <v>432</v>
      </c>
      <c r="G136" s="235"/>
      <c r="H136" s="238">
        <v>24.068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154</v>
      </c>
      <c r="AU136" s="244" t="s">
        <v>88</v>
      </c>
      <c r="AV136" s="13" t="s">
        <v>88</v>
      </c>
      <c r="AW136" s="13" t="s">
        <v>34</v>
      </c>
      <c r="AX136" s="13" t="s">
        <v>86</v>
      </c>
      <c r="AY136" s="244" t="s">
        <v>143</v>
      </c>
    </row>
    <row r="137" spans="1:65" s="2" customFormat="1" ht="37.8" customHeight="1">
      <c r="A137" s="36"/>
      <c r="B137" s="37"/>
      <c r="C137" s="216" t="s">
        <v>169</v>
      </c>
      <c r="D137" s="216" t="s">
        <v>145</v>
      </c>
      <c r="E137" s="217" t="s">
        <v>200</v>
      </c>
      <c r="F137" s="218" t="s">
        <v>201</v>
      </c>
      <c r="G137" s="219" t="s">
        <v>179</v>
      </c>
      <c r="H137" s="220">
        <v>240.68</v>
      </c>
      <c r="I137" s="221"/>
      <c r="J137" s="222">
        <f>ROUND(I137*H137,2)</f>
        <v>0</v>
      </c>
      <c r="K137" s="218" t="s">
        <v>149</v>
      </c>
      <c r="L137" s="42"/>
      <c r="M137" s="223" t="s">
        <v>1</v>
      </c>
      <c r="N137" s="224" t="s">
        <v>43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150</v>
      </c>
      <c r="AT137" s="227" t="s">
        <v>145</v>
      </c>
      <c r="AU137" s="227" t="s">
        <v>88</v>
      </c>
      <c r="AY137" s="15" t="s">
        <v>143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86</v>
      </c>
      <c r="BK137" s="228">
        <f>ROUND(I137*H137,2)</f>
        <v>0</v>
      </c>
      <c r="BL137" s="15" t="s">
        <v>150</v>
      </c>
      <c r="BM137" s="227" t="s">
        <v>434</v>
      </c>
    </row>
    <row r="138" spans="1:47" s="2" customFormat="1" ht="12">
      <c r="A138" s="36"/>
      <c r="B138" s="37"/>
      <c r="C138" s="38"/>
      <c r="D138" s="229" t="s">
        <v>152</v>
      </c>
      <c r="E138" s="38"/>
      <c r="F138" s="230" t="s">
        <v>203</v>
      </c>
      <c r="G138" s="38"/>
      <c r="H138" s="38"/>
      <c r="I138" s="231"/>
      <c r="J138" s="38"/>
      <c r="K138" s="38"/>
      <c r="L138" s="42"/>
      <c r="M138" s="232"/>
      <c r="N138" s="233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152</v>
      </c>
      <c r="AU138" s="15" t="s">
        <v>88</v>
      </c>
    </row>
    <row r="139" spans="1:51" s="13" customFormat="1" ht="12">
      <c r="A139" s="13"/>
      <c r="B139" s="234"/>
      <c r="C139" s="235"/>
      <c r="D139" s="229" t="s">
        <v>154</v>
      </c>
      <c r="E139" s="236" t="s">
        <v>1</v>
      </c>
      <c r="F139" s="237" t="s">
        <v>435</v>
      </c>
      <c r="G139" s="235"/>
      <c r="H139" s="238">
        <v>240.68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154</v>
      </c>
      <c r="AU139" s="244" t="s">
        <v>88</v>
      </c>
      <c r="AV139" s="13" t="s">
        <v>88</v>
      </c>
      <c r="AW139" s="13" t="s">
        <v>34</v>
      </c>
      <c r="AX139" s="13" t="s">
        <v>86</v>
      </c>
      <c r="AY139" s="244" t="s">
        <v>143</v>
      </c>
    </row>
    <row r="140" spans="1:65" s="2" customFormat="1" ht="24.15" customHeight="1">
      <c r="A140" s="36"/>
      <c r="B140" s="37"/>
      <c r="C140" s="216" t="s">
        <v>176</v>
      </c>
      <c r="D140" s="216" t="s">
        <v>145</v>
      </c>
      <c r="E140" s="217" t="s">
        <v>190</v>
      </c>
      <c r="F140" s="218" t="s">
        <v>191</v>
      </c>
      <c r="G140" s="219" t="s">
        <v>179</v>
      </c>
      <c r="H140" s="220">
        <v>24.068</v>
      </c>
      <c r="I140" s="221"/>
      <c r="J140" s="222">
        <f>ROUND(I140*H140,2)</f>
        <v>0</v>
      </c>
      <c r="K140" s="218" t="s">
        <v>149</v>
      </c>
      <c r="L140" s="42"/>
      <c r="M140" s="223" t="s">
        <v>1</v>
      </c>
      <c r="N140" s="224" t="s">
        <v>43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150</v>
      </c>
      <c r="AT140" s="227" t="s">
        <v>145</v>
      </c>
      <c r="AU140" s="227" t="s">
        <v>88</v>
      </c>
      <c r="AY140" s="15" t="s">
        <v>143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86</v>
      </c>
      <c r="BK140" s="228">
        <f>ROUND(I140*H140,2)</f>
        <v>0</v>
      </c>
      <c r="BL140" s="15" t="s">
        <v>150</v>
      </c>
      <c r="BM140" s="227" t="s">
        <v>436</v>
      </c>
    </row>
    <row r="141" spans="1:47" s="2" customFormat="1" ht="12">
      <c r="A141" s="36"/>
      <c r="B141" s="37"/>
      <c r="C141" s="38"/>
      <c r="D141" s="229" t="s">
        <v>152</v>
      </c>
      <c r="E141" s="38"/>
      <c r="F141" s="230" t="s">
        <v>193</v>
      </c>
      <c r="G141" s="38"/>
      <c r="H141" s="38"/>
      <c r="I141" s="231"/>
      <c r="J141" s="38"/>
      <c r="K141" s="38"/>
      <c r="L141" s="42"/>
      <c r="M141" s="232"/>
      <c r="N141" s="233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152</v>
      </c>
      <c r="AU141" s="15" t="s">
        <v>88</v>
      </c>
    </row>
    <row r="142" spans="1:51" s="13" customFormat="1" ht="12">
      <c r="A142" s="13"/>
      <c r="B142" s="234"/>
      <c r="C142" s="235"/>
      <c r="D142" s="229" t="s">
        <v>154</v>
      </c>
      <c r="E142" s="236" t="s">
        <v>1</v>
      </c>
      <c r="F142" s="237" t="s">
        <v>432</v>
      </c>
      <c r="G142" s="235"/>
      <c r="H142" s="238">
        <v>24.068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154</v>
      </c>
      <c r="AU142" s="244" t="s">
        <v>88</v>
      </c>
      <c r="AV142" s="13" t="s">
        <v>88</v>
      </c>
      <c r="AW142" s="13" t="s">
        <v>34</v>
      </c>
      <c r="AX142" s="13" t="s">
        <v>86</v>
      </c>
      <c r="AY142" s="244" t="s">
        <v>143</v>
      </c>
    </row>
    <row r="143" spans="1:65" s="2" customFormat="1" ht="24.15" customHeight="1">
      <c r="A143" s="36"/>
      <c r="B143" s="37"/>
      <c r="C143" s="216" t="s">
        <v>183</v>
      </c>
      <c r="D143" s="216" t="s">
        <v>145</v>
      </c>
      <c r="E143" s="217" t="s">
        <v>206</v>
      </c>
      <c r="F143" s="218" t="s">
        <v>207</v>
      </c>
      <c r="G143" s="219" t="s">
        <v>179</v>
      </c>
      <c r="H143" s="220">
        <v>24.068</v>
      </c>
      <c r="I143" s="221"/>
      <c r="J143" s="222">
        <f>ROUND(I143*H143,2)</f>
        <v>0</v>
      </c>
      <c r="K143" s="218" t="s">
        <v>149</v>
      </c>
      <c r="L143" s="42"/>
      <c r="M143" s="223" t="s">
        <v>1</v>
      </c>
      <c r="N143" s="224" t="s">
        <v>43</v>
      </c>
      <c r="O143" s="8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150</v>
      </c>
      <c r="AT143" s="227" t="s">
        <v>145</v>
      </c>
      <c r="AU143" s="227" t="s">
        <v>88</v>
      </c>
      <c r="AY143" s="15" t="s">
        <v>143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86</v>
      </c>
      <c r="BK143" s="228">
        <f>ROUND(I143*H143,2)</f>
        <v>0</v>
      </c>
      <c r="BL143" s="15" t="s">
        <v>150</v>
      </c>
      <c r="BM143" s="227" t="s">
        <v>437</v>
      </c>
    </row>
    <row r="144" spans="1:47" s="2" customFormat="1" ht="12">
      <c r="A144" s="36"/>
      <c r="B144" s="37"/>
      <c r="C144" s="38"/>
      <c r="D144" s="229" t="s">
        <v>152</v>
      </c>
      <c r="E144" s="38"/>
      <c r="F144" s="230" t="s">
        <v>209</v>
      </c>
      <c r="G144" s="38"/>
      <c r="H144" s="38"/>
      <c r="I144" s="231"/>
      <c r="J144" s="38"/>
      <c r="K144" s="38"/>
      <c r="L144" s="42"/>
      <c r="M144" s="232"/>
      <c r="N144" s="233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152</v>
      </c>
      <c r="AU144" s="15" t="s">
        <v>88</v>
      </c>
    </row>
    <row r="145" spans="1:51" s="13" customFormat="1" ht="12">
      <c r="A145" s="13"/>
      <c r="B145" s="234"/>
      <c r="C145" s="235"/>
      <c r="D145" s="229" t="s">
        <v>154</v>
      </c>
      <c r="E145" s="236" t="s">
        <v>1</v>
      </c>
      <c r="F145" s="237" t="s">
        <v>432</v>
      </c>
      <c r="G145" s="235"/>
      <c r="H145" s="238">
        <v>24.068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154</v>
      </c>
      <c r="AU145" s="244" t="s">
        <v>88</v>
      </c>
      <c r="AV145" s="13" t="s">
        <v>88</v>
      </c>
      <c r="AW145" s="13" t="s">
        <v>34</v>
      </c>
      <c r="AX145" s="13" t="s">
        <v>86</v>
      </c>
      <c r="AY145" s="244" t="s">
        <v>143</v>
      </c>
    </row>
    <row r="146" spans="1:65" s="2" customFormat="1" ht="24.15" customHeight="1">
      <c r="A146" s="36"/>
      <c r="B146" s="37"/>
      <c r="C146" s="216" t="s">
        <v>189</v>
      </c>
      <c r="D146" s="216" t="s">
        <v>145</v>
      </c>
      <c r="E146" s="217" t="s">
        <v>211</v>
      </c>
      <c r="F146" s="218" t="s">
        <v>212</v>
      </c>
      <c r="G146" s="219" t="s">
        <v>213</v>
      </c>
      <c r="H146" s="220">
        <v>43.322</v>
      </c>
      <c r="I146" s="221"/>
      <c r="J146" s="222">
        <f>ROUND(I146*H146,2)</f>
        <v>0</v>
      </c>
      <c r="K146" s="218" t="s">
        <v>149</v>
      </c>
      <c r="L146" s="42"/>
      <c r="M146" s="223" t="s">
        <v>1</v>
      </c>
      <c r="N146" s="224" t="s">
        <v>43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150</v>
      </c>
      <c r="AT146" s="227" t="s">
        <v>145</v>
      </c>
      <c r="AU146" s="227" t="s">
        <v>88</v>
      </c>
      <c r="AY146" s="15" t="s">
        <v>143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86</v>
      </c>
      <c r="BK146" s="228">
        <f>ROUND(I146*H146,2)</f>
        <v>0</v>
      </c>
      <c r="BL146" s="15" t="s">
        <v>150</v>
      </c>
      <c r="BM146" s="227" t="s">
        <v>438</v>
      </c>
    </row>
    <row r="147" spans="1:47" s="2" customFormat="1" ht="12">
      <c r="A147" s="36"/>
      <c r="B147" s="37"/>
      <c r="C147" s="38"/>
      <c r="D147" s="229" t="s">
        <v>152</v>
      </c>
      <c r="E147" s="38"/>
      <c r="F147" s="230" t="s">
        <v>215</v>
      </c>
      <c r="G147" s="38"/>
      <c r="H147" s="38"/>
      <c r="I147" s="231"/>
      <c r="J147" s="38"/>
      <c r="K147" s="38"/>
      <c r="L147" s="42"/>
      <c r="M147" s="232"/>
      <c r="N147" s="233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152</v>
      </c>
      <c r="AU147" s="15" t="s">
        <v>88</v>
      </c>
    </row>
    <row r="148" spans="1:51" s="13" customFormat="1" ht="12">
      <c r="A148" s="13"/>
      <c r="B148" s="234"/>
      <c r="C148" s="235"/>
      <c r="D148" s="229" t="s">
        <v>154</v>
      </c>
      <c r="E148" s="236" t="s">
        <v>1</v>
      </c>
      <c r="F148" s="237" t="s">
        <v>439</v>
      </c>
      <c r="G148" s="235"/>
      <c r="H148" s="238">
        <v>43.322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154</v>
      </c>
      <c r="AU148" s="244" t="s">
        <v>88</v>
      </c>
      <c r="AV148" s="13" t="s">
        <v>88</v>
      </c>
      <c r="AW148" s="13" t="s">
        <v>34</v>
      </c>
      <c r="AX148" s="13" t="s">
        <v>86</v>
      </c>
      <c r="AY148" s="244" t="s">
        <v>143</v>
      </c>
    </row>
    <row r="149" spans="1:65" s="2" customFormat="1" ht="24.15" customHeight="1">
      <c r="A149" s="36"/>
      <c r="B149" s="37"/>
      <c r="C149" s="216" t="s">
        <v>194</v>
      </c>
      <c r="D149" s="216" t="s">
        <v>145</v>
      </c>
      <c r="E149" s="217" t="s">
        <v>218</v>
      </c>
      <c r="F149" s="218" t="s">
        <v>219</v>
      </c>
      <c r="G149" s="219" t="s">
        <v>172</v>
      </c>
      <c r="H149" s="220">
        <v>26.25</v>
      </c>
      <c r="I149" s="221"/>
      <c r="J149" s="222">
        <f>ROUND(I149*H149,2)</f>
        <v>0</v>
      </c>
      <c r="K149" s="218" t="s">
        <v>149</v>
      </c>
      <c r="L149" s="42"/>
      <c r="M149" s="223" t="s">
        <v>1</v>
      </c>
      <c r="N149" s="224" t="s">
        <v>43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150</v>
      </c>
      <c r="AT149" s="227" t="s">
        <v>145</v>
      </c>
      <c r="AU149" s="227" t="s">
        <v>88</v>
      </c>
      <c r="AY149" s="15" t="s">
        <v>143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86</v>
      </c>
      <c r="BK149" s="228">
        <f>ROUND(I149*H149,2)</f>
        <v>0</v>
      </c>
      <c r="BL149" s="15" t="s">
        <v>150</v>
      </c>
      <c r="BM149" s="227" t="s">
        <v>440</v>
      </c>
    </row>
    <row r="150" spans="1:47" s="2" customFormat="1" ht="12">
      <c r="A150" s="36"/>
      <c r="B150" s="37"/>
      <c r="C150" s="38"/>
      <c r="D150" s="229" t="s">
        <v>152</v>
      </c>
      <c r="E150" s="38"/>
      <c r="F150" s="230" t="s">
        <v>221</v>
      </c>
      <c r="G150" s="38"/>
      <c r="H150" s="38"/>
      <c r="I150" s="231"/>
      <c r="J150" s="38"/>
      <c r="K150" s="38"/>
      <c r="L150" s="42"/>
      <c r="M150" s="232"/>
      <c r="N150" s="233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152</v>
      </c>
      <c r="AU150" s="15" t="s">
        <v>88</v>
      </c>
    </row>
    <row r="151" spans="1:51" s="13" customFormat="1" ht="12">
      <c r="A151" s="13"/>
      <c r="B151" s="234"/>
      <c r="C151" s="235"/>
      <c r="D151" s="229" t="s">
        <v>154</v>
      </c>
      <c r="E151" s="236" t="s">
        <v>1</v>
      </c>
      <c r="F151" s="237" t="s">
        <v>441</v>
      </c>
      <c r="G151" s="235"/>
      <c r="H151" s="238">
        <v>26.25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154</v>
      </c>
      <c r="AU151" s="244" t="s">
        <v>88</v>
      </c>
      <c r="AV151" s="13" t="s">
        <v>88</v>
      </c>
      <c r="AW151" s="13" t="s">
        <v>34</v>
      </c>
      <c r="AX151" s="13" t="s">
        <v>86</v>
      </c>
      <c r="AY151" s="244" t="s">
        <v>143</v>
      </c>
    </row>
    <row r="152" spans="1:65" s="2" customFormat="1" ht="24.15" customHeight="1">
      <c r="A152" s="36"/>
      <c r="B152" s="37"/>
      <c r="C152" s="216" t="s">
        <v>199</v>
      </c>
      <c r="D152" s="216" t="s">
        <v>145</v>
      </c>
      <c r="E152" s="217" t="s">
        <v>224</v>
      </c>
      <c r="F152" s="218" t="s">
        <v>225</v>
      </c>
      <c r="G152" s="219" t="s">
        <v>172</v>
      </c>
      <c r="H152" s="220">
        <v>26.25</v>
      </c>
      <c r="I152" s="221"/>
      <c r="J152" s="222">
        <f>ROUND(I152*H152,2)</f>
        <v>0</v>
      </c>
      <c r="K152" s="218" t="s">
        <v>149</v>
      </c>
      <c r="L152" s="42"/>
      <c r="M152" s="223" t="s">
        <v>1</v>
      </c>
      <c r="N152" s="224" t="s">
        <v>43</v>
      </c>
      <c r="O152" s="89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150</v>
      </c>
      <c r="AT152" s="227" t="s">
        <v>145</v>
      </c>
      <c r="AU152" s="227" t="s">
        <v>88</v>
      </c>
      <c r="AY152" s="15" t="s">
        <v>143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5" t="s">
        <v>86</v>
      </c>
      <c r="BK152" s="228">
        <f>ROUND(I152*H152,2)</f>
        <v>0</v>
      </c>
      <c r="BL152" s="15" t="s">
        <v>150</v>
      </c>
      <c r="BM152" s="227" t="s">
        <v>442</v>
      </c>
    </row>
    <row r="153" spans="1:47" s="2" customFormat="1" ht="12">
      <c r="A153" s="36"/>
      <c r="B153" s="37"/>
      <c r="C153" s="38"/>
      <c r="D153" s="229" t="s">
        <v>152</v>
      </c>
      <c r="E153" s="38"/>
      <c r="F153" s="230" t="s">
        <v>227</v>
      </c>
      <c r="G153" s="38"/>
      <c r="H153" s="38"/>
      <c r="I153" s="231"/>
      <c r="J153" s="38"/>
      <c r="K153" s="38"/>
      <c r="L153" s="42"/>
      <c r="M153" s="232"/>
      <c r="N153" s="233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152</v>
      </c>
      <c r="AU153" s="15" t="s">
        <v>88</v>
      </c>
    </row>
    <row r="154" spans="1:51" s="13" customFormat="1" ht="12">
      <c r="A154" s="13"/>
      <c r="B154" s="234"/>
      <c r="C154" s="235"/>
      <c r="D154" s="229" t="s">
        <v>154</v>
      </c>
      <c r="E154" s="236" t="s">
        <v>1</v>
      </c>
      <c r="F154" s="237" t="s">
        <v>441</v>
      </c>
      <c r="G154" s="235"/>
      <c r="H154" s="238">
        <v>26.25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154</v>
      </c>
      <c r="AU154" s="244" t="s">
        <v>88</v>
      </c>
      <c r="AV154" s="13" t="s">
        <v>88</v>
      </c>
      <c r="AW154" s="13" t="s">
        <v>34</v>
      </c>
      <c r="AX154" s="13" t="s">
        <v>86</v>
      </c>
      <c r="AY154" s="244" t="s">
        <v>143</v>
      </c>
    </row>
    <row r="155" spans="1:65" s="2" customFormat="1" ht="16.5" customHeight="1">
      <c r="A155" s="36"/>
      <c r="B155" s="37"/>
      <c r="C155" s="245" t="s">
        <v>205</v>
      </c>
      <c r="D155" s="245" t="s">
        <v>228</v>
      </c>
      <c r="E155" s="246" t="s">
        <v>229</v>
      </c>
      <c r="F155" s="247" t="s">
        <v>230</v>
      </c>
      <c r="G155" s="248" t="s">
        <v>231</v>
      </c>
      <c r="H155" s="249">
        <v>0.525</v>
      </c>
      <c r="I155" s="250"/>
      <c r="J155" s="251">
        <f>ROUND(I155*H155,2)</f>
        <v>0</v>
      </c>
      <c r="K155" s="247" t="s">
        <v>149</v>
      </c>
      <c r="L155" s="252"/>
      <c r="M155" s="253" t="s">
        <v>1</v>
      </c>
      <c r="N155" s="254" t="s">
        <v>43</v>
      </c>
      <c r="O155" s="89"/>
      <c r="P155" s="225">
        <f>O155*H155</f>
        <v>0</v>
      </c>
      <c r="Q155" s="225">
        <v>0.001</v>
      </c>
      <c r="R155" s="225">
        <f>Q155*H155</f>
        <v>0.0005250000000000001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189</v>
      </c>
      <c r="AT155" s="227" t="s">
        <v>228</v>
      </c>
      <c r="AU155" s="227" t="s">
        <v>88</v>
      </c>
      <c r="AY155" s="15" t="s">
        <v>143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86</v>
      </c>
      <c r="BK155" s="228">
        <f>ROUND(I155*H155,2)</f>
        <v>0</v>
      </c>
      <c r="BL155" s="15" t="s">
        <v>150</v>
      </c>
      <c r="BM155" s="227" t="s">
        <v>443</v>
      </c>
    </row>
    <row r="156" spans="1:47" s="2" customFormat="1" ht="12">
      <c r="A156" s="36"/>
      <c r="B156" s="37"/>
      <c r="C156" s="38"/>
      <c r="D156" s="229" t="s">
        <v>152</v>
      </c>
      <c r="E156" s="38"/>
      <c r="F156" s="230" t="s">
        <v>230</v>
      </c>
      <c r="G156" s="38"/>
      <c r="H156" s="38"/>
      <c r="I156" s="231"/>
      <c r="J156" s="38"/>
      <c r="K156" s="38"/>
      <c r="L156" s="42"/>
      <c r="M156" s="232"/>
      <c r="N156" s="233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152</v>
      </c>
      <c r="AU156" s="15" t="s">
        <v>88</v>
      </c>
    </row>
    <row r="157" spans="1:51" s="13" customFormat="1" ht="12">
      <c r="A157" s="13"/>
      <c r="B157" s="234"/>
      <c r="C157" s="235"/>
      <c r="D157" s="229" t="s">
        <v>154</v>
      </c>
      <c r="E157" s="236" t="s">
        <v>1</v>
      </c>
      <c r="F157" s="237" t="s">
        <v>441</v>
      </c>
      <c r="G157" s="235"/>
      <c r="H157" s="238">
        <v>26.25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154</v>
      </c>
      <c r="AU157" s="244" t="s">
        <v>88</v>
      </c>
      <c r="AV157" s="13" t="s">
        <v>88</v>
      </c>
      <c r="AW157" s="13" t="s">
        <v>34</v>
      </c>
      <c r="AX157" s="13" t="s">
        <v>86</v>
      </c>
      <c r="AY157" s="244" t="s">
        <v>143</v>
      </c>
    </row>
    <row r="158" spans="1:51" s="13" customFormat="1" ht="12">
      <c r="A158" s="13"/>
      <c r="B158" s="234"/>
      <c r="C158" s="235"/>
      <c r="D158" s="229" t="s">
        <v>154</v>
      </c>
      <c r="E158" s="235"/>
      <c r="F158" s="237" t="s">
        <v>444</v>
      </c>
      <c r="G158" s="235"/>
      <c r="H158" s="238">
        <v>0.525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154</v>
      </c>
      <c r="AU158" s="244" t="s">
        <v>88</v>
      </c>
      <c r="AV158" s="13" t="s">
        <v>88</v>
      </c>
      <c r="AW158" s="13" t="s">
        <v>4</v>
      </c>
      <c r="AX158" s="13" t="s">
        <v>86</v>
      </c>
      <c r="AY158" s="244" t="s">
        <v>143</v>
      </c>
    </row>
    <row r="159" spans="1:65" s="2" customFormat="1" ht="16.5" customHeight="1">
      <c r="A159" s="36"/>
      <c r="B159" s="37"/>
      <c r="C159" s="216" t="s">
        <v>210</v>
      </c>
      <c r="D159" s="216" t="s">
        <v>145</v>
      </c>
      <c r="E159" s="217" t="s">
        <v>235</v>
      </c>
      <c r="F159" s="218" t="s">
        <v>236</v>
      </c>
      <c r="G159" s="219" t="s">
        <v>148</v>
      </c>
      <c r="H159" s="220">
        <v>5</v>
      </c>
      <c r="I159" s="221"/>
      <c r="J159" s="222">
        <f>ROUND(I159*H159,2)</f>
        <v>0</v>
      </c>
      <c r="K159" s="218" t="s">
        <v>1</v>
      </c>
      <c r="L159" s="42"/>
      <c r="M159" s="223" t="s">
        <v>1</v>
      </c>
      <c r="N159" s="224" t="s">
        <v>43</v>
      </c>
      <c r="O159" s="8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150</v>
      </c>
      <c r="AT159" s="227" t="s">
        <v>145</v>
      </c>
      <c r="AU159" s="227" t="s">
        <v>88</v>
      </c>
      <c r="AY159" s="15" t="s">
        <v>143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86</v>
      </c>
      <c r="BK159" s="228">
        <f>ROUND(I159*H159,2)</f>
        <v>0</v>
      </c>
      <c r="BL159" s="15" t="s">
        <v>150</v>
      </c>
      <c r="BM159" s="227" t="s">
        <v>445</v>
      </c>
    </row>
    <row r="160" spans="1:47" s="2" customFormat="1" ht="12">
      <c r="A160" s="36"/>
      <c r="B160" s="37"/>
      <c r="C160" s="38"/>
      <c r="D160" s="229" t="s">
        <v>152</v>
      </c>
      <c r="E160" s="38"/>
      <c r="F160" s="230" t="s">
        <v>168</v>
      </c>
      <c r="G160" s="38"/>
      <c r="H160" s="38"/>
      <c r="I160" s="231"/>
      <c r="J160" s="38"/>
      <c r="K160" s="38"/>
      <c r="L160" s="42"/>
      <c r="M160" s="232"/>
      <c r="N160" s="233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152</v>
      </c>
      <c r="AU160" s="15" t="s">
        <v>88</v>
      </c>
    </row>
    <row r="161" spans="1:51" s="13" customFormat="1" ht="12">
      <c r="A161" s="13"/>
      <c r="B161" s="234"/>
      <c r="C161" s="235"/>
      <c r="D161" s="229" t="s">
        <v>154</v>
      </c>
      <c r="E161" s="236" t="s">
        <v>1</v>
      </c>
      <c r="F161" s="237" t="s">
        <v>446</v>
      </c>
      <c r="G161" s="235"/>
      <c r="H161" s="238">
        <v>5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154</v>
      </c>
      <c r="AU161" s="244" t="s">
        <v>88</v>
      </c>
      <c r="AV161" s="13" t="s">
        <v>88</v>
      </c>
      <c r="AW161" s="13" t="s">
        <v>34</v>
      </c>
      <c r="AX161" s="13" t="s">
        <v>86</v>
      </c>
      <c r="AY161" s="244" t="s">
        <v>143</v>
      </c>
    </row>
    <row r="162" spans="1:65" s="2" customFormat="1" ht="49.05" customHeight="1">
      <c r="A162" s="36"/>
      <c r="B162" s="37"/>
      <c r="C162" s="216" t="s">
        <v>217</v>
      </c>
      <c r="D162" s="216" t="s">
        <v>145</v>
      </c>
      <c r="E162" s="217" t="s">
        <v>239</v>
      </c>
      <c r="F162" s="218" t="s">
        <v>447</v>
      </c>
      <c r="G162" s="219" t="s">
        <v>148</v>
      </c>
      <c r="H162" s="220">
        <v>5</v>
      </c>
      <c r="I162" s="221"/>
      <c r="J162" s="222">
        <f>ROUND(I162*H162,2)</f>
        <v>0</v>
      </c>
      <c r="K162" s="218" t="s">
        <v>1</v>
      </c>
      <c r="L162" s="42"/>
      <c r="M162" s="223" t="s">
        <v>1</v>
      </c>
      <c r="N162" s="224" t="s">
        <v>43</v>
      </c>
      <c r="O162" s="8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150</v>
      </c>
      <c r="AT162" s="227" t="s">
        <v>145</v>
      </c>
      <c r="AU162" s="227" t="s">
        <v>88</v>
      </c>
      <c r="AY162" s="15" t="s">
        <v>143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86</v>
      </c>
      <c r="BK162" s="228">
        <f>ROUND(I162*H162,2)</f>
        <v>0</v>
      </c>
      <c r="BL162" s="15" t="s">
        <v>150</v>
      </c>
      <c r="BM162" s="227" t="s">
        <v>448</v>
      </c>
    </row>
    <row r="163" spans="1:47" s="2" customFormat="1" ht="12">
      <c r="A163" s="36"/>
      <c r="B163" s="37"/>
      <c r="C163" s="38"/>
      <c r="D163" s="229" t="s">
        <v>152</v>
      </c>
      <c r="E163" s="38"/>
      <c r="F163" s="230" t="s">
        <v>447</v>
      </c>
      <c r="G163" s="38"/>
      <c r="H163" s="38"/>
      <c r="I163" s="231"/>
      <c r="J163" s="38"/>
      <c r="K163" s="38"/>
      <c r="L163" s="42"/>
      <c r="M163" s="232"/>
      <c r="N163" s="233"/>
      <c r="O163" s="89"/>
      <c r="P163" s="89"/>
      <c r="Q163" s="89"/>
      <c r="R163" s="89"/>
      <c r="S163" s="89"/>
      <c r="T163" s="9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152</v>
      </c>
      <c r="AU163" s="15" t="s">
        <v>88</v>
      </c>
    </row>
    <row r="164" spans="1:51" s="13" customFormat="1" ht="12">
      <c r="A164" s="13"/>
      <c r="B164" s="234"/>
      <c r="C164" s="235"/>
      <c r="D164" s="229" t="s">
        <v>154</v>
      </c>
      <c r="E164" s="236" t="s">
        <v>1</v>
      </c>
      <c r="F164" s="237" t="s">
        <v>446</v>
      </c>
      <c r="G164" s="235"/>
      <c r="H164" s="238">
        <v>5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154</v>
      </c>
      <c r="AU164" s="244" t="s">
        <v>88</v>
      </c>
      <c r="AV164" s="13" t="s">
        <v>88</v>
      </c>
      <c r="AW164" s="13" t="s">
        <v>34</v>
      </c>
      <c r="AX164" s="13" t="s">
        <v>86</v>
      </c>
      <c r="AY164" s="244" t="s">
        <v>143</v>
      </c>
    </row>
    <row r="165" spans="1:63" s="12" customFormat="1" ht="22.8" customHeight="1">
      <c r="A165" s="12"/>
      <c r="B165" s="200"/>
      <c r="C165" s="201"/>
      <c r="D165" s="202" t="s">
        <v>77</v>
      </c>
      <c r="E165" s="214" t="s">
        <v>169</v>
      </c>
      <c r="F165" s="214" t="s">
        <v>242</v>
      </c>
      <c r="G165" s="201"/>
      <c r="H165" s="201"/>
      <c r="I165" s="204"/>
      <c r="J165" s="215">
        <f>BK165</f>
        <v>0</v>
      </c>
      <c r="K165" s="201"/>
      <c r="L165" s="206"/>
      <c r="M165" s="207"/>
      <c r="N165" s="208"/>
      <c r="O165" s="208"/>
      <c r="P165" s="209">
        <f>SUM(P166:P175)</f>
        <v>0</v>
      </c>
      <c r="Q165" s="208"/>
      <c r="R165" s="209">
        <f>SUM(R166:R175)</f>
        <v>11.2623804</v>
      </c>
      <c r="S165" s="208"/>
      <c r="T165" s="210">
        <f>SUM(T166:T175)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1" t="s">
        <v>86</v>
      </c>
      <c r="AT165" s="212" t="s">
        <v>77</v>
      </c>
      <c r="AU165" s="212" t="s">
        <v>86</v>
      </c>
      <c r="AY165" s="211" t="s">
        <v>143</v>
      </c>
      <c r="BK165" s="213">
        <f>SUM(BK166:BK175)</f>
        <v>0</v>
      </c>
    </row>
    <row r="166" spans="1:65" s="2" customFormat="1" ht="21.75" customHeight="1">
      <c r="A166" s="36"/>
      <c r="B166" s="37"/>
      <c r="C166" s="216" t="s">
        <v>223</v>
      </c>
      <c r="D166" s="216" t="s">
        <v>145</v>
      </c>
      <c r="E166" s="217" t="s">
        <v>244</v>
      </c>
      <c r="F166" s="218" t="s">
        <v>245</v>
      </c>
      <c r="G166" s="219" t="s">
        <v>172</v>
      </c>
      <c r="H166" s="220">
        <v>12.32</v>
      </c>
      <c r="I166" s="221"/>
      <c r="J166" s="222">
        <f>ROUND(I166*H166,2)</f>
        <v>0</v>
      </c>
      <c r="K166" s="218" t="s">
        <v>149</v>
      </c>
      <c r="L166" s="42"/>
      <c r="M166" s="223" t="s">
        <v>1</v>
      </c>
      <c r="N166" s="224" t="s">
        <v>43</v>
      </c>
      <c r="O166" s="89"/>
      <c r="P166" s="225">
        <f>O166*H166</f>
        <v>0</v>
      </c>
      <c r="Q166" s="225">
        <v>0.69</v>
      </c>
      <c r="R166" s="225">
        <f>Q166*H166</f>
        <v>8.5008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150</v>
      </c>
      <c r="AT166" s="227" t="s">
        <v>145</v>
      </c>
      <c r="AU166" s="227" t="s">
        <v>88</v>
      </c>
      <c r="AY166" s="15" t="s">
        <v>143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86</v>
      </c>
      <c r="BK166" s="228">
        <f>ROUND(I166*H166,2)</f>
        <v>0</v>
      </c>
      <c r="BL166" s="15" t="s">
        <v>150</v>
      </c>
      <c r="BM166" s="227" t="s">
        <v>449</v>
      </c>
    </row>
    <row r="167" spans="1:47" s="2" customFormat="1" ht="12">
      <c r="A167" s="36"/>
      <c r="B167" s="37"/>
      <c r="C167" s="38"/>
      <c r="D167" s="229" t="s">
        <v>152</v>
      </c>
      <c r="E167" s="38"/>
      <c r="F167" s="230" t="s">
        <v>247</v>
      </c>
      <c r="G167" s="38"/>
      <c r="H167" s="38"/>
      <c r="I167" s="231"/>
      <c r="J167" s="38"/>
      <c r="K167" s="38"/>
      <c r="L167" s="42"/>
      <c r="M167" s="232"/>
      <c r="N167" s="233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152</v>
      </c>
      <c r="AU167" s="15" t="s">
        <v>88</v>
      </c>
    </row>
    <row r="168" spans="1:51" s="13" customFormat="1" ht="12">
      <c r="A168" s="13"/>
      <c r="B168" s="234"/>
      <c r="C168" s="235"/>
      <c r="D168" s="229" t="s">
        <v>154</v>
      </c>
      <c r="E168" s="236" t="s">
        <v>1</v>
      </c>
      <c r="F168" s="237" t="s">
        <v>450</v>
      </c>
      <c r="G168" s="235"/>
      <c r="H168" s="238">
        <v>12.32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154</v>
      </c>
      <c r="AU168" s="244" t="s">
        <v>88</v>
      </c>
      <c r="AV168" s="13" t="s">
        <v>88</v>
      </c>
      <c r="AW168" s="13" t="s">
        <v>34</v>
      </c>
      <c r="AX168" s="13" t="s">
        <v>86</v>
      </c>
      <c r="AY168" s="244" t="s">
        <v>143</v>
      </c>
    </row>
    <row r="169" spans="1:65" s="2" customFormat="1" ht="24.15" customHeight="1">
      <c r="A169" s="36"/>
      <c r="B169" s="37"/>
      <c r="C169" s="216" t="s">
        <v>8</v>
      </c>
      <c r="D169" s="216" t="s">
        <v>145</v>
      </c>
      <c r="E169" s="217" t="s">
        <v>250</v>
      </c>
      <c r="F169" s="218" t="s">
        <v>251</v>
      </c>
      <c r="G169" s="219" t="s">
        <v>172</v>
      </c>
      <c r="H169" s="220">
        <v>12.32</v>
      </c>
      <c r="I169" s="221"/>
      <c r="J169" s="222">
        <f>ROUND(I169*H169,2)</f>
        <v>0</v>
      </c>
      <c r="K169" s="218" t="s">
        <v>149</v>
      </c>
      <c r="L169" s="42"/>
      <c r="M169" s="223" t="s">
        <v>1</v>
      </c>
      <c r="N169" s="224" t="s">
        <v>43</v>
      </c>
      <c r="O169" s="89"/>
      <c r="P169" s="225">
        <f>O169*H169</f>
        <v>0</v>
      </c>
      <c r="Q169" s="225">
        <v>0.08922</v>
      </c>
      <c r="R169" s="225">
        <f>Q169*H169</f>
        <v>1.0991904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150</v>
      </c>
      <c r="AT169" s="227" t="s">
        <v>145</v>
      </c>
      <c r="AU169" s="227" t="s">
        <v>88</v>
      </c>
      <c r="AY169" s="15" t="s">
        <v>143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86</v>
      </c>
      <c r="BK169" s="228">
        <f>ROUND(I169*H169,2)</f>
        <v>0</v>
      </c>
      <c r="BL169" s="15" t="s">
        <v>150</v>
      </c>
      <c r="BM169" s="227" t="s">
        <v>451</v>
      </c>
    </row>
    <row r="170" spans="1:47" s="2" customFormat="1" ht="12">
      <c r="A170" s="36"/>
      <c r="B170" s="37"/>
      <c r="C170" s="38"/>
      <c r="D170" s="229" t="s">
        <v>152</v>
      </c>
      <c r="E170" s="38"/>
      <c r="F170" s="230" t="s">
        <v>253</v>
      </c>
      <c r="G170" s="38"/>
      <c r="H170" s="38"/>
      <c r="I170" s="231"/>
      <c r="J170" s="38"/>
      <c r="K170" s="38"/>
      <c r="L170" s="42"/>
      <c r="M170" s="232"/>
      <c r="N170" s="233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152</v>
      </c>
      <c r="AU170" s="15" t="s">
        <v>88</v>
      </c>
    </row>
    <row r="171" spans="1:51" s="13" customFormat="1" ht="12">
      <c r="A171" s="13"/>
      <c r="B171" s="234"/>
      <c r="C171" s="235"/>
      <c r="D171" s="229" t="s">
        <v>154</v>
      </c>
      <c r="E171" s="236" t="s">
        <v>1</v>
      </c>
      <c r="F171" s="237" t="s">
        <v>450</v>
      </c>
      <c r="G171" s="235"/>
      <c r="H171" s="238">
        <v>12.32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154</v>
      </c>
      <c r="AU171" s="244" t="s">
        <v>88</v>
      </c>
      <c r="AV171" s="13" t="s">
        <v>88</v>
      </c>
      <c r="AW171" s="13" t="s">
        <v>34</v>
      </c>
      <c r="AX171" s="13" t="s">
        <v>86</v>
      </c>
      <c r="AY171" s="244" t="s">
        <v>143</v>
      </c>
    </row>
    <row r="172" spans="1:65" s="2" customFormat="1" ht="21.75" customHeight="1">
      <c r="A172" s="36"/>
      <c r="B172" s="37"/>
      <c r="C172" s="245" t="s">
        <v>234</v>
      </c>
      <c r="D172" s="245" t="s">
        <v>228</v>
      </c>
      <c r="E172" s="246" t="s">
        <v>254</v>
      </c>
      <c r="F172" s="247" t="s">
        <v>255</v>
      </c>
      <c r="G172" s="248" t="s">
        <v>172</v>
      </c>
      <c r="H172" s="249">
        <v>12.69</v>
      </c>
      <c r="I172" s="250"/>
      <c r="J172" s="251">
        <f>ROUND(I172*H172,2)</f>
        <v>0</v>
      </c>
      <c r="K172" s="247" t="s">
        <v>149</v>
      </c>
      <c r="L172" s="252"/>
      <c r="M172" s="253" t="s">
        <v>1</v>
      </c>
      <c r="N172" s="254" t="s">
        <v>43</v>
      </c>
      <c r="O172" s="89"/>
      <c r="P172" s="225">
        <f>O172*H172</f>
        <v>0</v>
      </c>
      <c r="Q172" s="225">
        <v>0.131</v>
      </c>
      <c r="R172" s="225">
        <f>Q172*H172</f>
        <v>1.66239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189</v>
      </c>
      <c r="AT172" s="227" t="s">
        <v>228</v>
      </c>
      <c r="AU172" s="227" t="s">
        <v>88</v>
      </c>
      <c r="AY172" s="15" t="s">
        <v>143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86</v>
      </c>
      <c r="BK172" s="228">
        <f>ROUND(I172*H172,2)</f>
        <v>0</v>
      </c>
      <c r="BL172" s="15" t="s">
        <v>150</v>
      </c>
      <c r="BM172" s="227" t="s">
        <v>452</v>
      </c>
    </row>
    <row r="173" spans="1:47" s="2" customFormat="1" ht="12">
      <c r="A173" s="36"/>
      <c r="B173" s="37"/>
      <c r="C173" s="38"/>
      <c r="D173" s="229" t="s">
        <v>152</v>
      </c>
      <c r="E173" s="38"/>
      <c r="F173" s="230" t="s">
        <v>255</v>
      </c>
      <c r="G173" s="38"/>
      <c r="H173" s="38"/>
      <c r="I173" s="231"/>
      <c r="J173" s="38"/>
      <c r="K173" s="38"/>
      <c r="L173" s="42"/>
      <c r="M173" s="232"/>
      <c r="N173" s="233"/>
      <c r="O173" s="89"/>
      <c r="P173" s="89"/>
      <c r="Q173" s="89"/>
      <c r="R173" s="89"/>
      <c r="S173" s="89"/>
      <c r="T173" s="90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152</v>
      </c>
      <c r="AU173" s="15" t="s">
        <v>88</v>
      </c>
    </row>
    <row r="174" spans="1:51" s="13" customFormat="1" ht="12">
      <c r="A174" s="13"/>
      <c r="B174" s="234"/>
      <c r="C174" s="235"/>
      <c r="D174" s="229" t="s">
        <v>154</v>
      </c>
      <c r="E174" s="236" t="s">
        <v>1</v>
      </c>
      <c r="F174" s="237" t="s">
        <v>450</v>
      </c>
      <c r="G174" s="235"/>
      <c r="H174" s="238">
        <v>12.32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154</v>
      </c>
      <c r="AU174" s="244" t="s">
        <v>88</v>
      </c>
      <c r="AV174" s="13" t="s">
        <v>88</v>
      </c>
      <c r="AW174" s="13" t="s">
        <v>34</v>
      </c>
      <c r="AX174" s="13" t="s">
        <v>86</v>
      </c>
      <c r="AY174" s="244" t="s">
        <v>143</v>
      </c>
    </row>
    <row r="175" spans="1:51" s="13" customFormat="1" ht="12">
      <c r="A175" s="13"/>
      <c r="B175" s="234"/>
      <c r="C175" s="235"/>
      <c r="D175" s="229" t="s">
        <v>154</v>
      </c>
      <c r="E175" s="235"/>
      <c r="F175" s="237" t="s">
        <v>453</v>
      </c>
      <c r="G175" s="235"/>
      <c r="H175" s="238">
        <v>12.69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154</v>
      </c>
      <c r="AU175" s="244" t="s">
        <v>88</v>
      </c>
      <c r="AV175" s="13" t="s">
        <v>88</v>
      </c>
      <c r="AW175" s="13" t="s">
        <v>4</v>
      </c>
      <c r="AX175" s="13" t="s">
        <v>86</v>
      </c>
      <c r="AY175" s="244" t="s">
        <v>143</v>
      </c>
    </row>
    <row r="176" spans="1:63" s="12" customFormat="1" ht="22.8" customHeight="1">
      <c r="A176" s="12"/>
      <c r="B176" s="200"/>
      <c r="C176" s="201"/>
      <c r="D176" s="202" t="s">
        <v>77</v>
      </c>
      <c r="E176" s="214" t="s">
        <v>194</v>
      </c>
      <c r="F176" s="214" t="s">
        <v>258</v>
      </c>
      <c r="G176" s="201"/>
      <c r="H176" s="201"/>
      <c r="I176" s="204"/>
      <c r="J176" s="215">
        <f>BK176</f>
        <v>0</v>
      </c>
      <c r="K176" s="201"/>
      <c r="L176" s="206"/>
      <c r="M176" s="207"/>
      <c r="N176" s="208"/>
      <c r="O176" s="208"/>
      <c r="P176" s="209">
        <f>SUM(P177:P195)</f>
        <v>0</v>
      </c>
      <c r="Q176" s="208"/>
      <c r="R176" s="209">
        <f>SUM(R177:R195)</f>
        <v>14.91954</v>
      </c>
      <c r="S176" s="208"/>
      <c r="T176" s="210">
        <f>SUM(T177:T195)</f>
        <v>12.182818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1" t="s">
        <v>86</v>
      </c>
      <c r="AT176" s="212" t="s">
        <v>77</v>
      </c>
      <c r="AU176" s="212" t="s">
        <v>86</v>
      </c>
      <c r="AY176" s="211" t="s">
        <v>143</v>
      </c>
      <c r="BK176" s="213">
        <f>SUM(BK177:BK195)</f>
        <v>0</v>
      </c>
    </row>
    <row r="177" spans="1:65" s="2" customFormat="1" ht="33" customHeight="1">
      <c r="A177" s="36"/>
      <c r="B177" s="37"/>
      <c r="C177" s="216" t="s">
        <v>238</v>
      </c>
      <c r="D177" s="216" t="s">
        <v>145</v>
      </c>
      <c r="E177" s="217" t="s">
        <v>259</v>
      </c>
      <c r="F177" s="218" t="s">
        <v>260</v>
      </c>
      <c r="G177" s="219" t="s">
        <v>261</v>
      </c>
      <c r="H177" s="220">
        <v>14.5</v>
      </c>
      <c r="I177" s="221"/>
      <c r="J177" s="222">
        <f>ROUND(I177*H177,2)</f>
        <v>0</v>
      </c>
      <c r="K177" s="218" t="s">
        <v>149</v>
      </c>
      <c r="L177" s="42"/>
      <c r="M177" s="223" t="s">
        <v>1</v>
      </c>
      <c r="N177" s="224" t="s">
        <v>43</v>
      </c>
      <c r="O177" s="89"/>
      <c r="P177" s="225">
        <f>O177*H177</f>
        <v>0</v>
      </c>
      <c r="Q177" s="225">
        <v>0.1295</v>
      </c>
      <c r="R177" s="225">
        <f>Q177*H177</f>
        <v>1.87775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150</v>
      </c>
      <c r="AT177" s="227" t="s">
        <v>145</v>
      </c>
      <c r="AU177" s="227" t="s">
        <v>88</v>
      </c>
      <c r="AY177" s="15" t="s">
        <v>143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86</v>
      </c>
      <c r="BK177" s="228">
        <f>ROUND(I177*H177,2)</f>
        <v>0</v>
      </c>
      <c r="BL177" s="15" t="s">
        <v>150</v>
      </c>
      <c r="BM177" s="227" t="s">
        <v>454</v>
      </c>
    </row>
    <row r="178" spans="1:47" s="2" customFormat="1" ht="12">
      <c r="A178" s="36"/>
      <c r="B178" s="37"/>
      <c r="C178" s="38"/>
      <c r="D178" s="229" t="s">
        <v>152</v>
      </c>
      <c r="E178" s="38"/>
      <c r="F178" s="230" t="s">
        <v>263</v>
      </c>
      <c r="G178" s="38"/>
      <c r="H178" s="38"/>
      <c r="I178" s="231"/>
      <c r="J178" s="38"/>
      <c r="K178" s="38"/>
      <c r="L178" s="42"/>
      <c r="M178" s="232"/>
      <c r="N178" s="233"/>
      <c r="O178" s="89"/>
      <c r="P178" s="89"/>
      <c r="Q178" s="89"/>
      <c r="R178" s="89"/>
      <c r="S178" s="89"/>
      <c r="T178" s="90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5" t="s">
        <v>152</v>
      </c>
      <c r="AU178" s="15" t="s">
        <v>88</v>
      </c>
    </row>
    <row r="179" spans="1:51" s="13" customFormat="1" ht="12">
      <c r="A179" s="13"/>
      <c r="B179" s="234"/>
      <c r="C179" s="235"/>
      <c r="D179" s="229" t="s">
        <v>154</v>
      </c>
      <c r="E179" s="236" t="s">
        <v>1</v>
      </c>
      <c r="F179" s="237" t="s">
        <v>455</v>
      </c>
      <c r="G179" s="235"/>
      <c r="H179" s="238">
        <v>14.5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154</v>
      </c>
      <c r="AU179" s="244" t="s">
        <v>88</v>
      </c>
      <c r="AV179" s="13" t="s">
        <v>88</v>
      </c>
      <c r="AW179" s="13" t="s">
        <v>34</v>
      </c>
      <c r="AX179" s="13" t="s">
        <v>86</v>
      </c>
      <c r="AY179" s="244" t="s">
        <v>143</v>
      </c>
    </row>
    <row r="180" spans="1:65" s="2" customFormat="1" ht="16.5" customHeight="1">
      <c r="A180" s="36"/>
      <c r="B180" s="37"/>
      <c r="C180" s="245" t="s">
        <v>243</v>
      </c>
      <c r="D180" s="245" t="s">
        <v>228</v>
      </c>
      <c r="E180" s="246" t="s">
        <v>266</v>
      </c>
      <c r="F180" s="247" t="s">
        <v>267</v>
      </c>
      <c r="G180" s="248" t="s">
        <v>261</v>
      </c>
      <c r="H180" s="249">
        <v>14.79</v>
      </c>
      <c r="I180" s="250"/>
      <c r="J180" s="251">
        <f>ROUND(I180*H180,2)</f>
        <v>0</v>
      </c>
      <c r="K180" s="247" t="s">
        <v>149</v>
      </c>
      <c r="L180" s="252"/>
      <c r="M180" s="253" t="s">
        <v>1</v>
      </c>
      <c r="N180" s="254" t="s">
        <v>43</v>
      </c>
      <c r="O180" s="89"/>
      <c r="P180" s="225">
        <f>O180*H180</f>
        <v>0</v>
      </c>
      <c r="Q180" s="225">
        <v>0.036</v>
      </c>
      <c r="R180" s="225">
        <f>Q180*H180</f>
        <v>0.5324399999999999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268</v>
      </c>
      <c r="AT180" s="227" t="s">
        <v>228</v>
      </c>
      <c r="AU180" s="227" t="s">
        <v>88</v>
      </c>
      <c r="AY180" s="15" t="s">
        <v>143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86</v>
      </c>
      <c r="BK180" s="228">
        <f>ROUND(I180*H180,2)</f>
        <v>0</v>
      </c>
      <c r="BL180" s="15" t="s">
        <v>268</v>
      </c>
      <c r="BM180" s="227" t="s">
        <v>456</v>
      </c>
    </row>
    <row r="181" spans="1:47" s="2" customFormat="1" ht="12">
      <c r="A181" s="36"/>
      <c r="B181" s="37"/>
      <c r="C181" s="38"/>
      <c r="D181" s="229" t="s">
        <v>152</v>
      </c>
      <c r="E181" s="38"/>
      <c r="F181" s="230" t="s">
        <v>267</v>
      </c>
      <c r="G181" s="38"/>
      <c r="H181" s="38"/>
      <c r="I181" s="231"/>
      <c r="J181" s="38"/>
      <c r="K181" s="38"/>
      <c r="L181" s="42"/>
      <c r="M181" s="232"/>
      <c r="N181" s="233"/>
      <c r="O181" s="89"/>
      <c r="P181" s="89"/>
      <c r="Q181" s="89"/>
      <c r="R181" s="89"/>
      <c r="S181" s="89"/>
      <c r="T181" s="90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152</v>
      </c>
      <c r="AU181" s="15" t="s">
        <v>88</v>
      </c>
    </row>
    <row r="182" spans="1:51" s="13" customFormat="1" ht="12">
      <c r="A182" s="13"/>
      <c r="B182" s="234"/>
      <c r="C182" s="235"/>
      <c r="D182" s="229" t="s">
        <v>154</v>
      </c>
      <c r="E182" s="236" t="s">
        <v>1</v>
      </c>
      <c r="F182" s="237" t="s">
        <v>455</v>
      </c>
      <c r="G182" s="235"/>
      <c r="H182" s="238">
        <v>14.5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154</v>
      </c>
      <c r="AU182" s="244" t="s">
        <v>88</v>
      </c>
      <c r="AV182" s="13" t="s">
        <v>88</v>
      </c>
      <c r="AW182" s="13" t="s">
        <v>34</v>
      </c>
      <c r="AX182" s="13" t="s">
        <v>86</v>
      </c>
      <c r="AY182" s="244" t="s">
        <v>143</v>
      </c>
    </row>
    <row r="183" spans="1:51" s="13" customFormat="1" ht="12">
      <c r="A183" s="13"/>
      <c r="B183" s="234"/>
      <c r="C183" s="235"/>
      <c r="D183" s="229" t="s">
        <v>154</v>
      </c>
      <c r="E183" s="235"/>
      <c r="F183" s="237" t="s">
        <v>457</v>
      </c>
      <c r="G183" s="235"/>
      <c r="H183" s="238">
        <v>14.79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154</v>
      </c>
      <c r="AU183" s="244" t="s">
        <v>88</v>
      </c>
      <c r="AV183" s="13" t="s">
        <v>88</v>
      </c>
      <c r="AW183" s="13" t="s">
        <v>4</v>
      </c>
      <c r="AX183" s="13" t="s">
        <v>86</v>
      </c>
      <c r="AY183" s="244" t="s">
        <v>143</v>
      </c>
    </row>
    <row r="184" spans="1:65" s="2" customFormat="1" ht="24.15" customHeight="1">
      <c r="A184" s="36"/>
      <c r="B184" s="37"/>
      <c r="C184" s="216" t="s">
        <v>249</v>
      </c>
      <c r="D184" s="216" t="s">
        <v>145</v>
      </c>
      <c r="E184" s="217" t="s">
        <v>272</v>
      </c>
      <c r="F184" s="218" t="s">
        <v>273</v>
      </c>
      <c r="G184" s="219" t="s">
        <v>179</v>
      </c>
      <c r="H184" s="220">
        <v>5</v>
      </c>
      <c r="I184" s="221"/>
      <c r="J184" s="222">
        <f>ROUND(I184*H184,2)</f>
        <v>0</v>
      </c>
      <c r="K184" s="218" t="s">
        <v>149</v>
      </c>
      <c r="L184" s="42"/>
      <c r="M184" s="223" t="s">
        <v>1</v>
      </c>
      <c r="N184" s="224" t="s">
        <v>43</v>
      </c>
      <c r="O184" s="89"/>
      <c r="P184" s="225">
        <f>O184*H184</f>
        <v>0</v>
      </c>
      <c r="Q184" s="225">
        <v>2.50187</v>
      </c>
      <c r="R184" s="225">
        <f>Q184*H184</f>
        <v>12.50935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150</v>
      </c>
      <c r="AT184" s="227" t="s">
        <v>145</v>
      </c>
      <c r="AU184" s="227" t="s">
        <v>88</v>
      </c>
      <c r="AY184" s="15" t="s">
        <v>143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86</v>
      </c>
      <c r="BK184" s="228">
        <f>ROUND(I184*H184,2)</f>
        <v>0</v>
      </c>
      <c r="BL184" s="15" t="s">
        <v>150</v>
      </c>
      <c r="BM184" s="227" t="s">
        <v>458</v>
      </c>
    </row>
    <row r="185" spans="1:47" s="2" customFormat="1" ht="12">
      <c r="A185" s="36"/>
      <c r="B185" s="37"/>
      <c r="C185" s="38"/>
      <c r="D185" s="229" t="s">
        <v>152</v>
      </c>
      <c r="E185" s="38"/>
      <c r="F185" s="230" t="s">
        <v>275</v>
      </c>
      <c r="G185" s="38"/>
      <c r="H185" s="38"/>
      <c r="I185" s="231"/>
      <c r="J185" s="38"/>
      <c r="K185" s="38"/>
      <c r="L185" s="42"/>
      <c r="M185" s="232"/>
      <c r="N185" s="233"/>
      <c r="O185" s="89"/>
      <c r="P185" s="89"/>
      <c r="Q185" s="89"/>
      <c r="R185" s="89"/>
      <c r="S185" s="89"/>
      <c r="T185" s="90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152</v>
      </c>
      <c r="AU185" s="15" t="s">
        <v>88</v>
      </c>
    </row>
    <row r="186" spans="1:51" s="13" customFormat="1" ht="12">
      <c r="A186" s="13"/>
      <c r="B186" s="234"/>
      <c r="C186" s="235"/>
      <c r="D186" s="229" t="s">
        <v>154</v>
      </c>
      <c r="E186" s="236" t="s">
        <v>1</v>
      </c>
      <c r="F186" s="237" t="s">
        <v>446</v>
      </c>
      <c r="G186" s="235"/>
      <c r="H186" s="238">
        <v>5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154</v>
      </c>
      <c r="AU186" s="244" t="s">
        <v>88</v>
      </c>
      <c r="AV186" s="13" t="s">
        <v>88</v>
      </c>
      <c r="AW186" s="13" t="s">
        <v>34</v>
      </c>
      <c r="AX186" s="13" t="s">
        <v>86</v>
      </c>
      <c r="AY186" s="244" t="s">
        <v>143</v>
      </c>
    </row>
    <row r="187" spans="1:65" s="2" customFormat="1" ht="24.15" customHeight="1">
      <c r="A187" s="36"/>
      <c r="B187" s="37"/>
      <c r="C187" s="216" t="s">
        <v>159</v>
      </c>
      <c r="D187" s="216" t="s">
        <v>145</v>
      </c>
      <c r="E187" s="217" t="s">
        <v>384</v>
      </c>
      <c r="F187" s="218" t="s">
        <v>385</v>
      </c>
      <c r="G187" s="219" t="s">
        <v>179</v>
      </c>
      <c r="H187" s="220">
        <v>3.75</v>
      </c>
      <c r="I187" s="221"/>
      <c r="J187" s="222">
        <f>ROUND(I187*H187,2)</f>
        <v>0</v>
      </c>
      <c r="K187" s="218" t="s">
        <v>149</v>
      </c>
      <c r="L187" s="42"/>
      <c r="M187" s="223" t="s">
        <v>1</v>
      </c>
      <c r="N187" s="224" t="s">
        <v>43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2.2</v>
      </c>
      <c r="T187" s="226">
        <f>S187*H187</f>
        <v>8.25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150</v>
      </c>
      <c r="AT187" s="227" t="s">
        <v>145</v>
      </c>
      <c r="AU187" s="227" t="s">
        <v>88</v>
      </c>
      <c r="AY187" s="15" t="s">
        <v>143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150</v>
      </c>
      <c r="BM187" s="227" t="s">
        <v>459</v>
      </c>
    </row>
    <row r="188" spans="1:47" s="2" customFormat="1" ht="12">
      <c r="A188" s="36"/>
      <c r="B188" s="37"/>
      <c r="C188" s="38"/>
      <c r="D188" s="229" t="s">
        <v>152</v>
      </c>
      <c r="E188" s="38"/>
      <c r="F188" s="230" t="s">
        <v>387</v>
      </c>
      <c r="G188" s="38"/>
      <c r="H188" s="38"/>
      <c r="I188" s="231"/>
      <c r="J188" s="38"/>
      <c r="K188" s="38"/>
      <c r="L188" s="42"/>
      <c r="M188" s="232"/>
      <c r="N188" s="233"/>
      <c r="O188" s="89"/>
      <c r="P188" s="89"/>
      <c r="Q188" s="89"/>
      <c r="R188" s="89"/>
      <c r="S188" s="89"/>
      <c r="T188" s="90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152</v>
      </c>
      <c r="AU188" s="15" t="s">
        <v>88</v>
      </c>
    </row>
    <row r="189" spans="1:51" s="13" customFormat="1" ht="12">
      <c r="A189" s="13"/>
      <c r="B189" s="234"/>
      <c r="C189" s="235"/>
      <c r="D189" s="229" t="s">
        <v>154</v>
      </c>
      <c r="E189" s="236" t="s">
        <v>1</v>
      </c>
      <c r="F189" s="237" t="s">
        <v>460</v>
      </c>
      <c r="G189" s="235"/>
      <c r="H189" s="238">
        <v>3.75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154</v>
      </c>
      <c r="AU189" s="244" t="s">
        <v>88</v>
      </c>
      <c r="AV189" s="13" t="s">
        <v>88</v>
      </c>
      <c r="AW189" s="13" t="s">
        <v>34</v>
      </c>
      <c r="AX189" s="13" t="s">
        <v>86</v>
      </c>
      <c r="AY189" s="244" t="s">
        <v>143</v>
      </c>
    </row>
    <row r="190" spans="1:65" s="2" customFormat="1" ht="33" customHeight="1">
      <c r="A190" s="36"/>
      <c r="B190" s="37"/>
      <c r="C190" s="216" t="s">
        <v>7</v>
      </c>
      <c r="D190" s="216" t="s">
        <v>145</v>
      </c>
      <c r="E190" s="217" t="s">
        <v>388</v>
      </c>
      <c r="F190" s="218" t="s">
        <v>389</v>
      </c>
      <c r="G190" s="219" t="s">
        <v>213</v>
      </c>
      <c r="H190" s="220">
        <v>0.938</v>
      </c>
      <c r="I190" s="221"/>
      <c r="J190" s="222">
        <f>ROUND(I190*H190,2)</f>
        <v>0</v>
      </c>
      <c r="K190" s="218" t="s">
        <v>149</v>
      </c>
      <c r="L190" s="42"/>
      <c r="M190" s="223" t="s">
        <v>1</v>
      </c>
      <c r="N190" s="224" t="s">
        <v>43</v>
      </c>
      <c r="O190" s="89"/>
      <c r="P190" s="225">
        <f>O190*H190</f>
        <v>0</v>
      </c>
      <c r="Q190" s="225">
        <v>0</v>
      </c>
      <c r="R190" s="225">
        <f>Q190*H190</f>
        <v>0</v>
      </c>
      <c r="S190" s="225">
        <v>1.261</v>
      </c>
      <c r="T190" s="226">
        <f>S190*H190</f>
        <v>1.182818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150</v>
      </c>
      <c r="AT190" s="227" t="s">
        <v>145</v>
      </c>
      <c r="AU190" s="227" t="s">
        <v>88</v>
      </c>
      <c r="AY190" s="15" t="s">
        <v>143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5" t="s">
        <v>86</v>
      </c>
      <c r="BK190" s="228">
        <f>ROUND(I190*H190,2)</f>
        <v>0</v>
      </c>
      <c r="BL190" s="15" t="s">
        <v>150</v>
      </c>
      <c r="BM190" s="227" t="s">
        <v>461</v>
      </c>
    </row>
    <row r="191" spans="1:47" s="2" customFormat="1" ht="12">
      <c r="A191" s="36"/>
      <c r="B191" s="37"/>
      <c r="C191" s="38"/>
      <c r="D191" s="229" t="s">
        <v>152</v>
      </c>
      <c r="E191" s="38"/>
      <c r="F191" s="230" t="s">
        <v>391</v>
      </c>
      <c r="G191" s="38"/>
      <c r="H191" s="38"/>
      <c r="I191" s="231"/>
      <c r="J191" s="38"/>
      <c r="K191" s="38"/>
      <c r="L191" s="42"/>
      <c r="M191" s="232"/>
      <c r="N191" s="233"/>
      <c r="O191" s="89"/>
      <c r="P191" s="89"/>
      <c r="Q191" s="89"/>
      <c r="R191" s="89"/>
      <c r="S191" s="89"/>
      <c r="T191" s="90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5" t="s">
        <v>152</v>
      </c>
      <c r="AU191" s="15" t="s">
        <v>88</v>
      </c>
    </row>
    <row r="192" spans="1:51" s="13" customFormat="1" ht="12">
      <c r="A192" s="13"/>
      <c r="B192" s="234"/>
      <c r="C192" s="235"/>
      <c r="D192" s="229" t="s">
        <v>154</v>
      </c>
      <c r="E192" s="236" t="s">
        <v>1</v>
      </c>
      <c r="F192" s="237" t="s">
        <v>462</v>
      </c>
      <c r="G192" s="235"/>
      <c r="H192" s="238">
        <v>0.938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154</v>
      </c>
      <c r="AU192" s="244" t="s">
        <v>88</v>
      </c>
      <c r="AV192" s="13" t="s">
        <v>88</v>
      </c>
      <c r="AW192" s="13" t="s">
        <v>34</v>
      </c>
      <c r="AX192" s="13" t="s">
        <v>86</v>
      </c>
      <c r="AY192" s="244" t="s">
        <v>143</v>
      </c>
    </row>
    <row r="193" spans="1:65" s="2" customFormat="1" ht="37.8" customHeight="1">
      <c r="A193" s="36"/>
      <c r="B193" s="37"/>
      <c r="C193" s="216" t="s">
        <v>265</v>
      </c>
      <c r="D193" s="216" t="s">
        <v>145</v>
      </c>
      <c r="E193" s="217" t="s">
        <v>393</v>
      </c>
      <c r="F193" s="218" t="s">
        <v>394</v>
      </c>
      <c r="G193" s="219" t="s">
        <v>179</v>
      </c>
      <c r="H193" s="220">
        <v>1.25</v>
      </c>
      <c r="I193" s="221"/>
      <c r="J193" s="222">
        <f>ROUND(I193*H193,2)</f>
        <v>0</v>
      </c>
      <c r="K193" s="218" t="s">
        <v>149</v>
      </c>
      <c r="L193" s="42"/>
      <c r="M193" s="223" t="s">
        <v>1</v>
      </c>
      <c r="N193" s="224" t="s">
        <v>43</v>
      </c>
      <c r="O193" s="89"/>
      <c r="P193" s="225">
        <f>O193*H193</f>
        <v>0</v>
      </c>
      <c r="Q193" s="225">
        <v>0</v>
      </c>
      <c r="R193" s="225">
        <f>Q193*H193</f>
        <v>0</v>
      </c>
      <c r="S193" s="225">
        <v>2.2</v>
      </c>
      <c r="T193" s="226">
        <f>S193*H193</f>
        <v>2.75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150</v>
      </c>
      <c r="AT193" s="227" t="s">
        <v>145</v>
      </c>
      <c r="AU193" s="227" t="s">
        <v>88</v>
      </c>
      <c r="AY193" s="15" t="s">
        <v>143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5" t="s">
        <v>86</v>
      </c>
      <c r="BK193" s="228">
        <f>ROUND(I193*H193,2)</f>
        <v>0</v>
      </c>
      <c r="BL193" s="15" t="s">
        <v>150</v>
      </c>
      <c r="BM193" s="227" t="s">
        <v>463</v>
      </c>
    </row>
    <row r="194" spans="1:47" s="2" customFormat="1" ht="12">
      <c r="A194" s="36"/>
      <c r="B194" s="37"/>
      <c r="C194" s="38"/>
      <c r="D194" s="229" t="s">
        <v>152</v>
      </c>
      <c r="E194" s="38"/>
      <c r="F194" s="230" t="s">
        <v>396</v>
      </c>
      <c r="G194" s="38"/>
      <c r="H194" s="38"/>
      <c r="I194" s="231"/>
      <c r="J194" s="38"/>
      <c r="K194" s="38"/>
      <c r="L194" s="42"/>
      <c r="M194" s="232"/>
      <c r="N194" s="233"/>
      <c r="O194" s="89"/>
      <c r="P194" s="89"/>
      <c r="Q194" s="89"/>
      <c r="R194" s="89"/>
      <c r="S194" s="89"/>
      <c r="T194" s="90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5" t="s">
        <v>152</v>
      </c>
      <c r="AU194" s="15" t="s">
        <v>88</v>
      </c>
    </row>
    <row r="195" spans="1:51" s="13" customFormat="1" ht="12">
      <c r="A195" s="13"/>
      <c r="B195" s="234"/>
      <c r="C195" s="235"/>
      <c r="D195" s="229" t="s">
        <v>154</v>
      </c>
      <c r="E195" s="236" t="s">
        <v>1</v>
      </c>
      <c r="F195" s="237" t="s">
        <v>464</v>
      </c>
      <c r="G195" s="235"/>
      <c r="H195" s="238">
        <v>1.25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154</v>
      </c>
      <c r="AU195" s="244" t="s">
        <v>88</v>
      </c>
      <c r="AV195" s="13" t="s">
        <v>88</v>
      </c>
      <c r="AW195" s="13" t="s">
        <v>34</v>
      </c>
      <c r="AX195" s="13" t="s">
        <v>86</v>
      </c>
      <c r="AY195" s="244" t="s">
        <v>143</v>
      </c>
    </row>
    <row r="196" spans="1:63" s="12" customFormat="1" ht="22.8" customHeight="1">
      <c r="A196" s="12"/>
      <c r="B196" s="200"/>
      <c r="C196" s="201"/>
      <c r="D196" s="202" t="s">
        <v>77</v>
      </c>
      <c r="E196" s="214" t="s">
        <v>398</v>
      </c>
      <c r="F196" s="214" t="s">
        <v>399</v>
      </c>
      <c r="G196" s="201"/>
      <c r="H196" s="201"/>
      <c r="I196" s="204"/>
      <c r="J196" s="215">
        <f>BK196</f>
        <v>0</v>
      </c>
      <c r="K196" s="201"/>
      <c r="L196" s="206"/>
      <c r="M196" s="207"/>
      <c r="N196" s="208"/>
      <c r="O196" s="208"/>
      <c r="P196" s="209">
        <f>SUM(P197:P208)</f>
        <v>0</v>
      </c>
      <c r="Q196" s="208"/>
      <c r="R196" s="209">
        <f>SUM(R197:R208)</f>
        <v>0</v>
      </c>
      <c r="S196" s="208"/>
      <c r="T196" s="210">
        <f>SUM(T197:T208)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1" t="s">
        <v>86</v>
      </c>
      <c r="AT196" s="212" t="s">
        <v>77</v>
      </c>
      <c r="AU196" s="212" t="s">
        <v>86</v>
      </c>
      <c r="AY196" s="211" t="s">
        <v>143</v>
      </c>
      <c r="BK196" s="213">
        <f>SUM(BK197:BK208)</f>
        <v>0</v>
      </c>
    </row>
    <row r="197" spans="1:65" s="2" customFormat="1" ht="16.5" customHeight="1">
      <c r="A197" s="36"/>
      <c r="B197" s="37"/>
      <c r="C197" s="216" t="s">
        <v>271</v>
      </c>
      <c r="D197" s="216" t="s">
        <v>145</v>
      </c>
      <c r="E197" s="217" t="s">
        <v>400</v>
      </c>
      <c r="F197" s="218" t="s">
        <v>401</v>
      </c>
      <c r="G197" s="219" t="s">
        <v>213</v>
      </c>
      <c r="H197" s="220">
        <v>12.183</v>
      </c>
      <c r="I197" s="221"/>
      <c r="J197" s="222">
        <f>ROUND(I197*H197,2)</f>
        <v>0</v>
      </c>
      <c r="K197" s="218" t="s">
        <v>149</v>
      </c>
      <c r="L197" s="42"/>
      <c r="M197" s="223" t="s">
        <v>1</v>
      </c>
      <c r="N197" s="224" t="s">
        <v>43</v>
      </c>
      <c r="O197" s="89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150</v>
      </c>
      <c r="AT197" s="227" t="s">
        <v>145</v>
      </c>
      <c r="AU197" s="227" t="s">
        <v>88</v>
      </c>
      <c r="AY197" s="15" t="s">
        <v>143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5" t="s">
        <v>86</v>
      </c>
      <c r="BK197" s="228">
        <f>ROUND(I197*H197,2)</f>
        <v>0</v>
      </c>
      <c r="BL197" s="15" t="s">
        <v>150</v>
      </c>
      <c r="BM197" s="227" t="s">
        <v>465</v>
      </c>
    </row>
    <row r="198" spans="1:47" s="2" customFormat="1" ht="12">
      <c r="A198" s="36"/>
      <c r="B198" s="37"/>
      <c r="C198" s="38"/>
      <c r="D198" s="229" t="s">
        <v>152</v>
      </c>
      <c r="E198" s="38"/>
      <c r="F198" s="230" t="s">
        <v>403</v>
      </c>
      <c r="G198" s="38"/>
      <c r="H198" s="38"/>
      <c r="I198" s="231"/>
      <c r="J198" s="38"/>
      <c r="K198" s="38"/>
      <c r="L198" s="42"/>
      <c r="M198" s="232"/>
      <c r="N198" s="233"/>
      <c r="O198" s="89"/>
      <c r="P198" s="89"/>
      <c r="Q198" s="89"/>
      <c r="R198" s="89"/>
      <c r="S198" s="89"/>
      <c r="T198" s="90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5" t="s">
        <v>152</v>
      </c>
      <c r="AU198" s="15" t="s">
        <v>88</v>
      </c>
    </row>
    <row r="199" spans="1:51" s="13" customFormat="1" ht="12">
      <c r="A199" s="13"/>
      <c r="B199" s="234"/>
      <c r="C199" s="235"/>
      <c r="D199" s="229" t="s">
        <v>154</v>
      </c>
      <c r="E199" s="236" t="s">
        <v>1</v>
      </c>
      <c r="F199" s="237" t="s">
        <v>466</v>
      </c>
      <c r="G199" s="235"/>
      <c r="H199" s="238">
        <v>12.183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154</v>
      </c>
      <c r="AU199" s="244" t="s">
        <v>88</v>
      </c>
      <c r="AV199" s="13" t="s">
        <v>88</v>
      </c>
      <c r="AW199" s="13" t="s">
        <v>34</v>
      </c>
      <c r="AX199" s="13" t="s">
        <v>86</v>
      </c>
      <c r="AY199" s="244" t="s">
        <v>143</v>
      </c>
    </row>
    <row r="200" spans="1:65" s="2" customFormat="1" ht="24.15" customHeight="1">
      <c r="A200" s="36"/>
      <c r="B200" s="37"/>
      <c r="C200" s="216" t="s">
        <v>278</v>
      </c>
      <c r="D200" s="216" t="s">
        <v>145</v>
      </c>
      <c r="E200" s="217" t="s">
        <v>405</v>
      </c>
      <c r="F200" s="218" t="s">
        <v>406</v>
      </c>
      <c r="G200" s="219" t="s">
        <v>213</v>
      </c>
      <c r="H200" s="220">
        <v>236.811</v>
      </c>
      <c r="I200" s="221"/>
      <c r="J200" s="222">
        <f>ROUND(I200*H200,2)</f>
        <v>0</v>
      </c>
      <c r="K200" s="218" t="s">
        <v>149</v>
      </c>
      <c r="L200" s="42"/>
      <c r="M200" s="223" t="s">
        <v>1</v>
      </c>
      <c r="N200" s="224" t="s">
        <v>43</v>
      </c>
      <c r="O200" s="89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150</v>
      </c>
      <c r="AT200" s="227" t="s">
        <v>145</v>
      </c>
      <c r="AU200" s="227" t="s">
        <v>88</v>
      </c>
      <c r="AY200" s="15" t="s">
        <v>143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5" t="s">
        <v>86</v>
      </c>
      <c r="BK200" s="228">
        <f>ROUND(I200*H200,2)</f>
        <v>0</v>
      </c>
      <c r="BL200" s="15" t="s">
        <v>150</v>
      </c>
      <c r="BM200" s="227" t="s">
        <v>467</v>
      </c>
    </row>
    <row r="201" spans="1:47" s="2" customFormat="1" ht="12">
      <c r="A201" s="36"/>
      <c r="B201" s="37"/>
      <c r="C201" s="38"/>
      <c r="D201" s="229" t="s">
        <v>152</v>
      </c>
      <c r="E201" s="38"/>
      <c r="F201" s="230" t="s">
        <v>408</v>
      </c>
      <c r="G201" s="38"/>
      <c r="H201" s="38"/>
      <c r="I201" s="231"/>
      <c r="J201" s="38"/>
      <c r="K201" s="38"/>
      <c r="L201" s="42"/>
      <c r="M201" s="232"/>
      <c r="N201" s="233"/>
      <c r="O201" s="89"/>
      <c r="P201" s="89"/>
      <c r="Q201" s="89"/>
      <c r="R201" s="89"/>
      <c r="S201" s="89"/>
      <c r="T201" s="90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5" t="s">
        <v>152</v>
      </c>
      <c r="AU201" s="15" t="s">
        <v>88</v>
      </c>
    </row>
    <row r="202" spans="1:51" s="13" customFormat="1" ht="12">
      <c r="A202" s="13"/>
      <c r="B202" s="234"/>
      <c r="C202" s="235"/>
      <c r="D202" s="229" t="s">
        <v>154</v>
      </c>
      <c r="E202" s="236" t="s">
        <v>1</v>
      </c>
      <c r="F202" s="237" t="s">
        <v>468</v>
      </c>
      <c r="G202" s="235"/>
      <c r="H202" s="238">
        <v>236.811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154</v>
      </c>
      <c r="AU202" s="244" t="s">
        <v>88</v>
      </c>
      <c r="AV202" s="13" t="s">
        <v>88</v>
      </c>
      <c r="AW202" s="13" t="s">
        <v>34</v>
      </c>
      <c r="AX202" s="13" t="s">
        <v>86</v>
      </c>
      <c r="AY202" s="244" t="s">
        <v>143</v>
      </c>
    </row>
    <row r="203" spans="1:65" s="2" customFormat="1" ht="24.15" customHeight="1">
      <c r="A203" s="36"/>
      <c r="B203" s="37"/>
      <c r="C203" s="216" t="s">
        <v>410</v>
      </c>
      <c r="D203" s="216" t="s">
        <v>145</v>
      </c>
      <c r="E203" s="217" t="s">
        <v>411</v>
      </c>
      <c r="F203" s="218" t="s">
        <v>412</v>
      </c>
      <c r="G203" s="219" t="s">
        <v>213</v>
      </c>
      <c r="H203" s="220">
        <v>12.183</v>
      </c>
      <c r="I203" s="221"/>
      <c r="J203" s="222">
        <f>ROUND(I203*H203,2)</f>
        <v>0</v>
      </c>
      <c r="K203" s="218" t="s">
        <v>149</v>
      </c>
      <c r="L203" s="42"/>
      <c r="M203" s="223" t="s">
        <v>1</v>
      </c>
      <c r="N203" s="224" t="s">
        <v>43</v>
      </c>
      <c r="O203" s="89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150</v>
      </c>
      <c r="AT203" s="227" t="s">
        <v>145</v>
      </c>
      <c r="AU203" s="227" t="s">
        <v>88</v>
      </c>
      <c r="AY203" s="15" t="s">
        <v>143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5" t="s">
        <v>86</v>
      </c>
      <c r="BK203" s="228">
        <f>ROUND(I203*H203,2)</f>
        <v>0</v>
      </c>
      <c r="BL203" s="15" t="s">
        <v>150</v>
      </c>
      <c r="BM203" s="227" t="s">
        <v>469</v>
      </c>
    </row>
    <row r="204" spans="1:47" s="2" customFormat="1" ht="12">
      <c r="A204" s="36"/>
      <c r="B204" s="37"/>
      <c r="C204" s="38"/>
      <c r="D204" s="229" t="s">
        <v>152</v>
      </c>
      <c r="E204" s="38"/>
      <c r="F204" s="230" t="s">
        <v>414</v>
      </c>
      <c r="G204" s="38"/>
      <c r="H204" s="38"/>
      <c r="I204" s="231"/>
      <c r="J204" s="38"/>
      <c r="K204" s="38"/>
      <c r="L204" s="42"/>
      <c r="M204" s="232"/>
      <c r="N204" s="233"/>
      <c r="O204" s="89"/>
      <c r="P204" s="89"/>
      <c r="Q204" s="89"/>
      <c r="R204" s="89"/>
      <c r="S204" s="89"/>
      <c r="T204" s="90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5" t="s">
        <v>152</v>
      </c>
      <c r="AU204" s="15" t="s">
        <v>88</v>
      </c>
    </row>
    <row r="205" spans="1:51" s="13" customFormat="1" ht="12">
      <c r="A205" s="13"/>
      <c r="B205" s="234"/>
      <c r="C205" s="235"/>
      <c r="D205" s="229" t="s">
        <v>154</v>
      </c>
      <c r="E205" s="236" t="s">
        <v>1</v>
      </c>
      <c r="F205" s="237" t="s">
        <v>466</v>
      </c>
      <c r="G205" s="235"/>
      <c r="H205" s="238">
        <v>12.183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154</v>
      </c>
      <c r="AU205" s="244" t="s">
        <v>88</v>
      </c>
      <c r="AV205" s="13" t="s">
        <v>88</v>
      </c>
      <c r="AW205" s="13" t="s">
        <v>34</v>
      </c>
      <c r="AX205" s="13" t="s">
        <v>86</v>
      </c>
      <c r="AY205" s="244" t="s">
        <v>143</v>
      </c>
    </row>
    <row r="206" spans="1:65" s="2" customFormat="1" ht="37.8" customHeight="1">
      <c r="A206" s="36"/>
      <c r="B206" s="37"/>
      <c r="C206" s="216" t="s">
        <v>415</v>
      </c>
      <c r="D206" s="216" t="s">
        <v>145</v>
      </c>
      <c r="E206" s="217" t="s">
        <v>416</v>
      </c>
      <c r="F206" s="218" t="s">
        <v>417</v>
      </c>
      <c r="G206" s="219" t="s">
        <v>213</v>
      </c>
      <c r="H206" s="220">
        <v>12.183</v>
      </c>
      <c r="I206" s="221"/>
      <c r="J206" s="222">
        <f>ROUND(I206*H206,2)</f>
        <v>0</v>
      </c>
      <c r="K206" s="218" t="s">
        <v>149</v>
      </c>
      <c r="L206" s="42"/>
      <c r="M206" s="223" t="s">
        <v>1</v>
      </c>
      <c r="N206" s="224" t="s">
        <v>43</v>
      </c>
      <c r="O206" s="89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7" t="s">
        <v>150</v>
      </c>
      <c r="AT206" s="227" t="s">
        <v>145</v>
      </c>
      <c r="AU206" s="227" t="s">
        <v>88</v>
      </c>
      <c r="AY206" s="15" t="s">
        <v>143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5" t="s">
        <v>86</v>
      </c>
      <c r="BK206" s="228">
        <f>ROUND(I206*H206,2)</f>
        <v>0</v>
      </c>
      <c r="BL206" s="15" t="s">
        <v>150</v>
      </c>
      <c r="BM206" s="227" t="s">
        <v>470</v>
      </c>
    </row>
    <row r="207" spans="1:47" s="2" customFormat="1" ht="12">
      <c r="A207" s="36"/>
      <c r="B207" s="37"/>
      <c r="C207" s="38"/>
      <c r="D207" s="229" t="s">
        <v>152</v>
      </c>
      <c r="E207" s="38"/>
      <c r="F207" s="230" t="s">
        <v>419</v>
      </c>
      <c r="G207" s="38"/>
      <c r="H207" s="38"/>
      <c r="I207" s="231"/>
      <c r="J207" s="38"/>
      <c r="K207" s="38"/>
      <c r="L207" s="42"/>
      <c r="M207" s="232"/>
      <c r="N207" s="233"/>
      <c r="O207" s="89"/>
      <c r="P207" s="89"/>
      <c r="Q207" s="89"/>
      <c r="R207" s="89"/>
      <c r="S207" s="89"/>
      <c r="T207" s="90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5" t="s">
        <v>152</v>
      </c>
      <c r="AU207" s="15" t="s">
        <v>88</v>
      </c>
    </row>
    <row r="208" spans="1:51" s="13" customFormat="1" ht="12">
      <c r="A208" s="13"/>
      <c r="B208" s="234"/>
      <c r="C208" s="235"/>
      <c r="D208" s="229" t="s">
        <v>154</v>
      </c>
      <c r="E208" s="236" t="s">
        <v>1</v>
      </c>
      <c r="F208" s="237" t="s">
        <v>466</v>
      </c>
      <c r="G208" s="235"/>
      <c r="H208" s="238">
        <v>12.183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154</v>
      </c>
      <c r="AU208" s="244" t="s">
        <v>88</v>
      </c>
      <c r="AV208" s="13" t="s">
        <v>88</v>
      </c>
      <c r="AW208" s="13" t="s">
        <v>34</v>
      </c>
      <c r="AX208" s="13" t="s">
        <v>86</v>
      </c>
      <c r="AY208" s="244" t="s">
        <v>143</v>
      </c>
    </row>
    <row r="209" spans="1:63" s="12" customFormat="1" ht="22.8" customHeight="1">
      <c r="A209" s="12"/>
      <c r="B209" s="200"/>
      <c r="C209" s="201"/>
      <c r="D209" s="202" t="s">
        <v>77</v>
      </c>
      <c r="E209" s="214" t="s">
        <v>276</v>
      </c>
      <c r="F209" s="214" t="s">
        <v>277</v>
      </c>
      <c r="G209" s="201"/>
      <c r="H209" s="201"/>
      <c r="I209" s="204"/>
      <c r="J209" s="215">
        <f>BK209</f>
        <v>0</v>
      </c>
      <c r="K209" s="201"/>
      <c r="L209" s="206"/>
      <c r="M209" s="207"/>
      <c r="N209" s="208"/>
      <c r="O209" s="208"/>
      <c r="P209" s="209">
        <f>SUM(P210:P211)</f>
        <v>0</v>
      </c>
      <c r="Q209" s="208"/>
      <c r="R209" s="209">
        <f>SUM(R210:R211)</f>
        <v>0</v>
      </c>
      <c r="S209" s="208"/>
      <c r="T209" s="210">
        <f>SUM(T210:T211)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1" t="s">
        <v>86</v>
      </c>
      <c r="AT209" s="212" t="s">
        <v>77</v>
      </c>
      <c r="AU209" s="212" t="s">
        <v>86</v>
      </c>
      <c r="AY209" s="211" t="s">
        <v>143</v>
      </c>
      <c r="BK209" s="213">
        <f>SUM(BK210:BK211)</f>
        <v>0</v>
      </c>
    </row>
    <row r="210" spans="1:65" s="2" customFormat="1" ht="24.15" customHeight="1">
      <c r="A210" s="36"/>
      <c r="B210" s="37"/>
      <c r="C210" s="216" t="s">
        <v>420</v>
      </c>
      <c r="D210" s="216" t="s">
        <v>145</v>
      </c>
      <c r="E210" s="217" t="s">
        <v>279</v>
      </c>
      <c r="F210" s="218" t="s">
        <v>280</v>
      </c>
      <c r="G210" s="219" t="s">
        <v>213</v>
      </c>
      <c r="H210" s="220">
        <v>25.65</v>
      </c>
      <c r="I210" s="221"/>
      <c r="J210" s="222">
        <f>ROUND(I210*H210,2)</f>
        <v>0</v>
      </c>
      <c r="K210" s="218" t="s">
        <v>149</v>
      </c>
      <c r="L210" s="42"/>
      <c r="M210" s="223" t="s">
        <v>1</v>
      </c>
      <c r="N210" s="224" t="s">
        <v>43</v>
      </c>
      <c r="O210" s="89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150</v>
      </c>
      <c r="AT210" s="227" t="s">
        <v>145</v>
      </c>
      <c r="AU210" s="227" t="s">
        <v>88</v>
      </c>
      <c r="AY210" s="15" t="s">
        <v>143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5" t="s">
        <v>86</v>
      </c>
      <c r="BK210" s="228">
        <f>ROUND(I210*H210,2)</f>
        <v>0</v>
      </c>
      <c r="BL210" s="15" t="s">
        <v>150</v>
      </c>
      <c r="BM210" s="227" t="s">
        <v>471</v>
      </c>
    </row>
    <row r="211" spans="1:47" s="2" customFormat="1" ht="12">
      <c r="A211" s="36"/>
      <c r="B211" s="37"/>
      <c r="C211" s="38"/>
      <c r="D211" s="229" t="s">
        <v>152</v>
      </c>
      <c r="E211" s="38"/>
      <c r="F211" s="230" t="s">
        <v>282</v>
      </c>
      <c r="G211" s="38"/>
      <c r="H211" s="38"/>
      <c r="I211" s="231"/>
      <c r="J211" s="38"/>
      <c r="K211" s="38"/>
      <c r="L211" s="42"/>
      <c r="M211" s="255"/>
      <c r="N211" s="256"/>
      <c r="O211" s="257"/>
      <c r="P211" s="257"/>
      <c r="Q211" s="257"/>
      <c r="R211" s="257"/>
      <c r="S211" s="257"/>
      <c r="T211" s="258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5" t="s">
        <v>152</v>
      </c>
      <c r="AU211" s="15" t="s">
        <v>88</v>
      </c>
    </row>
    <row r="212" spans="1:31" s="2" customFormat="1" ht="6.95" customHeight="1">
      <c r="A212" s="36"/>
      <c r="B212" s="64"/>
      <c r="C212" s="65"/>
      <c r="D212" s="65"/>
      <c r="E212" s="65"/>
      <c r="F212" s="65"/>
      <c r="G212" s="65"/>
      <c r="H212" s="65"/>
      <c r="I212" s="65"/>
      <c r="J212" s="65"/>
      <c r="K212" s="65"/>
      <c r="L212" s="42"/>
      <c r="M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</row>
  </sheetData>
  <sheetProtection password="CC35" sheet="1" objects="1" scenarios="1" formatColumns="0" formatRows="0" autoFilter="0"/>
  <autoFilter ref="C121:K21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88</v>
      </c>
    </row>
    <row r="4" spans="2:46" s="1" customFormat="1" ht="24.95" customHeight="1">
      <c r="B4" s="18"/>
      <c r="D4" s="136" t="s">
        <v>115</v>
      </c>
      <c r="L4" s="18"/>
      <c r="M4" s="13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8" t="s">
        <v>16</v>
      </c>
      <c r="L6" s="18"/>
    </row>
    <row r="7" spans="2:12" s="1" customFormat="1" ht="16.5" customHeight="1">
      <c r="B7" s="18"/>
      <c r="E7" s="139" t="str">
        <f>'Rekapitulace stavby'!K6</f>
        <v>Polopodzemní kontejnery - Český Brod</v>
      </c>
      <c r="F7" s="138"/>
      <c r="G7" s="138"/>
      <c r="H7" s="138"/>
      <c r="L7" s="18"/>
    </row>
    <row r="8" spans="1:31" s="2" customFormat="1" ht="12" customHeight="1">
      <c r="A8" s="36"/>
      <c r="B8" s="42"/>
      <c r="C8" s="36"/>
      <c r="D8" s="138" t="s">
        <v>116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0" t="s">
        <v>472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24. 10. 2023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">
        <v>26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1" t="s">
        <v>27</v>
      </c>
      <c r="F15" s="36"/>
      <c r="G15" s="36"/>
      <c r="H15" s="36"/>
      <c r="I15" s="138" t="s">
        <v>28</v>
      </c>
      <c r="J15" s="141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8" t="s">
        <v>29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28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8" t="s">
        <v>31</v>
      </c>
      <c r="E20" s="36"/>
      <c r="F20" s="36"/>
      <c r="G20" s="36"/>
      <c r="H20" s="36"/>
      <c r="I20" s="138" t="s">
        <v>25</v>
      </c>
      <c r="J20" s="141" t="s">
        <v>32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1" t="s">
        <v>33</v>
      </c>
      <c r="F21" s="36"/>
      <c r="G21" s="36"/>
      <c r="H21" s="36"/>
      <c r="I21" s="138" t="s">
        <v>28</v>
      </c>
      <c r="J21" s="141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8" t="s">
        <v>35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28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8" t="s">
        <v>37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8" t="s">
        <v>38</v>
      </c>
      <c r="E30" s="36"/>
      <c r="F30" s="36"/>
      <c r="G30" s="36"/>
      <c r="H30" s="36"/>
      <c r="I30" s="36"/>
      <c r="J30" s="149">
        <f>ROUND(J122,2)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0" t="s">
        <v>40</v>
      </c>
      <c r="G32" s="36"/>
      <c r="H32" s="36"/>
      <c r="I32" s="150" t="s">
        <v>39</v>
      </c>
      <c r="J32" s="150" t="s">
        <v>41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1" t="s">
        <v>42</v>
      </c>
      <c r="E33" s="138" t="s">
        <v>43</v>
      </c>
      <c r="F33" s="152">
        <f>ROUND((SUM(BE122:BE211)),2)</f>
        <v>0</v>
      </c>
      <c r="G33" s="36"/>
      <c r="H33" s="36"/>
      <c r="I33" s="153">
        <v>0.21</v>
      </c>
      <c r="J33" s="152">
        <f>ROUND(((SUM(BE122:BE211))*I33),2)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8" t="s">
        <v>44</v>
      </c>
      <c r="F34" s="152">
        <f>ROUND((SUM(BF122:BF211)),2)</f>
        <v>0</v>
      </c>
      <c r="G34" s="36"/>
      <c r="H34" s="36"/>
      <c r="I34" s="153">
        <v>0.15</v>
      </c>
      <c r="J34" s="152">
        <f>ROUND(((SUM(BF122:BF211))*I34),2)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8" t="s">
        <v>45</v>
      </c>
      <c r="F35" s="152">
        <f>ROUND((SUM(BG122:BG211)),2)</f>
        <v>0</v>
      </c>
      <c r="G35" s="36"/>
      <c r="H35" s="36"/>
      <c r="I35" s="153">
        <v>0.21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8" t="s">
        <v>46</v>
      </c>
      <c r="F36" s="152">
        <f>ROUND((SUM(BH122:BH211)),2)</f>
        <v>0</v>
      </c>
      <c r="G36" s="36"/>
      <c r="H36" s="36"/>
      <c r="I36" s="153">
        <v>0.15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8" t="s">
        <v>47</v>
      </c>
      <c r="F37" s="152">
        <f>ROUND((SUM(BI122:BI211)),2)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118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172" t="str">
        <f>E7</f>
        <v>Polopodzemní kontejnery - Český Brod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116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SO 05 - NN - Na Cihelně 1330 - Český Brod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Český Brod</v>
      </c>
      <c r="G89" s="38"/>
      <c r="H89" s="38"/>
      <c r="I89" s="30" t="s">
        <v>22</v>
      </c>
      <c r="J89" s="77" t="str">
        <f>IF(J12="","",J12)</f>
        <v>24. 10. 2023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 xml:space="preserve">Město Český Brod, Náměstí Husovo 70, 282 01 Český </v>
      </c>
      <c r="G91" s="38"/>
      <c r="H91" s="38"/>
      <c r="I91" s="30" t="s">
        <v>31</v>
      </c>
      <c r="J91" s="34" t="str">
        <f>E21</f>
        <v>LNConsult s.r.o., U hřiště 250, 250 83 Škvorec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29</v>
      </c>
      <c r="D92" s="38"/>
      <c r="E92" s="38"/>
      <c r="F92" s="25" t="str">
        <f>IF(E18="","",E18)</f>
        <v>Vyplň údaj</v>
      </c>
      <c r="G92" s="38"/>
      <c r="H92" s="38"/>
      <c r="I92" s="30" t="s">
        <v>35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73" t="s">
        <v>119</v>
      </c>
      <c r="D94" s="174"/>
      <c r="E94" s="174"/>
      <c r="F94" s="174"/>
      <c r="G94" s="174"/>
      <c r="H94" s="174"/>
      <c r="I94" s="174"/>
      <c r="J94" s="175" t="s">
        <v>120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6" t="s">
        <v>121</v>
      </c>
      <c r="D96" s="38"/>
      <c r="E96" s="38"/>
      <c r="F96" s="38"/>
      <c r="G96" s="38"/>
      <c r="H96" s="38"/>
      <c r="I96" s="38"/>
      <c r="J96" s="108">
        <f>J122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pans="1:31" s="9" customFormat="1" ht="24.95" customHeight="1">
      <c r="A97" s="9"/>
      <c r="B97" s="177"/>
      <c r="C97" s="178"/>
      <c r="D97" s="179" t="s">
        <v>123</v>
      </c>
      <c r="E97" s="180"/>
      <c r="F97" s="180"/>
      <c r="G97" s="180"/>
      <c r="H97" s="180"/>
      <c r="I97" s="180"/>
      <c r="J97" s="181">
        <f>J123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124</v>
      </c>
      <c r="E98" s="186"/>
      <c r="F98" s="186"/>
      <c r="G98" s="186"/>
      <c r="H98" s="186"/>
      <c r="I98" s="186"/>
      <c r="J98" s="187">
        <f>J124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125</v>
      </c>
      <c r="E99" s="186"/>
      <c r="F99" s="186"/>
      <c r="G99" s="186"/>
      <c r="H99" s="186"/>
      <c r="I99" s="186"/>
      <c r="J99" s="187">
        <f>J165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126</v>
      </c>
      <c r="E100" s="186"/>
      <c r="F100" s="186"/>
      <c r="G100" s="186"/>
      <c r="H100" s="186"/>
      <c r="I100" s="186"/>
      <c r="J100" s="187">
        <f>J176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350</v>
      </c>
      <c r="E101" s="186"/>
      <c r="F101" s="186"/>
      <c r="G101" s="186"/>
      <c r="H101" s="186"/>
      <c r="I101" s="186"/>
      <c r="J101" s="187">
        <f>J196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127</v>
      </c>
      <c r="E102" s="186"/>
      <c r="F102" s="186"/>
      <c r="G102" s="186"/>
      <c r="H102" s="186"/>
      <c r="I102" s="186"/>
      <c r="J102" s="187">
        <f>J209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64"/>
      <c r="C104" s="65"/>
      <c r="D104" s="65"/>
      <c r="E104" s="65"/>
      <c r="F104" s="65"/>
      <c r="G104" s="65"/>
      <c r="H104" s="65"/>
      <c r="I104" s="65"/>
      <c r="J104" s="65"/>
      <c r="K104" s="65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8" spans="1:31" s="2" customFormat="1" ht="6.95" customHeight="1">
      <c r="A108" s="36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1" t="s">
        <v>128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16</v>
      </c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172" t="str">
        <f>E7</f>
        <v>Polopodzemní kontejnery - Český Brod</v>
      </c>
      <c r="F112" s="30"/>
      <c r="G112" s="30"/>
      <c r="H112" s="30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116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74" t="str">
        <f>E9</f>
        <v>SO 05 - NN - Na Cihelně 1330 - Český Brod</v>
      </c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20</v>
      </c>
      <c r="D116" s="38"/>
      <c r="E116" s="38"/>
      <c r="F116" s="25" t="str">
        <f>F12</f>
        <v>Český Brod</v>
      </c>
      <c r="G116" s="38"/>
      <c r="H116" s="38"/>
      <c r="I116" s="30" t="s">
        <v>22</v>
      </c>
      <c r="J116" s="77" t="str">
        <f>IF(J12="","",J12)</f>
        <v>24. 10. 2023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40.05" customHeight="1">
      <c r="A118" s="36"/>
      <c r="B118" s="37"/>
      <c r="C118" s="30" t="s">
        <v>24</v>
      </c>
      <c r="D118" s="38"/>
      <c r="E118" s="38"/>
      <c r="F118" s="25" t="str">
        <f>E15</f>
        <v xml:space="preserve">Město Český Brod, Náměstí Husovo 70, 282 01 Český </v>
      </c>
      <c r="G118" s="38"/>
      <c r="H118" s="38"/>
      <c r="I118" s="30" t="s">
        <v>31</v>
      </c>
      <c r="J118" s="34" t="str">
        <f>E21</f>
        <v>LNConsult s.r.o., U hřiště 250, 250 83 Škvorec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29</v>
      </c>
      <c r="D119" s="38"/>
      <c r="E119" s="38"/>
      <c r="F119" s="25" t="str">
        <f>IF(E18="","",E18)</f>
        <v>Vyplň údaj</v>
      </c>
      <c r="G119" s="38"/>
      <c r="H119" s="38"/>
      <c r="I119" s="30" t="s">
        <v>35</v>
      </c>
      <c r="J119" s="34" t="str">
        <f>E24</f>
        <v xml:space="preserve"> 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1" customFormat="1" ht="29.25" customHeight="1">
      <c r="A121" s="189"/>
      <c r="B121" s="190"/>
      <c r="C121" s="191" t="s">
        <v>129</v>
      </c>
      <c r="D121" s="192" t="s">
        <v>63</v>
      </c>
      <c r="E121" s="192" t="s">
        <v>59</v>
      </c>
      <c r="F121" s="192" t="s">
        <v>60</v>
      </c>
      <c r="G121" s="192" t="s">
        <v>130</v>
      </c>
      <c r="H121" s="192" t="s">
        <v>131</v>
      </c>
      <c r="I121" s="192" t="s">
        <v>132</v>
      </c>
      <c r="J121" s="192" t="s">
        <v>120</v>
      </c>
      <c r="K121" s="193" t="s">
        <v>133</v>
      </c>
      <c r="L121" s="194"/>
      <c r="M121" s="98" t="s">
        <v>1</v>
      </c>
      <c r="N121" s="99" t="s">
        <v>42</v>
      </c>
      <c r="O121" s="99" t="s">
        <v>134</v>
      </c>
      <c r="P121" s="99" t="s">
        <v>135</v>
      </c>
      <c r="Q121" s="99" t="s">
        <v>136</v>
      </c>
      <c r="R121" s="99" t="s">
        <v>137</v>
      </c>
      <c r="S121" s="99" t="s">
        <v>138</v>
      </c>
      <c r="T121" s="100" t="s">
        <v>139</v>
      </c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</row>
    <row r="122" spans="1:63" s="2" customFormat="1" ht="22.8" customHeight="1">
      <c r="A122" s="36"/>
      <c r="B122" s="37"/>
      <c r="C122" s="105" t="s">
        <v>140</v>
      </c>
      <c r="D122" s="38"/>
      <c r="E122" s="38"/>
      <c r="F122" s="38"/>
      <c r="G122" s="38"/>
      <c r="H122" s="38"/>
      <c r="I122" s="38"/>
      <c r="J122" s="195">
        <f>BK122</f>
        <v>0</v>
      </c>
      <c r="K122" s="38"/>
      <c r="L122" s="42"/>
      <c r="M122" s="101"/>
      <c r="N122" s="196"/>
      <c r="O122" s="102"/>
      <c r="P122" s="197">
        <f>P123</f>
        <v>0</v>
      </c>
      <c r="Q122" s="102"/>
      <c r="R122" s="197">
        <f>R123</f>
        <v>15.709467239999999</v>
      </c>
      <c r="S122" s="102"/>
      <c r="T122" s="198">
        <f>T123</f>
        <v>7.3099430000000005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77</v>
      </c>
      <c r="AU122" s="15" t="s">
        <v>122</v>
      </c>
      <c r="BK122" s="199">
        <f>BK123</f>
        <v>0</v>
      </c>
    </row>
    <row r="123" spans="1:63" s="12" customFormat="1" ht="25.9" customHeight="1">
      <c r="A123" s="12"/>
      <c r="B123" s="200"/>
      <c r="C123" s="201"/>
      <c r="D123" s="202" t="s">
        <v>77</v>
      </c>
      <c r="E123" s="203" t="s">
        <v>141</v>
      </c>
      <c r="F123" s="203" t="s">
        <v>142</v>
      </c>
      <c r="G123" s="201"/>
      <c r="H123" s="201"/>
      <c r="I123" s="204"/>
      <c r="J123" s="205">
        <f>BK123</f>
        <v>0</v>
      </c>
      <c r="K123" s="201"/>
      <c r="L123" s="206"/>
      <c r="M123" s="207"/>
      <c r="N123" s="208"/>
      <c r="O123" s="208"/>
      <c r="P123" s="209">
        <f>P124+P165+P176+P196+P209</f>
        <v>0</v>
      </c>
      <c r="Q123" s="208"/>
      <c r="R123" s="209">
        <f>R124+R165+R176+R196+R209</f>
        <v>15.709467239999999</v>
      </c>
      <c r="S123" s="208"/>
      <c r="T123" s="210">
        <f>T124+T165+T176+T196+T209</f>
        <v>7.3099430000000005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1" t="s">
        <v>86</v>
      </c>
      <c r="AT123" s="212" t="s">
        <v>77</v>
      </c>
      <c r="AU123" s="212" t="s">
        <v>78</v>
      </c>
      <c r="AY123" s="211" t="s">
        <v>143</v>
      </c>
      <c r="BK123" s="213">
        <f>BK124+BK165+BK176+BK196+BK209</f>
        <v>0</v>
      </c>
    </row>
    <row r="124" spans="1:63" s="12" customFormat="1" ht="22.8" customHeight="1">
      <c r="A124" s="12"/>
      <c r="B124" s="200"/>
      <c r="C124" s="201"/>
      <c r="D124" s="202" t="s">
        <v>77</v>
      </c>
      <c r="E124" s="214" t="s">
        <v>86</v>
      </c>
      <c r="F124" s="214" t="s">
        <v>144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SUM(P125:P164)</f>
        <v>0</v>
      </c>
      <c r="Q124" s="208"/>
      <c r="R124" s="209">
        <f>SUM(R125:R164)</f>
        <v>0.000315</v>
      </c>
      <c r="S124" s="208"/>
      <c r="T124" s="210">
        <f>SUM(T125:T164)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86</v>
      </c>
      <c r="AT124" s="212" t="s">
        <v>77</v>
      </c>
      <c r="AU124" s="212" t="s">
        <v>86</v>
      </c>
      <c r="AY124" s="211" t="s">
        <v>143</v>
      </c>
      <c r="BK124" s="213">
        <f>SUM(BK125:BK164)</f>
        <v>0</v>
      </c>
    </row>
    <row r="125" spans="1:65" s="2" customFormat="1" ht="24.15" customHeight="1">
      <c r="A125" s="36"/>
      <c r="B125" s="37"/>
      <c r="C125" s="216" t="s">
        <v>86</v>
      </c>
      <c r="D125" s="216" t="s">
        <v>145</v>
      </c>
      <c r="E125" s="217" t="s">
        <v>170</v>
      </c>
      <c r="F125" s="218" t="s">
        <v>171</v>
      </c>
      <c r="G125" s="219" t="s">
        <v>172</v>
      </c>
      <c r="H125" s="220">
        <v>15.75</v>
      </c>
      <c r="I125" s="221"/>
      <c r="J125" s="222">
        <f>ROUND(I125*H125,2)</f>
        <v>0</v>
      </c>
      <c r="K125" s="218" t="s">
        <v>149</v>
      </c>
      <c r="L125" s="42"/>
      <c r="M125" s="223" t="s">
        <v>1</v>
      </c>
      <c r="N125" s="224" t="s">
        <v>43</v>
      </c>
      <c r="O125" s="89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7" t="s">
        <v>150</v>
      </c>
      <c r="AT125" s="227" t="s">
        <v>145</v>
      </c>
      <c r="AU125" s="227" t="s">
        <v>88</v>
      </c>
      <c r="AY125" s="15" t="s">
        <v>143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5" t="s">
        <v>86</v>
      </c>
      <c r="BK125" s="228">
        <f>ROUND(I125*H125,2)</f>
        <v>0</v>
      </c>
      <c r="BL125" s="15" t="s">
        <v>150</v>
      </c>
      <c r="BM125" s="227" t="s">
        <v>427</v>
      </c>
    </row>
    <row r="126" spans="1:47" s="2" customFormat="1" ht="12">
      <c r="A126" s="36"/>
      <c r="B126" s="37"/>
      <c r="C126" s="38"/>
      <c r="D126" s="229" t="s">
        <v>152</v>
      </c>
      <c r="E126" s="38"/>
      <c r="F126" s="230" t="s">
        <v>174</v>
      </c>
      <c r="G126" s="38"/>
      <c r="H126" s="38"/>
      <c r="I126" s="231"/>
      <c r="J126" s="38"/>
      <c r="K126" s="38"/>
      <c r="L126" s="42"/>
      <c r="M126" s="232"/>
      <c r="N126" s="233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152</v>
      </c>
      <c r="AU126" s="15" t="s">
        <v>88</v>
      </c>
    </row>
    <row r="127" spans="1:51" s="13" customFormat="1" ht="12">
      <c r="A127" s="13"/>
      <c r="B127" s="234"/>
      <c r="C127" s="235"/>
      <c r="D127" s="229" t="s">
        <v>154</v>
      </c>
      <c r="E127" s="236" t="s">
        <v>1</v>
      </c>
      <c r="F127" s="237" t="s">
        <v>473</v>
      </c>
      <c r="G127" s="235"/>
      <c r="H127" s="238">
        <v>15.75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154</v>
      </c>
      <c r="AU127" s="244" t="s">
        <v>88</v>
      </c>
      <c r="AV127" s="13" t="s">
        <v>88</v>
      </c>
      <c r="AW127" s="13" t="s">
        <v>34</v>
      </c>
      <c r="AX127" s="13" t="s">
        <v>86</v>
      </c>
      <c r="AY127" s="244" t="s">
        <v>143</v>
      </c>
    </row>
    <row r="128" spans="1:65" s="2" customFormat="1" ht="24.15" customHeight="1">
      <c r="A128" s="36"/>
      <c r="B128" s="37"/>
      <c r="C128" s="216" t="s">
        <v>88</v>
      </c>
      <c r="D128" s="216" t="s">
        <v>145</v>
      </c>
      <c r="E128" s="217" t="s">
        <v>177</v>
      </c>
      <c r="F128" s="218" t="s">
        <v>178</v>
      </c>
      <c r="G128" s="219" t="s">
        <v>179</v>
      </c>
      <c r="H128" s="220">
        <v>1.125</v>
      </c>
      <c r="I128" s="221"/>
      <c r="J128" s="222">
        <f>ROUND(I128*H128,2)</f>
        <v>0</v>
      </c>
      <c r="K128" s="218" t="s">
        <v>149</v>
      </c>
      <c r="L128" s="42"/>
      <c r="M128" s="223" t="s">
        <v>1</v>
      </c>
      <c r="N128" s="224" t="s">
        <v>43</v>
      </c>
      <c r="O128" s="8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150</v>
      </c>
      <c r="AT128" s="227" t="s">
        <v>145</v>
      </c>
      <c r="AU128" s="227" t="s">
        <v>88</v>
      </c>
      <c r="AY128" s="15" t="s">
        <v>143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5" t="s">
        <v>86</v>
      </c>
      <c r="BK128" s="228">
        <f>ROUND(I128*H128,2)</f>
        <v>0</v>
      </c>
      <c r="BL128" s="15" t="s">
        <v>150</v>
      </c>
      <c r="BM128" s="227" t="s">
        <v>429</v>
      </c>
    </row>
    <row r="129" spans="1:47" s="2" customFormat="1" ht="12">
      <c r="A129" s="36"/>
      <c r="B129" s="37"/>
      <c r="C129" s="38"/>
      <c r="D129" s="229" t="s">
        <v>152</v>
      </c>
      <c r="E129" s="38"/>
      <c r="F129" s="230" t="s">
        <v>181</v>
      </c>
      <c r="G129" s="38"/>
      <c r="H129" s="38"/>
      <c r="I129" s="231"/>
      <c r="J129" s="38"/>
      <c r="K129" s="38"/>
      <c r="L129" s="42"/>
      <c r="M129" s="232"/>
      <c r="N129" s="233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152</v>
      </c>
      <c r="AU129" s="15" t="s">
        <v>88</v>
      </c>
    </row>
    <row r="130" spans="1:51" s="13" customFormat="1" ht="12">
      <c r="A130" s="13"/>
      <c r="B130" s="234"/>
      <c r="C130" s="235"/>
      <c r="D130" s="229" t="s">
        <v>154</v>
      </c>
      <c r="E130" s="236" t="s">
        <v>1</v>
      </c>
      <c r="F130" s="237" t="s">
        <v>474</v>
      </c>
      <c r="G130" s="235"/>
      <c r="H130" s="238">
        <v>1.125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154</v>
      </c>
      <c r="AU130" s="244" t="s">
        <v>88</v>
      </c>
      <c r="AV130" s="13" t="s">
        <v>88</v>
      </c>
      <c r="AW130" s="13" t="s">
        <v>34</v>
      </c>
      <c r="AX130" s="13" t="s">
        <v>86</v>
      </c>
      <c r="AY130" s="244" t="s">
        <v>143</v>
      </c>
    </row>
    <row r="131" spans="1:65" s="2" customFormat="1" ht="33" customHeight="1">
      <c r="A131" s="36"/>
      <c r="B131" s="37"/>
      <c r="C131" s="216" t="s">
        <v>160</v>
      </c>
      <c r="D131" s="216" t="s">
        <v>145</v>
      </c>
      <c r="E131" s="217" t="s">
        <v>184</v>
      </c>
      <c r="F131" s="218" t="s">
        <v>185</v>
      </c>
      <c r="G131" s="219" t="s">
        <v>179</v>
      </c>
      <c r="H131" s="220">
        <v>14.441</v>
      </c>
      <c r="I131" s="221"/>
      <c r="J131" s="222">
        <f>ROUND(I131*H131,2)</f>
        <v>0</v>
      </c>
      <c r="K131" s="218" t="s">
        <v>149</v>
      </c>
      <c r="L131" s="42"/>
      <c r="M131" s="223" t="s">
        <v>1</v>
      </c>
      <c r="N131" s="224" t="s">
        <v>43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150</v>
      </c>
      <c r="AT131" s="227" t="s">
        <v>145</v>
      </c>
      <c r="AU131" s="227" t="s">
        <v>88</v>
      </c>
      <c r="AY131" s="15" t="s">
        <v>143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5" t="s">
        <v>86</v>
      </c>
      <c r="BK131" s="228">
        <f>ROUND(I131*H131,2)</f>
        <v>0</v>
      </c>
      <c r="BL131" s="15" t="s">
        <v>150</v>
      </c>
      <c r="BM131" s="227" t="s">
        <v>431</v>
      </c>
    </row>
    <row r="132" spans="1:47" s="2" customFormat="1" ht="12">
      <c r="A132" s="36"/>
      <c r="B132" s="37"/>
      <c r="C132" s="38"/>
      <c r="D132" s="229" t="s">
        <v>152</v>
      </c>
      <c r="E132" s="38"/>
      <c r="F132" s="230" t="s">
        <v>187</v>
      </c>
      <c r="G132" s="38"/>
      <c r="H132" s="38"/>
      <c r="I132" s="231"/>
      <c r="J132" s="38"/>
      <c r="K132" s="38"/>
      <c r="L132" s="42"/>
      <c r="M132" s="232"/>
      <c r="N132" s="233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152</v>
      </c>
      <c r="AU132" s="15" t="s">
        <v>88</v>
      </c>
    </row>
    <row r="133" spans="1:51" s="13" customFormat="1" ht="12">
      <c r="A133" s="13"/>
      <c r="B133" s="234"/>
      <c r="C133" s="235"/>
      <c r="D133" s="229" t="s">
        <v>154</v>
      </c>
      <c r="E133" s="236" t="s">
        <v>1</v>
      </c>
      <c r="F133" s="237" t="s">
        <v>475</v>
      </c>
      <c r="G133" s="235"/>
      <c r="H133" s="238">
        <v>14.441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154</v>
      </c>
      <c r="AU133" s="244" t="s">
        <v>88</v>
      </c>
      <c r="AV133" s="13" t="s">
        <v>88</v>
      </c>
      <c r="AW133" s="13" t="s">
        <v>34</v>
      </c>
      <c r="AX133" s="13" t="s">
        <v>86</v>
      </c>
      <c r="AY133" s="244" t="s">
        <v>143</v>
      </c>
    </row>
    <row r="134" spans="1:65" s="2" customFormat="1" ht="37.8" customHeight="1">
      <c r="A134" s="36"/>
      <c r="B134" s="37"/>
      <c r="C134" s="216" t="s">
        <v>150</v>
      </c>
      <c r="D134" s="216" t="s">
        <v>145</v>
      </c>
      <c r="E134" s="217" t="s">
        <v>195</v>
      </c>
      <c r="F134" s="218" t="s">
        <v>196</v>
      </c>
      <c r="G134" s="219" t="s">
        <v>179</v>
      </c>
      <c r="H134" s="220">
        <v>14.441</v>
      </c>
      <c r="I134" s="221"/>
      <c r="J134" s="222">
        <f>ROUND(I134*H134,2)</f>
        <v>0</v>
      </c>
      <c r="K134" s="218" t="s">
        <v>149</v>
      </c>
      <c r="L134" s="42"/>
      <c r="M134" s="223" t="s">
        <v>1</v>
      </c>
      <c r="N134" s="224" t="s">
        <v>43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150</v>
      </c>
      <c r="AT134" s="227" t="s">
        <v>145</v>
      </c>
      <c r="AU134" s="227" t="s">
        <v>88</v>
      </c>
      <c r="AY134" s="15" t="s">
        <v>143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86</v>
      </c>
      <c r="BK134" s="228">
        <f>ROUND(I134*H134,2)</f>
        <v>0</v>
      </c>
      <c r="BL134" s="15" t="s">
        <v>150</v>
      </c>
      <c r="BM134" s="227" t="s">
        <v>433</v>
      </c>
    </row>
    <row r="135" spans="1:47" s="2" customFormat="1" ht="12">
      <c r="A135" s="36"/>
      <c r="B135" s="37"/>
      <c r="C135" s="38"/>
      <c r="D135" s="229" t="s">
        <v>152</v>
      </c>
      <c r="E135" s="38"/>
      <c r="F135" s="230" t="s">
        <v>198</v>
      </c>
      <c r="G135" s="38"/>
      <c r="H135" s="38"/>
      <c r="I135" s="231"/>
      <c r="J135" s="38"/>
      <c r="K135" s="38"/>
      <c r="L135" s="42"/>
      <c r="M135" s="232"/>
      <c r="N135" s="233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152</v>
      </c>
      <c r="AU135" s="15" t="s">
        <v>88</v>
      </c>
    </row>
    <row r="136" spans="1:51" s="13" customFormat="1" ht="12">
      <c r="A136" s="13"/>
      <c r="B136" s="234"/>
      <c r="C136" s="235"/>
      <c r="D136" s="229" t="s">
        <v>154</v>
      </c>
      <c r="E136" s="236" t="s">
        <v>1</v>
      </c>
      <c r="F136" s="237" t="s">
        <v>475</v>
      </c>
      <c r="G136" s="235"/>
      <c r="H136" s="238">
        <v>14.441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154</v>
      </c>
      <c r="AU136" s="244" t="s">
        <v>88</v>
      </c>
      <c r="AV136" s="13" t="s">
        <v>88</v>
      </c>
      <c r="AW136" s="13" t="s">
        <v>34</v>
      </c>
      <c r="AX136" s="13" t="s">
        <v>86</v>
      </c>
      <c r="AY136" s="244" t="s">
        <v>143</v>
      </c>
    </row>
    <row r="137" spans="1:65" s="2" customFormat="1" ht="37.8" customHeight="1">
      <c r="A137" s="36"/>
      <c r="B137" s="37"/>
      <c r="C137" s="216" t="s">
        <v>169</v>
      </c>
      <c r="D137" s="216" t="s">
        <v>145</v>
      </c>
      <c r="E137" s="217" t="s">
        <v>200</v>
      </c>
      <c r="F137" s="218" t="s">
        <v>201</v>
      </c>
      <c r="G137" s="219" t="s">
        <v>179</v>
      </c>
      <c r="H137" s="220">
        <v>144.408</v>
      </c>
      <c r="I137" s="221"/>
      <c r="J137" s="222">
        <f>ROUND(I137*H137,2)</f>
        <v>0</v>
      </c>
      <c r="K137" s="218" t="s">
        <v>149</v>
      </c>
      <c r="L137" s="42"/>
      <c r="M137" s="223" t="s">
        <v>1</v>
      </c>
      <c r="N137" s="224" t="s">
        <v>43</v>
      </c>
      <c r="O137" s="89"/>
      <c r="P137" s="225">
        <f>O137*H137</f>
        <v>0</v>
      </c>
      <c r="Q137" s="225">
        <v>0</v>
      </c>
      <c r="R137" s="225">
        <f>Q137*H137</f>
        <v>0</v>
      </c>
      <c r="S137" s="225">
        <v>0</v>
      </c>
      <c r="T137" s="22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7" t="s">
        <v>150</v>
      </c>
      <c r="AT137" s="227" t="s">
        <v>145</v>
      </c>
      <c r="AU137" s="227" t="s">
        <v>88</v>
      </c>
      <c r="AY137" s="15" t="s">
        <v>143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5" t="s">
        <v>86</v>
      </c>
      <c r="BK137" s="228">
        <f>ROUND(I137*H137,2)</f>
        <v>0</v>
      </c>
      <c r="BL137" s="15" t="s">
        <v>150</v>
      </c>
      <c r="BM137" s="227" t="s">
        <v>434</v>
      </c>
    </row>
    <row r="138" spans="1:47" s="2" customFormat="1" ht="12">
      <c r="A138" s="36"/>
      <c r="B138" s="37"/>
      <c r="C138" s="38"/>
      <c r="D138" s="229" t="s">
        <v>152</v>
      </c>
      <c r="E138" s="38"/>
      <c r="F138" s="230" t="s">
        <v>203</v>
      </c>
      <c r="G138" s="38"/>
      <c r="H138" s="38"/>
      <c r="I138" s="231"/>
      <c r="J138" s="38"/>
      <c r="K138" s="38"/>
      <c r="L138" s="42"/>
      <c r="M138" s="232"/>
      <c r="N138" s="233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152</v>
      </c>
      <c r="AU138" s="15" t="s">
        <v>88</v>
      </c>
    </row>
    <row r="139" spans="1:51" s="13" customFormat="1" ht="12">
      <c r="A139" s="13"/>
      <c r="B139" s="234"/>
      <c r="C139" s="235"/>
      <c r="D139" s="229" t="s">
        <v>154</v>
      </c>
      <c r="E139" s="236" t="s">
        <v>1</v>
      </c>
      <c r="F139" s="237" t="s">
        <v>476</v>
      </c>
      <c r="G139" s="235"/>
      <c r="H139" s="238">
        <v>144.408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154</v>
      </c>
      <c r="AU139" s="244" t="s">
        <v>88</v>
      </c>
      <c r="AV139" s="13" t="s">
        <v>88</v>
      </c>
      <c r="AW139" s="13" t="s">
        <v>34</v>
      </c>
      <c r="AX139" s="13" t="s">
        <v>86</v>
      </c>
      <c r="AY139" s="244" t="s">
        <v>143</v>
      </c>
    </row>
    <row r="140" spans="1:65" s="2" customFormat="1" ht="24.15" customHeight="1">
      <c r="A140" s="36"/>
      <c r="B140" s="37"/>
      <c r="C140" s="216" t="s">
        <v>176</v>
      </c>
      <c r="D140" s="216" t="s">
        <v>145</v>
      </c>
      <c r="E140" s="217" t="s">
        <v>190</v>
      </c>
      <c r="F140" s="218" t="s">
        <v>191</v>
      </c>
      <c r="G140" s="219" t="s">
        <v>179</v>
      </c>
      <c r="H140" s="220">
        <v>14.441</v>
      </c>
      <c r="I140" s="221"/>
      <c r="J140" s="222">
        <f>ROUND(I140*H140,2)</f>
        <v>0</v>
      </c>
      <c r="K140" s="218" t="s">
        <v>149</v>
      </c>
      <c r="L140" s="42"/>
      <c r="M140" s="223" t="s">
        <v>1</v>
      </c>
      <c r="N140" s="224" t="s">
        <v>43</v>
      </c>
      <c r="O140" s="8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150</v>
      </c>
      <c r="AT140" s="227" t="s">
        <v>145</v>
      </c>
      <c r="AU140" s="227" t="s">
        <v>88</v>
      </c>
      <c r="AY140" s="15" t="s">
        <v>143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5" t="s">
        <v>86</v>
      </c>
      <c r="BK140" s="228">
        <f>ROUND(I140*H140,2)</f>
        <v>0</v>
      </c>
      <c r="BL140" s="15" t="s">
        <v>150</v>
      </c>
      <c r="BM140" s="227" t="s">
        <v>436</v>
      </c>
    </row>
    <row r="141" spans="1:47" s="2" customFormat="1" ht="12">
      <c r="A141" s="36"/>
      <c r="B141" s="37"/>
      <c r="C141" s="38"/>
      <c r="D141" s="229" t="s">
        <v>152</v>
      </c>
      <c r="E141" s="38"/>
      <c r="F141" s="230" t="s">
        <v>193</v>
      </c>
      <c r="G141" s="38"/>
      <c r="H141" s="38"/>
      <c r="I141" s="231"/>
      <c r="J141" s="38"/>
      <c r="K141" s="38"/>
      <c r="L141" s="42"/>
      <c r="M141" s="232"/>
      <c r="N141" s="233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152</v>
      </c>
      <c r="AU141" s="15" t="s">
        <v>88</v>
      </c>
    </row>
    <row r="142" spans="1:51" s="13" customFormat="1" ht="12">
      <c r="A142" s="13"/>
      <c r="B142" s="234"/>
      <c r="C142" s="235"/>
      <c r="D142" s="229" t="s">
        <v>154</v>
      </c>
      <c r="E142" s="236" t="s">
        <v>1</v>
      </c>
      <c r="F142" s="237" t="s">
        <v>475</v>
      </c>
      <c r="G142" s="235"/>
      <c r="H142" s="238">
        <v>14.441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154</v>
      </c>
      <c r="AU142" s="244" t="s">
        <v>88</v>
      </c>
      <c r="AV142" s="13" t="s">
        <v>88</v>
      </c>
      <c r="AW142" s="13" t="s">
        <v>34</v>
      </c>
      <c r="AX142" s="13" t="s">
        <v>86</v>
      </c>
      <c r="AY142" s="244" t="s">
        <v>143</v>
      </c>
    </row>
    <row r="143" spans="1:65" s="2" customFormat="1" ht="24.15" customHeight="1">
      <c r="A143" s="36"/>
      <c r="B143" s="37"/>
      <c r="C143" s="216" t="s">
        <v>183</v>
      </c>
      <c r="D143" s="216" t="s">
        <v>145</v>
      </c>
      <c r="E143" s="217" t="s">
        <v>206</v>
      </c>
      <c r="F143" s="218" t="s">
        <v>207</v>
      </c>
      <c r="G143" s="219" t="s">
        <v>179</v>
      </c>
      <c r="H143" s="220">
        <v>14.441</v>
      </c>
      <c r="I143" s="221"/>
      <c r="J143" s="222">
        <f>ROUND(I143*H143,2)</f>
        <v>0</v>
      </c>
      <c r="K143" s="218" t="s">
        <v>149</v>
      </c>
      <c r="L143" s="42"/>
      <c r="M143" s="223" t="s">
        <v>1</v>
      </c>
      <c r="N143" s="224" t="s">
        <v>43</v>
      </c>
      <c r="O143" s="89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150</v>
      </c>
      <c r="AT143" s="227" t="s">
        <v>145</v>
      </c>
      <c r="AU143" s="227" t="s">
        <v>88</v>
      </c>
      <c r="AY143" s="15" t="s">
        <v>143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86</v>
      </c>
      <c r="BK143" s="228">
        <f>ROUND(I143*H143,2)</f>
        <v>0</v>
      </c>
      <c r="BL143" s="15" t="s">
        <v>150</v>
      </c>
      <c r="BM143" s="227" t="s">
        <v>437</v>
      </c>
    </row>
    <row r="144" spans="1:47" s="2" customFormat="1" ht="12">
      <c r="A144" s="36"/>
      <c r="B144" s="37"/>
      <c r="C144" s="38"/>
      <c r="D144" s="229" t="s">
        <v>152</v>
      </c>
      <c r="E144" s="38"/>
      <c r="F144" s="230" t="s">
        <v>209</v>
      </c>
      <c r="G144" s="38"/>
      <c r="H144" s="38"/>
      <c r="I144" s="231"/>
      <c r="J144" s="38"/>
      <c r="K144" s="38"/>
      <c r="L144" s="42"/>
      <c r="M144" s="232"/>
      <c r="N144" s="233"/>
      <c r="O144" s="89"/>
      <c r="P144" s="89"/>
      <c r="Q144" s="89"/>
      <c r="R144" s="89"/>
      <c r="S144" s="89"/>
      <c r="T144" s="90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152</v>
      </c>
      <c r="AU144" s="15" t="s">
        <v>88</v>
      </c>
    </row>
    <row r="145" spans="1:51" s="13" customFormat="1" ht="12">
      <c r="A145" s="13"/>
      <c r="B145" s="234"/>
      <c r="C145" s="235"/>
      <c r="D145" s="229" t="s">
        <v>154</v>
      </c>
      <c r="E145" s="236" t="s">
        <v>1</v>
      </c>
      <c r="F145" s="237" t="s">
        <v>475</v>
      </c>
      <c r="G145" s="235"/>
      <c r="H145" s="238">
        <v>14.441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154</v>
      </c>
      <c r="AU145" s="244" t="s">
        <v>88</v>
      </c>
      <c r="AV145" s="13" t="s">
        <v>88</v>
      </c>
      <c r="AW145" s="13" t="s">
        <v>34</v>
      </c>
      <c r="AX145" s="13" t="s">
        <v>86</v>
      </c>
      <c r="AY145" s="244" t="s">
        <v>143</v>
      </c>
    </row>
    <row r="146" spans="1:65" s="2" customFormat="1" ht="24.15" customHeight="1">
      <c r="A146" s="36"/>
      <c r="B146" s="37"/>
      <c r="C146" s="216" t="s">
        <v>189</v>
      </c>
      <c r="D146" s="216" t="s">
        <v>145</v>
      </c>
      <c r="E146" s="217" t="s">
        <v>211</v>
      </c>
      <c r="F146" s="218" t="s">
        <v>212</v>
      </c>
      <c r="G146" s="219" t="s">
        <v>213</v>
      </c>
      <c r="H146" s="220">
        <v>25.993</v>
      </c>
      <c r="I146" s="221"/>
      <c r="J146" s="222">
        <f>ROUND(I146*H146,2)</f>
        <v>0</v>
      </c>
      <c r="K146" s="218" t="s">
        <v>149</v>
      </c>
      <c r="L146" s="42"/>
      <c r="M146" s="223" t="s">
        <v>1</v>
      </c>
      <c r="N146" s="224" t="s">
        <v>43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7" t="s">
        <v>150</v>
      </c>
      <c r="AT146" s="227" t="s">
        <v>145</v>
      </c>
      <c r="AU146" s="227" t="s">
        <v>88</v>
      </c>
      <c r="AY146" s="15" t="s">
        <v>143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86</v>
      </c>
      <c r="BK146" s="228">
        <f>ROUND(I146*H146,2)</f>
        <v>0</v>
      </c>
      <c r="BL146" s="15" t="s">
        <v>150</v>
      </c>
      <c r="BM146" s="227" t="s">
        <v>438</v>
      </c>
    </row>
    <row r="147" spans="1:47" s="2" customFormat="1" ht="12">
      <c r="A147" s="36"/>
      <c r="B147" s="37"/>
      <c r="C147" s="38"/>
      <c r="D147" s="229" t="s">
        <v>152</v>
      </c>
      <c r="E147" s="38"/>
      <c r="F147" s="230" t="s">
        <v>215</v>
      </c>
      <c r="G147" s="38"/>
      <c r="H147" s="38"/>
      <c r="I147" s="231"/>
      <c r="J147" s="38"/>
      <c r="K147" s="38"/>
      <c r="L147" s="42"/>
      <c r="M147" s="232"/>
      <c r="N147" s="233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152</v>
      </c>
      <c r="AU147" s="15" t="s">
        <v>88</v>
      </c>
    </row>
    <row r="148" spans="1:51" s="13" customFormat="1" ht="12">
      <c r="A148" s="13"/>
      <c r="B148" s="234"/>
      <c r="C148" s="235"/>
      <c r="D148" s="229" t="s">
        <v>154</v>
      </c>
      <c r="E148" s="236" t="s">
        <v>1</v>
      </c>
      <c r="F148" s="237" t="s">
        <v>477</v>
      </c>
      <c r="G148" s="235"/>
      <c r="H148" s="238">
        <v>25.993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154</v>
      </c>
      <c r="AU148" s="244" t="s">
        <v>88</v>
      </c>
      <c r="AV148" s="13" t="s">
        <v>88</v>
      </c>
      <c r="AW148" s="13" t="s">
        <v>34</v>
      </c>
      <c r="AX148" s="13" t="s">
        <v>86</v>
      </c>
      <c r="AY148" s="244" t="s">
        <v>143</v>
      </c>
    </row>
    <row r="149" spans="1:65" s="2" customFormat="1" ht="24.15" customHeight="1">
      <c r="A149" s="36"/>
      <c r="B149" s="37"/>
      <c r="C149" s="216" t="s">
        <v>194</v>
      </c>
      <c r="D149" s="216" t="s">
        <v>145</v>
      </c>
      <c r="E149" s="217" t="s">
        <v>218</v>
      </c>
      <c r="F149" s="218" t="s">
        <v>219</v>
      </c>
      <c r="G149" s="219" t="s">
        <v>172</v>
      </c>
      <c r="H149" s="220">
        <v>15.75</v>
      </c>
      <c r="I149" s="221"/>
      <c r="J149" s="222">
        <f>ROUND(I149*H149,2)</f>
        <v>0</v>
      </c>
      <c r="K149" s="218" t="s">
        <v>149</v>
      </c>
      <c r="L149" s="42"/>
      <c r="M149" s="223" t="s">
        <v>1</v>
      </c>
      <c r="N149" s="224" t="s">
        <v>43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150</v>
      </c>
      <c r="AT149" s="227" t="s">
        <v>145</v>
      </c>
      <c r="AU149" s="227" t="s">
        <v>88</v>
      </c>
      <c r="AY149" s="15" t="s">
        <v>143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86</v>
      </c>
      <c r="BK149" s="228">
        <f>ROUND(I149*H149,2)</f>
        <v>0</v>
      </c>
      <c r="BL149" s="15" t="s">
        <v>150</v>
      </c>
      <c r="BM149" s="227" t="s">
        <v>440</v>
      </c>
    </row>
    <row r="150" spans="1:47" s="2" customFormat="1" ht="12">
      <c r="A150" s="36"/>
      <c r="B150" s="37"/>
      <c r="C150" s="38"/>
      <c r="D150" s="229" t="s">
        <v>152</v>
      </c>
      <c r="E150" s="38"/>
      <c r="F150" s="230" t="s">
        <v>221</v>
      </c>
      <c r="G150" s="38"/>
      <c r="H150" s="38"/>
      <c r="I150" s="231"/>
      <c r="J150" s="38"/>
      <c r="K150" s="38"/>
      <c r="L150" s="42"/>
      <c r="M150" s="232"/>
      <c r="N150" s="233"/>
      <c r="O150" s="89"/>
      <c r="P150" s="89"/>
      <c r="Q150" s="89"/>
      <c r="R150" s="89"/>
      <c r="S150" s="89"/>
      <c r="T150" s="90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5" t="s">
        <v>152</v>
      </c>
      <c r="AU150" s="15" t="s">
        <v>88</v>
      </c>
    </row>
    <row r="151" spans="1:51" s="13" customFormat="1" ht="12">
      <c r="A151" s="13"/>
      <c r="B151" s="234"/>
      <c r="C151" s="235"/>
      <c r="D151" s="229" t="s">
        <v>154</v>
      </c>
      <c r="E151" s="236" t="s">
        <v>1</v>
      </c>
      <c r="F151" s="237" t="s">
        <v>473</v>
      </c>
      <c r="G151" s="235"/>
      <c r="H151" s="238">
        <v>15.75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154</v>
      </c>
      <c r="AU151" s="244" t="s">
        <v>88</v>
      </c>
      <c r="AV151" s="13" t="s">
        <v>88</v>
      </c>
      <c r="AW151" s="13" t="s">
        <v>34</v>
      </c>
      <c r="AX151" s="13" t="s">
        <v>86</v>
      </c>
      <c r="AY151" s="244" t="s">
        <v>143</v>
      </c>
    </row>
    <row r="152" spans="1:65" s="2" customFormat="1" ht="24.15" customHeight="1">
      <c r="A152" s="36"/>
      <c r="B152" s="37"/>
      <c r="C152" s="216" t="s">
        <v>199</v>
      </c>
      <c r="D152" s="216" t="s">
        <v>145</v>
      </c>
      <c r="E152" s="217" t="s">
        <v>224</v>
      </c>
      <c r="F152" s="218" t="s">
        <v>225</v>
      </c>
      <c r="G152" s="219" t="s">
        <v>172</v>
      </c>
      <c r="H152" s="220">
        <v>15.75</v>
      </c>
      <c r="I152" s="221"/>
      <c r="J152" s="222">
        <f>ROUND(I152*H152,2)</f>
        <v>0</v>
      </c>
      <c r="K152" s="218" t="s">
        <v>149</v>
      </c>
      <c r="L152" s="42"/>
      <c r="M152" s="223" t="s">
        <v>1</v>
      </c>
      <c r="N152" s="224" t="s">
        <v>43</v>
      </c>
      <c r="O152" s="89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7" t="s">
        <v>150</v>
      </c>
      <c r="AT152" s="227" t="s">
        <v>145</v>
      </c>
      <c r="AU152" s="227" t="s">
        <v>88</v>
      </c>
      <c r="AY152" s="15" t="s">
        <v>143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5" t="s">
        <v>86</v>
      </c>
      <c r="BK152" s="228">
        <f>ROUND(I152*H152,2)</f>
        <v>0</v>
      </c>
      <c r="BL152" s="15" t="s">
        <v>150</v>
      </c>
      <c r="BM152" s="227" t="s">
        <v>442</v>
      </c>
    </row>
    <row r="153" spans="1:47" s="2" customFormat="1" ht="12">
      <c r="A153" s="36"/>
      <c r="B153" s="37"/>
      <c r="C153" s="38"/>
      <c r="D153" s="229" t="s">
        <v>152</v>
      </c>
      <c r="E153" s="38"/>
      <c r="F153" s="230" t="s">
        <v>227</v>
      </c>
      <c r="G153" s="38"/>
      <c r="H153" s="38"/>
      <c r="I153" s="231"/>
      <c r="J153" s="38"/>
      <c r="K153" s="38"/>
      <c r="L153" s="42"/>
      <c r="M153" s="232"/>
      <c r="N153" s="233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152</v>
      </c>
      <c r="AU153" s="15" t="s">
        <v>88</v>
      </c>
    </row>
    <row r="154" spans="1:51" s="13" customFormat="1" ht="12">
      <c r="A154" s="13"/>
      <c r="B154" s="234"/>
      <c r="C154" s="235"/>
      <c r="D154" s="229" t="s">
        <v>154</v>
      </c>
      <c r="E154" s="236" t="s">
        <v>1</v>
      </c>
      <c r="F154" s="237" t="s">
        <v>473</v>
      </c>
      <c r="G154" s="235"/>
      <c r="H154" s="238">
        <v>15.75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154</v>
      </c>
      <c r="AU154" s="244" t="s">
        <v>88</v>
      </c>
      <c r="AV154" s="13" t="s">
        <v>88</v>
      </c>
      <c r="AW154" s="13" t="s">
        <v>34</v>
      </c>
      <c r="AX154" s="13" t="s">
        <v>86</v>
      </c>
      <c r="AY154" s="244" t="s">
        <v>143</v>
      </c>
    </row>
    <row r="155" spans="1:65" s="2" customFormat="1" ht="16.5" customHeight="1">
      <c r="A155" s="36"/>
      <c r="B155" s="37"/>
      <c r="C155" s="245" t="s">
        <v>205</v>
      </c>
      <c r="D155" s="245" t="s">
        <v>228</v>
      </c>
      <c r="E155" s="246" t="s">
        <v>229</v>
      </c>
      <c r="F155" s="247" t="s">
        <v>230</v>
      </c>
      <c r="G155" s="248" t="s">
        <v>231</v>
      </c>
      <c r="H155" s="249">
        <v>0.315</v>
      </c>
      <c r="I155" s="250"/>
      <c r="J155" s="251">
        <f>ROUND(I155*H155,2)</f>
        <v>0</v>
      </c>
      <c r="K155" s="247" t="s">
        <v>149</v>
      </c>
      <c r="L155" s="252"/>
      <c r="M155" s="253" t="s">
        <v>1</v>
      </c>
      <c r="N155" s="254" t="s">
        <v>43</v>
      </c>
      <c r="O155" s="89"/>
      <c r="P155" s="225">
        <f>O155*H155</f>
        <v>0</v>
      </c>
      <c r="Q155" s="225">
        <v>0.001</v>
      </c>
      <c r="R155" s="225">
        <f>Q155*H155</f>
        <v>0.000315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189</v>
      </c>
      <c r="AT155" s="227" t="s">
        <v>228</v>
      </c>
      <c r="AU155" s="227" t="s">
        <v>88</v>
      </c>
      <c r="AY155" s="15" t="s">
        <v>143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86</v>
      </c>
      <c r="BK155" s="228">
        <f>ROUND(I155*H155,2)</f>
        <v>0</v>
      </c>
      <c r="BL155" s="15" t="s">
        <v>150</v>
      </c>
      <c r="BM155" s="227" t="s">
        <v>443</v>
      </c>
    </row>
    <row r="156" spans="1:47" s="2" customFormat="1" ht="12">
      <c r="A156" s="36"/>
      <c r="B156" s="37"/>
      <c r="C156" s="38"/>
      <c r="D156" s="229" t="s">
        <v>152</v>
      </c>
      <c r="E156" s="38"/>
      <c r="F156" s="230" t="s">
        <v>230</v>
      </c>
      <c r="G156" s="38"/>
      <c r="H156" s="38"/>
      <c r="I156" s="231"/>
      <c r="J156" s="38"/>
      <c r="K156" s="38"/>
      <c r="L156" s="42"/>
      <c r="M156" s="232"/>
      <c r="N156" s="233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152</v>
      </c>
      <c r="AU156" s="15" t="s">
        <v>88</v>
      </c>
    </row>
    <row r="157" spans="1:51" s="13" customFormat="1" ht="12">
      <c r="A157" s="13"/>
      <c r="B157" s="234"/>
      <c r="C157" s="235"/>
      <c r="D157" s="229" t="s">
        <v>154</v>
      </c>
      <c r="E157" s="236" t="s">
        <v>1</v>
      </c>
      <c r="F157" s="237" t="s">
        <v>473</v>
      </c>
      <c r="G157" s="235"/>
      <c r="H157" s="238">
        <v>15.75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154</v>
      </c>
      <c r="AU157" s="244" t="s">
        <v>88</v>
      </c>
      <c r="AV157" s="13" t="s">
        <v>88</v>
      </c>
      <c r="AW157" s="13" t="s">
        <v>34</v>
      </c>
      <c r="AX157" s="13" t="s">
        <v>86</v>
      </c>
      <c r="AY157" s="244" t="s">
        <v>143</v>
      </c>
    </row>
    <row r="158" spans="1:51" s="13" customFormat="1" ht="12">
      <c r="A158" s="13"/>
      <c r="B158" s="234"/>
      <c r="C158" s="235"/>
      <c r="D158" s="229" t="s">
        <v>154</v>
      </c>
      <c r="E158" s="235"/>
      <c r="F158" s="237" t="s">
        <v>478</v>
      </c>
      <c r="G158" s="235"/>
      <c r="H158" s="238">
        <v>0.315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154</v>
      </c>
      <c r="AU158" s="244" t="s">
        <v>88</v>
      </c>
      <c r="AV158" s="13" t="s">
        <v>88</v>
      </c>
      <c r="AW158" s="13" t="s">
        <v>4</v>
      </c>
      <c r="AX158" s="13" t="s">
        <v>86</v>
      </c>
      <c r="AY158" s="244" t="s">
        <v>143</v>
      </c>
    </row>
    <row r="159" spans="1:65" s="2" customFormat="1" ht="16.5" customHeight="1">
      <c r="A159" s="36"/>
      <c r="B159" s="37"/>
      <c r="C159" s="216" t="s">
        <v>210</v>
      </c>
      <c r="D159" s="216" t="s">
        <v>145</v>
      </c>
      <c r="E159" s="217" t="s">
        <v>235</v>
      </c>
      <c r="F159" s="218" t="s">
        <v>236</v>
      </c>
      <c r="G159" s="219" t="s">
        <v>148</v>
      </c>
      <c r="H159" s="220">
        <v>3</v>
      </c>
      <c r="I159" s="221"/>
      <c r="J159" s="222">
        <f>ROUND(I159*H159,2)</f>
        <v>0</v>
      </c>
      <c r="K159" s="218" t="s">
        <v>1</v>
      </c>
      <c r="L159" s="42"/>
      <c r="M159" s="223" t="s">
        <v>1</v>
      </c>
      <c r="N159" s="224" t="s">
        <v>43</v>
      </c>
      <c r="O159" s="8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7" t="s">
        <v>150</v>
      </c>
      <c r="AT159" s="227" t="s">
        <v>145</v>
      </c>
      <c r="AU159" s="227" t="s">
        <v>88</v>
      </c>
      <c r="AY159" s="15" t="s">
        <v>143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5" t="s">
        <v>86</v>
      </c>
      <c r="BK159" s="228">
        <f>ROUND(I159*H159,2)</f>
        <v>0</v>
      </c>
      <c r="BL159" s="15" t="s">
        <v>150</v>
      </c>
      <c r="BM159" s="227" t="s">
        <v>445</v>
      </c>
    </row>
    <row r="160" spans="1:47" s="2" customFormat="1" ht="12">
      <c r="A160" s="36"/>
      <c r="B160" s="37"/>
      <c r="C160" s="38"/>
      <c r="D160" s="229" t="s">
        <v>152</v>
      </c>
      <c r="E160" s="38"/>
      <c r="F160" s="230" t="s">
        <v>168</v>
      </c>
      <c r="G160" s="38"/>
      <c r="H160" s="38"/>
      <c r="I160" s="231"/>
      <c r="J160" s="38"/>
      <c r="K160" s="38"/>
      <c r="L160" s="42"/>
      <c r="M160" s="232"/>
      <c r="N160" s="233"/>
      <c r="O160" s="89"/>
      <c r="P160" s="89"/>
      <c r="Q160" s="89"/>
      <c r="R160" s="89"/>
      <c r="S160" s="89"/>
      <c r="T160" s="9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152</v>
      </c>
      <c r="AU160" s="15" t="s">
        <v>88</v>
      </c>
    </row>
    <row r="161" spans="1:51" s="13" customFormat="1" ht="12">
      <c r="A161" s="13"/>
      <c r="B161" s="234"/>
      <c r="C161" s="235"/>
      <c r="D161" s="229" t="s">
        <v>154</v>
      </c>
      <c r="E161" s="236" t="s">
        <v>1</v>
      </c>
      <c r="F161" s="237" t="s">
        <v>479</v>
      </c>
      <c r="G161" s="235"/>
      <c r="H161" s="238">
        <v>3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154</v>
      </c>
      <c r="AU161" s="244" t="s">
        <v>88</v>
      </c>
      <c r="AV161" s="13" t="s">
        <v>88</v>
      </c>
      <c r="AW161" s="13" t="s">
        <v>34</v>
      </c>
      <c r="AX161" s="13" t="s">
        <v>86</v>
      </c>
      <c r="AY161" s="244" t="s">
        <v>143</v>
      </c>
    </row>
    <row r="162" spans="1:65" s="2" customFormat="1" ht="49.05" customHeight="1">
      <c r="A162" s="36"/>
      <c r="B162" s="37"/>
      <c r="C162" s="216" t="s">
        <v>217</v>
      </c>
      <c r="D162" s="216" t="s">
        <v>145</v>
      </c>
      <c r="E162" s="217" t="s">
        <v>239</v>
      </c>
      <c r="F162" s="218" t="s">
        <v>348</v>
      </c>
      <c r="G162" s="219" t="s">
        <v>148</v>
      </c>
      <c r="H162" s="220">
        <v>3</v>
      </c>
      <c r="I162" s="221"/>
      <c r="J162" s="222">
        <f>ROUND(I162*H162,2)</f>
        <v>0</v>
      </c>
      <c r="K162" s="218" t="s">
        <v>1</v>
      </c>
      <c r="L162" s="42"/>
      <c r="M162" s="223" t="s">
        <v>1</v>
      </c>
      <c r="N162" s="224" t="s">
        <v>43</v>
      </c>
      <c r="O162" s="8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150</v>
      </c>
      <c r="AT162" s="227" t="s">
        <v>145</v>
      </c>
      <c r="AU162" s="227" t="s">
        <v>88</v>
      </c>
      <c r="AY162" s="15" t="s">
        <v>143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86</v>
      </c>
      <c r="BK162" s="228">
        <f>ROUND(I162*H162,2)</f>
        <v>0</v>
      </c>
      <c r="BL162" s="15" t="s">
        <v>150</v>
      </c>
      <c r="BM162" s="227" t="s">
        <v>448</v>
      </c>
    </row>
    <row r="163" spans="1:47" s="2" customFormat="1" ht="12">
      <c r="A163" s="36"/>
      <c r="B163" s="37"/>
      <c r="C163" s="38"/>
      <c r="D163" s="229" t="s">
        <v>152</v>
      </c>
      <c r="E163" s="38"/>
      <c r="F163" s="230" t="s">
        <v>348</v>
      </c>
      <c r="G163" s="38"/>
      <c r="H163" s="38"/>
      <c r="I163" s="231"/>
      <c r="J163" s="38"/>
      <c r="K163" s="38"/>
      <c r="L163" s="42"/>
      <c r="M163" s="232"/>
      <c r="N163" s="233"/>
      <c r="O163" s="89"/>
      <c r="P163" s="89"/>
      <c r="Q163" s="89"/>
      <c r="R163" s="89"/>
      <c r="S163" s="89"/>
      <c r="T163" s="9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152</v>
      </c>
      <c r="AU163" s="15" t="s">
        <v>88</v>
      </c>
    </row>
    <row r="164" spans="1:51" s="13" customFormat="1" ht="12">
      <c r="A164" s="13"/>
      <c r="B164" s="234"/>
      <c r="C164" s="235"/>
      <c r="D164" s="229" t="s">
        <v>154</v>
      </c>
      <c r="E164" s="236" t="s">
        <v>1</v>
      </c>
      <c r="F164" s="237" t="s">
        <v>479</v>
      </c>
      <c r="G164" s="235"/>
      <c r="H164" s="238">
        <v>3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154</v>
      </c>
      <c r="AU164" s="244" t="s">
        <v>88</v>
      </c>
      <c r="AV164" s="13" t="s">
        <v>88</v>
      </c>
      <c r="AW164" s="13" t="s">
        <v>34</v>
      </c>
      <c r="AX164" s="13" t="s">
        <v>86</v>
      </c>
      <c r="AY164" s="244" t="s">
        <v>143</v>
      </c>
    </row>
    <row r="165" spans="1:63" s="12" customFormat="1" ht="22.8" customHeight="1">
      <c r="A165" s="12"/>
      <c r="B165" s="200"/>
      <c r="C165" s="201"/>
      <c r="D165" s="202" t="s">
        <v>77</v>
      </c>
      <c r="E165" s="214" t="s">
        <v>169</v>
      </c>
      <c r="F165" s="214" t="s">
        <v>242</v>
      </c>
      <c r="G165" s="201"/>
      <c r="H165" s="201"/>
      <c r="I165" s="204"/>
      <c r="J165" s="215">
        <f>BK165</f>
        <v>0</v>
      </c>
      <c r="K165" s="201"/>
      <c r="L165" s="206"/>
      <c r="M165" s="207"/>
      <c r="N165" s="208"/>
      <c r="O165" s="208"/>
      <c r="P165" s="209">
        <f>SUM(P166:P175)</f>
        <v>0</v>
      </c>
      <c r="Q165" s="208"/>
      <c r="R165" s="209">
        <f>SUM(R166:R175)</f>
        <v>6.75742824</v>
      </c>
      <c r="S165" s="208"/>
      <c r="T165" s="210">
        <f>SUM(T166:T175)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1" t="s">
        <v>86</v>
      </c>
      <c r="AT165" s="212" t="s">
        <v>77</v>
      </c>
      <c r="AU165" s="212" t="s">
        <v>86</v>
      </c>
      <c r="AY165" s="211" t="s">
        <v>143</v>
      </c>
      <c r="BK165" s="213">
        <f>SUM(BK166:BK175)</f>
        <v>0</v>
      </c>
    </row>
    <row r="166" spans="1:65" s="2" customFormat="1" ht="21.75" customHeight="1">
      <c r="A166" s="36"/>
      <c r="B166" s="37"/>
      <c r="C166" s="216" t="s">
        <v>223</v>
      </c>
      <c r="D166" s="216" t="s">
        <v>145</v>
      </c>
      <c r="E166" s="217" t="s">
        <v>244</v>
      </c>
      <c r="F166" s="218" t="s">
        <v>245</v>
      </c>
      <c r="G166" s="219" t="s">
        <v>172</v>
      </c>
      <c r="H166" s="220">
        <v>7.392</v>
      </c>
      <c r="I166" s="221"/>
      <c r="J166" s="222">
        <f>ROUND(I166*H166,2)</f>
        <v>0</v>
      </c>
      <c r="K166" s="218" t="s">
        <v>149</v>
      </c>
      <c r="L166" s="42"/>
      <c r="M166" s="223" t="s">
        <v>1</v>
      </c>
      <c r="N166" s="224" t="s">
        <v>43</v>
      </c>
      <c r="O166" s="89"/>
      <c r="P166" s="225">
        <f>O166*H166</f>
        <v>0</v>
      </c>
      <c r="Q166" s="225">
        <v>0.69</v>
      </c>
      <c r="R166" s="225">
        <f>Q166*H166</f>
        <v>5.10048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150</v>
      </c>
      <c r="AT166" s="227" t="s">
        <v>145</v>
      </c>
      <c r="AU166" s="227" t="s">
        <v>88</v>
      </c>
      <c r="AY166" s="15" t="s">
        <v>143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86</v>
      </c>
      <c r="BK166" s="228">
        <f>ROUND(I166*H166,2)</f>
        <v>0</v>
      </c>
      <c r="BL166" s="15" t="s">
        <v>150</v>
      </c>
      <c r="BM166" s="227" t="s">
        <v>449</v>
      </c>
    </row>
    <row r="167" spans="1:47" s="2" customFormat="1" ht="12">
      <c r="A167" s="36"/>
      <c r="B167" s="37"/>
      <c r="C167" s="38"/>
      <c r="D167" s="229" t="s">
        <v>152</v>
      </c>
      <c r="E167" s="38"/>
      <c r="F167" s="230" t="s">
        <v>247</v>
      </c>
      <c r="G167" s="38"/>
      <c r="H167" s="38"/>
      <c r="I167" s="231"/>
      <c r="J167" s="38"/>
      <c r="K167" s="38"/>
      <c r="L167" s="42"/>
      <c r="M167" s="232"/>
      <c r="N167" s="233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152</v>
      </c>
      <c r="AU167" s="15" t="s">
        <v>88</v>
      </c>
    </row>
    <row r="168" spans="1:51" s="13" customFormat="1" ht="12">
      <c r="A168" s="13"/>
      <c r="B168" s="234"/>
      <c r="C168" s="235"/>
      <c r="D168" s="229" t="s">
        <v>154</v>
      </c>
      <c r="E168" s="236" t="s">
        <v>1</v>
      </c>
      <c r="F168" s="237" t="s">
        <v>480</v>
      </c>
      <c r="G168" s="235"/>
      <c r="H168" s="238">
        <v>7.392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154</v>
      </c>
      <c r="AU168" s="244" t="s">
        <v>88</v>
      </c>
      <c r="AV168" s="13" t="s">
        <v>88</v>
      </c>
      <c r="AW168" s="13" t="s">
        <v>34</v>
      </c>
      <c r="AX168" s="13" t="s">
        <v>86</v>
      </c>
      <c r="AY168" s="244" t="s">
        <v>143</v>
      </c>
    </row>
    <row r="169" spans="1:65" s="2" customFormat="1" ht="24.15" customHeight="1">
      <c r="A169" s="36"/>
      <c r="B169" s="37"/>
      <c r="C169" s="216" t="s">
        <v>8</v>
      </c>
      <c r="D169" s="216" t="s">
        <v>145</v>
      </c>
      <c r="E169" s="217" t="s">
        <v>250</v>
      </c>
      <c r="F169" s="218" t="s">
        <v>251</v>
      </c>
      <c r="G169" s="219" t="s">
        <v>172</v>
      </c>
      <c r="H169" s="220">
        <v>7.392</v>
      </c>
      <c r="I169" s="221"/>
      <c r="J169" s="222">
        <f>ROUND(I169*H169,2)</f>
        <v>0</v>
      </c>
      <c r="K169" s="218" t="s">
        <v>149</v>
      </c>
      <c r="L169" s="42"/>
      <c r="M169" s="223" t="s">
        <v>1</v>
      </c>
      <c r="N169" s="224" t="s">
        <v>43</v>
      </c>
      <c r="O169" s="89"/>
      <c r="P169" s="225">
        <f>O169*H169</f>
        <v>0</v>
      </c>
      <c r="Q169" s="225">
        <v>0.08922</v>
      </c>
      <c r="R169" s="225">
        <f>Q169*H169</f>
        <v>0.65951424</v>
      </c>
      <c r="S169" s="225">
        <v>0</v>
      </c>
      <c r="T169" s="22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7" t="s">
        <v>150</v>
      </c>
      <c r="AT169" s="227" t="s">
        <v>145</v>
      </c>
      <c r="AU169" s="227" t="s">
        <v>88</v>
      </c>
      <c r="AY169" s="15" t="s">
        <v>143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86</v>
      </c>
      <c r="BK169" s="228">
        <f>ROUND(I169*H169,2)</f>
        <v>0</v>
      </c>
      <c r="BL169" s="15" t="s">
        <v>150</v>
      </c>
      <c r="BM169" s="227" t="s">
        <v>451</v>
      </c>
    </row>
    <row r="170" spans="1:47" s="2" customFormat="1" ht="12">
      <c r="A170" s="36"/>
      <c r="B170" s="37"/>
      <c r="C170" s="38"/>
      <c r="D170" s="229" t="s">
        <v>152</v>
      </c>
      <c r="E170" s="38"/>
      <c r="F170" s="230" t="s">
        <v>253</v>
      </c>
      <c r="G170" s="38"/>
      <c r="H170" s="38"/>
      <c r="I170" s="231"/>
      <c r="J170" s="38"/>
      <c r="K170" s="38"/>
      <c r="L170" s="42"/>
      <c r="M170" s="232"/>
      <c r="N170" s="233"/>
      <c r="O170" s="89"/>
      <c r="P170" s="89"/>
      <c r="Q170" s="89"/>
      <c r="R170" s="89"/>
      <c r="S170" s="89"/>
      <c r="T170" s="90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5" t="s">
        <v>152</v>
      </c>
      <c r="AU170" s="15" t="s">
        <v>88</v>
      </c>
    </row>
    <row r="171" spans="1:51" s="13" customFormat="1" ht="12">
      <c r="A171" s="13"/>
      <c r="B171" s="234"/>
      <c r="C171" s="235"/>
      <c r="D171" s="229" t="s">
        <v>154</v>
      </c>
      <c r="E171" s="236" t="s">
        <v>1</v>
      </c>
      <c r="F171" s="237" t="s">
        <v>480</v>
      </c>
      <c r="G171" s="235"/>
      <c r="H171" s="238">
        <v>7.392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154</v>
      </c>
      <c r="AU171" s="244" t="s">
        <v>88</v>
      </c>
      <c r="AV171" s="13" t="s">
        <v>88</v>
      </c>
      <c r="AW171" s="13" t="s">
        <v>34</v>
      </c>
      <c r="AX171" s="13" t="s">
        <v>86</v>
      </c>
      <c r="AY171" s="244" t="s">
        <v>143</v>
      </c>
    </row>
    <row r="172" spans="1:65" s="2" customFormat="1" ht="21.75" customHeight="1">
      <c r="A172" s="36"/>
      <c r="B172" s="37"/>
      <c r="C172" s="245" t="s">
        <v>234</v>
      </c>
      <c r="D172" s="245" t="s">
        <v>228</v>
      </c>
      <c r="E172" s="246" t="s">
        <v>254</v>
      </c>
      <c r="F172" s="247" t="s">
        <v>255</v>
      </c>
      <c r="G172" s="248" t="s">
        <v>172</v>
      </c>
      <c r="H172" s="249">
        <v>7.614</v>
      </c>
      <c r="I172" s="250"/>
      <c r="J172" s="251">
        <f>ROUND(I172*H172,2)</f>
        <v>0</v>
      </c>
      <c r="K172" s="247" t="s">
        <v>149</v>
      </c>
      <c r="L172" s="252"/>
      <c r="M172" s="253" t="s">
        <v>1</v>
      </c>
      <c r="N172" s="254" t="s">
        <v>43</v>
      </c>
      <c r="O172" s="89"/>
      <c r="P172" s="225">
        <f>O172*H172</f>
        <v>0</v>
      </c>
      <c r="Q172" s="225">
        <v>0.131</v>
      </c>
      <c r="R172" s="225">
        <f>Q172*H172</f>
        <v>0.997434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189</v>
      </c>
      <c r="AT172" s="227" t="s">
        <v>228</v>
      </c>
      <c r="AU172" s="227" t="s">
        <v>88</v>
      </c>
      <c r="AY172" s="15" t="s">
        <v>143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86</v>
      </c>
      <c r="BK172" s="228">
        <f>ROUND(I172*H172,2)</f>
        <v>0</v>
      </c>
      <c r="BL172" s="15" t="s">
        <v>150</v>
      </c>
      <c r="BM172" s="227" t="s">
        <v>452</v>
      </c>
    </row>
    <row r="173" spans="1:47" s="2" customFormat="1" ht="12">
      <c r="A173" s="36"/>
      <c r="B173" s="37"/>
      <c r="C173" s="38"/>
      <c r="D173" s="229" t="s">
        <v>152</v>
      </c>
      <c r="E173" s="38"/>
      <c r="F173" s="230" t="s">
        <v>255</v>
      </c>
      <c r="G173" s="38"/>
      <c r="H173" s="38"/>
      <c r="I173" s="231"/>
      <c r="J173" s="38"/>
      <c r="K173" s="38"/>
      <c r="L173" s="42"/>
      <c r="M173" s="232"/>
      <c r="N173" s="233"/>
      <c r="O173" s="89"/>
      <c r="P173" s="89"/>
      <c r="Q173" s="89"/>
      <c r="R173" s="89"/>
      <c r="S173" s="89"/>
      <c r="T173" s="90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152</v>
      </c>
      <c r="AU173" s="15" t="s">
        <v>88</v>
      </c>
    </row>
    <row r="174" spans="1:51" s="13" customFormat="1" ht="12">
      <c r="A174" s="13"/>
      <c r="B174" s="234"/>
      <c r="C174" s="235"/>
      <c r="D174" s="229" t="s">
        <v>154</v>
      </c>
      <c r="E174" s="236" t="s">
        <v>1</v>
      </c>
      <c r="F174" s="237" t="s">
        <v>480</v>
      </c>
      <c r="G174" s="235"/>
      <c r="H174" s="238">
        <v>7.392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154</v>
      </c>
      <c r="AU174" s="244" t="s">
        <v>88</v>
      </c>
      <c r="AV174" s="13" t="s">
        <v>88</v>
      </c>
      <c r="AW174" s="13" t="s">
        <v>34</v>
      </c>
      <c r="AX174" s="13" t="s">
        <v>86</v>
      </c>
      <c r="AY174" s="244" t="s">
        <v>143</v>
      </c>
    </row>
    <row r="175" spans="1:51" s="13" customFormat="1" ht="12">
      <c r="A175" s="13"/>
      <c r="B175" s="234"/>
      <c r="C175" s="235"/>
      <c r="D175" s="229" t="s">
        <v>154</v>
      </c>
      <c r="E175" s="235"/>
      <c r="F175" s="237" t="s">
        <v>481</v>
      </c>
      <c r="G175" s="235"/>
      <c r="H175" s="238">
        <v>7.614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154</v>
      </c>
      <c r="AU175" s="244" t="s">
        <v>88</v>
      </c>
      <c r="AV175" s="13" t="s">
        <v>88</v>
      </c>
      <c r="AW175" s="13" t="s">
        <v>4</v>
      </c>
      <c r="AX175" s="13" t="s">
        <v>86</v>
      </c>
      <c r="AY175" s="244" t="s">
        <v>143</v>
      </c>
    </row>
    <row r="176" spans="1:63" s="12" customFormat="1" ht="22.8" customHeight="1">
      <c r="A176" s="12"/>
      <c r="B176" s="200"/>
      <c r="C176" s="201"/>
      <c r="D176" s="202" t="s">
        <v>77</v>
      </c>
      <c r="E176" s="214" t="s">
        <v>194</v>
      </c>
      <c r="F176" s="214" t="s">
        <v>258</v>
      </c>
      <c r="G176" s="201"/>
      <c r="H176" s="201"/>
      <c r="I176" s="204"/>
      <c r="J176" s="215">
        <f>BK176</f>
        <v>0</v>
      </c>
      <c r="K176" s="201"/>
      <c r="L176" s="206"/>
      <c r="M176" s="207"/>
      <c r="N176" s="208"/>
      <c r="O176" s="208"/>
      <c r="P176" s="209">
        <f>SUM(P177:P195)</f>
        <v>0</v>
      </c>
      <c r="Q176" s="208"/>
      <c r="R176" s="209">
        <f>SUM(R177:R195)</f>
        <v>8.951723999999999</v>
      </c>
      <c r="S176" s="208"/>
      <c r="T176" s="210">
        <f>SUM(T177:T195)</f>
        <v>7.3099430000000005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1" t="s">
        <v>86</v>
      </c>
      <c r="AT176" s="212" t="s">
        <v>77</v>
      </c>
      <c r="AU176" s="212" t="s">
        <v>86</v>
      </c>
      <c r="AY176" s="211" t="s">
        <v>143</v>
      </c>
      <c r="BK176" s="213">
        <f>SUM(BK177:BK195)</f>
        <v>0</v>
      </c>
    </row>
    <row r="177" spans="1:65" s="2" customFormat="1" ht="33" customHeight="1">
      <c r="A177" s="36"/>
      <c r="B177" s="37"/>
      <c r="C177" s="216" t="s">
        <v>238</v>
      </c>
      <c r="D177" s="216" t="s">
        <v>145</v>
      </c>
      <c r="E177" s="217" t="s">
        <v>259</v>
      </c>
      <c r="F177" s="218" t="s">
        <v>260</v>
      </c>
      <c r="G177" s="219" t="s">
        <v>261</v>
      </c>
      <c r="H177" s="220">
        <v>8.7</v>
      </c>
      <c r="I177" s="221"/>
      <c r="J177" s="222">
        <f>ROUND(I177*H177,2)</f>
        <v>0</v>
      </c>
      <c r="K177" s="218" t="s">
        <v>149</v>
      </c>
      <c r="L177" s="42"/>
      <c r="M177" s="223" t="s">
        <v>1</v>
      </c>
      <c r="N177" s="224" t="s">
        <v>43</v>
      </c>
      <c r="O177" s="89"/>
      <c r="P177" s="225">
        <f>O177*H177</f>
        <v>0</v>
      </c>
      <c r="Q177" s="225">
        <v>0.1295</v>
      </c>
      <c r="R177" s="225">
        <f>Q177*H177</f>
        <v>1.12665</v>
      </c>
      <c r="S177" s="225">
        <v>0</v>
      </c>
      <c r="T177" s="22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7" t="s">
        <v>150</v>
      </c>
      <c r="AT177" s="227" t="s">
        <v>145</v>
      </c>
      <c r="AU177" s="227" t="s">
        <v>88</v>
      </c>
      <c r="AY177" s="15" t="s">
        <v>143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5" t="s">
        <v>86</v>
      </c>
      <c r="BK177" s="228">
        <f>ROUND(I177*H177,2)</f>
        <v>0</v>
      </c>
      <c r="BL177" s="15" t="s">
        <v>150</v>
      </c>
      <c r="BM177" s="227" t="s">
        <v>454</v>
      </c>
    </row>
    <row r="178" spans="1:47" s="2" customFormat="1" ht="12">
      <c r="A178" s="36"/>
      <c r="B178" s="37"/>
      <c r="C178" s="38"/>
      <c r="D178" s="229" t="s">
        <v>152</v>
      </c>
      <c r="E178" s="38"/>
      <c r="F178" s="230" t="s">
        <v>263</v>
      </c>
      <c r="G178" s="38"/>
      <c r="H178" s="38"/>
      <c r="I178" s="231"/>
      <c r="J178" s="38"/>
      <c r="K178" s="38"/>
      <c r="L178" s="42"/>
      <c r="M178" s="232"/>
      <c r="N178" s="233"/>
      <c r="O178" s="89"/>
      <c r="P178" s="89"/>
      <c r="Q178" s="89"/>
      <c r="R178" s="89"/>
      <c r="S178" s="89"/>
      <c r="T178" s="90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5" t="s">
        <v>152</v>
      </c>
      <c r="AU178" s="15" t="s">
        <v>88</v>
      </c>
    </row>
    <row r="179" spans="1:51" s="13" customFormat="1" ht="12">
      <c r="A179" s="13"/>
      <c r="B179" s="234"/>
      <c r="C179" s="235"/>
      <c r="D179" s="229" t="s">
        <v>154</v>
      </c>
      <c r="E179" s="236" t="s">
        <v>1</v>
      </c>
      <c r="F179" s="237" t="s">
        <v>482</v>
      </c>
      <c r="G179" s="235"/>
      <c r="H179" s="238">
        <v>8.7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154</v>
      </c>
      <c r="AU179" s="244" t="s">
        <v>88</v>
      </c>
      <c r="AV179" s="13" t="s">
        <v>88</v>
      </c>
      <c r="AW179" s="13" t="s">
        <v>34</v>
      </c>
      <c r="AX179" s="13" t="s">
        <v>86</v>
      </c>
      <c r="AY179" s="244" t="s">
        <v>143</v>
      </c>
    </row>
    <row r="180" spans="1:65" s="2" customFormat="1" ht="16.5" customHeight="1">
      <c r="A180" s="36"/>
      <c r="B180" s="37"/>
      <c r="C180" s="245" t="s">
        <v>243</v>
      </c>
      <c r="D180" s="245" t="s">
        <v>228</v>
      </c>
      <c r="E180" s="246" t="s">
        <v>266</v>
      </c>
      <c r="F180" s="247" t="s">
        <v>267</v>
      </c>
      <c r="G180" s="248" t="s">
        <v>261</v>
      </c>
      <c r="H180" s="249">
        <v>8.874</v>
      </c>
      <c r="I180" s="250"/>
      <c r="J180" s="251">
        <f>ROUND(I180*H180,2)</f>
        <v>0</v>
      </c>
      <c r="K180" s="247" t="s">
        <v>149</v>
      </c>
      <c r="L180" s="252"/>
      <c r="M180" s="253" t="s">
        <v>1</v>
      </c>
      <c r="N180" s="254" t="s">
        <v>43</v>
      </c>
      <c r="O180" s="89"/>
      <c r="P180" s="225">
        <f>O180*H180</f>
        <v>0</v>
      </c>
      <c r="Q180" s="225">
        <v>0.036</v>
      </c>
      <c r="R180" s="225">
        <f>Q180*H180</f>
        <v>0.31946399999999997</v>
      </c>
      <c r="S180" s="225">
        <v>0</v>
      </c>
      <c r="T180" s="22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7" t="s">
        <v>268</v>
      </c>
      <c r="AT180" s="227" t="s">
        <v>228</v>
      </c>
      <c r="AU180" s="227" t="s">
        <v>88</v>
      </c>
      <c r="AY180" s="15" t="s">
        <v>143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86</v>
      </c>
      <c r="BK180" s="228">
        <f>ROUND(I180*H180,2)</f>
        <v>0</v>
      </c>
      <c r="BL180" s="15" t="s">
        <v>268</v>
      </c>
      <c r="BM180" s="227" t="s">
        <v>456</v>
      </c>
    </row>
    <row r="181" spans="1:47" s="2" customFormat="1" ht="12">
      <c r="A181" s="36"/>
      <c r="B181" s="37"/>
      <c r="C181" s="38"/>
      <c r="D181" s="229" t="s">
        <v>152</v>
      </c>
      <c r="E181" s="38"/>
      <c r="F181" s="230" t="s">
        <v>267</v>
      </c>
      <c r="G181" s="38"/>
      <c r="H181" s="38"/>
      <c r="I181" s="231"/>
      <c r="J181" s="38"/>
      <c r="K181" s="38"/>
      <c r="L181" s="42"/>
      <c r="M181" s="232"/>
      <c r="N181" s="233"/>
      <c r="O181" s="89"/>
      <c r="P181" s="89"/>
      <c r="Q181" s="89"/>
      <c r="R181" s="89"/>
      <c r="S181" s="89"/>
      <c r="T181" s="90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152</v>
      </c>
      <c r="AU181" s="15" t="s">
        <v>88</v>
      </c>
    </row>
    <row r="182" spans="1:51" s="13" customFormat="1" ht="12">
      <c r="A182" s="13"/>
      <c r="B182" s="234"/>
      <c r="C182" s="235"/>
      <c r="D182" s="229" t="s">
        <v>154</v>
      </c>
      <c r="E182" s="236" t="s">
        <v>1</v>
      </c>
      <c r="F182" s="237" t="s">
        <v>482</v>
      </c>
      <c r="G182" s="235"/>
      <c r="H182" s="238">
        <v>8.7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154</v>
      </c>
      <c r="AU182" s="244" t="s">
        <v>88</v>
      </c>
      <c r="AV182" s="13" t="s">
        <v>88</v>
      </c>
      <c r="AW182" s="13" t="s">
        <v>34</v>
      </c>
      <c r="AX182" s="13" t="s">
        <v>86</v>
      </c>
      <c r="AY182" s="244" t="s">
        <v>143</v>
      </c>
    </row>
    <row r="183" spans="1:51" s="13" customFormat="1" ht="12">
      <c r="A183" s="13"/>
      <c r="B183" s="234"/>
      <c r="C183" s="235"/>
      <c r="D183" s="229" t="s">
        <v>154</v>
      </c>
      <c r="E183" s="235"/>
      <c r="F183" s="237" t="s">
        <v>483</v>
      </c>
      <c r="G183" s="235"/>
      <c r="H183" s="238">
        <v>8.874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154</v>
      </c>
      <c r="AU183" s="244" t="s">
        <v>88</v>
      </c>
      <c r="AV183" s="13" t="s">
        <v>88</v>
      </c>
      <c r="AW183" s="13" t="s">
        <v>4</v>
      </c>
      <c r="AX183" s="13" t="s">
        <v>86</v>
      </c>
      <c r="AY183" s="244" t="s">
        <v>143</v>
      </c>
    </row>
    <row r="184" spans="1:65" s="2" customFormat="1" ht="24.15" customHeight="1">
      <c r="A184" s="36"/>
      <c r="B184" s="37"/>
      <c r="C184" s="216" t="s">
        <v>249</v>
      </c>
      <c r="D184" s="216" t="s">
        <v>145</v>
      </c>
      <c r="E184" s="217" t="s">
        <v>272</v>
      </c>
      <c r="F184" s="218" t="s">
        <v>273</v>
      </c>
      <c r="G184" s="219" t="s">
        <v>179</v>
      </c>
      <c r="H184" s="220">
        <v>3</v>
      </c>
      <c r="I184" s="221"/>
      <c r="J184" s="222">
        <f>ROUND(I184*H184,2)</f>
        <v>0</v>
      </c>
      <c r="K184" s="218" t="s">
        <v>149</v>
      </c>
      <c r="L184" s="42"/>
      <c r="M184" s="223" t="s">
        <v>1</v>
      </c>
      <c r="N184" s="224" t="s">
        <v>43</v>
      </c>
      <c r="O184" s="89"/>
      <c r="P184" s="225">
        <f>O184*H184</f>
        <v>0</v>
      </c>
      <c r="Q184" s="225">
        <v>2.50187</v>
      </c>
      <c r="R184" s="225">
        <f>Q184*H184</f>
        <v>7.505609999999999</v>
      </c>
      <c r="S184" s="225">
        <v>0</v>
      </c>
      <c r="T184" s="22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7" t="s">
        <v>150</v>
      </c>
      <c r="AT184" s="227" t="s">
        <v>145</v>
      </c>
      <c r="AU184" s="227" t="s">
        <v>88</v>
      </c>
      <c r="AY184" s="15" t="s">
        <v>143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86</v>
      </c>
      <c r="BK184" s="228">
        <f>ROUND(I184*H184,2)</f>
        <v>0</v>
      </c>
      <c r="BL184" s="15" t="s">
        <v>150</v>
      </c>
      <c r="BM184" s="227" t="s">
        <v>458</v>
      </c>
    </row>
    <row r="185" spans="1:47" s="2" customFormat="1" ht="12">
      <c r="A185" s="36"/>
      <c r="B185" s="37"/>
      <c r="C185" s="38"/>
      <c r="D185" s="229" t="s">
        <v>152</v>
      </c>
      <c r="E185" s="38"/>
      <c r="F185" s="230" t="s">
        <v>275</v>
      </c>
      <c r="G185" s="38"/>
      <c r="H185" s="38"/>
      <c r="I185" s="231"/>
      <c r="J185" s="38"/>
      <c r="K185" s="38"/>
      <c r="L185" s="42"/>
      <c r="M185" s="232"/>
      <c r="N185" s="233"/>
      <c r="O185" s="89"/>
      <c r="P185" s="89"/>
      <c r="Q185" s="89"/>
      <c r="R185" s="89"/>
      <c r="S185" s="89"/>
      <c r="T185" s="90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5" t="s">
        <v>152</v>
      </c>
      <c r="AU185" s="15" t="s">
        <v>88</v>
      </c>
    </row>
    <row r="186" spans="1:51" s="13" customFormat="1" ht="12">
      <c r="A186" s="13"/>
      <c r="B186" s="234"/>
      <c r="C186" s="235"/>
      <c r="D186" s="229" t="s">
        <v>154</v>
      </c>
      <c r="E186" s="236" t="s">
        <v>1</v>
      </c>
      <c r="F186" s="237" t="s">
        <v>479</v>
      </c>
      <c r="G186" s="235"/>
      <c r="H186" s="238">
        <v>3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154</v>
      </c>
      <c r="AU186" s="244" t="s">
        <v>88</v>
      </c>
      <c r="AV186" s="13" t="s">
        <v>88</v>
      </c>
      <c r="AW186" s="13" t="s">
        <v>34</v>
      </c>
      <c r="AX186" s="13" t="s">
        <v>86</v>
      </c>
      <c r="AY186" s="244" t="s">
        <v>143</v>
      </c>
    </row>
    <row r="187" spans="1:65" s="2" customFormat="1" ht="24.15" customHeight="1">
      <c r="A187" s="36"/>
      <c r="B187" s="37"/>
      <c r="C187" s="216" t="s">
        <v>159</v>
      </c>
      <c r="D187" s="216" t="s">
        <v>145</v>
      </c>
      <c r="E187" s="217" t="s">
        <v>384</v>
      </c>
      <c r="F187" s="218" t="s">
        <v>385</v>
      </c>
      <c r="G187" s="219" t="s">
        <v>179</v>
      </c>
      <c r="H187" s="220">
        <v>2.25</v>
      </c>
      <c r="I187" s="221"/>
      <c r="J187" s="222">
        <f>ROUND(I187*H187,2)</f>
        <v>0</v>
      </c>
      <c r="K187" s="218" t="s">
        <v>149</v>
      </c>
      <c r="L187" s="42"/>
      <c r="M187" s="223" t="s">
        <v>1</v>
      </c>
      <c r="N187" s="224" t="s">
        <v>43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2.2</v>
      </c>
      <c r="T187" s="226">
        <f>S187*H187</f>
        <v>4.95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7" t="s">
        <v>150</v>
      </c>
      <c r="AT187" s="227" t="s">
        <v>145</v>
      </c>
      <c r="AU187" s="227" t="s">
        <v>88</v>
      </c>
      <c r="AY187" s="15" t="s">
        <v>143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86</v>
      </c>
      <c r="BK187" s="228">
        <f>ROUND(I187*H187,2)</f>
        <v>0</v>
      </c>
      <c r="BL187" s="15" t="s">
        <v>150</v>
      </c>
      <c r="BM187" s="227" t="s">
        <v>459</v>
      </c>
    </row>
    <row r="188" spans="1:47" s="2" customFormat="1" ht="12">
      <c r="A188" s="36"/>
      <c r="B188" s="37"/>
      <c r="C188" s="38"/>
      <c r="D188" s="229" t="s">
        <v>152</v>
      </c>
      <c r="E188" s="38"/>
      <c r="F188" s="230" t="s">
        <v>387</v>
      </c>
      <c r="G188" s="38"/>
      <c r="H188" s="38"/>
      <c r="I188" s="231"/>
      <c r="J188" s="38"/>
      <c r="K188" s="38"/>
      <c r="L188" s="42"/>
      <c r="M188" s="232"/>
      <c r="N188" s="233"/>
      <c r="O188" s="89"/>
      <c r="P188" s="89"/>
      <c r="Q188" s="89"/>
      <c r="R188" s="89"/>
      <c r="S188" s="89"/>
      <c r="T188" s="90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5" t="s">
        <v>152</v>
      </c>
      <c r="AU188" s="15" t="s">
        <v>88</v>
      </c>
    </row>
    <row r="189" spans="1:51" s="13" customFormat="1" ht="12">
      <c r="A189" s="13"/>
      <c r="B189" s="234"/>
      <c r="C189" s="235"/>
      <c r="D189" s="229" t="s">
        <v>154</v>
      </c>
      <c r="E189" s="236" t="s">
        <v>1</v>
      </c>
      <c r="F189" s="237" t="s">
        <v>484</v>
      </c>
      <c r="G189" s="235"/>
      <c r="H189" s="238">
        <v>2.25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154</v>
      </c>
      <c r="AU189" s="244" t="s">
        <v>88</v>
      </c>
      <c r="AV189" s="13" t="s">
        <v>88</v>
      </c>
      <c r="AW189" s="13" t="s">
        <v>34</v>
      </c>
      <c r="AX189" s="13" t="s">
        <v>86</v>
      </c>
      <c r="AY189" s="244" t="s">
        <v>143</v>
      </c>
    </row>
    <row r="190" spans="1:65" s="2" customFormat="1" ht="33" customHeight="1">
      <c r="A190" s="36"/>
      <c r="B190" s="37"/>
      <c r="C190" s="216" t="s">
        <v>7</v>
      </c>
      <c r="D190" s="216" t="s">
        <v>145</v>
      </c>
      <c r="E190" s="217" t="s">
        <v>388</v>
      </c>
      <c r="F190" s="218" t="s">
        <v>389</v>
      </c>
      <c r="G190" s="219" t="s">
        <v>213</v>
      </c>
      <c r="H190" s="220">
        <v>0.563</v>
      </c>
      <c r="I190" s="221"/>
      <c r="J190" s="222">
        <f>ROUND(I190*H190,2)</f>
        <v>0</v>
      </c>
      <c r="K190" s="218" t="s">
        <v>149</v>
      </c>
      <c r="L190" s="42"/>
      <c r="M190" s="223" t="s">
        <v>1</v>
      </c>
      <c r="N190" s="224" t="s">
        <v>43</v>
      </c>
      <c r="O190" s="89"/>
      <c r="P190" s="225">
        <f>O190*H190</f>
        <v>0</v>
      </c>
      <c r="Q190" s="225">
        <v>0</v>
      </c>
      <c r="R190" s="225">
        <f>Q190*H190</f>
        <v>0</v>
      </c>
      <c r="S190" s="225">
        <v>1.261</v>
      </c>
      <c r="T190" s="226">
        <f>S190*H190</f>
        <v>0.7099429999999999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27" t="s">
        <v>150</v>
      </c>
      <c r="AT190" s="227" t="s">
        <v>145</v>
      </c>
      <c r="AU190" s="227" t="s">
        <v>88</v>
      </c>
      <c r="AY190" s="15" t="s">
        <v>143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5" t="s">
        <v>86</v>
      </c>
      <c r="BK190" s="228">
        <f>ROUND(I190*H190,2)</f>
        <v>0</v>
      </c>
      <c r="BL190" s="15" t="s">
        <v>150</v>
      </c>
      <c r="BM190" s="227" t="s">
        <v>461</v>
      </c>
    </row>
    <row r="191" spans="1:47" s="2" customFormat="1" ht="12">
      <c r="A191" s="36"/>
      <c r="B191" s="37"/>
      <c r="C191" s="38"/>
      <c r="D191" s="229" t="s">
        <v>152</v>
      </c>
      <c r="E191" s="38"/>
      <c r="F191" s="230" t="s">
        <v>391</v>
      </c>
      <c r="G191" s="38"/>
      <c r="H191" s="38"/>
      <c r="I191" s="231"/>
      <c r="J191" s="38"/>
      <c r="K191" s="38"/>
      <c r="L191" s="42"/>
      <c r="M191" s="232"/>
      <c r="N191" s="233"/>
      <c r="O191" s="89"/>
      <c r="P191" s="89"/>
      <c r="Q191" s="89"/>
      <c r="R191" s="89"/>
      <c r="S191" s="89"/>
      <c r="T191" s="90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5" t="s">
        <v>152</v>
      </c>
      <c r="AU191" s="15" t="s">
        <v>88</v>
      </c>
    </row>
    <row r="192" spans="1:51" s="13" customFormat="1" ht="12">
      <c r="A192" s="13"/>
      <c r="B192" s="234"/>
      <c r="C192" s="235"/>
      <c r="D192" s="229" t="s">
        <v>154</v>
      </c>
      <c r="E192" s="236" t="s">
        <v>1</v>
      </c>
      <c r="F192" s="237" t="s">
        <v>485</v>
      </c>
      <c r="G192" s="235"/>
      <c r="H192" s="238">
        <v>0.563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154</v>
      </c>
      <c r="AU192" s="244" t="s">
        <v>88</v>
      </c>
      <c r="AV192" s="13" t="s">
        <v>88</v>
      </c>
      <c r="AW192" s="13" t="s">
        <v>34</v>
      </c>
      <c r="AX192" s="13" t="s">
        <v>86</v>
      </c>
      <c r="AY192" s="244" t="s">
        <v>143</v>
      </c>
    </row>
    <row r="193" spans="1:65" s="2" customFormat="1" ht="37.8" customHeight="1">
      <c r="A193" s="36"/>
      <c r="B193" s="37"/>
      <c r="C193" s="216" t="s">
        <v>265</v>
      </c>
      <c r="D193" s="216" t="s">
        <v>145</v>
      </c>
      <c r="E193" s="217" t="s">
        <v>393</v>
      </c>
      <c r="F193" s="218" t="s">
        <v>394</v>
      </c>
      <c r="G193" s="219" t="s">
        <v>179</v>
      </c>
      <c r="H193" s="220">
        <v>0.75</v>
      </c>
      <c r="I193" s="221"/>
      <c r="J193" s="222">
        <f>ROUND(I193*H193,2)</f>
        <v>0</v>
      </c>
      <c r="K193" s="218" t="s">
        <v>149</v>
      </c>
      <c r="L193" s="42"/>
      <c r="M193" s="223" t="s">
        <v>1</v>
      </c>
      <c r="N193" s="224" t="s">
        <v>43</v>
      </c>
      <c r="O193" s="89"/>
      <c r="P193" s="225">
        <f>O193*H193</f>
        <v>0</v>
      </c>
      <c r="Q193" s="225">
        <v>0</v>
      </c>
      <c r="R193" s="225">
        <f>Q193*H193</f>
        <v>0</v>
      </c>
      <c r="S193" s="225">
        <v>2.2</v>
      </c>
      <c r="T193" s="226">
        <f>S193*H193</f>
        <v>1.6500000000000001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7" t="s">
        <v>150</v>
      </c>
      <c r="AT193" s="227" t="s">
        <v>145</v>
      </c>
      <c r="AU193" s="227" t="s">
        <v>88</v>
      </c>
      <c r="AY193" s="15" t="s">
        <v>143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5" t="s">
        <v>86</v>
      </c>
      <c r="BK193" s="228">
        <f>ROUND(I193*H193,2)</f>
        <v>0</v>
      </c>
      <c r="BL193" s="15" t="s">
        <v>150</v>
      </c>
      <c r="BM193" s="227" t="s">
        <v>463</v>
      </c>
    </row>
    <row r="194" spans="1:47" s="2" customFormat="1" ht="12">
      <c r="A194" s="36"/>
      <c r="B194" s="37"/>
      <c r="C194" s="38"/>
      <c r="D194" s="229" t="s">
        <v>152</v>
      </c>
      <c r="E194" s="38"/>
      <c r="F194" s="230" t="s">
        <v>396</v>
      </c>
      <c r="G194" s="38"/>
      <c r="H194" s="38"/>
      <c r="I194" s="231"/>
      <c r="J194" s="38"/>
      <c r="K194" s="38"/>
      <c r="L194" s="42"/>
      <c r="M194" s="232"/>
      <c r="N194" s="233"/>
      <c r="O194" s="89"/>
      <c r="P194" s="89"/>
      <c r="Q194" s="89"/>
      <c r="R194" s="89"/>
      <c r="S194" s="89"/>
      <c r="T194" s="90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5" t="s">
        <v>152</v>
      </c>
      <c r="AU194" s="15" t="s">
        <v>88</v>
      </c>
    </row>
    <row r="195" spans="1:51" s="13" customFormat="1" ht="12">
      <c r="A195" s="13"/>
      <c r="B195" s="234"/>
      <c r="C195" s="235"/>
      <c r="D195" s="229" t="s">
        <v>154</v>
      </c>
      <c r="E195" s="236" t="s">
        <v>1</v>
      </c>
      <c r="F195" s="237" t="s">
        <v>486</v>
      </c>
      <c r="G195" s="235"/>
      <c r="H195" s="238">
        <v>0.75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154</v>
      </c>
      <c r="AU195" s="244" t="s">
        <v>88</v>
      </c>
      <c r="AV195" s="13" t="s">
        <v>88</v>
      </c>
      <c r="AW195" s="13" t="s">
        <v>34</v>
      </c>
      <c r="AX195" s="13" t="s">
        <v>86</v>
      </c>
      <c r="AY195" s="244" t="s">
        <v>143</v>
      </c>
    </row>
    <row r="196" spans="1:63" s="12" customFormat="1" ht="22.8" customHeight="1">
      <c r="A196" s="12"/>
      <c r="B196" s="200"/>
      <c r="C196" s="201"/>
      <c r="D196" s="202" t="s">
        <v>77</v>
      </c>
      <c r="E196" s="214" t="s">
        <v>398</v>
      </c>
      <c r="F196" s="214" t="s">
        <v>399</v>
      </c>
      <c r="G196" s="201"/>
      <c r="H196" s="201"/>
      <c r="I196" s="204"/>
      <c r="J196" s="215">
        <f>BK196</f>
        <v>0</v>
      </c>
      <c r="K196" s="201"/>
      <c r="L196" s="206"/>
      <c r="M196" s="207"/>
      <c r="N196" s="208"/>
      <c r="O196" s="208"/>
      <c r="P196" s="209">
        <f>SUM(P197:P208)</f>
        <v>0</v>
      </c>
      <c r="Q196" s="208"/>
      <c r="R196" s="209">
        <f>SUM(R197:R208)</f>
        <v>0</v>
      </c>
      <c r="S196" s="208"/>
      <c r="T196" s="210">
        <f>SUM(T197:T208)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1" t="s">
        <v>86</v>
      </c>
      <c r="AT196" s="212" t="s">
        <v>77</v>
      </c>
      <c r="AU196" s="212" t="s">
        <v>86</v>
      </c>
      <c r="AY196" s="211" t="s">
        <v>143</v>
      </c>
      <c r="BK196" s="213">
        <f>SUM(BK197:BK208)</f>
        <v>0</v>
      </c>
    </row>
    <row r="197" spans="1:65" s="2" customFormat="1" ht="16.5" customHeight="1">
      <c r="A197" s="36"/>
      <c r="B197" s="37"/>
      <c r="C197" s="216" t="s">
        <v>271</v>
      </c>
      <c r="D197" s="216" t="s">
        <v>145</v>
      </c>
      <c r="E197" s="217" t="s">
        <v>400</v>
      </c>
      <c r="F197" s="218" t="s">
        <v>401</v>
      </c>
      <c r="G197" s="219" t="s">
        <v>213</v>
      </c>
      <c r="H197" s="220">
        <v>7.31</v>
      </c>
      <c r="I197" s="221"/>
      <c r="J197" s="222">
        <f>ROUND(I197*H197,2)</f>
        <v>0</v>
      </c>
      <c r="K197" s="218" t="s">
        <v>149</v>
      </c>
      <c r="L197" s="42"/>
      <c r="M197" s="223" t="s">
        <v>1</v>
      </c>
      <c r="N197" s="224" t="s">
        <v>43</v>
      </c>
      <c r="O197" s="89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7" t="s">
        <v>150</v>
      </c>
      <c r="AT197" s="227" t="s">
        <v>145</v>
      </c>
      <c r="AU197" s="227" t="s">
        <v>88</v>
      </c>
      <c r="AY197" s="15" t="s">
        <v>143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5" t="s">
        <v>86</v>
      </c>
      <c r="BK197" s="228">
        <f>ROUND(I197*H197,2)</f>
        <v>0</v>
      </c>
      <c r="BL197" s="15" t="s">
        <v>150</v>
      </c>
      <c r="BM197" s="227" t="s">
        <v>465</v>
      </c>
    </row>
    <row r="198" spans="1:47" s="2" customFormat="1" ht="12">
      <c r="A198" s="36"/>
      <c r="B198" s="37"/>
      <c r="C198" s="38"/>
      <c r="D198" s="229" t="s">
        <v>152</v>
      </c>
      <c r="E198" s="38"/>
      <c r="F198" s="230" t="s">
        <v>403</v>
      </c>
      <c r="G198" s="38"/>
      <c r="H198" s="38"/>
      <c r="I198" s="231"/>
      <c r="J198" s="38"/>
      <c r="K198" s="38"/>
      <c r="L198" s="42"/>
      <c r="M198" s="232"/>
      <c r="N198" s="233"/>
      <c r="O198" s="89"/>
      <c r="P198" s="89"/>
      <c r="Q198" s="89"/>
      <c r="R198" s="89"/>
      <c r="S198" s="89"/>
      <c r="T198" s="90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5" t="s">
        <v>152</v>
      </c>
      <c r="AU198" s="15" t="s">
        <v>88</v>
      </c>
    </row>
    <row r="199" spans="1:51" s="13" customFormat="1" ht="12">
      <c r="A199" s="13"/>
      <c r="B199" s="234"/>
      <c r="C199" s="235"/>
      <c r="D199" s="229" t="s">
        <v>154</v>
      </c>
      <c r="E199" s="236" t="s">
        <v>1</v>
      </c>
      <c r="F199" s="237" t="s">
        <v>487</v>
      </c>
      <c r="G199" s="235"/>
      <c r="H199" s="238">
        <v>7.31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154</v>
      </c>
      <c r="AU199" s="244" t="s">
        <v>88</v>
      </c>
      <c r="AV199" s="13" t="s">
        <v>88</v>
      </c>
      <c r="AW199" s="13" t="s">
        <v>34</v>
      </c>
      <c r="AX199" s="13" t="s">
        <v>86</v>
      </c>
      <c r="AY199" s="244" t="s">
        <v>143</v>
      </c>
    </row>
    <row r="200" spans="1:65" s="2" customFormat="1" ht="24.15" customHeight="1">
      <c r="A200" s="36"/>
      <c r="B200" s="37"/>
      <c r="C200" s="216" t="s">
        <v>278</v>
      </c>
      <c r="D200" s="216" t="s">
        <v>145</v>
      </c>
      <c r="E200" s="217" t="s">
        <v>405</v>
      </c>
      <c r="F200" s="218" t="s">
        <v>406</v>
      </c>
      <c r="G200" s="219" t="s">
        <v>213</v>
      </c>
      <c r="H200" s="220">
        <v>142.087</v>
      </c>
      <c r="I200" s="221"/>
      <c r="J200" s="222">
        <f>ROUND(I200*H200,2)</f>
        <v>0</v>
      </c>
      <c r="K200" s="218" t="s">
        <v>149</v>
      </c>
      <c r="L200" s="42"/>
      <c r="M200" s="223" t="s">
        <v>1</v>
      </c>
      <c r="N200" s="224" t="s">
        <v>43</v>
      </c>
      <c r="O200" s="89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27" t="s">
        <v>150</v>
      </c>
      <c r="AT200" s="227" t="s">
        <v>145</v>
      </c>
      <c r="AU200" s="227" t="s">
        <v>88</v>
      </c>
      <c r="AY200" s="15" t="s">
        <v>143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15" t="s">
        <v>86</v>
      </c>
      <c r="BK200" s="228">
        <f>ROUND(I200*H200,2)</f>
        <v>0</v>
      </c>
      <c r="BL200" s="15" t="s">
        <v>150</v>
      </c>
      <c r="BM200" s="227" t="s">
        <v>467</v>
      </c>
    </row>
    <row r="201" spans="1:47" s="2" customFormat="1" ht="12">
      <c r="A201" s="36"/>
      <c r="B201" s="37"/>
      <c r="C201" s="38"/>
      <c r="D201" s="229" t="s">
        <v>152</v>
      </c>
      <c r="E201" s="38"/>
      <c r="F201" s="230" t="s">
        <v>408</v>
      </c>
      <c r="G201" s="38"/>
      <c r="H201" s="38"/>
      <c r="I201" s="231"/>
      <c r="J201" s="38"/>
      <c r="K201" s="38"/>
      <c r="L201" s="42"/>
      <c r="M201" s="232"/>
      <c r="N201" s="233"/>
      <c r="O201" s="89"/>
      <c r="P201" s="89"/>
      <c r="Q201" s="89"/>
      <c r="R201" s="89"/>
      <c r="S201" s="89"/>
      <c r="T201" s="90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5" t="s">
        <v>152</v>
      </c>
      <c r="AU201" s="15" t="s">
        <v>88</v>
      </c>
    </row>
    <row r="202" spans="1:51" s="13" customFormat="1" ht="12">
      <c r="A202" s="13"/>
      <c r="B202" s="234"/>
      <c r="C202" s="235"/>
      <c r="D202" s="229" t="s">
        <v>154</v>
      </c>
      <c r="E202" s="236" t="s">
        <v>1</v>
      </c>
      <c r="F202" s="237" t="s">
        <v>488</v>
      </c>
      <c r="G202" s="235"/>
      <c r="H202" s="238">
        <v>142.087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154</v>
      </c>
      <c r="AU202" s="244" t="s">
        <v>88</v>
      </c>
      <c r="AV202" s="13" t="s">
        <v>88</v>
      </c>
      <c r="AW202" s="13" t="s">
        <v>34</v>
      </c>
      <c r="AX202" s="13" t="s">
        <v>86</v>
      </c>
      <c r="AY202" s="244" t="s">
        <v>143</v>
      </c>
    </row>
    <row r="203" spans="1:65" s="2" customFormat="1" ht="24.15" customHeight="1">
      <c r="A203" s="36"/>
      <c r="B203" s="37"/>
      <c r="C203" s="216" t="s">
        <v>410</v>
      </c>
      <c r="D203" s="216" t="s">
        <v>145</v>
      </c>
      <c r="E203" s="217" t="s">
        <v>411</v>
      </c>
      <c r="F203" s="218" t="s">
        <v>412</v>
      </c>
      <c r="G203" s="219" t="s">
        <v>213</v>
      </c>
      <c r="H203" s="220">
        <v>7.31</v>
      </c>
      <c r="I203" s="221"/>
      <c r="J203" s="222">
        <f>ROUND(I203*H203,2)</f>
        <v>0</v>
      </c>
      <c r="K203" s="218" t="s">
        <v>149</v>
      </c>
      <c r="L203" s="42"/>
      <c r="M203" s="223" t="s">
        <v>1</v>
      </c>
      <c r="N203" s="224" t="s">
        <v>43</v>
      </c>
      <c r="O203" s="89"/>
      <c r="P203" s="225">
        <f>O203*H203</f>
        <v>0</v>
      </c>
      <c r="Q203" s="225">
        <v>0</v>
      </c>
      <c r="R203" s="225">
        <f>Q203*H203</f>
        <v>0</v>
      </c>
      <c r="S203" s="225">
        <v>0</v>
      </c>
      <c r="T203" s="22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27" t="s">
        <v>150</v>
      </c>
      <c r="AT203" s="227" t="s">
        <v>145</v>
      </c>
      <c r="AU203" s="227" t="s">
        <v>88</v>
      </c>
      <c r="AY203" s="15" t="s">
        <v>143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5" t="s">
        <v>86</v>
      </c>
      <c r="BK203" s="228">
        <f>ROUND(I203*H203,2)</f>
        <v>0</v>
      </c>
      <c r="BL203" s="15" t="s">
        <v>150</v>
      </c>
      <c r="BM203" s="227" t="s">
        <v>469</v>
      </c>
    </row>
    <row r="204" spans="1:47" s="2" customFormat="1" ht="12">
      <c r="A204" s="36"/>
      <c r="B204" s="37"/>
      <c r="C204" s="38"/>
      <c r="D204" s="229" t="s">
        <v>152</v>
      </c>
      <c r="E204" s="38"/>
      <c r="F204" s="230" t="s">
        <v>414</v>
      </c>
      <c r="G204" s="38"/>
      <c r="H204" s="38"/>
      <c r="I204" s="231"/>
      <c r="J204" s="38"/>
      <c r="K204" s="38"/>
      <c r="L204" s="42"/>
      <c r="M204" s="232"/>
      <c r="N204" s="233"/>
      <c r="O204" s="89"/>
      <c r="P204" s="89"/>
      <c r="Q204" s="89"/>
      <c r="R204" s="89"/>
      <c r="S204" s="89"/>
      <c r="T204" s="90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5" t="s">
        <v>152</v>
      </c>
      <c r="AU204" s="15" t="s">
        <v>88</v>
      </c>
    </row>
    <row r="205" spans="1:51" s="13" customFormat="1" ht="12">
      <c r="A205" s="13"/>
      <c r="B205" s="234"/>
      <c r="C205" s="235"/>
      <c r="D205" s="229" t="s">
        <v>154</v>
      </c>
      <c r="E205" s="236" t="s">
        <v>1</v>
      </c>
      <c r="F205" s="237" t="s">
        <v>487</v>
      </c>
      <c r="G205" s="235"/>
      <c r="H205" s="238">
        <v>7.31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154</v>
      </c>
      <c r="AU205" s="244" t="s">
        <v>88</v>
      </c>
      <c r="AV205" s="13" t="s">
        <v>88</v>
      </c>
      <c r="AW205" s="13" t="s">
        <v>34</v>
      </c>
      <c r="AX205" s="13" t="s">
        <v>86</v>
      </c>
      <c r="AY205" s="244" t="s">
        <v>143</v>
      </c>
    </row>
    <row r="206" spans="1:65" s="2" customFormat="1" ht="37.8" customHeight="1">
      <c r="A206" s="36"/>
      <c r="B206" s="37"/>
      <c r="C206" s="216" t="s">
        <v>415</v>
      </c>
      <c r="D206" s="216" t="s">
        <v>145</v>
      </c>
      <c r="E206" s="217" t="s">
        <v>416</v>
      </c>
      <c r="F206" s="218" t="s">
        <v>417</v>
      </c>
      <c r="G206" s="219" t="s">
        <v>213</v>
      </c>
      <c r="H206" s="220">
        <v>7.31</v>
      </c>
      <c r="I206" s="221"/>
      <c r="J206" s="222">
        <f>ROUND(I206*H206,2)</f>
        <v>0</v>
      </c>
      <c r="K206" s="218" t="s">
        <v>149</v>
      </c>
      <c r="L206" s="42"/>
      <c r="M206" s="223" t="s">
        <v>1</v>
      </c>
      <c r="N206" s="224" t="s">
        <v>43</v>
      </c>
      <c r="O206" s="89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7" t="s">
        <v>150</v>
      </c>
      <c r="AT206" s="227" t="s">
        <v>145</v>
      </c>
      <c r="AU206" s="227" t="s">
        <v>88</v>
      </c>
      <c r="AY206" s="15" t="s">
        <v>143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5" t="s">
        <v>86</v>
      </c>
      <c r="BK206" s="228">
        <f>ROUND(I206*H206,2)</f>
        <v>0</v>
      </c>
      <c r="BL206" s="15" t="s">
        <v>150</v>
      </c>
      <c r="BM206" s="227" t="s">
        <v>470</v>
      </c>
    </row>
    <row r="207" spans="1:47" s="2" customFormat="1" ht="12">
      <c r="A207" s="36"/>
      <c r="B207" s="37"/>
      <c r="C207" s="38"/>
      <c r="D207" s="229" t="s">
        <v>152</v>
      </c>
      <c r="E207" s="38"/>
      <c r="F207" s="230" t="s">
        <v>419</v>
      </c>
      <c r="G207" s="38"/>
      <c r="H207" s="38"/>
      <c r="I207" s="231"/>
      <c r="J207" s="38"/>
      <c r="K207" s="38"/>
      <c r="L207" s="42"/>
      <c r="M207" s="232"/>
      <c r="N207" s="233"/>
      <c r="O207" s="89"/>
      <c r="P207" s="89"/>
      <c r="Q207" s="89"/>
      <c r="R207" s="89"/>
      <c r="S207" s="89"/>
      <c r="T207" s="90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5" t="s">
        <v>152</v>
      </c>
      <c r="AU207" s="15" t="s">
        <v>88</v>
      </c>
    </row>
    <row r="208" spans="1:51" s="13" customFormat="1" ht="12">
      <c r="A208" s="13"/>
      <c r="B208" s="234"/>
      <c r="C208" s="235"/>
      <c r="D208" s="229" t="s">
        <v>154</v>
      </c>
      <c r="E208" s="236" t="s">
        <v>1</v>
      </c>
      <c r="F208" s="237" t="s">
        <v>487</v>
      </c>
      <c r="G208" s="235"/>
      <c r="H208" s="238">
        <v>7.31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154</v>
      </c>
      <c r="AU208" s="244" t="s">
        <v>88</v>
      </c>
      <c r="AV208" s="13" t="s">
        <v>88</v>
      </c>
      <c r="AW208" s="13" t="s">
        <v>34</v>
      </c>
      <c r="AX208" s="13" t="s">
        <v>86</v>
      </c>
      <c r="AY208" s="244" t="s">
        <v>143</v>
      </c>
    </row>
    <row r="209" spans="1:63" s="12" customFormat="1" ht="22.8" customHeight="1">
      <c r="A209" s="12"/>
      <c r="B209" s="200"/>
      <c r="C209" s="201"/>
      <c r="D209" s="202" t="s">
        <v>77</v>
      </c>
      <c r="E209" s="214" t="s">
        <v>276</v>
      </c>
      <c r="F209" s="214" t="s">
        <v>277</v>
      </c>
      <c r="G209" s="201"/>
      <c r="H209" s="201"/>
      <c r="I209" s="204"/>
      <c r="J209" s="215">
        <f>BK209</f>
        <v>0</v>
      </c>
      <c r="K209" s="201"/>
      <c r="L209" s="206"/>
      <c r="M209" s="207"/>
      <c r="N209" s="208"/>
      <c r="O209" s="208"/>
      <c r="P209" s="209">
        <f>SUM(P210:P211)</f>
        <v>0</v>
      </c>
      <c r="Q209" s="208"/>
      <c r="R209" s="209">
        <f>SUM(R210:R211)</f>
        <v>0</v>
      </c>
      <c r="S209" s="208"/>
      <c r="T209" s="210">
        <f>SUM(T210:T211)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1" t="s">
        <v>86</v>
      </c>
      <c r="AT209" s="212" t="s">
        <v>77</v>
      </c>
      <c r="AU209" s="212" t="s">
        <v>86</v>
      </c>
      <c r="AY209" s="211" t="s">
        <v>143</v>
      </c>
      <c r="BK209" s="213">
        <f>SUM(BK210:BK211)</f>
        <v>0</v>
      </c>
    </row>
    <row r="210" spans="1:65" s="2" customFormat="1" ht="24.15" customHeight="1">
      <c r="A210" s="36"/>
      <c r="B210" s="37"/>
      <c r="C210" s="216" t="s">
        <v>420</v>
      </c>
      <c r="D210" s="216" t="s">
        <v>145</v>
      </c>
      <c r="E210" s="217" t="s">
        <v>279</v>
      </c>
      <c r="F210" s="218" t="s">
        <v>280</v>
      </c>
      <c r="G210" s="219" t="s">
        <v>213</v>
      </c>
      <c r="H210" s="220">
        <v>15.39</v>
      </c>
      <c r="I210" s="221"/>
      <c r="J210" s="222">
        <f>ROUND(I210*H210,2)</f>
        <v>0</v>
      </c>
      <c r="K210" s="218" t="s">
        <v>149</v>
      </c>
      <c r="L210" s="42"/>
      <c r="M210" s="223" t="s">
        <v>1</v>
      </c>
      <c r="N210" s="224" t="s">
        <v>43</v>
      </c>
      <c r="O210" s="89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27" t="s">
        <v>150</v>
      </c>
      <c r="AT210" s="227" t="s">
        <v>145</v>
      </c>
      <c r="AU210" s="227" t="s">
        <v>88</v>
      </c>
      <c r="AY210" s="15" t="s">
        <v>143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5" t="s">
        <v>86</v>
      </c>
      <c r="BK210" s="228">
        <f>ROUND(I210*H210,2)</f>
        <v>0</v>
      </c>
      <c r="BL210" s="15" t="s">
        <v>150</v>
      </c>
      <c r="BM210" s="227" t="s">
        <v>471</v>
      </c>
    </row>
    <row r="211" spans="1:47" s="2" customFormat="1" ht="12">
      <c r="A211" s="36"/>
      <c r="B211" s="37"/>
      <c r="C211" s="38"/>
      <c r="D211" s="229" t="s">
        <v>152</v>
      </c>
      <c r="E211" s="38"/>
      <c r="F211" s="230" t="s">
        <v>282</v>
      </c>
      <c r="G211" s="38"/>
      <c r="H211" s="38"/>
      <c r="I211" s="231"/>
      <c r="J211" s="38"/>
      <c r="K211" s="38"/>
      <c r="L211" s="42"/>
      <c r="M211" s="255"/>
      <c r="N211" s="256"/>
      <c r="O211" s="257"/>
      <c r="P211" s="257"/>
      <c r="Q211" s="257"/>
      <c r="R211" s="257"/>
      <c r="S211" s="257"/>
      <c r="T211" s="258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5" t="s">
        <v>152</v>
      </c>
      <c r="AU211" s="15" t="s">
        <v>88</v>
      </c>
    </row>
    <row r="212" spans="1:31" s="2" customFormat="1" ht="6.95" customHeight="1">
      <c r="A212" s="36"/>
      <c r="B212" s="64"/>
      <c r="C212" s="65"/>
      <c r="D212" s="65"/>
      <c r="E212" s="65"/>
      <c r="F212" s="65"/>
      <c r="G212" s="65"/>
      <c r="H212" s="65"/>
      <c r="I212" s="65"/>
      <c r="J212" s="65"/>
      <c r="K212" s="65"/>
      <c r="L212" s="42"/>
      <c r="M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</row>
  </sheetData>
  <sheetProtection password="CC35" sheet="1" objects="1" scenarios="1" formatColumns="0" formatRows="0" autoFilter="0"/>
  <autoFilter ref="C121:K21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Nemecek Nemecek</dc:creator>
  <cp:keywords/>
  <dc:description/>
  <cp:lastModifiedBy>Nemecek Nemecek</cp:lastModifiedBy>
  <dcterms:created xsi:type="dcterms:W3CDTF">2023-10-24T05:15:41Z</dcterms:created>
  <dcterms:modified xsi:type="dcterms:W3CDTF">2023-10-24T05:15:52Z</dcterms:modified>
  <cp:category/>
  <cp:version/>
  <cp:contentType/>
  <cp:contentStatus/>
</cp:coreProperties>
</file>