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10_2023 - Podkrovní vest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'110_2023 - Podkrovní vest...'!$C$81:$K$348</definedName>
    <definedName name="_xlnm.Print_Area" localSheetId="1">'110_2023 - Podkrovní vest...'!$C$4:$J$37,'110_2023 - Podkrovní vest...'!$C$43:$J$65,'110_2023 - Podkrovní vest...'!$C$71:$K$348</definedName>
    <definedName name="_xlnm.Print_Titles" localSheetId="1">'110_2023 - Podkrovní vest...'!$81:$81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5"/>
  <c r="BH85"/>
  <c r="BG85"/>
  <c r="BF85"/>
  <c r="T85"/>
  <c r="T84"/>
  <c r="R85"/>
  <c r="R84"/>
  <c r="P85"/>
  <c r="P84"/>
  <c r="F76"/>
  <c r="E74"/>
  <c r="F48"/>
  <c r="E46"/>
  <c r="J22"/>
  <c r="E22"/>
  <c r="J79"/>
  <c r="J21"/>
  <c r="J19"/>
  <c r="E19"/>
  <c r="J78"/>
  <c r="J18"/>
  <c r="J16"/>
  <c r="E16"/>
  <c r="F51"/>
  <c r="J15"/>
  <c r="J13"/>
  <c r="E13"/>
  <c r="F50"/>
  <c r="J12"/>
  <c r="J10"/>
  <c r="J48"/>
  <c i="1" r="L50"/>
  <c r="AM50"/>
  <c r="AM49"/>
  <c r="L49"/>
  <c r="AM47"/>
  <c r="L47"/>
  <c r="L45"/>
  <c r="L44"/>
  <c i="2" r="BK273"/>
  <c r="J225"/>
  <c r="J132"/>
  <c r="BK235"/>
  <c r="BK266"/>
  <c r="J193"/>
  <c r="BK343"/>
  <c r="J314"/>
  <c r="J215"/>
  <c r="J105"/>
  <c r="J276"/>
  <c r="J180"/>
  <c r="BK85"/>
  <c r="BK136"/>
  <c r="J232"/>
  <c r="J166"/>
  <c r="J336"/>
  <c r="J320"/>
  <c r="BK210"/>
  <c r="BK101"/>
  <c r="J292"/>
  <c r="BK232"/>
  <c r="J129"/>
  <c r="BK225"/>
  <c r="J229"/>
  <c r="BK183"/>
  <c r="J108"/>
  <c r="BK320"/>
  <c r="BK295"/>
  <c r="BK221"/>
  <c r="J112"/>
  <c r="J289"/>
  <c r="J245"/>
  <c r="J147"/>
  <c r="J327"/>
  <c r="BK115"/>
  <c r="J218"/>
  <c r="J143"/>
  <c r="BK333"/>
  <c r="BK299"/>
  <c r="BK143"/>
  <c r="BK297"/>
  <c r="BK257"/>
  <c r="J151"/>
  <c r="J248"/>
  <c r="J126"/>
  <c r="J221"/>
  <c r="BK180"/>
  <c r="BK336"/>
  <c r="BK292"/>
  <c r="J176"/>
  <c r="J305"/>
  <c r="J266"/>
  <c r="BK204"/>
  <c r="BK108"/>
  <c r="J183"/>
  <c r="BK254"/>
  <c r="J186"/>
  <c r="J343"/>
  <c r="BK308"/>
  <c r="BK279"/>
  <c r="J136"/>
  <c r="J299"/>
  <c r="J263"/>
  <c r="J163"/>
  <c r="J269"/>
  <c r="BK112"/>
  <c r="BK196"/>
  <c r="J346"/>
  <c r="J317"/>
  <c r="BK276"/>
  <c r="BK147"/>
  <c r="BK302"/>
  <c r="BK269"/>
  <c r="BK169"/>
  <c r="BK251"/>
  <c r="BK323"/>
  <c r="BK201"/>
  <c r="J123"/>
  <c r="BK317"/>
  <c r="J251"/>
  <c r="J172"/>
  <c r="J286"/>
  <c r="BK263"/>
  <c r="BK172"/>
  <c r="J257"/>
  <c r="J169"/>
  <c r="BK239"/>
  <c r="J155"/>
  <c r="BK330"/>
  <c r="BK305"/>
  <c r="BK248"/>
  <c r="BK123"/>
  <c r="BK283"/>
  <c r="BK229"/>
  <c r="BK159"/>
  <c r="J254"/>
  <c r="J120"/>
  <c r="J210"/>
  <c r="J139"/>
  <c r="J330"/>
  <c r="J297"/>
  <c r="BK245"/>
  <c i="1" r="AS54"/>
  <c i="2" r="J281"/>
  <c r="J201"/>
  <c r="BK98"/>
  <c r="J159"/>
  <c r="BK215"/>
  <c r="BK126"/>
  <c r="J333"/>
  <c r="BK286"/>
  <c r="BK166"/>
  <c r="BK346"/>
  <c r="BK260"/>
  <c r="J196"/>
  <c r="J101"/>
  <c r="BK193"/>
  <c r="J235"/>
  <c r="BK176"/>
  <c r="BK340"/>
  <c r="J311"/>
  <c r="BK218"/>
  <c r="J115"/>
  <c r="BK311"/>
  <c r="BK199"/>
  <c r="BK105"/>
  <c r="J98"/>
  <c r="J204"/>
  <c r="BK120"/>
  <c r="J323"/>
  <c r="BK281"/>
  <c r="BK155"/>
  <c r="J295"/>
  <c r="J260"/>
  <c r="BK139"/>
  <c r="J239"/>
  <c r="J94"/>
  <c r="J199"/>
  <c r="BK90"/>
  <c r="BK314"/>
  <c r="BK289"/>
  <c r="BK151"/>
  <c r="J308"/>
  <c r="J273"/>
  <c r="BK189"/>
  <c r="J242"/>
  <c r="BK242"/>
  <c r="BK163"/>
  <c r="J340"/>
  <c r="J302"/>
  <c r="BK207"/>
  <c r="J90"/>
  <c r="J279"/>
  <c r="J207"/>
  <c r="BK129"/>
  <c r="BK132"/>
  <c r="J189"/>
  <c r="J85"/>
  <c r="BK327"/>
  <c r="J283"/>
  <c r="BK186"/>
  <c r="BK94"/>
  <c l="1" r="P89"/>
  <c r="R89"/>
  <c r="P104"/>
  <c r="R104"/>
  <c r="P119"/>
  <c r="BK203"/>
  <c r="J203"/>
  <c r="J62"/>
  <c r="R203"/>
  <c r="P285"/>
  <c r="BK104"/>
  <c r="J104"/>
  <c r="J59"/>
  <c r="T104"/>
  <c r="R119"/>
  <c r="P203"/>
  <c r="BK285"/>
  <c r="J285"/>
  <c r="J63"/>
  <c r="T285"/>
  <c r="BK89"/>
  <c r="J89"/>
  <c r="J58"/>
  <c r="T89"/>
  <c r="T83"/>
  <c r="BK119"/>
  <c r="J119"/>
  <c r="J61"/>
  <c r="T119"/>
  <c r="T203"/>
  <c r="R285"/>
  <c r="BK339"/>
  <c r="J339"/>
  <c r="J64"/>
  <c r="P339"/>
  <c r="R339"/>
  <c r="T339"/>
  <c r="BK84"/>
  <c r="J84"/>
  <c r="J57"/>
  <c r="J51"/>
  <c r="F78"/>
  <c r="BE129"/>
  <c r="BE136"/>
  <c r="BE159"/>
  <c r="BE176"/>
  <c r="BE180"/>
  <c r="BE189"/>
  <c r="BE193"/>
  <c r="BE199"/>
  <c r="BE225"/>
  <c r="BE232"/>
  <c r="BE242"/>
  <c r="BE273"/>
  <c r="BE276"/>
  <c r="BE279"/>
  <c r="BE281"/>
  <c r="BE283"/>
  <c r="BE286"/>
  <c r="BE292"/>
  <c r="BE297"/>
  <c r="BE302"/>
  <c r="BE305"/>
  <c r="BE308"/>
  <c r="BE311"/>
  <c r="BE314"/>
  <c r="BE317"/>
  <c r="BE320"/>
  <c r="BE327"/>
  <c r="BE330"/>
  <c r="BE333"/>
  <c r="BE336"/>
  <c r="BE340"/>
  <c r="BE343"/>
  <c r="BE94"/>
  <c r="BE98"/>
  <c r="BE115"/>
  <c r="BE132"/>
  <c r="BE155"/>
  <c r="BE169"/>
  <c r="BE221"/>
  <c r="BE245"/>
  <c r="BE248"/>
  <c r="J50"/>
  <c r="J76"/>
  <c r="F79"/>
  <c r="BE85"/>
  <c r="BE101"/>
  <c r="BE105"/>
  <c r="BE123"/>
  <c r="BE139"/>
  <c r="BE147"/>
  <c r="BE151"/>
  <c r="BE163"/>
  <c r="BE172"/>
  <c r="BE186"/>
  <c r="BE196"/>
  <c r="BE201"/>
  <c r="BE204"/>
  <c r="BE207"/>
  <c r="BE215"/>
  <c r="BE229"/>
  <c r="BE254"/>
  <c r="BE269"/>
  <c r="BE323"/>
  <c r="BE346"/>
  <c r="BE90"/>
  <c r="BE108"/>
  <c r="BE112"/>
  <c r="BE120"/>
  <c r="BE126"/>
  <c r="BE143"/>
  <c r="BE166"/>
  <c r="BE183"/>
  <c r="BE210"/>
  <c r="BE218"/>
  <c r="BE235"/>
  <c r="BE239"/>
  <c r="BE251"/>
  <c r="BE257"/>
  <c r="BE260"/>
  <c r="BE263"/>
  <c r="BE266"/>
  <c r="BE289"/>
  <c r="BE295"/>
  <c r="BE299"/>
  <c r="F35"/>
  <c i="1" r="BD55"/>
  <c r="BD54"/>
  <c r="W33"/>
  <c i="2" r="F34"/>
  <c i="1" r="BC55"/>
  <c r="BC54"/>
  <c r="W32"/>
  <c i="2" r="F33"/>
  <c i="1" r="BB55"/>
  <c r="BB54"/>
  <c r="W31"/>
  <c i="2" r="F32"/>
  <c i="1" r="BA55"/>
  <c r="BA54"/>
  <c r="W30"/>
  <c i="2" r="J32"/>
  <c i="1" r="AW55"/>
  <c i="2" l="1" r="R118"/>
  <c r="T118"/>
  <c r="T82"/>
  <c r="R83"/>
  <c r="R82"/>
  <c r="P83"/>
  <c r="P118"/>
  <c r="P82"/>
  <c i="1" r="AU55"/>
  <c i="2" r="BK83"/>
  <c r="BK118"/>
  <c r="J118"/>
  <c r="J60"/>
  <c i="1" r="AY54"/>
  <c r="AX54"/>
  <c r="AU54"/>
  <c i="2" r="J31"/>
  <c i="1" r="AV55"/>
  <c r="AT55"/>
  <c r="AW54"/>
  <c r="AK30"/>
  <c i="2" r="F31"/>
  <c i="1" r="AZ55"/>
  <c r="AZ54"/>
  <c r="AV54"/>
  <c r="AK29"/>
  <c i="2" l="1" r="BK82"/>
  <c r="J82"/>
  <c r="J55"/>
  <c r="J83"/>
  <c r="J56"/>
  <c i="1" r="AT54"/>
  <c r="W29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<sst xmlns="http://schemas.openxmlformats.org/spreadsheetml/2006/main">
  <si>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</si>
  <si>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</si>
  <si>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</si>
  <si>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</si>
  <si>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</si>
  <si>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{ece54144-7cfa-47f3-8780-eb4a9c9bd130}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</si>
  <si>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</si>
  <si>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</si>
  <si>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</si>
  <si>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</si>
  <si>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</si>
  <si>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</si>
  <si>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</si>
  <si>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</si>
  <si>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110_2023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</si>
  <si>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</si>
  <si>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</si>
  <si>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Podkrovní vestavba č.p. 1, na parcele č.  st.7, v Českém Brodě_ D.1.4.1_zti</t>
  </si>
  <si>
    <t>KSO:</t>
  </si>
  <si>
    <t/>
  </si>
  <si>
    <t>CC-CZ:</t>
  </si>
  <si>
    <t>Místo:</t>
  </si>
  <si>
    <t xml:space="preserve"> </t>
  </si>
  <si>
    <t>Datum:</t>
  </si>
  <si>
    <t>12. 9. 2023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</si>
  <si>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</si>
  <si>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</si>
  <si>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</si>
  <si>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</si>
  <si>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</si>
  <si>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</si>
  <si>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</si>
  <si>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</si>
  <si>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</si>
  <si>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</si>
  <si>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</si>
  <si>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</si>
  <si>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</si>
  <si>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</si>
  <si>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</si>
  <si>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</si>
  <si>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</si>
  <si>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</si>
  <si>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</si>
  <si>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</si>
  <si>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</si>
  <si>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</si>
  <si>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</si>
  <si>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</si>
  <si>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</si>
  <si>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</si>
  <si>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</si>
  <si>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</si>
  <si>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</si>
  <si>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</si>
  <si>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</si>
  <si>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</si>
  <si>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</si>
  <si>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</si>
  <si>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</si>
  <si>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</si>
  <si>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</si>
  <si>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</si>
  <si>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</si>
  <si>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</si>
  <si>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</si>
  <si>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</si>
  <si>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</si>
  <si>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</si>
  <si>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</si>
  <si>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</si>
  <si>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</si>
  <si>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</si>
  <si>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</si>
  <si>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</si>
  <si>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</si>
  <si>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</si>
  <si>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</si>
  <si>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</si>
  <si>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</si>
  <si>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</si>
  <si>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</si>
  <si>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</si>
  <si>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</si>
  <si>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</si>
  <si>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</si>
  <si>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</si>
  <si>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</si>
  <si>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</si>
  <si>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</si>
  <si>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</si>
  <si>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</si>
  <si>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</si>
  <si>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</si>
  <si>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</si>
  <si>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</si>
  <si>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</si>
  <si>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</si>
  <si>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</si>
  <si>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</si>
  <si>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</si>
  <si>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</si>
  <si>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</si>
  <si>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</si>
  <si>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</si>
  <si>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</si>
  <si>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</si>
  <si>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</si>
  <si>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</si>
  <si>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26</t>
  </si>
  <si>
    <t>K</t>
  </si>
  <si>
    <t>612135101</t>
  </si>
  <si>
    <t>Hrubá výplň rýh ve stěnách maltou jakékoli šířky rýhy</t>
  </si>
  <si>
    <t>m2</t>
  </si>
  <si>
    <t>CS ÚRS 2023 01</t>
  </si>
  <si>
    <t>4</t>
  </si>
  <si>
    <t>-24528411</t>
  </si>
  <si>
    <t>PP</t>
  </si>
  <si>
    <t>Hrubá výplň rýh maltou jakékoli šířky rýhy ve stěnách</t>
  </si>
  <si>
    <t>Online PSC</t>
  </si>
  <si>
    <t>https://podminky.urs.cz/item/CS_URS_2023_01/612135101</t>
  </si>
  <si>
    <t>VV</t>
  </si>
  <si>
    <t>(74+32)*0,2</t>
  </si>
  <si>
    <t>9</t>
  </si>
  <si>
    <t>Ostatní konstrukce a práce, bourání</t>
  </si>
  <si>
    <t>27</t>
  </si>
  <si>
    <t>974031143</t>
  </si>
  <si>
    <t>Vysekání rýh ve zdivu cihelném hl do 70 mm š do 100 mm</t>
  </si>
  <si>
    <t>m</t>
  </si>
  <si>
    <t>-1460973564</t>
  </si>
  <si>
    <t>Vysekání rýh ve zdivu cihelném na maltu vápennou nebo vápenocementovou do hl. 70 mm a šířky do 100 mm</t>
  </si>
  <si>
    <t>https://podminky.urs.cz/item/CS_URS_2023_01/974031143</t>
  </si>
  <si>
    <t>3+6+6+8+4+2+20+2+5+18</t>
  </si>
  <si>
    <t>34</t>
  </si>
  <si>
    <t>974031153</t>
  </si>
  <si>
    <t>Vysekání rýh ve zdivu cihelném hl do 100 mm š do 100 mm</t>
  </si>
  <si>
    <t>-10055203</t>
  </si>
  <si>
    <t>Vysekání rýh ve zdivu cihelném na maltu vápennou nebo vápenocementovou do hl. 100 mm a šířky do 100 mm</t>
  </si>
  <si>
    <t>https://podminky.urs.cz/item/CS_URS_2023_01/974031153</t>
  </si>
  <si>
    <t>2+12+6+6+2+4</t>
  </si>
  <si>
    <t>28</t>
  </si>
  <si>
    <t>977151112</t>
  </si>
  <si>
    <t>Jádrové vrty diamantovými korunkami do stavebních materiálů D přes 35 do 40 mm</t>
  </si>
  <si>
    <t>1998172232</t>
  </si>
  <si>
    <t>Jádrové vrty diamantovými korunkami do stavebních materiálů (železobetonu, betonu, cihel, obkladů, dlažeb, kamene) průměru přes 35 do 40 mm</t>
  </si>
  <si>
    <t>https://podminky.urs.cz/item/CS_URS_2023_01/977151112</t>
  </si>
  <si>
    <t>29</t>
  </si>
  <si>
    <t>977151113</t>
  </si>
  <si>
    <t>Jádrové vrty diamantovými korunkami do stavebních materiálů D přes 40 do 50 mm</t>
  </si>
  <si>
    <t>-1048556375</t>
  </si>
  <si>
    <t>Jádrové vrty diamantovými korunkami do stavebních materiálů (železobetonu, betonu, cihel, obkladů, dlažeb, kamene) průměru přes 40 do 50 mm</t>
  </si>
  <si>
    <t>https://podminky.urs.cz/item/CS_URS_2023_01/977151113</t>
  </si>
  <si>
    <t>997</t>
  </si>
  <si>
    <t>Přesun sutě</t>
  </si>
  <si>
    <t>30</t>
  </si>
  <si>
    <t>997002511</t>
  </si>
  <si>
    <t>Vodorovné přemístění suti a vybouraných hmot bez naložení ale se složením a urovnáním do 1 km</t>
  </si>
  <si>
    <t>t</t>
  </si>
  <si>
    <t>-334052400</t>
  </si>
  <si>
    <t>Vodorovné přemístění suti a vybouraných hmot bez naložení, se složením a hrubým urovnáním na vzdálenost do 1 km</t>
  </si>
  <si>
    <t>https://podminky.urs.cz/item/CS_URS_2023_01/997002511</t>
  </si>
  <si>
    <t>31</t>
  </si>
  <si>
    <t>997002519</t>
  </si>
  <si>
    <t>Příplatek ZKD 1 km přemístění suti a vybouraných hmot</t>
  </si>
  <si>
    <t>-1806666700</t>
  </si>
  <si>
    <t>Vodorovné přemístění suti a vybouraných hmot bez naložení, se složením a hrubým urovnáním Příplatek k ceně za každý další i započatý 1 km přes 1 km</t>
  </si>
  <si>
    <t>https://podminky.urs.cz/item/CS_URS_2023_01/997002519</t>
  </si>
  <si>
    <t>1,56*19</t>
  </si>
  <si>
    <t>32</t>
  </si>
  <si>
    <t>997013151</t>
  </si>
  <si>
    <t>Vnitrostaveništní doprava suti a vybouraných hmot pro budovy v do 6 m s omezením mechanizace</t>
  </si>
  <si>
    <t>-1873737472</t>
  </si>
  <si>
    <t>Vnitrostaveništní doprava suti a vybouraných hmot vodorovně do 50 m svisle s omezením mechanizace pro budovy a haly výšky do 6 m</t>
  </si>
  <si>
    <t>https://podminky.urs.cz/item/CS_URS_2023_01/997013151</t>
  </si>
  <si>
    <t>33</t>
  </si>
  <si>
    <t>997013609</t>
  </si>
  <si>
    <t>Poplatek za uložení na skládce (skládkovné) stavebního odpadu ze směsí nebo oddělených frakcí betonu, cihel a keramických výrobků kód odpadu 17 01 07</t>
  </si>
  <si>
    <t>-536536450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</si>
  <si>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</si>
  <si>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https://podminky.urs.cz/item/CS_URS_2023_01/997013609</t>
  </si>
  <si>
    <t>PSV</t>
  </si>
  <si>
    <t>Práce a dodávky PSV</t>
  </si>
  <si>
    <t>721</t>
  </si>
  <si>
    <t>Zdravotechnika - vnitřní kanalizace</t>
  </si>
  <si>
    <t>721100902</t>
  </si>
  <si>
    <t>Přetěsnění potrubí hrdlového DN do 100</t>
  </si>
  <si>
    <t>kus</t>
  </si>
  <si>
    <t>16</t>
  </si>
  <si>
    <t>1477769882</t>
  </si>
  <si>
    <t>Opravy potrubí hrdlového přetěsnění hrdla odpadního potrubí do DN 100</t>
  </si>
  <si>
    <t>https://podminky.urs.cz/item/CS_URS_2023_01/721100902</t>
  </si>
  <si>
    <t>721140905</t>
  </si>
  <si>
    <t>Potrubí litinové vsazení odbočky DN 100</t>
  </si>
  <si>
    <t>-1899968186</t>
  </si>
  <si>
    <t>Opravy odpadního potrubí litinového vsazení odbočky do potrubí DN 100</t>
  </si>
  <si>
    <t>https://podminky.urs.cz/item/CS_URS_2023_01/721140905</t>
  </si>
  <si>
    <t>3</t>
  </si>
  <si>
    <t>721171905</t>
  </si>
  <si>
    <t>Potrubí z PP vsazení odbočky do hrdla DN 110</t>
  </si>
  <si>
    <t>-1615289800</t>
  </si>
  <si>
    <t>Opravy odpadního potrubí plastového vsazení odbočky do potrubí DN 110</t>
  </si>
  <si>
    <t>https://podminky.urs.cz/item/CS_URS_2023_01/721171905</t>
  </si>
  <si>
    <t>721171915</t>
  </si>
  <si>
    <t>Potrubí z PP propojení potrubí DN 110</t>
  </si>
  <si>
    <t>926459685</t>
  </si>
  <si>
    <t>Opravy odpadního potrubí plastového propojení dosavadního potrubí DN 110</t>
  </si>
  <si>
    <t>https://podminky.urs.cz/item/CS_URS_2023_01/721171915</t>
  </si>
  <si>
    <t>8</t>
  </si>
  <si>
    <t>721173401</t>
  </si>
  <si>
    <t>Potrubí kanalizační z PVC SN 4 svodné DN 110</t>
  </si>
  <si>
    <t>1427028812</t>
  </si>
  <si>
    <t>Potrubí z trub PVC SN4 svodné (ležaté) DN 110</t>
  </si>
  <si>
    <t>https://podminky.urs.cz/item/CS_URS_2023_01/721173401</t>
  </si>
  <si>
    <t>6+12+8+8+6+2+4+4</t>
  </si>
  <si>
    <t>7</t>
  </si>
  <si>
    <t>721173402</t>
  </si>
  <si>
    <t>Potrubí kanalizační z PVC SN 4 svodné DN 125</t>
  </si>
  <si>
    <t>-1364107062</t>
  </si>
  <si>
    <t>Potrubí z trub PVC SN4 svodné (ležaté) DN 125</t>
  </si>
  <si>
    <t>https://podminky.urs.cz/item/CS_URS_2023_01/721173402</t>
  </si>
  <si>
    <t>721174024</t>
  </si>
  <si>
    <t>Potrubí kanalizační z PP odpadní DN 75</t>
  </si>
  <si>
    <t>1823700244</t>
  </si>
  <si>
    <t>Potrubí z trub polypropylenových odpadní (svislé) DN 75</t>
  </si>
  <si>
    <t>https://podminky.urs.cz/item/CS_URS_2023_01/721174024</t>
  </si>
  <si>
    <t>6+6+2+4</t>
  </si>
  <si>
    <t>10</t>
  </si>
  <si>
    <t>721174025</t>
  </si>
  <si>
    <t>Potrubí kanalizační z PP odpadní DN 110</t>
  </si>
  <si>
    <t>551125348</t>
  </si>
  <si>
    <t>Potrubí z trub polypropylenových odpadní (svislé) DN 110</t>
  </si>
  <si>
    <t>https://podminky.urs.cz/item/CS_URS_2023_01/721174025</t>
  </si>
  <si>
    <t>2+12+2</t>
  </si>
  <si>
    <t>11</t>
  </si>
  <si>
    <t>721174042</t>
  </si>
  <si>
    <t>Potrubí kanalizační z PP připojovací DN 40</t>
  </si>
  <si>
    <t>-144169251</t>
  </si>
  <si>
    <t>Potrubí z trub polypropylenových připojovací DN 40</t>
  </si>
  <si>
    <t>https://podminky.urs.cz/item/CS_URS_2023_01/721174042</t>
  </si>
  <si>
    <t>8+2+2</t>
  </si>
  <si>
    <t>721174043</t>
  </si>
  <si>
    <t>Potrubí kanalizační z PP připojovací DN 50</t>
  </si>
  <si>
    <t>1918202413</t>
  </si>
  <si>
    <t>Potrubí z trub polypropylenových připojovací DN 50</t>
  </si>
  <si>
    <t>https://podminky.urs.cz/item/CS_URS_2023_01/721174043</t>
  </si>
  <si>
    <t>4+2+2</t>
  </si>
  <si>
    <t>13</t>
  </si>
  <si>
    <t>721174044</t>
  </si>
  <si>
    <t>Potrubí kanalizační z PP připojovací DN 75</t>
  </si>
  <si>
    <t>-879160608</t>
  </si>
  <si>
    <t>Potrubí z trub polypropylenových připojovací DN 75</t>
  </si>
  <si>
    <t>https://podminky.urs.cz/item/CS_URS_2023_01/721174044</t>
  </si>
  <si>
    <t>2+2+2</t>
  </si>
  <si>
    <t>14</t>
  </si>
  <si>
    <t>721174045</t>
  </si>
  <si>
    <t>Potrubí kanalizační z PP připojovací DN 110</t>
  </si>
  <si>
    <t>-1793386921</t>
  </si>
  <si>
    <t>Potrubí z trub polypropylenových připojovací DN 110</t>
  </si>
  <si>
    <t>https://podminky.urs.cz/item/CS_URS_2023_01/721174045</t>
  </si>
  <si>
    <t>1+1+1</t>
  </si>
  <si>
    <t>15</t>
  </si>
  <si>
    <t>721194103</t>
  </si>
  <si>
    <t>Vyvedení a upevnění odpadních výpustek DN 32</t>
  </si>
  <si>
    <t>-483825586</t>
  </si>
  <si>
    <t>Vyměření přípojek na potrubí vyvedení a upevnění odpadních výpustek DN 32</t>
  </si>
  <si>
    <t>https://podminky.urs.cz/item/CS_URS_2023_01/721194103</t>
  </si>
  <si>
    <t>721194104</t>
  </si>
  <si>
    <t>Vyvedení a upevnění odpadních výpustek DN 40</t>
  </si>
  <si>
    <t>630570871</t>
  </si>
  <si>
    <t>Vyměření přípojek na potrubí vyvedení a upevnění odpadních výpustek DN 40</t>
  </si>
  <si>
    <t>https://podminky.urs.cz/item/CS_URS_2023_01/721194104</t>
  </si>
  <si>
    <t>17</t>
  </si>
  <si>
    <t>721194105</t>
  </si>
  <si>
    <t>Vyvedení a upevnění odpadních výpustek DN 50</t>
  </si>
  <si>
    <t>-1291201559</t>
  </si>
  <si>
    <t>Vyměření přípojek na potrubí vyvedení a upevnění odpadních výpustek DN 50</t>
  </si>
  <si>
    <t>https://podminky.urs.cz/item/CS_URS_2023_01/721194105</t>
  </si>
  <si>
    <t>18</t>
  </si>
  <si>
    <t>721194107</t>
  </si>
  <si>
    <t>Vyvedení a upevnění odpadních výpustek DN 70</t>
  </si>
  <si>
    <t>177718382</t>
  </si>
  <si>
    <t>Vyměření přípojek na potrubí vyvedení a upevnění odpadních výpustek DN 70</t>
  </si>
  <si>
    <t>https://podminky.urs.cz/item/CS_URS_2023_01/721194107</t>
  </si>
  <si>
    <t>5+1</t>
  </si>
  <si>
    <t>19</t>
  </si>
  <si>
    <t>721194109</t>
  </si>
  <si>
    <t>Vyvedení a upevnění odpadních výpustek DN 110</t>
  </si>
  <si>
    <t>1762118304</t>
  </si>
  <si>
    <t>Vyměření přípojek na potrubí vyvedení a upevnění odpadních výpustek DN 110</t>
  </si>
  <si>
    <t>https://podminky.urs.cz/item/CS_URS_2023_01/721194109</t>
  </si>
  <si>
    <t>6+1</t>
  </si>
  <si>
    <t>79</t>
  </si>
  <si>
    <t>721211422</t>
  </si>
  <si>
    <t>Vpusť podlahová se svislým odtokem DN 50/75/110 mřížka nerez 138x138</t>
  </si>
  <si>
    <t>-480344607</t>
  </si>
  <si>
    <t>Podlahové vpusti se svislým odtokem DN 50/75/110 mřížka nerez 138x138</t>
  </si>
  <si>
    <t>https://podminky.urs.cz/item/CS_URS_2023_01/721211422</t>
  </si>
  <si>
    <t>721273152</t>
  </si>
  <si>
    <t>Hlavice ventilační polypropylen PP DN 75</t>
  </si>
  <si>
    <t>-422865914</t>
  </si>
  <si>
    <t>Ventilační hlavice z polypropylenu (PP) DN 75</t>
  </si>
  <si>
    <t>https://podminky.urs.cz/item/CS_URS_2023_01/721273152</t>
  </si>
  <si>
    <t>20</t>
  </si>
  <si>
    <t>721274103</t>
  </si>
  <si>
    <t>Přivzdušňovací ventil venkovní odpadních potrubí DN 110</t>
  </si>
  <si>
    <t>278281490</t>
  </si>
  <si>
    <t>Ventily přivzdušňovací odpadních potrubí venkovní DN 110</t>
  </si>
  <si>
    <t>https://podminky.urs.cz/item/CS_URS_2023_01/721274103</t>
  </si>
  <si>
    <t>22</t>
  </si>
  <si>
    <t>721290111</t>
  </si>
  <si>
    <t>Zkouška těsnosti potrubí kanalizace vodou DN do 125</t>
  </si>
  <si>
    <t>1496788553</t>
  </si>
  <si>
    <t>Zkouška těsnosti kanalizace v objektech vodou do DN 125</t>
  </si>
  <si>
    <t>https://podminky.urs.cz/item/CS_URS_2023_01/721290111</t>
  </si>
  <si>
    <t>3+6+8+12+16+18+2+42+8</t>
  </si>
  <si>
    <t>5</t>
  </si>
  <si>
    <t>721910912</t>
  </si>
  <si>
    <t>Pročištění odpadů svislých v jednom podlaží DN do 200</t>
  </si>
  <si>
    <t>-1304904193</t>
  </si>
  <si>
    <t>Pročištění svislých odpadů v jednom podlaží do DN 200</t>
  </si>
  <si>
    <t>https://podminky.urs.cz/item/CS_URS_2023_01/721910912</t>
  </si>
  <si>
    <t>23</t>
  </si>
  <si>
    <t>998721103</t>
  </si>
  <si>
    <t>Přesun hmot tonážní pro vnitřní kanalizace v objektech v přes 12 do 24 m</t>
  </si>
  <si>
    <t>25734452</t>
  </si>
  <si>
    <t>Přesun hmot pro vnitřní kanalizace stanovený z hmotnosti přesunovaného materiálu vodorovná dopravní vzdálenost do 50 m v objektech výšky přes 12 do 24 m</t>
  </si>
  <si>
    <t>https://podminky.urs.cz/item/CS_URS_2023_01/998721103</t>
  </si>
  <si>
    <t>24</t>
  </si>
  <si>
    <t>X72101</t>
  </si>
  <si>
    <t>-1156206548</t>
  </si>
  <si>
    <t>Systemový prostup šikmou střechou pro potrubí PVC 110</t>
  </si>
  <si>
    <t>25</t>
  </si>
  <si>
    <t>X72102</t>
  </si>
  <si>
    <t>-1035154405</t>
  </si>
  <si>
    <t>Systemový prostup šikmou střechou pro potrubí PVC 70</t>
  </si>
  <si>
    <t>722</t>
  </si>
  <si>
    <t>Zdravotechnika - vnitřní vodovod</t>
  </si>
  <si>
    <t>49</t>
  </si>
  <si>
    <t>722130234</t>
  </si>
  <si>
    <t>Potrubí vodovodní ocelové závitové pozinkované svařované běžné DN 32</t>
  </si>
  <si>
    <t>958108945</t>
  </si>
  <si>
    <t>Potrubí z ocelových trubek pozinkovaných závitových svařovaných běžných DN 32</t>
  </si>
  <si>
    <t>https://podminky.urs.cz/item/CS_URS_2023_01/722130234</t>
  </si>
  <si>
    <t>35</t>
  </si>
  <si>
    <t>722130916</t>
  </si>
  <si>
    <t>Potrubí pozinkované závitové přeřezání ocelové trubky DN od 25 do 50</t>
  </si>
  <si>
    <t>733390794</t>
  </si>
  <si>
    <t>Opravy vodovodního potrubí z ocelových trubek pozinkovaných závitových přeřezání ocelové trubky přes 25 do DN 50</t>
  </si>
  <si>
    <t>https://podminky.urs.cz/item/CS_URS_2023_01/722130916</t>
  </si>
  <si>
    <t>36</t>
  </si>
  <si>
    <t>722130993</t>
  </si>
  <si>
    <t>Potrubí pozinkované závitové vsazení odbočky do potrubí oboustranná svěrná spojka DN 32 / G 1</t>
  </si>
  <si>
    <t>835969879</t>
  </si>
  <si>
    <t>Opravy vodovodního potrubí z ocelových trubek pozinkovaných závitových vsazení odbočky do potrubí oboustrannými svěrnými spojkami DN potrubí / G odbočky DN 32 / G 1</t>
  </si>
  <si>
    <t>https://podminky.urs.cz/item/CS_URS_2023_01/722130993</t>
  </si>
  <si>
    <t>pitná voda + požární vodovod</t>
  </si>
  <si>
    <t>1+1</t>
  </si>
  <si>
    <t>37</t>
  </si>
  <si>
    <t>722131914</t>
  </si>
  <si>
    <t>Potrubí pozinkované závitové vsazení odbočky do potrubí DN 32</t>
  </si>
  <si>
    <t>soubor</t>
  </si>
  <si>
    <t>-1472391259</t>
  </si>
  <si>
    <t>Opravy vodovodního potrubí z ocelových trubek pozinkovaných závitových vsazení odbočky do potrubí DN 32</t>
  </si>
  <si>
    <t>https://podminky.urs.cz/item/CS_URS_2023_01/722131914</t>
  </si>
  <si>
    <t>50</t>
  </si>
  <si>
    <t>722140115</t>
  </si>
  <si>
    <t>Potrubí vodovodní ocelové z ušlechtilé oceli spojované lisováním D 35x 1,5 mm</t>
  </si>
  <si>
    <t>5997107</t>
  </si>
  <si>
    <t>Potrubí z ocelových trubek z ušlechtilé oceli (nerez) spojované lisováním Ø 35/1,5</t>
  </si>
  <si>
    <t>https://podminky.urs.cz/item/CS_URS_2023_01/722140115</t>
  </si>
  <si>
    <t>44</t>
  </si>
  <si>
    <t>722174022</t>
  </si>
  <si>
    <t>Potrubí vodovodní plastové PPR svar polyfúze PN 20 D 20x3,4 mm</t>
  </si>
  <si>
    <t>-2126571700</t>
  </si>
  <si>
    <t>Potrubí z plastových trubek z polypropylenu PPR svařovaných polyfúzně PN 20 (SDR 6) D 20 x 3,4</t>
  </si>
  <si>
    <t>https://podminky.urs.cz/item/CS_URS_2023_01/722174022</t>
  </si>
  <si>
    <t>20+5+5+14</t>
  </si>
  <si>
    <t>43</t>
  </si>
  <si>
    <t>722174023</t>
  </si>
  <si>
    <t>Potrubí vodovodní plastové PPR svar polyfúze PN 20 D 25x4,2 mm</t>
  </si>
  <si>
    <t>-158176463</t>
  </si>
  <si>
    <t>Potrubí z plastových trubek z polypropylenu PPR svařovaných polyfúzně PN 20 (SDR 6) D 25 x 4,2</t>
  </si>
  <si>
    <t>https://podminky.urs.cz/item/CS_URS_2023_01/722174023</t>
  </si>
  <si>
    <t>20+15+5+10+5</t>
  </si>
  <si>
    <t>42</t>
  </si>
  <si>
    <t>722174024</t>
  </si>
  <si>
    <t>Potrubí vodovodní plastové PPR svar polyfúze PN 20 D 32x5,4 mm</t>
  </si>
  <si>
    <t>-167683376</t>
  </si>
  <si>
    <t>Potrubí z plastových trubek z polypropylenu PPR svařovaných polyfúzně PN 20 (SDR 6) D 32 x 5,4</t>
  </si>
  <si>
    <t>https://podminky.urs.cz/item/CS_URS_2023_01/722174024</t>
  </si>
  <si>
    <t>45</t>
  </si>
  <si>
    <t>722181251</t>
  </si>
  <si>
    <t>Ochrana vodovodního potrubí přilepenými termoizolačními trubicemi z PE tl přes 20 do 25 mm DN do 22 mm</t>
  </si>
  <si>
    <t>540226684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</si>
  <si>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</si>
  <si>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https://podminky.urs.cz/item/CS_URS_2023_01/722181251</t>
  </si>
  <si>
    <t>46</t>
  </si>
  <si>
    <t>722181252</t>
  </si>
  <si>
    <t>Ochrana vodovodního potrubí přilepenými termoizolačními trubicemi z PE tl přes 20 do 25 mm DN přes 22 do 45 mm</t>
  </si>
  <si>
    <t>1775684859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</si>
  <si>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</si>
  <si>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https://podminky.urs.cz/item/CS_URS_2023_01/722181252</t>
  </si>
  <si>
    <t>55+34</t>
  </si>
  <si>
    <t>48</t>
  </si>
  <si>
    <t>722182012</t>
  </si>
  <si>
    <t>Podpůrný žlab pro potrubí D 25</t>
  </si>
  <si>
    <t>62953451</t>
  </si>
  <si>
    <t>Podpůrný žlab pro potrubí průměru D 25</t>
  </si>
  <si>
    <t>https://podminky.urs.cz/item/CS_URS_2023_01/722182012</t>
  </si>
  <si>
    <t>47</t>
  </si>
  <si>
    <t>722182013</t>
  </si>
  <si>
    <t>Podpůrný žlab pro potrubí D 32</t>
  </si>
  <si>
    <t>-2006138649</t>
  </si>
  <si>
    <t>Podpůrný žlab pro potrubí průměru D 32</t>
  </si>
  <si>
    <t>https://podminky.urs.cz/item/CS_URS_2023_01/722182013</t>
  </si>
  <si>
    <t>57</t>
  </si>
  <si>
    <t>722190401</t>
  </si>
  <si>
    <t>Vyvedení a upevnění výpustku DN do 25</t>
  </si>
  <si>
    <t>-158984561</t>
  </si>
  <si>
    <t>Zřízení přípojek na potrubí vyvedení a upevnění výpustek do DN 25</t>
  </si>
  <si>
    <t>https://podminky.urs.cz/item/CS_URS_2023_01/722190401</t>
  </si>
  <si>
    <t>38</t>
  </si>
  <si>
    <t>722190901</t>
  </si>
  <si>
    <t>Uzavření nebo otevření vodovodního potrubí při opravách</t>
  </si>
  <si>
    <t>805582615</t>
  </si>
  <si>
    <t>Opravy ostatní uzavření nebo otevření vodovodního potrubí při opravách včetně vypuštění a napuštění</t>
  </si>
  <si>
    <t>https://podminky.urs.cz/item/CS_URS_2023_01/722190901</t>
  </si>
  <si>
    <t>59</t>
  </si>
  <si>
    <t>722220152</t>
  </si>
  <si>
    <t>Nástěnka závitová plastová PPR PN 20 DN 20 x G 1/2"</t>
  </si>
  <si>
    <t>-1591626917</t>
  </si>
  <si>
    <t>Armatury s jedním závitem plastové (PPR) PN 20 (SDR 6) DN 20 x G 1/2"</t>
  </si>
  <si>
    <t>https://podminky.urs.cz/item/CS_URS_2023_01/722220152</t>
  </si>
  <si>
    <t>60</t>
  </si>
  <si>
    <t>722220232</t>
  </si>
  <si>
    <t>Přechodka dGK PPR PN 20 D 25 x G 3/4" s kovovým vnitřním závitem</t>
  </si>
  <si>
    <t>1977874891</t>
  </si>
  <si>
    <t>Armatury s jedním závitem přechodové tvarovky PPR, PN 20 (SDR 6) s kovovým závitem vnitřním přechodky dGK D 25 x G 3/4"</t>
  </si>
  <si>
    <t>https://podminky.urs.cz/item/CS_URS_2023_01/722220232</t>
  </si>
  <si>
    <t>55</t>
  </si>
  <si>
    <t>722230114</t>
  </si>
  <si>
    <t>Ventil přímý G 5/4" s odvodněním a dvěma závity</t>
  </si>
  <si>
    <t>1947509352</t>
  </si>
  <si>
    <t>Armatury se dvěma závity ventily přímé s odvodňovacím ventilem G 5/4"</t>
  </si>
  <si>
    <t>https://podminky.urs.cz/item/CS_URS_2023_01/722230114</t>
  </si>
  <si>
    <t>54</t>
  </si>
  <si>
    <t>722240103</t>
  </si>
  <si>
    <t>Ventily plastové PPR přímé DN 32</t>
  </si>
  <si>
    <t>550402554</t>
  </si>
  <si>
    <t>Armatury z plastických hmot ventily (PPR) přímé DN 32</t>
  </si>
  <si>
    <t>https://podminky.urs.cz/item/CS_URS_2023_01/722240103</t>
  </si>
  <si>
    <t>56</t>
  </si>
  <si>
    <t>722240123</t>
  </si>
  <si>
    <t>Kohout kulový plastový PPR DN 25</t>
  </si>
  <si>
    <t>667732931</t>
  </si>
  <si>
    <t>Armatury z plastických hmot kohouty (PPR) kulové DN 25</t>
  </si>
  <si>
    <t>https://podminky.urs.cz/item/CS_URS_2023_01/722240123</t>
  </si>
  <si>
    <t>61</t>
  </si>
  <si>
    <t>722250133</t>
  </si>
  <si>
    <t>Hydrantový systém s tvarově stálou hadicí D 25 x 30 m celoplechový</t>
  </si>
  <si>
    <t>56156861</t>
  </si>
  <si>
    <t>Požární příslušenství a armatury hydrantový systém s tvarově stálou hadicí celoplechový D 19 x 30 m</t>
  </si>
  <si>
    <t>https://podminky.urs.cz/item/CS_URS_2023_01/722250133</t>
  </si>
  <si>
    <t>51</t>
  </si>
  <si>
    <t>722290226</t>
  </si>
  <si>
    <t>Zkouška těsnosti vodovodního potrubí závitového DN do 50</t>
  </si>
  <si>
    <t>1619998466</t>
  </si>
  <si>
    <t>Zkoušky, proplach a desinfekce vodovodního potrubí zkoušky těsnosti vodovodního potrubí závitového do DN 50</t>
  </si>
  <si>
    <t>https://podminky.urs.cz/item/CS_URS_2023_01/722290226</t>
  </si>
  <si>
    <t>34+12+55+44</t>
  </si>
  <si>
    <t>52</t>
  </si>
  <si>
    <t>722290234</t>
  </si>
  <si>
    <t>Proplach a dezinfekce vodovodního potrubí DN do 80</t>
  </si>
  <si>
    <t>1609330707</t>
  </si>
  <si>
    <t>Zkoušky, proplach a desinfekce vodovodního potrubí proplach a desinfekce vodovodního potrubí do DN 80</t>
  </si>
  <si>
    <t>https://podminky.urs.cz/item/CS_URS_2023_01/722290234</t>
  </si>
  <si>
    <t>53</t>
  </si>
  <si>
    <t>998722103</t>
  </si>
  <si>
    <t>Přesun hmot tonážní pro vnitřní vodovod v objektech v přes 12 do 24 m</t>
  </si>
  <si>
    <t>-1736408220</t>
  </si>
  <si>
    <t>Přesun hmot pro vnitřní vodovod stanovený z hmotnosti přesunovaného materiálu vodorovná dopravní vzdálenost do 50 m v objektech výšky přes 12 do 24 m</t>
  </si>
  <si>
    <t>https://podminky.urs.cz/item/CS_URS_2023_01/998722103</t>
  </si>
  <si>
    <t>62</t>
  </si>
  <si>
    <t>X722011</t>
  </si>
  <si>
    <t>2054673958</t>
  </si>
  <si>
    <t>Posilovací stanice osazena v případě nevyhovujícího tlaku - průtoku u PH v podkroví, 230V, 1,0 kW, včetně elektroinstalace, připojení ze stáv RK, úpravy v rozvaděči - samostatně jištěné zásuvka do 50,0m včetně revize, zednických přípomocí</t>
  </si>
  <si>
    <t>63</t>
  </si>
  <si>
    <t>X722012</t>
  </si>
  <si>
    <t>765775980</t>
  </si>
  <si>
    <t xml:space="preserve">Dílenská dokumentace návrhu posilovací stanice na základě zjištěných hodnot po osazení PH. </t>
  </si>
  <si>
    <t>64</t>
  </si>
  <si>
    <t>X722013</t>
  </si>
  <si>
    <t>1323175804</t>
  </si>
  <si>
    <t xml:space="preserve">Dílenská dokumentace elektroinstalace pro osazení posilovací stanice </t>
  </si>
  <si>
    <t>725</t>
  </si>
  <si>
    <t>Zdravotechnika - zařizovací předměty</t>
  </si>
  <si>
    <t>81</t>
  </si>
  <si>
    <t>725111132</t>
  </si>
  <si>
    <t>Splachovač nádržkový plastový nízkopoložený nebo vysokopoložený</t>
  </si>
  <si>
    <t>1095781098</t>
  </si>
  <si>
    <t>Zařízení záchodů splachovače nádržkové plastové nízkopoložené nebo vysokopoložené</t>
  </si>
  <si>
    <t>https://podminky.urs.cz/item/CS_URS_2023_01/725111132</t>
  </si>
  <si>
    <t>72</t>
  </si>
  <si>
    <t>725112002</t>
  </si>
  <si>
    <t>Klozet keramický standardní samostatně stojící s hlubokým splachováním odpad svislý</t>
  </si>
  <si>
    <t>513257860</t>
  </si>
  <si>
    <t>Zařízení záchodů klozety keramické standardní samostatně stojící s hlubokým splachováním odpad svislý, dle D.4.1.4</t>
  </si>
  <si>
    <t>https://podminky.urs.cz/item/CS_URS_2023_01/725112002</t>
  </si>
  <si>
    <t>73</t>
  </si>
  <si>
    <t>725112173</t>
  </si>
  <si>
    <t>Kombi klozeti s hlubokým splachováním zvýšený odpad svislý</t>
  </si>
  <si>
    <t>2057932332</t>
  </si>
  <si>
    <t>Zařízení záchodů kombi klozety s hlubokým splachováním zvýšený 50 cm s odpadem svislým pro imobilní dle D.4.1.4</t>
  </si>
  <si>
    <t>https://podminky.urs.cz/item/CS_URS_2023_01/725112173</t>
  </si>
  <si>
    <t>74</t>
  </si>
  <si>
    <t>M</t>
  </si>
  <si>
    <t>55167381</t>
  </si>
  <si>
    <t>sedátko klozetové duroplastové bílé s poklopem</t>
  </si>
  <si>
    <t>-444175942</t>
  </si>
  <si>
    <t>sedátko klozetové duroplastové bílé s poklopem, specifikace viz. výpis D.4.1.4</t>
  </si>
  <si>
    <t>75</t>
  </si>
  <si>
    <t>55147026</t>
  </si>
  <si>
    <t>splachovač WC automatický antivandal oddálené spláchnutí 24V DC</t>
  </si>
  <si>
    <t>-1720023858</t>
  </si>
  <si>
    <t>71</t>
  </si>
  <si>
    <t>725121525</t>
  </si>
  <si>
    <t>Pisoárový záchodek automatický s radarovým senzorem</t>
  </si>
  <si>
    <t>874623362</t>
  </si>
  <si>
    <t>Pisoárové záchodky keramické automatické s radarovým senzorem, dle výpisu D.4.1.4</t>
  </si>
  <si>
    <t>https://podminky.urs.cz/item/CS_URS_2023_01/725121525</t>
  </si>
  <si>
    <t>67</t>
  </si>
  <si>
    <t>725211661</t>
  </si>
  <si>
    <t>Umyvadlo keramické bílé zápustné šířky 560 mm připevněné do desky</t>
  </si>
  <si>
    <t>-311584477</t>
  </si>
  <si>
    <t>Umyvadla keramická bílá bez výtokových armatur do desky zápustná, šířky umyvadla 500 až 560 mm, dle výkresové části PD D.4.1.4</t>
  </si>
  <si>
    <t>https://podminky.urs.cz/item/CS_URS_2023_01/725211661</t>
  </si>
  <si>
    <t>69</t>
  </si>
  <si>
    <t>725211681</t>
  </si>
  <si>
    <t>Umyvadlo keramické bílé zdravotní šířky 640 mm připevněné na stěnu šrouby</t>
  </si>
  <si>
    <t>-1588787332</t>
  </si>
  <si>
    <t>Umyvadla keramická bílá bez výtokových armatur připevněná na stěnu šrouby zdravotní, šířka umyvadla 640 mm, dle D.4.1.4</t>
  </si>
  <si>
    <t>https://podminky.urs.cz/item/CS_URS_2023_01/725211681</t>
  </si>
  <si>
    <t>65</t>
  </si>
  <si>
    <t>725311121</t>
  </si>
  <si>
    <t>Dřez jednoduchý nerezový se zápachovou uzávěrkou s odkapávací plochou 560x480 mm a miskou</t>
  </si>
  <si>
    <t>814858389</t>
  </si>
  <si>
    <t>Dřezy bez výtokových armatur jednoduché se zápachovou uzávěrkou nerezové s odkapávací plochou 560x480 mm a miskou</t>
  </si>
  <si>
    <t>https://podminky.urs.cz/item/CS_URS_2023_01/725311121</t>
  </si>
  <si>
    <t>80</t>
  </si>
  <si>
    <t>725331111</t>
  </si>
  <si>
    <t>Výlevka bez výtokových armatur keramická se sklopnou plastovou mřížkou 500 mm</t>
  </si>
  <si>
    <t>-807580375</t>
  </si>
  <si>
    <t>Výlevky bez výtokových armatur a splachovací nádrže keramické se sklopnou plastovou mřížkou 425 mm</t>
  </si>
  <si>
    <t>https://podminky.urs.cz/item/CS_URS_2023_01/725331111</t>
  </si>
  <si>
    <t>76</t>
  </si>
  <si>
    <t>725532101</t>
  </si>
  <si>
    <t>Elektrický ohřívač zásobníkový akumulační závěsný svislý 10 l / 2 kW</t>
  </si>
  <si>
    <t>856103360</t>
  </si>
  <si>
    <t>Elektrické ohřívače zásobníkové beztlakové přepadové akumulační s pojistným ventilem závěsné svislé objem nádrže (příkon) 10 l (2,0 kW)</t>
  </si>
  <si>
    <t>https://podminky.urs.cz/item/CS_URS_2023_01/725532101</t>
  </si>
  <si>
    <t>77</t>
  </si>
  <si>
    <t>725535211</t>
  </si>
  <si>
    <t>Ventil pojistný G 1/2"</t>
  </si>
  <si>
    <t>957574430</t>
  </si>
  <si>
    <t>Elektrické ohřívače zásobníkové pojistné armatury pojistný ventil G 1/2"</t>
  </si>
  <si>
    <t>https://podminky.urs.cz/item/CS_URS_2023_01/725535211</t>
  </si>
  <si>
    <t>78</t>
  </si>
  <si>
    <t>725535222</t>
  </si>
  <si>
    <t>Ventil pojistný bezpečnostní souprava s redukčním ventilem a výlevkou</t>
  </si>
  <si>
    <t>-203848948</t>
  </si>
  <si>
    <t>Elektrické ohřívače zásobníkové pojistné armatury bezpečnostní souprava s redukčním ventilem a výlevkou</t>
  </si>
  <si>
    <t>https://podminky.urs.cz/item/CS_URS_2023_01/725535222</t>
  </si>
  <si>
    <t>58</t>
  </si>
  <si>
    <t>725813111</t>
  </si>
  <si>
    <t>Ventil rohový bez připojovací trubičky nebo flexi hadičky G 1/2"</t>
  </si>
  <si>
    <t>1752433290</t>
  </si>
  <si>
    <t>Ventily rohové bez připojovací trubičky nebo flexi hadičky G 1/2"</t>
  </si>
  <si>
    <t>https://podminky.urs.cz/item/CS_URS_2023_01/725813111</t>
  </si>
  <si>
    <t>2+2+1+2+2+2+2+2</t>
  </si>
  <si>
    <t>82</t>
  </si>
  <si>
    <t>725821316</t>
  </si>
  <si>
    <t>Baterie dřezová nástěnná páková s otáčivým plochým ústím a délkou ramínka 300 mm</t>
  </si>
  <si>
    <t>-185762419</t>
  </si>
  <si>
    <t>Baterie dřezové nástěnné pákové s otáčivým plochým ústím a délkou ramínka 300 mm</t>
  </si>
  <si>
    <t>https://podminky.urs.cz/item/CS_URS_2023_01/725821316</t>
  </si>
  <si>
    <t>66</t>
  </si>
  <si>
    <t>725821329</t>
  </si>
  <si>
    <t>Baterie dřezová stojánková páková s vytahovací sprškou</t>
  </si>
  <si>
    <t>-1663369097</t>
  </si>
  <si>
    <t>Baterie dřezové stojánkové pákové s otáčivým ústím a délkou ramínka s vytahovací sprškou</t>
  </si>
  <si>
    <t>https://podminky.urs.cz/item/CS_URS_2023_01/725821329</t>
  </si>
  <si>
    <t>70</t>
  </si>
  <si>
    <t>725822611</t>
  </si>
  <si>
    <t>Baterie umyvadlová stojánková páková bez výpusti</t>
  </si>
  <si>
    <t>1924404901</t>
  </si>
  <si>
    <t>Baterie umyvadlové stojánkové pákové bez výpusti s prodlouženou ručkou pro imobilní, D.4.1.4</t>
  </si>
  <si>
    <t>https://podminky.urs.cz/item/CS_URS_2023_01/725822611</t>
  </si>
  <si>
    <t>68</t>
  </si>
  <si>
    <t>725822613</t>
  </si>
  <si>
    <t>Baterie umyvadlová stojánková páková s výpustí</t>
  </si>
  <si>
    <t>1867408982</t>
  </si>
  <si>
    <t>Baterie umyvadlové stojánkové pákové s výpustí, viz D.4.1.4</t>
  </si>
  <si>
    <t>https://podminky.urs.cz/item/CS_URS_2023_01/725822613</t>
  </si>
  <si>
    <t>727</t>
  </si>
  <si>
    <t>Zdravotechnika - požární ochrana</t>
  </si>
  <si>
    <t>40</t>
  </si>
  <si>
    <t>727112002</t>
  </si>
  <si>
    <t>Trubní ucpávka ocelového potrubí s hořlavou izolací DN 32 stěnou tl 100 mm požární odolnost EI 60</t>
  </si>
  <si>
    <t>-1435403978</t>
  </si>
  <si>
    <t>Protipožární trubní ucpávky ocelového potrubí s hořlavou izolací prostup stěnou tloušťky 100 mm požární odolnost EI 60 DN 32</t>
  </si>
  <si>
    <t>https://podminky.urs.cz/item/CS_URS_2023_01/727112002</t>
  </si>
  <si>
    <t>41</t>
  </si>
  <si>
    <t>727112022</t>
  </si>
  <si>
    <t>Trubní ucpávka ocelového potrubí s hořlavou izolací DN 32 stěnou tl 100 mm požární odolnost EI 60-120</t>
  </si>
  <si>
    <t>1302179793</t>
  </si>
  <si>
    <t>Protipožární trubní ucpávky ocelového potrubí s hořlavou izolací prostup stěnou tloušťky 100 mm požární odolnost EI 60-120 DN 32</t>
  </si>
  <si>
    <t>https://podminky.urs.cz/item/CS_URS_2023_01/727112022</t>
  </si>
  <si>
    <t>39</t>
  </si>
  <si>
    <t>727213203</t>
  </si>
  <si>
    <t>Trubní ucpávka plastového potrubí bez izolace D 32 mm stropem tl 150 mm požární odolnost EI 60</t>
  </si>
  <si>
    <t>2114623176</t>
  </si>
  <si>
    <t>Protipožární trubní ucpávky plastového potrubí prostup stropem tloušťky 150 mm požární odolnost EI 60 D 32</t>
  </si>
  <si>
    <t>https://podminky.urs.cz/item/CS_URS_2023_01/727213203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</si>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</sst>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2135101" TargetMode="External" /><Relationship Id="rId2" Type="http://schemas.openxmlformats.org/officeDocument/2006/relationships/hyperlink" Target="https://podminky.urs.cz/item/CS_URS_2023_01/974031143" TargetMode="External" /><Relationship Id="rId3" Type="http://schemas.openxmlformats.org/officeDocument/2006/relationships/hyperlink" Target="https://podminky.urs.cz/item/CS_URS_2023_01/974031153" TargetMode="External" /><Relationship Id="rId4" Type="http://schemas.openxmlformats.org/officeDocument/2006/relationships/hyperlink" Target="https://podminky.urs.cz/item/CS_URS_2023_01/977151112" TargetMode="External" /><Relationship Id="rId5" Type="http://schemas.openxmlformats.org/officeDocument/2006/relationships/hyperlink" Target="https://podminky.urs.cz/item/CS_URS_2023_01/977151113" TargetMode="External" /><Relationship Id="rId6" Type="http://schemas.openxmlformats.org/officeDocument/2006/relationships/hyperlink" Target="https://podminky.urs.cz/item/CS_URS_2023_01/997002511" TargetMode="External" /><Relationship Id="rId7" Type="http://schemas.openxmlformats.org/officeDocument/2006/relationships/hyperlink" Target="https://podminky.urs.cz/item/CS_URS_2023_01/997002519" TargetMode="External" /><Relationship Id="rId8" Type="http://schemas.openxmlformats.org/officeDocument/2006/relationships/hyperlink" Target="https://podminky.urs.cz/item/CS_URS_2023_01/997013151" TargetMode="External" /><Relationship Id="rId9" Type="http://schemas.openxmlformats.org/officeDocument/2006/relationships/hyperlink" Target="https://podminky.urs.cz/item/CS_URS_2023_01/997013609" TargetMode="External" /><Relationship Id="rId10" Type="http://schemas.openxmlformats.org/officeDocument/2006/relationships/hyperlink" Target="https://podminky.urs.cz/item/CS_URS_2023_01/721100902" TargetMode="External" /><Relationship Id="rId11" Type="http://schemas.openxmlformats.org/officeDocument/2006/relationships/hyperlink" Target="https://podminky.urs.cz/item/CS_URS_2023_01/721140905" TargetMode="External" /><Relationship Id="rId12" Type="http://schemas.openxmlformats.org/officeDocument/2006/relationships/hyperlink" Target="https://podminky.urs.cz/item/CS_URS_2023_01/721171905" TargetMode="External" /><Relationship Id="rId13" Type="http://schemas.openxmlformats.org/officeDocument/2006/relationships/hyperlink" Target="https://podminky.urs.cz/item/CS_URS_2023_01/721171915" TargetMode="External" /><Relationship Id="rId14" Type="http://schemas.openxmlformats.org/officeDocument/2006/relationships/hyperlink" Target="https://podminky.urs.cz/item/CS_URS_2023_01/721173401" TargetMode="External" /><Relationship Id="rId15" Type="http://schemas.openxmlformats.org/officeDocument/2006/relationships/hyperlink" Target="https://podminky.urs.cz/item/CS_URS_2023_01/721173402" TargetMode="External" /><Relationship Id="rId16" Type="http://schemas.openxmlformats.org/officeDocument/2006/relationships/hyperlink" Target="https://podminky.urs.cz/item/CS_URS_2023_01/721174024" TargetMode="External" /><Relationship Id="rId17" Type="http://schemas.openxmlformats.org/officeDocument/2006/relationships/hyperlink" Target="https://podminky.urs.cz/item/CS_URS_2023_01/721174025" TargetMode="External" /><Relationship Id="rId18" Type="http://schemas.openxmlformats.org/officeDocument/2006/relationships/hyperlink" Target="https://podminky.urs.cz/item/CS_URS_2023_01/721174042" TargetMode="External" /><Relationship Id="rId19" Type="http://schemas.openxmlformats.org/officeDocument/2006/relationships/hyperlink" Target="https://podminky.urs.cz/item/CS_URS_2023_01/721174043" TargetMode="External" /><Relationship Id="rId20" Type="http://schemas.openxmlformats.org/officeDocument/2006/relationships/hyperlink" Target="https://podminky.urs.cz/item/CS_URS_2023_01/721174044" TargetMode="External" /><Relationship Id="rId21" Type="http://schemas.openxmlformats.org/officeDocument/2006/relationships/hyperlink" Target="https://podminky.urs.cz/item/CS_URS_2023_01/721174045" TargetMode="External" /><Relationship Id="rId22" Type="http://schemas.openxmlformats.org/officeDocument/2006/relationships/hyperlink" Target="https://podminky.urs.cz/item/CS_URS_2023_01/721194103" TargetMode="External" /><Relationship Id="rId23" Type="http://schemas.openxmlformats.org/officeDocument/2006/relationships/hyperlink" Target="https://podminky.urs.cz/item/CS_URS_2023_01/721194104" TargetMode="External" /><Relationship Id="rId24" Type="http://schemas.openxmlformats.org/officeDocument/2006/relationships/hyperlink" Target="https://podminky.urs.cz/item/CS_URS_2023_01/721194105" TargetMode="External" /><Relationship Id="rId25" Type="http://schemas.openxmlformats.org/officeDocument/2006/relationships/hyperlink" Target="https://podminky.urs.cz/item/CS_URS_2023_01/721194107" TargetMode="External" /><Relationship Id="rId26" Type="http://schemas.openxmlformats.org/officeDocument/2006/relationships/hyperlink" Target="https://podminky.urs.cz/item/CS_URS_2023_01/721194109" TargetMode="External" /><Relationship Id="rId27" Type="http://schemas.openxmlformats.org/officeDocument/2006/relationships/hyperlink" Target="https://podminky.urs.cz/item/CS_URS_2023_01/721211422" TargetMode="External" /><Relationship Id="rId28" Type="http://schemas.openxmlformats.org/officeDocument/2006/relationships/hyperlink" Target="https://podminky.urs.cz/item/CS_URS_2023_01/721273152" TargetMode="External" /><Relationship Id="rId29" Type="http://schemas.openxmlformats.org/officeDocument/2006/relationships/hyperlink" Target="https://podminky.urs.cz/item/CS_URS_2023_01/721274103" TargetMode="External" /><Relationship Id="rId30" Type="http://schemas.openxmlformats.org/officeDocument/2006/relationships/hyperlink" Target="https://podminky.urs.cz/item/CS_URS_2023_01/721290111" TargetMode="External" /><Relationship Id="rId31" Type="http://schemas.openxmlformats.org/officeDocument/2006/relationships/hyperlink" Target="https://podminky.urs.cz/item/CS_URS_2023_01/721910912" TargetMode="External" /><Relationship Id="rId32" Type="http://schemas.openxmlformats.org/officeDocument/2006/relationships/hyperlink" Target="https://podminky.urs.cz/item/CS_URS_2023_01/998721103" TargetMode="External" /><Relationship Id="rId33" Type="http://schemas.openxmlformats.org/officeDocument/2006/relationships/hyperlink" Target="https://podminky.urs.cz/item/CS_URS_2023_01/722130234" TargetMode="External" /><Relationship Id="rId34" Type="http://schemas.openxmlformats.org/officeDocument/2006/relationships/hyperlink" Target="https://podminky.urs.cz/item/CS_URS_2023_01/722130916" TargetMode="External" /><Relationship Id="rId35" Type="http://schemas.openxmlformats.org/officeDocument/2006/relationships/hyperlink" Target="https://podminky.urs.cz/item/CS_URS_2023_01/722130993" TargetMode="External" /><Relationship Id="rId36" Type="http://schemas.openxmlformats.org/officeDocument/2006/relationships/hyperlink" Target="https://podminky.urs.cz/item/CS_URS_2023_01/722131914" TargetMode="External" /><Relationship Id="rId37" Type="http://schemas.openxmlformats.org/officeDocument/2006/relationships/hyperlink" Target="https://podminky.urs.cz/item/CS_URS_2023_01/722140115" TargetMode="External" /><Relationship Id="rId38" Type="http://schemas.openxmlformats.org/officeDocument/2006/relationships/hyperlink" Target="https://podminky.urs.cz/item/CS_URS_2023_01/722174022" TargetMode="External" /><Relationship Id="rId39" Type="http://schemas.openxmlformats.org/officeDocument/2006/relationships/hyperlink" Target="https://podminky.urs.cz/item/CS_URS_2023_01/722174023" TargetMode="External" /><Relationship Id="rId40" Type="http://schemas.openxmlformats.org/officeDocument/2006/relationships/hyperlink" Target="https://podminky.urs.cz/item/CS_URS_2023_01/722174024" TargetMode="External" /><Relationship Id="rId41" Type="http://schemas.openxmlformats.org/officeDocument/2006/relationships/hyperlink" Target="https://podminky.urs.cz/item/CS_URS_2023_01/722181251" TargetMode="External" /><Relationship Id="rId42" Type="http://schemas.openxmlformats.org/officeDocument/2006/relationships/hyperlink" Target="https://podminky.urs.cz/item/CS_URS_2023_01/722181252" TargetMode="External" /><Relationship Id="rId43" Type="http://schemas.openxmlformats.org/officeDocument/2006/relationships/hyperlink" Target="https://podminky.urs.cz/item/CS_URS_2023_01/722182012" TargetMode="External" /><Relationship Id="rId44" Type="http://schemas.openxmlformats.org/officeDocument/2006/relationships/hyperlink" Target="https://podminky.urs.cz/item/CS_URS_2023_01/722182013" TargetMode="External" /><Relationship Id="rId45" Type="http://schemas.openxmlformats.org/officeDocument/2006/relationships/hyperlink" Target="https://podminky.urs.cz/item/CS_URS_2023_01/722190401" TargetMode="External" /><Relationship Id="rId46" Type="http://schemas.openxmlformats.org/officeDocument/2006/relationships/hyperlink" Target="https://podminky.urs.cz/item/CS_URS_2023_01/722190901" TargetMode="External" /><Relationship Id="rId47" Type="http://schemas.openxmlformats.org/officeDocument/2006/relationships/hyperlink" Target="https://podminky.urs.cz/item/CS_URS_2023_01/722220152" TargetMode="External" /><Relationship Id="rId48" Type="http://schemas.openxmlformats.org/officeDocument/2006/relationships/hyperlink" Target="https://podminky.urs.cz/item/CS_URS_2023_01/722220232" TargetMode="External" /><Relationship Id="rId49" Type="http://schemas.openxmlformats.org/officeDocument/2006/relationships/hyperlink" Target="https://podminky.urs.cz/item/CS_URS_2023_01/722230114" TargetMode="External" /><Relationship Id="rId50" Type="http://schemas.openxmlformats.org/officeDocument/2006/relationships/hyperlink" Target="https://podminky.urs.cz/item/CS_URS_2023_01/722240103" TargetMode="External" /><Relationship Id="rId51" Type="http://schemas.openxmlformats.org/officeDocument/2006/relationships/hyperlink" Target="https://podminky.urs.cz/item/CS_URS_2023_01/722240123" TargetMode="External" /><Relationship Id="rId52" Type="http://schemas.openxmlformats.org/officeDocument/2006/relationships/hyperlink" Target="https://podminky.urs.cz/item/CS_URS_2023_01/722250133" TargetMode="External" /><Relationship Id="rId53" Type="http://schemas.openxmlformats.org/officeDocument/2006/relationships/hyperlink" Target="https://podminky.urs.cz/item/CS_URS_2023_01/722290226" TargetMode="External" /><Relationship Id="rId54" Type="http://schemas.openxmlformats.org/officeDocument/2006/relationships/hyperlink" Target="https://podminky.urs.cz/item/CS_URS_2023_01/722290234" TargetMode="External" /><Relationship Id="rId55" Type="http://schemas.openxmlformats.org/officeDocument/2006/relationships/hyperlink" Target="https://podminky.urs.cz/item/CS_URS_2023_01/998722103" TargetMode="External" /><Relationship Id="rId56" Type="http://schemas.openxmlformats.org/officeDocument/2006/relationships/hyperlink" Target="https://podminky.urs.cz/item/CS_URS_2023_01/725111132" TargetMode="External" /><Relationship Id="rId57" Type="http://schemas.openxmlformats.org/officeDocument/2006/relationships/hyperlink" Target="https://podminky.urs.cz/item/CS_URS_2023_01/725112002" TargetMode="External" /><Relationship Id="rId58" Type="http://schemas.openxmlformats.org/officeDocument/2006/relationships/hyperlink" Target="https://podminky.urs.cz/item/CS_URS_2023_01/725112173" TargetMode="External" /><Relationship Id="rId59" Type="http://schemas.openxmlformats.org/officeDocument/2006/relationships/hyperlink" Target="https://podminky.urs.cz/item/CS_URS_2023_01/725121525" TargetMode="External" /><Relationship Id="rId60" Type="http://schemas.openxmlformats.org/officeDocument/2006/relationships/hyperlink" Target="https://podminky.urs.cz/item/CS_URS_2023_01/725211661" TargetMode="External" /><Relationship Id="rId61" Type="http://schemas.openxmlformats.org/officeDocument/2006/relationships/hyperlink" Target="https://podminky.urs.cz/item/CS_URS_2023_01/725211681" TargetMode="External" /><Relationship Id="rId62" Type="http://schemas.openxmlformats.org/officeDocument/2006/relationships/hyperlink" Target="https://podminky.urs.cz/item/CS_URS_2023_01/725311121" TargetMode="External" /><Relationship Id="rId63" Type="http://schemas.openxmlformats.org/officeDocument/2006/relationships/hyperlink" Target="https://podminky.urs.cz/item/CS_URS_2023_01/725331111" TargetMode="External" /><Relationship Id="rId64" Type="http://schemas.openxmlformats.org/officeDocument/2006/relationships/hyperlink" Target="https://podminky.urs.cz/item/CS_URS_2023_01/725532101" TargetMode="External" /><Relationship Id="rId65" Type="http://schemas.openxmlformats.org/officeDocument/2006/relationships/hyperlink" Target="https://podminky.urs.cz/item/CS_URS_2023_01/725535211" TargetMode="External" /><Relationship Id="rId66" Type="http://schemas.openxmlformats.org/officeDocument/2006/relationships/hyperlink" Target="https://podminky.urs.cz/item/CS_URS_2023_01/725535222" TargetMode="External" /><Relationship Id="rId67" Type="http://schemas.openxmlformats.org/officeDocument/2006/relationships/hyperlink" Target="https://podminky.urs.cz/item/CS_URS_2023_01/725813111" TargetMode="External" /><Relationship Id="rId68" Type="http://schemas.openxmlformats.org/officeDocument/2006/relationships/hyperlink" Target="https://podminky.urs.cz/item/CS_URS_2023_01/725821316" TargetMode="External" /><Relationship Id="rId69" Type="http://schemas.openxmlformats.org/officeDocument/2006/relationships/hyperlink" Target="https://podminky.urs.cz/item/CS_URS_2023_01/725821329" TargetMode="External" /><Relationship Id="rId70" Type="http://schemas.openxmlformats.org/officeDocument/2006/relationships/hyperlink" Target="https://podminky.urs.cz/item/CS_URS_2023_01/725822611" TargetMode="External" /><Relationship Id="rId71" Type="http://schemas.openxmlformats.org/officeDocument/2006/relationships/hyperlink" Target="https://podminky.urs.cz/item/CS_URS_2023_01/725822613" TargetMode="External" /><Relationship Id="rId72" Type="http://schemas.openxmlformats.org/officeDocument/2006/relationships/hyperlink" Target="https://podminky.urs.cz/item/CS_URS_2023_01/727112002" TargetMode="External" /><Relationship Id="rId73" Type="http://schemas.openxmlformats.org/officeDocument/2006/relationships/hyperlink" Target="https://podminky.urs.cz/item/CS_URS_2023_01/727112022" TargetMode="External" /><Relationship Id="rId74" Type="http://schemas.openxmlformats.org/officeDocument/2006/relationships/hyperlink" Target="https://podminky.urs.cz/item/CS_URS_2023_01/727213203" TargetMode="External" /><Relationship Id="rId7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110_2023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Podkrovní vestavba č.p. 1, na parcele č.  st.7, v Českém Brodě_ D.1.4.1_zti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12. 9. 2023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68</v>
      </c>
      <c r="BT54" s="110" t="s">
        <v>69</v>
      </c>
      <c r="BV54" s="110" t="s">
        <v>70</v>
      </c>
      <c r="BW54" s="110" t="s">
        <v>5</v>
      </c>
      <c r="BX54" s="110" t="s">
        <v>71</v>
      </c>
      <c r="CL54" s="110" t="s">
        <v>19</v>
      </c>
    </row>
    <row r="55" s="7" customFormat="1" ht="24.75" customHeight="1">
      <c r="A55" s="111" t="s">
        <v>72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'110_2023 - Podkrovní vest...'!J28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73</v>
      </c>
      <c r="AR55" s="118"/>
      <c r="AS55" s="119">
        <v>0</v>
      </c>
      <c r="AT55" s="120">
        <f>ROUND(SUM(AV55:AW55),2)</f>
        <v>0</v>
      </c>
      <c r="AU55" s="121">
        <f>'110_2023 - Podkrovní vest...'!P82</f>
        <v>0</v>
      </c>
      <c r="AV55" s="120">
        <f>'110_2023 - Podkrovní vest...'!J31</f>
        <v>0</v>
      </c>
      <c r="AW55" s="120">
        <f>'110_2023 - Podkrovní vest...'!J32</f>
        <v>0</v>
      </c>
      <c r="AX55" s="120">
        <f>'110_2023 - Podkrovní vest...'!J33</f>
        <v>0</v>
      </c>
      <c r="AY55" s="120">
        <f>'110_2023 - Podkrovní vest...'!J34</f>
        <v>0</v>
      </c>
      <c r="AZ55" s="120">
        <f>'110_2023 - Podkrovní vest...'!F31</f>
        <v>0</v>
      </c>
      <c r="BA55" s="120">
        <f>'110_2023 - Podkrovní vest...'!F32</f>
        <v>0</v>
      </c>
      <c r="BB55" s="120">
        <f>'110_2023 - Podkrovní vest...'!F33</f>
        <v>0</v>
      </c>
      <c r="BC55" s="120">
        <f>'110_2023 - Podkrovní vest...'!F34</f>
        <v>0</v>
      </c>
      <c r="BD55" s="122">
        <f>'110_2023 - Podkrovní vest...'!F35</f>
        <v>0</v>
      </c>
      <c r="BE55" s="7"/>
      <c r="BT55" s="123" t="s">
        <v>74</v>
      </c>
      <c r="BU55" s="123" t="s">
        <v>75</v>
      </c>
      <c r="BV55" s="123" t="s">
        <v>70</v>
      </c>
      <c r="BW55" s="123" t="s">
        <v>5</v>
      </c>
      <c r="BX55" s="123" t="s">
        <v>71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QvQeDcDbZX4l4rG2in2UGaWSyzuPhS3pyL7v8DMn0oCPc3Lg5dXxhhGxPAPAiXVTWGc9GYinR9Db4pkB2l6yLA==" hashValue="zDT0BfL8x0pYqPgyLf3gmxmQ65AIZemYA9uNMPl4mXm+IuEnbc3smWgz0fpWYJaTgOemHO43gi72hE4MNeJDC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10_2023 - Podkrovní ves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76</v>
      </c>
    </row>
    <row r="4" s="1" customFormat="1" ht="24.96" customHeight="1">
      <c r="B4" s="21"/>
      <c r="D4" s="126" t="s">
        <v>77</v>
      </c>
      <c r="L4" s="21"/>
      <c r="M4" s="127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19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21</v>
      </c>
      <c r="E10" s="39"/>
      <c r="F10" s="131" t="s">
        <v>22</v>
      </c>
      <c r="G10" s="39"/>
      <c r="H10" s="39"/>
      <c r="I10" s="128" t="s">
        <v>23</v>
      </c>
      <c r="J10" s="132" t="str">
        <f>'Rekapitulace stavby'!AN8</f>
        <v>12. 9. 2023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25</v>
      </c>
      <c r="E12" s="39"/>
      <c r="F12" s="39"/>
      <c r="G12" s="39"/>
      <c r="H12" s="39"/>
      <c r="I12" s="128" t="s">
        <v>26</v>
      </c>
      <c r="J12" s="131" t="str">
        <f>IF('Rekapitulace stavby'!AN10="","",'Rekapitulace stavby'!AN10)</f>
        <v/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tr">
        <f>IF('Rekapitulace stavby'!E11="","",'Rekapitulace stavby'!E11)</f>
        <v xml:space="preserve"> </v>
      </c>
      <c r="F13" s="39"/>
      <c r="G13" s="39"/>
      <c r="H13" s="39"/>
      <c r="I13" s="128" t="s">
        <v>27</v>
      </c>
      <c r="J13" s="131" t="str">
        <f>IF('Rekapitulace stavby'!AN11="","",'Rekapitulace stavby'!AN11)</f>
        <v/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28</v>
      </c>
      <c r="E15" s="39"/>
      <c r="F15" s="39"/>
      <c r="G15" s="39"/>
      <c r="H15" s="39"/>
      <c r="I15" s="128" t="s">
        <v>26</v>
      </c>
      <c r="J15" s="34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1"/>
      <c r="G16" s="131"/>
      <c r="H16" s="131"/>
      <c r="I16" s="128" t="s">
        <v>27</v>
      </c>
      <c r="J16" s="34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30</v>
      </c>
      <c r="E18" s="39"/>
      <c r="F18" s="39"/>
      <c r="G18" s="39"/>
      <c r="H18" s="39"/>
      <c r="I18" s="128" t="s">
        <v>26</v>
      </c>
      <c r="J18" s="131" t="str">
        <f>IF('Rekapitulace stavby'!AN16="","",'Rekapitulace stavby'!AN16)</f>
        <v/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tr">
        <f>IF('Rekapitulace stavby'!E17="","",'Rekapitulace stavby'!E17)</f>
        <v xml:space="preserve"> </v>
      </c>
      <c r="F19" s="39"/>
      <c r="G19" s="39"/>
      <c r="H19" s="39"/>
      <c r="I19" s="128" t="s">
        <v>27</v>
      </c>
      <c r="J19" s="131" t="str">
        <f>IF('Rekapitulace stavby'!AN17="","",'Rekapitulace stavby'!AN17)</f>
        <v/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32</v>
      </c>
      <c r="E21" s="39"/>
      <c r="F21" s="39"/>
      <c r="G21" s="39"/>
      <c r="H21" s="39"/>
      <c r="I21" s="128" t="s">
        <v>26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27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33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3"/>
      <c r="B25" s="134"/>
      <c r="C25" s="133"/>
      <c r="D25" s="133"/>
      <c r="E25" s="135" t="s">
        <v>34</v>
      </c>
      <c r="F25" s="135"/>
      <c r="G25" s="135"/>
      <c r="H25" s="135"/>
      <c r="I25" s="133"/>
      <c r="J25" s="133"/>
      <c r="K25" s="133"/>
      <c r="L25" s="136"/>
      <c r="S25" s="133"/>
      <c r="T25" s="133"/>
      <c r="U25" s="133"/>
      <c r="V25" s="133"/>
      <c r="W25" s="133"/>
      <c r="X25" s="133"/>
      <c r="Y25" s="133"/>
      <c r="Z25" s="133"/>
      <c r="AA25" s="133"/>
      <c r="AB25" s="133"/>
      <c r="AC25" s="133"/>
      <c r="AD25" s="133"/>
      <c r="AE25" s="133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7"/>
      <c r="E27" s="137"/>
      <c r="F27" s="137"/>
      <c r="G27" s="137"/>
      <c r="H27" s="137"/>
      <c r="I27" s="137"/>
      <c r="J27" s="137"/>
      <c r="K27" s="137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38" t="s">
        <v>35</v>
      </c>
      <c r="E28" s="39"/>
      <c r="F28" s="39"/>
      <c r="G28" s="39"/>
      <c r="H28" s="39"/>
      <c r="I28" s="39"/>
      <c r="J28" s="139">
        <f>ROUND(J82,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7"/>
      <c r="E29" s="137"/>
      <c r="F29" s="137"/>
      <c r="G29" s="137"/>
      <c r="H29" s="137"/>
      <c r="I29" s="137"/>
      <c r="J29" s="137"/>
      <c r="K29" s="137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0" t="s">
        <v>37</v>
      </c>
      <c r="G30" s="39"/>
      <c r="H30" s="39"/>
      <c r="I30" s="140" t="s">
        <v>36</v>
      </c>
      <c r="J30" s="140" t="s">
        <v>38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1" t="s">
        <v>39</v>
      </c>
      <c r="E31" s="128" t="s">
        <v>40</v>
      </c>
      <c r="F31" s="142">
        <f>ROUND((SUM(BE82:BE348)),  2)</f>
        <v>0</v>
      </c>
      <c r="G31" s="39"/>
      <c r="H31" s="39"/>
      <c r="I31" s="143">
        <v>0.20999999999999999</v>
      </c>
      <c r="J31" s="142">
        <f>ROUND(((SUM(BE82:BE348))*I31),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41</v>
      </c>
      <c r="F32" s="142">
        <f>ROUND((SUM(BF82:BF348)),  2)</f>
        <v>0</v>
      </c>
      <c r="G32" s="39"/>
      <c r="H32" s="39"/>
      <c r="I32" s="143">
        <v>0.12</v>
      </c>
      <c r="J32" s="142">
        <f>ROUND(((SUM(BF82:BF348))*I32),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42</v>
      </c>
      <c r="F33" s="142">
        <f>ROUND((SUM(BG82:BG348)),  2)</f>
        <v>0</v>
      </c>
      <c r="G33" s="39"/>
      <c r="H33" s="39"/>
      <c r="I33" s="143">
        <v>0.20999999999999999</v>
      </c>
      <c r="J33" s="142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43</v>
      </c>
      <c r="F34" s="142">
        <f>ROUND((SUM(BH82:BH348)),  2)</f>
        <v>0</v>
      </c>
      <c r="G34" s="39"/>
      <c r="H34" s="39"/>
      <c r="I34" s="143">
        <v>0.12</v>
      </c>
      <c r="J34" s="142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44</v>
      </c>
      <c r="F35" s="142">
        <f>ROUND((SUM(BI82:BI348)),  2)</f>
        <v>0</v>
      </c>
      <c r="G35" s="39"/>
      <c r="H35" s="39"/>
      <c r="I35" s="143">
        <v>0</v>
      </c>
      <c r="J35" s="142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4"/>
      <c r="D37" s="145" t="s">
        <v>45</v>
      </c>
      <c r="E37" s="146"/>
      <c r="F37" s="146"/>
      <c r="G37" s="147" t="s">
        <v>46</v>
      </c>
      <c r="H37" s="148" t="s">
        <v>47</v>
      </c>
      <c r="I37" s="146"/>
      <c r="J37" s="149">
        <f>SUM(J28:J35)</f>
        <v>0</v>
      </c>
      <c r="K37" s="150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1"/>
      <c r="C38" s="152"/>
      <c r="D38" s="152"/>
      <c r="E38" s="152"/>
      <c r="F38" s="152"/>
      <c r="G38" s="152"/>
      <c r="H38" s="152"/>
      <c r="I38" s="152"/>
      <c r="J38" s="152"/>
      <c r="K38" s="152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3"/>
      <c r="C42" s="154"/>
      <c r="D42" s="154"/>
      <c r="E42" s="154"/>
      <c r="F42" s="154"/>
      <c r="G42" s="154"/>
      <c r="H42" s="154"/>
      <c r="I42" s="154"/>
      <c r="J42" s="154"/>
      <c r="K42" s="154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78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 xml:space="preserve">Podkrovní vestavba č.p. 1, na parcele č.  st.7, v Českém Brodě_ D.1.4.1_zti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12. 9. 2023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32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5" t="s">
        <v>79</v>
      </c>
      <c r="D53" s="156"/>
      <c r="E53" s="156"/>
      <c r="F53" s="156"/>
      <c r="G53" s="156"/>
      <c r="H53" s="156"/>
      <c r="I53" s="156"/>
      <c r="J53" s="157" t="s">
        <v>80</v>
      </c>
      <c r="K53" s="156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58" t="s">
        <v>67</v>
      </c>
      <c r="D55" s="41"/>
      <c r="E55" s="41"/>
      <c r="F55" s="41"/>
      <c r="G55" s="41"/>
      <c r="H55" s="41"/>
      <c r="I55" s="41"/>
      <c r="J55" s="103">
        <f>J82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81</v>
      </c>
    </row>
    <row r="56" s="9" customFormat="1" ht="24.96" customHeight="1">
      <c r="A56" s="9"/>
      <c r="B56" s="159"/>
      <c r="C56" s="160"/>
      <c r="D56" s="161" t="s">
        <v>82</v>
      </c>
      <c r="E56" s="162"/>
      <c r="F56" s="162"/>
      <c r="G56" s="162"/>
      <c r="H56" s="162"/>
      <c r="I56" s="162"/>
      <c r="J56" s="163">
        <f>J83</f>
        <v>0</v>
      </c>
      <c r="K56" s="160"/>
      <c r="L56" s="164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5"/>
      <c r="C57" s="166"/>
      <c r="D57" s="167" t="s">
        <v>83</v>
      </c>
      <c r="E57" s="168"/>
      <c r="F57" s="168"/>
      <c r="G57" s="168"/>
      <c r="H57" s="168"/>
      <c r="I57" s="168"/>
      <c r="J57" s="169">
        <f>J84</f>
        <v>0</v>
      </c>
      <c r="K57" s="166"/>
      <c r="L57" s="17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5"/>
      <c r="C58" s="166"/>
      <c r="D58" s="167" t="s">
        <v>84</v>
      </c>
      <c r="E58" s="168"/>
      <c r="F58" s="168"/>
      <c r="G58" s="168"/>
      <c r="H58" s="168"/>
      <c r="I58" s="168"/>
      <c r="J58" s="169">
        <f>J89</f>
        <v>0</v>
      </c>
      <c r="K58" s="166"/>
      <c r="L58" s="17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5"/>
      <c r="C59" s="166"/>
      <c r="D59" s="167" t="s">
        <v>85</v>
      </c>
      <c r="E59" s="168"/>
      <c r="F59" s="168"/>
      <c r="G59" s="168"/>
      <c r="H59" s="168"/>
      <c r="I59" s="168"/>
      <c r="J59" s="169">
        <f>J104</f>
        <v>0</v>
      </c>
      <c r="K59" s="166"/>
      <c r="L59" s="17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9" customFormat="1" ht="24.96" customHeight="1">
      <c r="A60" s="9"/>
      <c r="B60" s="159"/>
      <c r="C60" s="160"/>
      <c r="D60" s="161" t="s">
        <v>86</v>
      </c>
      <c r="E60" s="162"/>
      <c r="F60" s="162"/>
      <c r="G60" s="162"/>
      <c r="H60" s="162"/>
      <c r="I60" s="162"/>
      <c r="J60" s="163">
        <f>J118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87</v>
      </c>
      <c r="E61" s="168"/>
      <c r="F61" s="168"/>
      <c r="G61" s="168"/>
      <c r="H61" s="168"/>
      <c r="I61" s="168"/>
      <c r="J61" s="169">
        <f>J119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88</v>
      </c>
      <c r="E62" s="168"/>
      <c r="F62" s="168"/>
      <c r="G62" s="168"/>
      <c r="H62" s="168"/>
      <c r="I62" s="168"/>
      <c r="J62" s="169">
        <f>J203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89</v>
      </c>
      <c r="E63" s="168"/>
      <c r="F63" s="168"/>
      <c r="G63" s="168"/>
      <c r="H63" s="168"/>
      <c r="I63" s="168"/>
      <c r="J63" s="169">
        <f>J285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5"/>
      <c r="C64" s="166"/>
      <c r="D64" s="167" t="s">
        <v>90</v>
      </c>
      <c r="E64" s="168"/>
      <c r="F64" s="168"/>
      <c r="G64" s="168"/>
      <c r="H64" s="168"/>
      <c r="I64" s="168"/>
      <c r="J64" s="169">
        <f>J339</f>
        <v>0</v>
      </c>
      <c r="K64" s="166"/>
      <c r="L64" s="17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2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29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91</v>
      </c>
      <c r="D71" s="41"/>
      <c r="E71" s="41"/>
      <c r="F71" s="41"/>
      <c r="G71" s="41"/>
      <c r="H71" s="41"/>
      <c r="I71" s="41"/>
      <c r="J71" s="41"/>
      <c r="K71" s="41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E7</f>
        <v xml:space="preserve">Podkrovní vestavba č.p. 1, na parcele č.  st.7, v Českém Brodě_ D.1.4.1_zti</v>
      </c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F10</f>
        <v xml:space="preserve"> </v>
      </c>
      <c r="G76" s="41"/>
      <c r="H76" s="41"/>
      <c r="I76" s="33" t="s">
        <v>23</v>
      </c>
      <c r="J76" s="73" t="str">
        <f>IF(J10="","",J10)</f>
        <v>12. 9. 2023</v>
      </c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E13</f>
        <v xml:space="preserve"> </v>
      </c>
      <c r="G78" s="41"/>
      <c r="H78" s="41"/>
      <c r="I78" s="33" t="s">
        <v>30</v>
      </c>
      <c r="J78" s="37" t="str">
        <f>E19</f>
        <v xml:space="preserve"> </v>
      </c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IF(E16="","",E16)</f>
        <v>Vyplň údaj</v>
      </c>
      <c r="G79" s="41"/>
      <c r="H79" s="41"/>
      <c r="I79" s="33" t="s">
        <v>32</v>
      </c>
      <c r="J79" s="37" t="str">
        <f>E22</f>
        <v xml:space="preserve"> 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71"/>
      <c r="B81" s="172"/>
      <c r="C81" s="173" t="s">
        <v>92</v>
      </c>
      <c r="D81" s="174" t="s">
        <v>54</v>
      </c>
      <c r="E81" s="174" t="s">
        <v>50</v>
      </c>
      <c r="F81" s="174" t="s">
        <v>51</v>
      </c>
      <c r="G81" s="174" t="s">
        <v>93</v>
      </c>
      <c r="H81" s="174" t="s">
        <v>94</v>
      </c>
      <c r="I81" s="174" t="s">
        <v>95</v>
      </c>
      <c r="J81" s="174" t="s">
        <v>80</v>
      </c>
      <c r="K81" s="175" t="s">
        <v>96</v>
      </c>
      <c r="L81" s="176"/>
      <c r="M81" s="93" t="s">
        <v>19</v>
      </c>
      <c r="N81" s="94" t="s">
        <v>39</v>
      </c>
      <c r="O81" s="94" t="s">
        <v>97</v>
      </c>
      <c r="P81" s="94" t="s">
        <v>98</v>
      </c>
      <c r="Q81" s="94" t="s">
        <v>99</v>
      </c>
      <c r="R81" s="94" t="s">
        <v>100</v>
      </c>
      <c r="S81" s="94" t="s">
        <v>101</v>
      </c>
      <c r="T81" s="95" t="s">
        <v>102</v>
      </c>
      <c r="U81" s="171"/>
      <c r="V81" s="171"/>
      <c r="W81" s="171"/>
      <c r="X81" s="171"/>
      <c r="Y81" s="171"/>
      <c r="Z81" s="171"/>
      <c r="AA81" s="171"/>
      <c r="AB81" s="171"/>
      <c r="AC81" s="171"/>
      <c r="AD81" s="171"/>
      <c r="AE81" s="171"/>
    </row>
    <row r="82" s="2" customFormat="1" ht="22.8" customHeight="1">
      <c r="A82" s="39"/>
      <c r="B82" s="40"/>
      <c r="C82" s="100" t="s">
        <v>103</v>
      </c>
      <c r="D82" s="41"/>
      <c r="E82" s="41"/>
      <c r="F82" s="41"/>
      <c r="G82" s="41"/>
      <c r="H82" s="41"/>
      <c r="I82" s="41"/>
      <c r="J82" s="177">
        <f>BK82</f>
        <v>0</v>
      </c>
      <c r="K82" s="41"/>
      <c r="L82" s="45"/>
      <c r="M82" s="96"/>
      <c r="N82" s="178"/>
      <c r="O82" s="97"/>
      <c r="P82" s="179">
        <f>P83+P118</f>
        <v>0</v>
      </c>
      <c r="Q82" s="97"/>
      <c r="R82" s="179">
        <f>R83+R118</f>
        <v>2.0871200000000005</v>
      </c>
      <c r="S82" s="97"/>
      <c r="T82" s="180">
        <f>T83+T118</f>
        <v>1.5601399999999996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68</v>
      </c>
      <c r="AU82" s="18" t="s">
        <v>81</v>
      </c>
      <c r="BK82" s="181">
        <f>BK83+BK118</f>
        <v>0</v>
      </c>
    </row>
    <row r="83" s="12" customFormat="1" ht="25.92" customHeight="1">
      <c r="A83" s="12"/>
      <c r="B83" s="182"/>
      <c r="C83" s="183"/>
      <c r="D83" s="184" t="s">
        <v>68</v>
      </c>
      <c r="E83" s="185" t="s">
        <v>104</v>
      </c>
      <c r="F83" s="185" t="s">
        <v>105</v>
      </c>
      <c r="G83" s="183"/>
      <c r="H83" s="183"/>
      <c r="I83" s="186"/>
      <c r="J83" s="187">
        <f>BK83</f>
        <v>0</v>
      </c>
      <c r="K83" s="183"/>
      <c r="L83" s="188"/>
      <c r="M83" s="189"/>
      <c r="N83" s="190"/>
      <c r="O83" s="190"/>
      <c r="P83" s="191">
        <f>P84+P89+P104</f>
        <v>0</v>
      </c>
      <c r="Q83" s="190"/>
      <c r="R83" s="191">
        <f>R84+R89+R104</f>
        <v>1.1928400000000001</v>
      </c>
      <c r="S83" s="190"/>
      <c r="T83" s="192">
        <f>T84+T89+T104</f>
        <v>1.5592999999999997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3" t="s">
        <v>74</v>
      </c>
      <c r="AT83" s="194" t="s">
        <v>68</v>
      </c>
      <c r="AU83" s="194" t="s">
        <v>69</v>
      </c>
      <c r="AY83" s="193" t="s">
        <v>106</v>
      </c>
      <c r="BK83" s="195">
        <f>BK84+BK89+BK104</f>
        <v>0</v>
      </c>
    </row>
    <row r="84" s="12" customFormat="1" ht="22.8" customHeight="1">
      <c r="A84" s="12"/>
      <c r="B84" s="182"/>
      <c r="C84" s="183"/>
      <c r="D84" s="184" t="s">
        <v>68</v>
      </c>
      <c r="E84" s="196" t="s">
        <v>107</v>
      </c>
      <c r="F84" s="196" t="s">
        <v>108</v>
      </c>
      <c r="G84" s="183"/>
      <c r="H84" s="183"/>
      <c r="I84" s="186"/>
      <c r="J84" s="197">
        <f>BK84</f>
        <v>0</v>
      </c>
      <c r="K84" s="183"/>
      <c r="L84" s="188"/>
      <c r="M84" s="189"/>
      <c r="N84" s="190"/>
      <c r="O84" s="190"/>
      <c r="P84" s="191">
        <f>SUM(P85:P88)</f>
        <v>0</v>
      </c>
      <c r="Q84" s="190"/>
      <c r="R84" s="191">
        <f>SUM(R85:R88)</f>
        <v>1.1872</v>
      </c>
      <c r="S84" s="190"/>
      <c r="T84" s="192">
        <f>SUM(T85:T88)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3" t="s">
        <v>74</v>
      </c>
      <c r="AT84" s="194" t="s">
        <v>68</v>
      </c>
      <c r="AU84" s="194" t="s">
        <v>74</v>
      </c>
      <c r="AY84" s="193" t="s">
        <v>106</v>
      </c>
      <c r="BK84" s="195">
        <f>SUM(BK85:BK88)</f>
        <v>0</v>
      </c>
    </row>
    <row r="85" s="2" customFormat="1" ht="16.5" customHeight="1">
      <c r="A85" s="39"/>
      <c r="B85" s="40"/>
      <c r="C85" s="198" t="s">
        <v>109</v>
      </c>
      <c r="D85" s="198" t="s">
        <v>110</v>
      </c>
      <c r="E85" s="199" t="s">
        <v>111</v>
      </c>
      <c r="F85" s="200" t="s">
        <v>112</v>
      </c>
      <c r="G85" s="201" t="s">
        <v>113</v>
      </c>
      <c r="H85" s="202">
        <v>21.199999999999999</v>
      </c>
      <c r="I85" s="203"/>
      <c r="J85" s="204">
        <f>ROUND(I85*H85,2)</f>
        <v>0</v>
      </c>
      <c r="K85" s="200" t="s">
        <v>114</v>
      </c>
      <c r="L85" s="45"/>
      <c r="M85" s="205" t="s">
        <v>19</v>
      </c>
      <c r="N85" s="206" t="s">
        <v>40</v>
      </c>
      <c r="O85" s="85"/>
      <c r="P85" s="207">
        <f>O85*H85</f>
        <v>0</v>
      </c>
      <c r="Q85" s="207">
        <v>0.056000000000000001</v>
      </c>
      <c r="R85" s="207">
        <f>Q85*H85</f>
        <v>1.1872</v>
      </c>
      <c r="S85" s="207">
        <v>0</v>
      </c>
      <c r="T85" s="208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9" t="s">
        <v>115</v>
      </c>
      <c r="AT85" s="209" t="s">
        <v>110</v>
      </c>
      <c r="AU85" s="209" t="s">
        <v>76</v>
      </c>
      <c r="AY85" s="18" t="s">
        <v>106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8" t="s">
        <v>74</v>
      </c>
      <c r="BK85" s="210">
        <f>ROUND(I85*H85,2)</f>
        <v>0</v>
      </c>
      <c r="BL85" s="18" t="s">
        <v>115</v>
      </c>
      <c r="BM85" s="209" t="s">
        <v>116</v>
      </c>
    </row>
    <row r="86" s="2" customFormat="1">
      <c r="A86" s="39"/>
      <c r="B86" s="40"/>
      <c r="C86" s="41"/>
      <c r="D86" s="211" t="s">
        <v>117</v>
      </c>
      <c r="E86" s="41"/>
      <c r="F86" s="212" t="s">
        <v>118</v>
      </c>
      <c r="G86" s="41"/>
      <c r="H86" s="41"/>
      <c r="I86" s="213"/>
      <c r="J86" s="41"/>
      <c r="K86" s="41"/>
      <c r="L86" s="45"/>
      <c r="M86" s="214"/>
      <c r="N86" s="215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117</v>
      </c>
      <c r="AU86" s="18" t="s">
        <v>76</v>
      </c>
    </row>
    <row r="87" s="2" customFormat="1">
      <c r="A87" s="39"/>
      <c r="B87" s="40"/>
      <c r="C87" s="41"/>
      <c r="D87" s="216" t="s">
        <v>119</v>
      </c>
      <c r="E87" s="41"/>
      <c r="F87" s="217" t="s">
        <v>120</v>
      </c>
      <c r="G87" s="41"/>
      <c r="H87" s="41"/>
      <c r="I87" s="213"/>
      <c r="J87" s="41"/>
      <c r="K87" s="41"/>
      <c r="L87" s="45"/>
      <c r="M87" s="214"/>
      <c r="N87" s="215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119</v>
      </c>
      <c r="AU87" s="18" t="s">
        <v>76</v>
      </c>
    </row>
    <row r="88" s="13" customFormat="1">
      <c r="A88" s="13"/>
      <c r="B88" s="218"/>
      <c r="C88" s="219"/>
      <c r="D88" s="211" t="s">
        <v>121</v>
      </c>
      <c r="E88" s="220" t="s">
        <v>19</v>
      </c>
      <c r="F88" s="221" t="s">
        <v>122</v>
      </c>
      <c r="G88" s="219"/>
      <c r="H88" s="222">
        <v>21.199999999999999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28" t="s">
        <v>121</v>
      </c>
      <c r="AU88" s="228" t="s">
        <v>76</v>
      </c>
      <c r="AV88" s="13" t="s">
        <v>76</v>
      </c>
      <c r="AW88" s="13" t="s">
        <v>31</v>
      </c>
      <c r="AX88" s="13" t="s">
        <v>74</v>
      </c>
      <c r="AY88" s="228" t="s">
        <v>106</v>
      </c>
    </row>
    <row r="89" s="12" customFormat="1" ht="22.8" customHeight="1">
      <c r="A89" s="12"/>
      <c r="B89" s="182"/>
      <c r="C89" s="183"/>
      <c r="D89" s="184" t="s">
        <v>68</v>
      </c>
      <c r="E89" s="196" t="s">
        <v>123</v>
      </c>
      <c r="F89" s="196" t="s">
        <v>124</v>
      </c>
      <c r="G89" s="183"/>
      <c r="H89" s="183"/>
      <c r="I89" s="186"/>
      <c r="J89" s="197">
        <f>BK89</f>
        <v>0</v>
      </c>
      <c r="K89" s="183"/>
      <c r="L89" s="188"/>
      <c r="M89" s="189"/>
      <c r="N89" s="190"/>
      <c r="O89" s="190"/>
      <c r="P89" s="191">
        <f>SUM(P90:P103)</f>
        <v>0</v>
      </c>
      <c r="Q89" s="190"/>
      <c r="R89" s="191">
        <f>SUM(R90:R103)</f>
        <v>0.00564</v>
      </c>
      <c r="S89" s="190"/>
      <c r="T89" s="192">
        <f>SUM(T90:T103)</f>
        <v>1.5592999999999997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3" t="s">
        <v>74</v>
      </c>
      <c r="AT89" s="194" t="s">
        <v>68</v>
      </c>
      <c r="AU89" s="194" t="s">
        <v>74</v>
      </c>
      <c r="AY89" s="193" t="s">
        <v>106</v>
      </c>
      <c r="BK89" s="195">
        <f>SUM(BK90:BK103)</f>
        <v>0</v>
      </c>
    </row>
    <row r="90" s="2" customFormat="1" ht="16.5" customHeight="1">
      <c r="A90" s="39"/>
      <c r="B90" s="40"/>
      <c r="C90" s="198" t="s">
        <v>125</v>
      </c>
      <c r="D90" s="198" t="s">
        <v>110</v>
      </c>
      <c r="E90" s="199" t="s">
        <v>126</v>
      </c>
      <c r="F90" s="200" t="s">
        <v>127</v>
      </c>
      <c r="G90" s="201" t="s">
        <v>128</v>
      </c>
      <c r="H90" s="202">
        <v>74</v>
      </c>
      <c r="I90" s="203"/>
      <c r="J90" s="204">
        <f>ROUND(I90*H90,2)</f>
        <v>0</v>
      </c>
      <c r="K90" s="200" t="s">
        <v>114</v>
      </c>
      <c r="L90" s="45"/>
      <c r="M90" s="205" t="s">
        <v>19</v>
      </c>
      <c r="N90" s="206" t="s">
        <v>40</v>
      </c>
      <c r="O90" s="85"/>
      <c r="P90" s="207">
        <f>O90*H90</f>
        <v>0</v>
      </c>
      <c r="Q90" s="207">
        <v>0</v>
      </c>
      <c r="R90" s="207">
        <f>Q90*H90</f>
        <v>0</v>
      </c>
      <c r="S90" s="207">
        <v>0.012999999999999999</v>
      </c>
      <c r="T90" s="208">
        <f>S90*H90</f>
        <v>0.96199999999999997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9" t="s">
        <v>115</v>
      </c>
      <c r="AT90" s="209" t="s">
        <v>110</v>
      </c>
      <c r="AU90" s="209" t="s">
        <v>76</v>
      </c>
      <c r="AY90" s="18" t="s">
        <v>106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8" t="s">
        <v>74</v>
      </c>
      <c r="BK90" s="210">
        <f>ROUND(I90*H90,2)</f>
        <v>0</v>
      </c>
      <c r="BL90" s="18" t="s">
        <v>115</v>
      </c>
      <c r="BM90" s="209" t="s">
        <v>129</v>
      </c>
    </row>
    <row r="91" s="2" customFormat="1">
      <c r="A91" s="39"/>
      <c r="B91" s="40"/>
      <c r="C91" s="41"/>
      <c r="D91" s="211" t="s">
        <v>117</v>
      </c>
      <c r="E91" s="41"/>
      <c r="F91" s="212" t="s">
        <v>130</v>
      </c>
      <c r="G91" s="41"/>
      <c r="H91" s="41"/>
      <c r="I91" s="213"/>
      <c r="J91" s="41"/>
      <c r="K91" s="41"/>
      <c r="L91" s="45"/>
      <c r="M91" s="214"/>
      <c r="N91" s="215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117</v>
      </c>
      <c r="AU91" s="18" t="s">
        <v>76</v>
      </c>
    </row>
    <row r="92" s="2" customFormat="1">
      <c r="A92" s="39"/>
      <c r="B92" s="40"/>
      <c r="C92" s="41"/>
      <c r="D92" s="216" t="s">
        <v>119</v>
      </c>
      <c r="E92" s="41"/>
      <c r="F92" s="217" t="s">
        <v>131</v>
      </c>
      <c r="G92" s="41"/>
      <c r="H92" s="41"/>
      <c r="I92" s="213"/>
      <c r="J92" s="41"/>
      <c r="K92" s="41"/>
      <c r="L92" s="45"/>
      <c r="M92" s="214"/>
      <c r="N92" s="215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119</v>
      </c>
      <c r="AU92" s="18" t="s">
        <v>76</v>
      </c>
    </row>
    <row r="93" s="13" customFormat="1">
      <c r="A93" s="13"/>
      <c r="B93" s="218"/>
      <c r="C93" s="219"/>
      <c r="D93" s="211" t="s">
        <v>121</v>
      </c>
      <c r="E93" s="220" t="s">
        <v>19</v>
      </c>
      <c r="F93" s="221" t="s">
        <v>132</v>
      </c>
      <c r="G93" s="219"/>
      <c r="H93" s="222">
        <v>74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121</v>
      </c>
      <c r="AU93" s="228" t="s">
        <v>76</v>
      </c>
      <c r="AV93" s="13" t="s">
        <v>76</v>
      </c>
      <c r="AW93" s="13" t="s">
        <v>31</v>
      </c>
      <c r="AX93" s="13" t="s">
        <v>74</v>
      </c>
      <c r="AY93" s="228" t="s">
        <v>106</v>
      </c>
    </row>
    <row r="94" s="2" customFormat="1" ht="16.5" customHeight="1">
      <c r="A94" s="39"/>
      <c r="B94" s="40"/>
      <c r="C94" s="198" t="s">
        <v>133</v>
      </c>
      <c r="D94" s="198" t="s">
        <v>110</v>
      </c>
      <c r="E94" s="199" t="s">
        <v>134</v>
      </c>
      <c r="F94" s="200" t="s">
        <v>135</v>
      </c>
      <c r="G94" s="201" t="s">
        <v>128</v>
      </c>
      <c r="H94" s="202">
        <v>32</v>
      </c>
      <c r="I94" s="203"/>
      <c r="J94" s="204">
        <f>ROUND(I94*H94,2)</f>
        <v>0</v>
      </c>
      <c r="K94" s="200" t="s">
        <v>114</v>
      </c>
      <c r="L94" s="45"/>
      <c r="M94" s="205" t="s">
        <v>19</v>
      </c>
      <c r="N94" s="206" t="s">
        <v>40</v>
      </c>
      <c r="O94" s="85"/>
      <c r="P94" s="207">
        <f>O94*H94</f>
        <v>0</v>
      </c>
      <c r="Q94" s="207">
        <v>0</v>
      </c>
      <c r="R94" s="207">
        <f>Q94*H94</f>
        <v>0</v>
      </c>
      <c r="S94" s="207">
        <v>0.017999999999999999</v>
      </c>
      <c r="T94" s="208">
        <f>S94*H94</f>
        <v>0.57599999999999996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9" t="s">
        <v>115</v>
      </c>
      <c r="AT94" s="209" t="s">
        <v>110</v>
      </c>
      <c r="AU94" s="209" t="s">
        <v>76</v>
      </c>
      <c r="AY94" s="18" t="s">
        <v>106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8" t="s">
        <v>74</v>
      </c>
      <c r="BK94" s="210">
        <f>ROUND(I94*H94,2)</f>
        <v>0</v>
      </c>
      <c r="BL94" s="18" t="s">
        <v>115</v>
      </c>
      <c r="BM94" s="209" t="s">
        <v>136</v>
      </c>
    </row>
    <row r="95" s="2" customFormat="1">
      <c r="A95" s="39"/>
      <c r="B95" s="40"/>
      <c r="C95" s="41"/>
      <c r="D95" s="211" t="s">
        <v>117</v>
      </c>
      <c r="E95" s="41"/>
      <c r="F95" s="212" t="s">
        <v>137</v>
      </c>
      <c r="G95" s="41"/>
      <c r="H95" s="41"/>
      <c r="I95" s="213"/>
      <c r="J95" s="41"/>
      <c r="K95" s="41"/>
      <c r="L95" s="45"/>
      <c r="M95" s="214"/>
      <c r="N95" s="215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117</v>
      </c>
      <c r="AU95" s="18" t="s">
        <v>76</v>
      </c>
    </row>
    <row r="96" s="2" customFormat="1">
      <c r="A96" s="39"/>
      <c r="B96" s="40"/>
      <c r="C96" s="41"/>
      <c r="D96" s="216" t="s">
        <v>119</v>
      </c>
      <c r="E96" s="41"/>
      <c r="F96" s="217" t="s">
        <v>138</v>
      </c>
      <c r="G96" s="41"/>
      <c r="H96" s="41"/>
      <c r="I96" s="213"/>
      <c r="J96" s="41"/>
      <c r="K96" s="41"/>
      <c r="L96" s="45"/>
      <c r="M96" s="214"/>
      <c r="N96" s="215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119</v>
      </c>
      <c r="AU96" s="18" t="s">
        <v>76</v>
      </c>
    </row>
    <row r="97" s="13" customFormat="1">
      <c r="A97" s="13"/>
      <c r="B97" s="218"/>
      <c r="C97" s="219"/>
      <c r="D97" s="211" t="s">
        <v>121</v>
      </c>
      <c r="E97" s="220" t="s">
        <v>19</v>
      </c>
      <c r="F97" s="221" t="s">
        <v>139</v>
      </c>
      <c r="G97" s="219"/>
      <c r="H97" s="222">
        <v>32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121</v>
      </c>
      <c r="AU97" s="228" t="s">
        <v>76</v>
      </c>
      <c r="AV97" s="13" t="s">
        <v>76</v>
      </c>
      <c r="AW97" s="13" t="s">
        <v>31</v>
      </c>
      <c r="AX97" s="13" t="s">
        <v>74</v>
      </c>
      <c r="AY97" s="228" t="s">
        <v>106</v>
      </c>
    </row>
    <row r="98" s="2" customFormat="1" ht="16.5" customHeight="1">
      <c r="A98" s="39"/>
      <c r="B98" s="40"/>
      <c r="C98" s="198" t="s">
        <v>140</v>
      </c>
      <c r="D98" s="198" t="s">
        <v>110</v>
      </c>
      <c r="E98" s="199" t="s">
        <v>141</v>
      </c>
      <c r="F98" s="200" t="s">
        <v>142</v>
      </c>
      <c r="G98" s="201" t="s">
        <v>128</v>
      </c>
      <c r="H98" s="202">
        <v>3</v>
      </c>
      <c r="I98" s="203"/>
      <c r="J98" s="204">
        <f>ROUND(I98*H98,2)</f>
        <v>0</v>
      </c>
      <c r="K98" s="200" t="s">
        <v>114</v>
      </c>
      <c r="L98" s="45"/>
      <c r="M98" s="205" t="s">
        <v>19</v>
      </c>
      <c r="N98" s="206" t="s">
        <v>40</v>
      </c>
      <c r="O98" s="85"/>
      <c r="P98" s="207">
        <f>O98*H98</f>
        <v>0</v>
      </c>
      <c r="Q98" s="207">
        <v>0.00091</v>
      </c>
      <c r="R98" s="207">
        <f>Q98*H98</f>
        <v>0.0027299999999999998</v>
      </c>
      <c r="S98" s="207">
        <v>0.0028</v>
      </c>
      <c r="T98" s="208">
        <f>S98*H98</f>
        <v>0.0083999999999999995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9" t="s">
        <v>115</v>
      </c>
      <c r="AT98" s="209" t="s">
        <v>110</v>
      </c>
      <c r="AU98" s="209" t="s">
        <v>76</v>
      </c>
      <c r="AY98" s="18" t="s">
        <v>106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8" t="s">
        <v>74</v>
      </c>
      <c r="BK98" s="210">
        <f>ROUND(I98*H98,2)</f>
        <v>0</v>
      </c>
      <c r="BL98" s="18" t="s">
        <v>115</v>
      </c>
      <c r="BM98" s="209" t="s">
        <v>143</v>
      </c>
    </row>
    <row r="99" s="2" customFormat="1">
      <c r="A99" s="39"/>
      <c r="B99" s="40"/>
      <c r="C99" s="41"/>
      <c r="D99" s="211" t="s">
        <v>117</v>
      </c>
      <c r="E99" s="41"/>
      <c r="F99" s="212" t="s">
        <v>144</v>
      </c>
      <c r="G99" s="41"/>
      <c r="H99" s="41"/>
      <c r="I99" s="213"/>
      <c r="J99" s="41"/>
      <c r="K99" s="41"/>
      <c r="L99" s="45"/>
      <c r="M99" s="214"/>
      <c r="N99" s="215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117</v>
      </c>
      <c r="AU99" s="18" t="s">
        <v>76</v>
      </c>
    </row>
    <row r="100" s="2" customFormat="1">
      <c r="A100" s="39"/>
      <c r="B100" s="40"/>
      <c r="C100" s="41"/>
      <c r="D100" s="216" t="s">
        <v>119</v>
      </c>
      <c r="E100" s="41"/>
      <c r="F100" s="217" t="s">
        <v>145</v>
      </c>
      <c r="G100" s="41"/>
      <c r="H100" s="41"/>
      <c r="I100" s="213"/>
      <c r="J100" s="41"/>
      <c r="K100" s="41"/>
      <c r="L100" s="45"/>
      <c r="M100" s="214"/>
      <c r="N100" s="215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119</v>
      </c>
      <c r="AU100" s="18" t="s">
        <v>76</v>
      </c>
    </row>
    <row r="101" s="2" customFormat="1" ht="16.5" customHeight="1">
      <c r="A101" s="39"/>
      <c r="B101" s="40"/>
      <c r="C101" s="198" t="s">
        <v>146</v>
      </c>
      <c r="D101" s="198" t="s">
        <v>110</v>
      </c>
      <c r="E101" s="199" t="s">
        <v>147</v>
      </c>
      <c r="F101" s="200" t="s">
        <v>148</v>
      </c>
      <c r="G101" s="201" t="s">
        <v>128</v>
      </c>
      <c r="H101" s="202">
        <v>3</v>
      </c>
      <c r="I101" s="203"/>
      <c r="J101" s="204">
        <f>ROUND(I101*H101,2)</f>
        <v>0</v>
      </c>
      <c r="K101" s="200" t="s">
        <v>114</v>
      </c>
      <c r="L101" s="45"/>
      <c r="M101" s="205" t="s">
        <v>19</v>
      </c>
      <c r="N101" s="206" t="s">
        <v>40</v>
      </c>
      <c r="O101" s="85"/>
      <c r="P101" s="207">
        <f>O101*H101</f>
        <v>0</v>
      </c>
      <c r="Q101" s="207">
        <v>0.00097000000000000005</v>
      </c>
      <c r="R101" s="207">
        <f>Q101*H101</f>
        <v>0.0029100000000000003</v>
      </c>
      <c r="S101" s="207">
        <v>0.0043</v>
      </c>
      <c r="T101" s="208">
        <f>S101*H101</f>
        <v>0.0129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9" t="s">
        <v>115</v>
      </c>
      <c r="AT101" s="209" t="s">
        <v>110</v>
      </c>
      <c r="AU101" s="209" t="s">
        <v>76</v>
      </c>
      <c r="AY101" s="18" t="s">
        <v>106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8" t="s">
        <v>74</v>
      </c>
      <c r="BK101" s="210">
        <f>ROUND(I101*H101,2)</f>
        <v>0</v>
      </c>
      <c r="BL101" s="18" t="s">
        <v>115</v>
      </c>
      <c r="BM101" s="209" t="s">
        <v>149</v>
      </c>
    </row>
    <row r="102" s="2" customFormat="1">
      <c r="A102" s="39"/>
      <c r="B102" s="40"/>
      <c r="C102" s="41"/>
      <c r="D102" s="211" t="s">
        <v>117</v>
      </c>
      <c r="E102" s="41"/>
      <c r="F102" s="212" t="s">
        <v>150</v>
      </c>
      <c r="G102" s="41"/>
      <c r="H102" s="41"/>
      <c r="I102" s="213"/>
      <c r="J102" s="41"/>
      <c r="K102" s="41"/>
      <c r="L102" s="45"/>
      <c r="M102" s="214"/>
      <c r="N102" s="215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117</v>
      </c>
      <c r="AU102" s="18" t="s">
        <v>76</v>
      </c>
    </row>
    <row r="103" s="2" customFormat="1">
      <c r="A103" s="39"/>
      <c r="B103" s="40"/>
      <c r="C103" s="41"/>
      <c r="D103" s="216" t="s">
        <v>119</v>
      </c>
      <c r="E103" s="41"/>
      <c r="F103" s="217" t="s">
        <v>151</v>
      </c>
      <c r="G103" s="41"/>
      <c r="H103" s="41"/>
      <c r="I103" s="213"/>
      <c r="J103" s="41"/>
      <c r="K103" s="41"/>
      <c r="L103" s="45"/>
      <c r="M103" s="214"/>
      <c r="N103" s="215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119</v>
      </c>
      <c r="AU103" s="18" t="s">
        <v>76</v>
      </c>
    </row>
    <row r="104" s="12" customFormat="1" ht="22.8" customHeight="1">
      <c r="A104" s="12"/>
      <c r="B104" s="182"/>
      <c r="C104" s="183"/>
      <c r="D104" s="184" t="s">
        <v>68</v>
      </c>
      <c r="E104" s="196" t="s">
        <v>152</v>
      </c>
      <c r="F104" s="196" t="s">
        <v>153</v>
      </c>
      <c r="G104" s="183"/>
      <c r="H104" s="183"/>
      <c r="I104" s="186"/>
      <c r="J104" s="197">
        <f>BK104</f>
        <v>0</v>
      </c>
      <c r="K104" s="183"/>
      <c r="L104" s="188"/>
      <c r="M104" s="189"/>
      <c r="N104" s="190"/>
      <c r="O104" s="190"/>
      <c r="P104" s="191">
        <f>SUM(P105:P117)</f>
        <v>0</v>
      </c>
      <c r="Q104" s="190"/>
      <c r="R104" s="191">
        <f>SUM(R105:R117)</f>
        <v>0</v>
      </c>
      <c r="S104" s="190"/>
      <c r="T104" s="192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93" t="s">
        <v>74</v>
      </c>
      <c r="AT104" s="194" t="s">
        <v>68</v>
      </c>
      <c r="AU104" s="194" t="s">
        <v>74</v>
      </c>
      <c r="AY104" s="193" t="s">
        <v>106</v>
      </c>
      <c r="BK104" s="195">
        <f>SUM(BK105:BK117)</f>
        <v>0</v>
      </c>
    </row>
    <row r="105" s="2" customFormat="1" ht="21.75" customHeight="1">
      <c r="A105" s="39"/>
      <c r="B105" s="40"/>
      <c r="C105" s="198" t="s">
        <v>154</v>
      </c>
      <c r="D105" s="198" t="s">
        <v>110</v>
      </c>
      <c r="E105" s="199" t="s">
        <v>155</v>
      </c>
      <c r="F105" s="200" t="s">
        <v>156</v>
      </c>
      <c r="G105" s="201" t="s">
        <v>157</v>
      </c>
      <c r="H105" s="202">
        <v>1.5600000000000001</v>
      </c>
      <c r="I105" s="203"/>
      <c r="J105" s="204">
        <f>ROUND(I105*H105,2)</f>
        <v>0</v>
      </c>
      <c r="K105" s="200" t="s">
        <v>114</v>
      </c>
      <c r="L105" s="45"/>
      <c r="M105" s="205" t="s">
        <v>19</v>
      </c>
      <c r="N105" s="206" t="s">
        <v>40</v>
      </c>
      <c r="O105" s="85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9" t="s">
        <v>115</v>
      </c>
      <c r="AT105" s="209" t="s">
        <v>110</v>
      </c>
      <c r="AU105" s="209" t="s">
        <v>76</v>
      </c>
      <c r="AY105" s="18" t="s">
        <v>106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8" t="s">
        <v>74</v>
      </c>
      <c r="BK105" s="210">
        <f>ROUND(I105*H105,2)</f>
        <v>0</v>
      </c>
      <c r="BL105" s="18" t="s">
        <v>115</v>
      </c>
      <c r="BM105" s="209" t="s">
        <v>158</v>
      </c>
    </row>
    <row r="106" s="2" customFormat="1">
      <c r="A106" s="39"/>
      <c r="B106" s="40"/>
      <c r="C106" s="41"/>
      <c r="D106" s="211" t="s">
        <v>117</v>
      </c>
      <c r="E106" s="41"/>
      <c r="F106" s="212" t="s">
        <v>159</v>
      </c>
      <c r="G106" s="41"/>
      <c r="H106" s="41"/>
      <c r="I106" s="213"/>
      <c r="J106" s="41"/>
      <c r="K106" s="41"/>
      <c r="L106" s="45"/>
      <c r="M106" s="214"/>
      <c r="N106" s="215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117</v>
      </c>
      <c r="AU106" s="18" t="s">
        <v>76</v>
      </c>
    </row>
    <row r="107" s="2" customFormat="1">
      <c r="A107" s="39"/>
      <c r="B107" s="40"/>
      <c r="C107" s="41"/>
      <c r="D107" s="216" t="s">
        <v>119</v>
      </c>
      <c r="E107" s="41"/>
      <c r="F107" s="217" t="s">
        <v>160</v>
      </c>
      <c r="G107" s="41"/>
      <c r="H107" s="41"/>
      <c r="I107" s="213"/>
      <c r="J107" s="41"/>
      <c r="K107" s="41"/>
      <c r="L107" s="45"/>
      <c r="M107" s="214"/>
      <c r="N107" s="215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119</v>
      </c>
      <c r="AU107" s="18" t="s">
        <v>76</v>
      </c>
    </row>
    <row r="108" s="2" customFormat="1" ht="16.5" customHeight="1">
      <c r="A108" s="39"/>
      <c r="B108" s="40"/>
      <c r="C108" s="198" t="s">
        <v>161</v>
      </c>
      <c r="D108" s="198" t="s">
        <v>110</v>
      </c>
      <c r="E108" s="199" t="s">
        <v>162</v>
      </c>
      <c r="F108" s="200" t="s">
        <v>163</v>
      </c>
      <c r="G108" s="201" t="s">
        <v>157</v>
      </c>
      <c r="H108" s="202">
        <v>29.640000000000001</v>
      </c>
      <c r="I108" s="203"/>
      <c r="J108" s="204">
        <f>ROUND(I108*H108,2)</f>
        <v>0</v>
      </c>
      <c r="K108" s="200" t="s">
        <v>114</v>
      </c>
      <c r="L108" s="45"/>
      <c r="M108" s="205" t="s">
        <v>19</v>
      </c>
      <c r="N108" s="206" t="s">
        <v>40</v>
      </c>
      <c r="O108" s="85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9" t="s">
        <v>115</v>
      </c>
      <c r="AT108" s="209" t="s">
        <v>110</v>
      </c>
      <c r="AU108" s="209" t="s">
        <v>76</v>
      </c>
      <c r="AY108" s="18" t="s">
        <v>106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8" t="s">
        <v>74</v>
      </c>
      <c r="BK108" s="210">
        <f>ROUND(I108*H108,2)</f>
        <v>0</v>
      </c>
      <c r="BL108" s="18" t="s">
        <v>115</v>
      </c>
      <c r="BM108" s="209" t="s">
        <v>164</v>
      </c>
    </row>
    <row r="109" s="2" customFormat="1">
      <c r="A109" s="39"/>
      <c r="B109" s="40"/>
      <c r="C109" s="41"/>
      <c r="D109" s="211" t="s">
        <v>117</v>
      </c>
      <c r="E109" s="41"/>
      <c r="F109" s="212" t="s">
        <v>165</v>
      </c>
      <c r="G109" s="41"/>
      <c r="H109" s="41"/>
      <c r="I109" s="213"/>
      <c r="J109" s="41"/>
      <c r="K109" s="41"/>
      <c r="L109" s="45"/>
      <c r="M109" s="214"/>
      <c r="N109" s="215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117</v>
      </c>
      <c r="AU109" s="18" t="s">
        <v>76</v>
      </c>
    </row>
    <row r="110" s="2" customFormat="1">
      <c r="A110" s="39"/>
      <c r="B110" s="40"/>
      <c r="C110" s="41"/>
      <c r="D110" s="216" t="s">
        <v>119</v>
      </c>
      <c r="E110" s="41"/>
      <c r="F110" s="217" t="s">
        <v>166</v>
      </c>
      <c r="G110" s="41"/>
      <c r="H110" s="41"/>
      <c r="I110" s="213"/>
      <c r="J110" s="41"/>
      <c r="K110" s="41"/>
      <c r="L110" s="45"/>
      <c r="M110" s="214"/>
      <c r="N110" s="215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119</v>
      </c>
      <c r="AU110" s="18" t="s">
        <v>76</v>
      </c>
    </row>
    <row r="111" s="13" customFormat="1">
      <c r="A111" s="13"/>
      <c r="B111" s="218"/>
      <c r="C111" s="219"/>
      <c r="D111" s="211" t="s">
        <v>121</v>
      </c>
      <c r="E111" s="220" t="s">
        <v>19</v>
      </c>
      <c r="F111" s="221" t="s">
        <v>167</v>
      </c>
      <c r="G111" s="219"/>
      <c r="H111" s="222">
        <v>29.640000000000001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8" t="s">
        <v>121</v>
      </c>
      <c r="AU111" s="228" t="s">
        <v>76</v>
      </c>
      <c r="AV111" s="13" t="s">
        <v>76</v>
      </c>
      <c r="AW111" s="13" t="s">
        <v>31</v>
      </c>
      <c r="AX111" s="13" t="s">
        <v>74</v>
      </c>
      <c r="AY111" s="228" t="s">
        <v>106</v>
      </c>
    </row>
    <row r="112" s="2" customFormat="1" ht="21.75" customHeight="1">
      <c r="A112" s="39"/>
      <c r="B112" s="40"/>
      <c r="C112" s="198" t="s">
        <v>168</v>
      </c>
      <c r="D112" s="198" t="s">
        <v>110</v>
      </c>
      <c r="E112" s="199" t="s">
        <v>169</v>
      </c>
      <c r="F112" s="200" t="s">
        <v>170</v>
      </c>
      <c r="G112" s="201" t="s">
        <v>157</v>
      </c>
      <c r="H112" s="202">
        <v>1.5600000000000001</v>
      </c>
      <c r="I112" s="203"/>
      <c r="J112" s="204">
        <f>ROUND(I112*H112,2)</f>
        <v>0</v>
      </c>
      <c r="K112" s="200" t="s">
        <v>114</v>
      </c>
      <c r="L112" s="45"/>
      <c r="M112" s="205" t="s">
        <v>19</v>
      </c>
      <c r="N112" s="206" t="s">
        <v>40</v>
      </c>
      <c r="O112" s="85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09" t="s">
        <v>115</v>
      </c>
      <c r="AT112" s="209" t="s">
        <v>110</v>
      </c>
      <c r="AU112" s="209" t="s">
        <v>76</v>
      </c>
      <c r="AY112" s="18" t="s">
        <v>106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8" t="s">
        <v>74</v>
      </c>
      <c r="BK112" s="210">
        <f>ROUND(I112*H112,2)</f>
        <v>0</v>
      </c>
      <c r="BL112" s="18" t="s">
        <v>115</v>
      </c>
      <c r="BM112" s="209" t="s">
        <v>171</v>
      </c>
    </row>
    <row r="113" s="2" customFormat="1">
      <c r="A113" s="39"/>
      <c r="B113" s="40"/>
      <c r="C113" s="41"/>
      <c r="D113" s="211" t="s">
        <v>117</v>
      </c>
      <c r="E113" s="41"/>
      <c r="F113" s="212" t="s">
        <v>172</v>
      </c>
      <c r="G113" s="41"/>
      <c r="H113" s="41"/>
      <c r="I113" s="213"/>
      <c r="J113" s="41"/>
      <c r="K113" s="41"/>
      <c r="L113" s="45"/>
      <c r="M113" s="214"/>
      <c r="N113" s="215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117</v>
      </c>
      <c r="AU113" s="18" t="s">
        <v>76</v>
      </c>
    </row>
    <row r="114" s="2" customFormat="1">
      <c r="A114" s="39"/>
      <c r="B114" s="40"/>
      <c r="C114" s="41"/>
      <c r="D114" s="216" t="s">
        <v>119</v>
      </c>
      <c r="E114" s="41"/>
      <c r="F114" s="217" t="s">
        <v>173</v>
      </c>
      <c r="G114" s="41"/>
      <c r="H114" s="41"/>
      <c r="I114" s="213"/>
      <c r="J114" s="41"/>
      <c r="K114" s="41"/>
      <c r="L114" s="45"/>
      <c r="M114" s="214"/>
      <c r="N114" s="215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119</v>
      </c>
      <c r="AU114" s="18" t="s">
        <v>76</v>
      </c>
    </row>
    <row r="115" s="2" customFormat="1" ht="24.15" customHeight="1">
      <c r="A115" s="39"/>
      <c r="B115" s="40"/>
      <c r="C115" s="198" t="s">
        <v>174</v>
      </c>
      <c r="D115" s="198" t="s">
        <v>110</v>
      </c>
      <c r="E115" s="199" t="s">
        <v>175</v>
      </c>
      <c r="F115" s="200" t="s">
        <v>176</v>
      </c>
      <c r="G115" s="201" t="s">
        <v>157</v>
      </c>
      <c r="H115" s="202">
        <v>1.5600000000000001</v>
      </c>
      <c r="I115" s="203"/>
      <c r="J115" s="204">
        <f>ROUND(I115*H115,2)</f>
        <v>0</v>
      </c>
      <c r="K115" s="200" t="s">
        <v>114</v>
      </c>
      <c r="L115" s="45"/>
      <c r="M115" s="205" t="s">
        <v>19</v>
      </c>
      <c r="N115" s="206" t="s">
        <v>40</v>
      </c>
      <c r="O115" s="85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9" t="s">
        <v>115</v>
      </c>
      <c r="AT115" s="209" t="s">
        <v>110</v>
      </c>
      <c r="AU115" s="209" t="s">
        <v>76</v>
      </c>
      <c r="AY115" s="18" t="s">
        <v>106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8" t="s">
        <v>74</v>
      </c>
      <c r="BK115" s="210">
        <f>ROUND(I115*H115,2)</f>
        <v>0</v>
      </c>
      <c r="BL115" s="18" t="s">
        <v>115</v>
      </c>
      <c r="BM115" s="209" t="s">
        <v>177</v>
      </c>
    </row>
    <row r="116" s="2" customFormat="1">
      <c r="A116" s="39"/>
      <c r="B116" s="40"/>
      <c r="C116" s="41"/>
      <c r="D116" s="211" t="s">
        <v>117</v>
      </c>
      <c r="E116" s="41"/>
      <c r="F116" s="212" t="s">
        <v>178</v>
      </c>
      <c r="G116" s="41"/>
      <c r="H116" s="41"/>
      <c r="I116" s="213"/>
      <c r="J116" s="41"/>
      <c r="K116" s="41"/>
      <c r="L116" s="45"/>
      <c r="M116" s="214"/>
      <c r="N116" s="215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117</v>
      </c>
      <c r="AU116" s="18" t="s">
        <v>76</v>
      </c>
    </row>
    <row r="117" s="2" customFormat="1">
      <c r="A117" s="39"/>
      <c r="B117" s="40"/>
      <c r="C117" s="41"/>
      <c r="D117" s="216" t="s">
        <v>119</v>
      </c>
      <c r="E117" s="41"/>
      <c r="F117" s="217" t="s">
        <v>179</v>
      </c>
      <c r="G117" s="41"/>
      <c r="H117" s="41"/>
      <c r="I117" s="213"/>
      <c r="J117" s="41"/>
      <c r="K117" s="41"/>
      <c r="L117" s="45"/>
      <c r="M117" s="214"/>
      <c r="N117" s="215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119</v>
      </c>
      <c r="AU117" s="18" t="s">
        <v>76</v>
      </c>
    </row>
    <row r="118" s="12" customFormat="1" ht="25.92" customHeight="1">
      <c r="A118" s="12"/>
      <c r="B118" s="182"/>
      <c r="C118" s="183"/>
      <c r="D118" s="184" t="s">
        <v>68</v>
      </c>
      <c r="E118" s="185" t="s">
        <v>180</v>
      </c>
      <c r="F118" s="185" t="s">
        <v>181</v>
      </c>
      <c r="G118" s="183"/>
      <c r="H118" s="183"/>
      <c r="I118" s="186"/>
      <c r="J118" s="187">
        <f>BK118</f>
        <v>0</v>
      </c>
      <c r="K118" s="183"/>
      <c r="L118" s="188"/>
      <c r="M118" s="189"/>
      <c r="N118" s="190"/>
      <c r="O118" s="190"/>
      <c r="P118" s="191">
        <f>P119+P203+P285+P339</f>
        <v>0</v>
      </c>
      <c r="Q118" s="190"/>
      <c r="R118" s="191">
        <f>R119+R203+R285+R339</f>
        <v>0.89428000000000019</v>
      </c>
      <c r="S118" s="190"/>
      <c r="T118" s="192">
        <f>T119+T203+T285+T339</f>
        <v>0.00084000000000000003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3" t="s">
        <v>76</v>
      </c>
      <c r="AT118" s="194" t="s">
        <v>68</v>
      </c>
      <c r="AU118" s="194" t="s">
        <v>69</v>
      </c>
      <c r="AY118" s="193" t="s">
        <v>106</v>
      </c>
      <c r="BK118" s="195">
        <f>BK119+BK203+BK285+BK339</f>
        <v>0</v>
      </c>
    </row>
    <row r="119" s="12" customFormat="1" ht="22.8" customHeight="1">
      <c r="A119" s="12"/>
      <c r="B119" s="182"/>
      <c r="C119" s="183"/>
      <c r="D119" s="184" t="s">
        <v>68</v>
      </c>
      <c r="E119" s="196" t="s">
        <v>182</v>
      </c>
      <c r="F119" s="196" t="s">
        <v>183</v>
      </c>
      <c r="G119" s="183"/>
      <c r="H119" s="183"/>
      <c r="I119" s="186"/>
      <c r="J119" s="197">
        <f>BK119</f>
        <v>0</v>
      </c>
      <c r="K119" s="183"/>
      <c r="L119" s="188"/>
      <c r="M119" s="189"/>
      <c r="N119" s="190"/>
      <c r="O119" s="190"/>
      <c r="P119" s="191">
        <f>SUM(P120:P202)</f>
        <v>0</v>
      </c>
      <c r="Q119" s="190"/>
      <c r="R119" s="191">
        <f>SUM(R120:R202)</f>
        <v>0.18993000000000002</v>
      </c>
      <c r="S119" s="190"/>
      <c r="T119" s="192">
        <f>SUM(T120:T202)</f>
        <v>0.00084000000000000003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3" t="s">
        <v>76</v>
      </c>
      <c r="AT119" s="194" t="s">
        <v>68</v>
      </c>
      <c r="AU119" s="194" t="s">
        <v>74</v>
      </c>
      <c r="AY119" s="193" t="s">
        <v>106</v>
      </c>
      <c r="BK119" s="195">
        <f>SUM(BK120:BK202)</f>
        <v>0</v>
      </c>
    </row>
    <row r="120" s="2" customFormat="1" ht="16.5" customHeight="1">
      <c r="A120" s="39"/>
      <c r="B120" s="40"/>
      <c r="C120" s="198" t="s">
        <v>74</v>
      </c>
      <c r="D120" s="198" t="s">
        <v>110</v>
      </c>
      <c r="E120" s="199" t="s">
        <v>184</v>
      </c>
      <c r="F120" s="200" t="s">
        <v>185</v>
      </c>
      <c r="G120" s="201" t="s">
        <v>186</v>
      </c>
      <c r="H120" s="202">
        <v>2</v>
      </c>
      <c r="I120" s="203"/>
      <c r="J120" s="204">
        <f>ROUND(I120*H120,2)</f>
        <v>0</v>
      </c>
      <c r="K120" s="200" t="s">
        <v>114</v>
      </c>
      <c r="L120" s="45"/>
      <c r="M120" s="205" t="s">
        <v>19</v>
      </c>
      <c r="N120" s="206" t="s">
        <v>40</v>
      </c>
      <c r="O120" s="85"/>
      <c r="P120" s="207">
        <f>O120*H120</f>
        <v>0</v>
      </c>
      <c r="Q120" s="207">
        <v>0.00058</v>
      </c>
      <c r="R120" s="207">
        <f>Q120*H120</f>
        <v>0.00116</v>
      </c>
      <c r="S120" s="207">
        <v>0.00042000000000000002</v>
      </c>
      <c r="T120" s="208">
        <f>S120*H120</f>
        <v>0.00084000000000000003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9" t="s">
        <v>187</v>
      </c>
      <c r="AT120" s="209" t="s">
        <v>110</v>
      </c>
      <c r="AU120" s="209" t="s">
        <v>76</v>
      </c>
      <c r="AY120" s="18" t="s">
        <v>106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8" t="s">
        <v>74</v>
      </c>
      <c r="BK120" s="210">
        <f>ROUND(I120*H120,2)</f>
        <v>0</v>
      </c>
      <c r="BL120" s="18" t="s">
        <v>187</v>
      </c>
      <c r="BM120" s="209" t="s">
        <v>188</v>
      </c>
    </row>
    <row r="121" s="2" customFormat="1">
      <c r="A121" s="39"/>
      <c r="B121" s="40"/>
      <c r="C121" s="41"/>
      <c r="D121" s="211" t="s">
        <v>117</v>
      </c>
      <c r="E121" s="41"/>
      <c r="F121" s="212" t="s">
        <v>189</v>
      </c>
      <c r="G121" s="41"/>
      <c r="H121" s="41"/>
      <c r="I121" s="213"/>
      <c r="J121" s="41"/>
      <c r="K121" s="41"/>
      <c r="L121" s="45"/>
      <c r="M121" s="214"/>
      <c r="N121" s="215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117</v>
      </c>
      <c r="AU121" s="18" t="s">
        <v>76</v>
      </c>
    </row>
    <row r="122" s="2" customFormat="1">
      <c r="A122" s="39"/>
      <c r="B122" s="40"/>
      <c r="C122" s="41"/>
      <c r="D122" s="216" t="s">
        <v>119</v>
      </c>
      <c r="E122" s="41"/>
      <c r="F122" s="217" t="s">
        <v>190</v>
      </c>
      <c r="G122" s="41"/>
      <c r="H122" s="41"/>
      <c r="I122" s="213"/>
      <c r="J122" s="41"/>
      <c r="K122" s="41"/>
      <c r="L122" s="45"/>
      <c r="M122" s="214"/>
      <c r="N122" s="215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119</v>
      </c>
      <c r="AU122" s="18" t="s">
        <v>76</v>
      </c>
    </row>
    <row r="123" s="2" customFormat="1" ht="16.5" customHeight="1">
      <c r="A123" s="39"/>
      <c r="B123" s="40"/>
      <c r="C123" s="198" t="s">
        <v>76</v>
      </c>
      <c r="D123" s="198" t="s">
        <v>110</v>
      </c>
      <c r="E123" s="199" t="s">
        <v>191</v>
      </c>
      <c r="F123" s="200" t="s">
        <v>192</v>
      </c>
      <c r="G123" s="201" t="s">
        <v>186</v>
      </c>
      <c r="H123" s="202">
        <v>2</v>
      </c>
      <c r="I123" s="203"/>
      <c r="J123" s="204">
        <f>ROUND(I123*H123,2)</f>
        <v>0</v>
      </c>
      <c r="K123" s="200" t="s">
        <v>114</v>
      </c>
      <c r="L123" s="45"/>
      <c r="M123" s="205" t="s">
        <v>19</v>
      </c>
      <c r="N123" s="206" t="s">
        <v>40</v>
      </c>
      <c r="O123" s="85"/>
      <c r="P123" s="207">
        <f>O123*H123</f>
        <v>0</v>
      </c>
      <c r="Q123" s="207">
        <v>0.016320000000000001</v>
      </c>
      <c r="R123" s="207">
        <f>Q123*H123</f>
        <v>0.032640000000000002</v>
      </c>
      <c r="S123" s="207">
        <v>0</v>
      </c>
      <c r="T123" s="208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9" t="s">
        <v>187</v>
      </c>
      <c r="AT123" s="209" t="s">
        <v>110</v>
      </c>
      <c r="AU123" s="209" t="s">
        <v>76</v>
      </c>
      <c r="AY123" s="18" t="s">
        <v>106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8" t="s">
        <v>74</v>
      </c>
      <c r="BK123" s="210">
        <f>ROUND(I123*H123,2)</f>
        <v>0</v>
      </c>
      <c r="BL123" s="18" t="s">
        <v>187</v>
      </c>
      <c r="BM123" s="209" t="s">
        <v>193</v>
      </c>
    </row>
    <row r="124" s="2" customFormat="1">
      <c r="A124" s="39"/>
      <c r="B124" s="40"/>
      <c r="C124" s="41"/>
      <c r="D124" s="211" t="s">
        <v>117</v>
      </c>
      <c r="E124" s="41"/>
      <c r="F124" s="212" t="s">
        <v>194</v>
      </c>
      <c r="G124" s="41"/>
      <c r="H124" s="41"/>
      <c r="I124" s="213"/>
      <c r="J124" s="41"/>
      <c r="K124" s="41"/>
      <c r="L124" s="45"/>
      <c r="M124" s="214"/>
      <c r="N124" s="215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117</v>
      </c>
      <c r="AU124" s="18" t="s">
        <v>76</v>
      </c>
    </row>
    <row r="125" s="2" customFormat="1">
      <c r="A125" s="39"/>
      <c r="B125" s="40"/>
      <c r="C125" s="41"/>
      <c r="D125" s="216" t="s">
        <v>119</v>
      </c>
      <c r="E125" s="41"/>
      <c r="F125" s="217" t="s">
        <v>195</v>
      </c>
      <c r="G125" s="41"/>
      <c r="H125" s="41"/>
      <c r="I125" s="213"/>
      <c r="J125" s="41"/>
      <c r="K125" s="41"/>
      <c r="L125" s="45"/>
      <c r="M125" s="214"/>
      <c r="N125" s="215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119</v>
      </c>
      <c r="AU125" s="18" t="s">
        <v>76</v>
      </c>
    </row>
    <row r="126" s="2" customFormat="1" ht="16.5" customHeight="1">
      <c r="A126" s="39"/>
      <c r="B126" s="40"/>
      <c r="C126" s="198" t="s">
        <v>196</v>
      </c>
      <c r="D126" s="198" t="s">
        <v>110</v>
      </c>
      <c r="E126" s="199" t="s">
        <v>197</v>
      </c>
      <c r="F126" s="200" t="s">
        <v>198</v>
      </c>
      <c r="G126" s="201" t="s">
        <v>186</v>
      </c>
      <c r="H126" s="202">
        <v>2</v>
      </c>
      <c r="I126" s="203"/>
      <c r="J126" s="204">
        <f>ROUND(I126*H126,2)</f>
        <v>0</v>
      </c>
      <c r="K126" s="200" t="s">
        <v>114</v>
      </c>
      <c r="L126" s="45"/>
      <c r="M126" s="205" t="s">
        <v>19</v>
      </c>
      <c r="N126" s="206" t="s">
        <v>40</v>
      </c>
      <c r="O126" s="85"/>
      <c r="P126" s="207">
        <f>O126*H126</f>
        <v>0</v>
      </c>
      <c r="Q126" s="207">
        <v>0.0017899999999999999</v>
      </c>
      <c r="R126" s="207">
        <f>Q126*H126</f>
        <v>0.0035799999999999998</v>
      </c>
      <c r="S126" s="207">
        <v>0</v>
      </c>
      <c r="T126" s="208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09" t="s">
        <v>187</v>
      </c>
      <c r="AT126" s="209" t="s">
        <v>110</v>
      </c>
      <c r="AU126" s="209" t="s">
        <v>76</v>
      </c>
      <c r="AY126" s="18" t="s">
        <v>106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8" t="s">
        <v>74</v>
      </c>
      <c r="BK126" s="210">
        <f>ROUND(I126*H126,2)</f>
        <v>0</v>
      </c>
      <c r="BL126" s="18" t="s">
        <v>187</v>
      </c>
      <c r="BM126" s="209" t="s">
        <v>199</v>
      </c>
    </row>
    <row r="127" s="2" customFormat="1">
      <c r="A127" s="39"/>
      <c r="B127" s="40"/>
      <c r="C127" s="41"/>
      <c r="D127" s="211" t="s">
        <v>117</v>
      </c>
      <c r="E127" s="41"/>
      <c r="F127" s="212" t="s">
        <v>200</v>
      </c>
      <c r="G127" s="41"/>
      <c r="H127" s="41"/>
      <c r="I127" s="213"/>
      <c r="J127" s="41"/>
      <c r="K127" s="41"/>
      <c r="L127" s="45"/>
      <c r="M127" s="214"/>
      <c r="N127" s="215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117</v>
      </c>
      <c r="AU127" s="18" t="s">
        <v>76</v>
      </c>
    </row>
    <row r="128" s="2" customFormat="1">
      <c r="A128" s="39"/>
      <c r="B128" s="40"/>
      <c r="C128" s="41"/>
      <c r="D128" s="216" t="s">
        <v>119</v>
      </c>
      <c r="E128" s="41"/>
      <c r="F128" s="217" t="s">
        <v>201</v>
      </c>
      <c r="G128" s="41"/>
      <c r="H128" s="41"/>
      <c r="I128" s="213"/>
      <c r="J128" s="41"/>
      <c r="K128" s="41"/>
      <c r="L128" s="45"/>
      <c r="M128" s="214"/>
      <c r="N128" s="215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119</v>
      </c>
      <c r="AU128" s="18" t="s">
        <v>76</v>
      </c>
    </row>
    <row r="129" s="2" customFormat="1" ht="16.5" customHeight="1">
      <c r="A129" s="39"/>
      <c r="B129" s="40"/>
      <c r="C129" s="198" t="s">
        <v>115</v>
      </c>
      <c r="D129" s="198" t="s">
        <v>110</v>
      </c>
      <c r="E129" s="199" t="s">
        <v>202</v>
      </c>
      <c r="F129" s="200" t="s">
        <v>203</v>
      </c>
      <c r="G129" s="201" t="s">
        <v>186</v>
      </c>
      <c r="H129" s="202">
        <v>2</v>
      </c>
      <c r="I129" s="203"/>
      <c r="J129" s="204">
        <f>ROUND(I129*H129,2)</f>
        <v>0</v>
      </c>
      <c r="K129" s="200" t="s">
        <v>114</v>
      </c>
      <c r="L129" s="45"/>
      <c r="M129" s="205" t="s">
        <v>19</v>
      </c>
      <c r="N129" s="206" t="s">
        <v>40</v>
      </c>
      <c r="O129" s="85"/>
      <c r="P129" s="207">
        <f>O129*H129</f>
        <v>0</v>
      </c>
      <c r="Q129" s="207">
        <v>0.001</v>
      </c>
      <c r="R129" s="207">
        <f>Q129*H129</f>
        <v>0.002</v>
      </c>
      <c r="S129" s="207">
        <v>0</v>
      </c>
      <c r="T129" s="20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09" t="s">
        <v>187</v>
      </c>
      <c r="AT129" s="209" t="s">
        <v>110</v>
      </c>
      <c r="AU129" s="209" t="s">
        <v>76</v>
      </c>
      <c r="AY129" s="18" t="s">
        <v>106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8" t="s">
        <v>74</v>
      </c>
      <c r="BK129" s="210">
        <f>ROUND(I129*H129,2)</f>
        <v>0</v>
      </c>
      <c r="BL129" s="18" t="s">
        <v>187</v>
      </c>
      <c r="BM129" s="209" t="s">
        <v>204</v>
      </c>
    </row>
    <row r="130" s="2" customFormat="1">
      <c r="A130" s="39"/>
      <c r="B130" s="40"/>
      <c r="C130" s="41"/>
      <c r="D130" s="211" t="s">
        <v>117</v>
      </c>
      <c r="E130" s="41"/>
      <c r="F130" s="212" t="s">
        <v>205</v>
      </c>
      <c r="G130" s="41"/>
      <c r="H130" s="41"/>
      <c r="I130" s="213"/>
      <c r="J130" s="41"/>
      <c r="K130" s="41"/>
      <c r="L130" s="45"/>
      <c r="M130" s="214"/>
      <c r="N130" s="215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117</v>
      </c>
      <c r="AU130" s="18" t="s">
        <v>76</v>
      </c>
    </row>
    <row r="131" s="2" customFormat="1">
      <c r="A131" s="39"/>
      <c r="B131" s="40"/>
      <c r="C131" s="41"/>
      <c r="D131" s="216" t="s">
        <v>119</v>
      </c>
      <c r="E131" s="41"/>
      <c r="F131" s="217" t="s">
        <v>206</v>
      </c>
      <c r="G131" s="41"/>
      <c r="H131" s="41"/>
      <c r="I131" s="213"/>
      <c r="J131" s="41"/>
      <c r="K131" s="41"/>
      <c r="L131" s="45"/>
      <c r="M131" s="214"/>
      <c r="N131" s="215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119</v>
      </c>
      <c r="AU131" s="18" t="s">
        <v>76</v>
      </c>
    </row>
    <row r="132" s="2" customFormat="1" ht="16.5" customHeight="1">
      <c r="A132" s="39"/>
      <c r="B132" s="40"/>
      <c r="C132" s="198" t="s">
        <v>207</v>
      </c>
      <c r="D132" s="198" t="s">
        <v>110</v>
      </c>
      <c r="E132" s="199" t="s">
        <v>208</v>
      </c>
      <c r="F132" s="200" t="s">
        <v>209</v>
      </c>
      <c r="G132" s="201" t="s">
        <v>128</v>
      </c>
      <c r="H132" s="202">
        <v>50</v>
      </c>
      <c r="I132" s="203"/>
      <c r="J132" s="204">
        <f>ROUND(I132*H132,2)</f>
        <v>0</v>
      </c>
      <c r="K132" s="200" t="s">
        <v>114</v>
      </c>
      <c r="L132" s="45"/>
      <c r="M132" s="205" t="s">
        <v>19</v>
      </c>
      <c r="N132" s="206" t="s">
        <v>40</v>
      </c>
      <c r="O132" s="85"/>
      <c r="P132" s="207">
        <f>O132*H132</f>
        <v>0</v>
      </c>
      <c r="Q132" s="207">
        <v>0.00142</v>
      </c>
      <c r="R132" s="207">
        <f>Q132*H132</f>
        <v>0.071000000000000008</v>
      </c>
      <c r="S132" s="207">
        <v>0</v>
      </c>
      <c r="T132" s="20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9" t="s">
        <v>187</v>
      </c>
      <c r="AT132" s="209" t="s">
        <v>110</v>
      </c>
      <c r="AU132" s="209" t="s">
        <v>76</v>
      </c>
      <c r="AY132" s="18" t="s">
        <v>106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8" t="s">
        <v>74</v>
      </c>
      <c r="BK132" s="210">
        <f>ROUND(I132*H132,2)</f>
        <v>0</v>
      </c>
      <c r="BL132" s="18" t="s">
        <v>187</v>
      </c>
      <c r="BM132" s="209" t="s">
        <v>210</v>
      </c>
    </row>
    <row r="133" s="2" customFormat="1">
      <c r="A133" s="39"/>
      <c r="B133" s="40"/>
      <c r="C133" s="41"/>
      <c r="D133" s="211" t="s">
        <v>117</v>
      </c>
      <c r="E133" s="41"/>
      <c r="F133" s="212" t="s">
        <v>211</v>
      </c>
      <c r="G133" s="41"/>
      <c r="H133" s="41"/>
      <c r="I133" s="213"/>
      <c r="J133" s="41"/>
      <c r="K133" s="41"/>
      <c r="L133" s="45"/>
      <c r="M133" s="214"/>
      <c r="N133" s="215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117</v>
      </c>
      <c r="AU133" s="18" t="s">
        <v>76</v>
      </c>
    </row>
    <row r="134" s="2" customFormat="1">
      <c r="A134" s="39"/>
      <c r="B134" s="40"/>
      <c r="C134" s="41"/>
      <c r="D134" s="216" t="s">
        <v>119</v>
      </c>
      <c r="E134" s="41"/>
      <c r="F134" s="217" t="s">
        <v>212</v>
      </c>
      <c r="G134" s="41"/>
      <c r="H134" s="41"/>
      <c r="I134" s="213"/>
      <c r="J134" s="41"/>
      <c r="K134" s="41"/>
      <c r="L134" s="45"/>
      <c r="M134" s="214"/>
      <c r="N134" s="215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119</v>
      </c>
      <c r="AU134" s="18" t="s">
        <v>76</v>
      </c>
    </row>
    <row r="135" s="13" customFormat="1">
      <c r="A135" s="13"/>
      <c r="B135" s="218"/>
      <c r="C135" s="219"/>
      <c r="D135" s="211" t="s">
        <v>121</v>
      </c>
      <c r="E135" s="220" t="s">
        <v>19</v>
      </c>
      <c r="F135" s="221" t="s">
        <v>213</v>
      </c>
      <c r="G135" s="219"/>
      <c r="H135" s="222">
        <v>50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121</v>
      </c>
      <c r="AU135" s="228" t="s">
        <v>76</v>
      </c>
      <c r="AV135" s="13" t="s">
        <v>76</v>
      </c>
      <c r="AW135" s="13" t="s">
        <v>31</v>
      </c>
      <c r="AX135" s="13" t="s">
        <v>74</v>
      </c>
      <c r="AY135" s="228" t="s">
        <v>106</v>
      </c>
    </row>
    <row r="136" s="2" customFormat="1" ht="16.5" customHeight="1">
      <c r="A136" s="39"/>
      <c r="B136" s="40"/>
      <c r="C136" s="198" t="s">
        <v>214</v>
      </c>
      <c r="D136" s="198" t="s">
        <v>110</v>
      </c>
      <c r="E136" s="199" t="s">
        <v>215</v>
      </c>
      <c r="F136" s="200" t="s">
        <v>216</v>
      </c>
      <c r="G136" s="201" t="s">
        <v>128</v>
      </c>
      <c r="H136" s="202">
        <v>2</v>
      </c>
      <c r="I136" s="203"/>
      <c r="J136" s="204">
        <f>ROUND(I136*H136,2)</f>
        <v>0</v>
      </c>
      <c r="K136" s="200" t="s">
        <v>114</v>
      </c>
      <c r="L136" s="45"/>
      <c r="M136" s="205" t="s">
        <v>19</v>
      </c>
      <c r="N136" s="206" t="s">
        <v>40</v>
      </c>
      <c r="O136" s="85"/>
      <c r="P136" s="207">
        <f>O136*H136</f>
        <v>0</v>
      </c>
      <c r="Q136" s="207">
        <v>0.0074400000000000004</v>
      </c>
      <c r="R136" s="207">
        <f>Q136*H136</f>
        <v>0.014880000000000001</v>
      </c>
      <c r="S136" s="207">
        <v>0</v>
      </c>
      <c r="T136" s="20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09" t="s">
        <v>187</v>
      </c>
      <c r="AT136" s="209" t="s">
        <v>110</v>
      </c>
      <c r="AU136" s="209" t="s">
        <v>76</v>
      </c>
      <c r="AY136" s="18" t="s">
        <v>106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8" t="s">
        <v>74</v>
      </c>
      <c r="BK136" s="210">
        <f>ROUND(I136*H136,2)</f>
        <v>0</v>
      </c>
      <c r="BL136" s="18" t="s">
        <v>187</v>
      </c>
      <c r="BM136" s="209" t="s">
        <v>217</v>
      </c>
    </row>
    <row r="137" s="2" customFormat="1">
      <c r="A137" s="39"/>
      <c r="B137" s="40"/>
      <c r="C137" s="41"/>
      <c r="D137" s="211" t="s">
        <v>117</v>
      </c>
      <c r="E137" s="41"/>
      <c r="F137" s="212" t="s">
        <v>218</v>
      </c>
      <c r="G137" s="41"/>
      <c r="H137" s="41"/>
      <c r="I137" s="213"/>
      <c r="J137" s="41"/>
      <c r="K137" s="41"/>
      <c r="L137" s="45"/>
      <c r="M137" s="214"/>
      <c r="N137" s="215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117</v>
      </c>
      <c r="AU137" s="18" t="s">
        <v>76</v>
      </c>
    </row>
    <row r="138" s="2" customFormat="1">
      <c r="A138" s="39"/>
      <c r="B138" s="40"/>
      <c r="C138" s="41"/>
      <c r="D138" s="216" t="s">
        <v>119</v>
      </c>
      <c r="E138" s="41"/>
      <c r="F138" s="217" t="s">
        <v>219</v>
      </c>
      <c r="G138" s="41"/>
      <c r="H138" s="41"/>
      <c r="I138" s="213"/>
      <c r="J138" s="41"/>
      <c r="K138" s="41"/>
      <c r="L138" s="45"/>
      <c r="M138" s="214"/>
      <c r="N138" s="215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119</v>
      </c>
      <c r="AU138" s="18" t="s">
        <v>76</v>
      </c>
    </row>
    <row r="139" s="2" customFormat="1" ht="16.5" customHeight="1">
      <c r="A139" s="39"/>
      <c r="B139" s="40"/>
      <c r="C139" s="198" t="s">
        <v>123</v>
      </c>
      <c r="D139" s="198" t="s">
        <v>110</v>
      </c>
      <c r="E139" s="199" t="s">
        <v>220</v>
      </c>
      <c r="F139" s="200" t="s">
        <v>221</v>
      </c>
      <c r="G139" s="201" t="s">
        <v>128</v>
      </c>
      <c r="H139" s="202">
        <v>18</v>
      </c>
      <c r="I139" s="203"/>
      <c r="J139" s="204">
        <f>ROUND(I139*H139,2)</f>
        <v>0</v>
      </c>
      <c r="K139" s="200" t="s">
        <v>114</v>
      </c>
      <c r="L139" s="45"/>
      <c r="M139" s="205" t="s">
        <v>19</v>
      </c>
      <c r="N139" s="206" t="s">
        <v>40</v>
      </c>
      <c r="O139" s="85"/>
      <c r="P139" s="207">
        <f>O139*H139</f>
        <v>0</v>
      </c>
      <c r="Q139" s="207">
        <v>0.00059000000000000003</v>
      </c>
      <c r="R139" s="207">
        <f>Q139*H139</f>
        <v>0.010620000000000001</v>
      </c>
      <c r="S139" s="207">
        <v>0</v>
      </c>
      <c r="T139" s="20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9" t="s">
        <v>187</v>
      </c>
      <c r="AT139" s="209" t="s">
        <v>110</v>
      </c>
      <c r="AU139" s="209" t="s">
        <v>76</v>
      </c>
      <c r="AY139" s="18" t="s">
        <v>106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8" t="s">
        <v>74</v>
      </c>
      <c r="BK139" s="210">
        <f>ROUND(I139*H139,2)</f>
        <v>0</v>
      </c>
      <c r="BL139" s="18" t="s">
        <v>187</v>
      </c>
      <c r="BM139" s="209" t="s">
        <v>222</v>
      </c>
    </row>
    <row r="140" s="2" customFormat="1">
      <c r="A140" s="39"/>
      <c r="B140" s="40"/>
      <c r="C140" s="41"/>
      <c r="D140" s="211" t="s">
        <v>117</v>
      </c>
      <c r="E140" s="41"/>
      <c r="F140" s="212" t="s">
        <v>223</v>
      </c>
      <c r="G140" s="41"/>
      <c r="H140" s="41"/>
      <c r="I140" s="213"/>
      <c r="J140" s="41"/>
      <c r="K140" s="41"/>
      <c r="L140" s="45"/>
      <c r="M140" s="214"/>
      <c r="N140" s="215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117</v>
      </c>
      <c r="AU140" s="18" t="s">
        <v>76</v>
      </c>
    </row>
    <row r="141" s="2" customFormat="1">
      <c r="A141" s="39"/>
      <c r="B141" s="40"/>
      <c r="C141" s="41"/>
      <c r="D141" s="216" t="s">
        <v>119</v>
      </c>
      <c r="E141" s="41"/>
      <c r="F141" s="217" t="s">
        <v>224</v>
      </c>
      <c r="G141" s="41"/>
      <c r="H141" s="41"/>
      <c r="I141" s="213"/>
      <c r="J141" s="41"/>
      <c r="K141" s="41"/>
      <c r="L141" s="45"/>
      <c r="M141" s="214"/>
      <c r="N141" s="215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119</v>
      </c>
      <c r="AU141" s="18" t="s">
        <v>76</v>
      </c>
    </row>
    <row r="142" s="13" customFormat="1">
      <c r="A142" s="13"/>
      <c r="B142" s="218"/>
      <c r="C142" s="219"/>
      <c r="D142" s="211" t="s">
        <v>121</v>
      </c>
      <c r="E142" s="220" t="s">
        <v>19</v>
      </c>
      <c r="F142" s="221" t="s">
        <v>225</v>
      </c>
      <c r="G142" s="219"/>
      <c r="H142" s="222">
        <v>18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8" t="s">
        <v>121</v>
      </c>
      <c r="AU142" s="228" t="s">
        <v>76</v>
      </c>
      <c r="AV142" s="13" t="s">
        <v>76</v>
      </c>
      <c r="AW142" s="13" t="s">
        <v>31</v>
      </c>
      <c r="AX142" s="13" t="s">
        <v>74</v>
      </c>
      <c r="AY142" s="228" t="s">
        <v>106</v>
      </c>
    </row>
    <row r="143" s="2" customFormat="1" ht="16.5" customHeight="1">
      <c r="A143" s="39"/>
      <c r="B143" s="40"/>
      <c r="C143" s="198" t="s">
        <v>226</v>
      </c>
      <c r="D143" s="198" t="s">
        <v>110</v>
      </c>
      <c r="E143" s="199" t="s">
        <v>227</v>
      </c>
      <c r="F143" s="200" t="s">
        <v>228</v>
      </c>
      <c r="G143" s="201" t="s">
        <v>128</v>
      </c>
      <c r="H143" s="202">
        <v>16</v>
      </c>
      <c r="I143" s="203"/>
      <c r="J143" s="204">
        <f>ROUND(I143*H143,2)</f>
        <v>0</v>
      </c>
      <c r="K143" s="200" t="s">
        <v>114</v>
      </c>
      <c r="L143" s="45"/>
      <c r="M143" s="205" t="s">
        <v>19</v>
      </c>
      <c r="N143" s="206" t="s">
        <v>40</v>
      </c>
      <c r="O143" s="85"/>
      <c r="P143" s="207">
        <f>O143*H143</f>
        <v>0</v>
      </c>
      <c r="Q143" s="207">
        <v>0.0020100000000000001</v>
      </c>
      <c r="R143" s="207">
        <f>Q143*H143</f>
        <v>0.032160000000000001</v>
      </c>
      <c r="S143" s="207">
        <v>0</v>
      </c>
      <c r="T143" s="20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09" t="s">
        <v>187</v>
      </c>
      <c r="AT143" s="209" t="s">
        <v>110</v>
      </c>
      <c r="AU143" s="209" t="s">
        <v>76</v>
      </c>
      <c r="AY143" s="18" t="s">
        <v>106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8" t="s">
        <v>74</v>
      </c>
      <c r="BK143" s="210">
        <f>ROUND(I143*H143,2)</f>
        <v>0</v>
      </c>
      <c r="BL143" s="18" t="s">
        <v>187</v>
      </c>
      <c r="BM143" s="209" t="s">
        <v>229</v>
      </c>
    </row>
    <row r="144" s="2" customFormat="1">
      <c r="A144" s="39"/>
      <c r="B144" s="40"/>
      <c r="C144" s="41"/>
      <c r="D144" s="211" t="s">
        <v>117</v>
      </c>
      <c r="E144" s="41"/>
      <c r="F144" s="212" t="s">
        <v>230</v>
      </c>
      <c r="G144" s="41"/>
      <c r="H144" s="41"/>
      <c r="I144" s="213"/>
      <c r="J144" s="41"/>
      <c r="K144" s="41"/>
      <c r="L144" s="45"/>
      <c r="M144" s="214"/>
      <c r="N144" s="215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117</v>
      </c>
      <c r="AU144" s="18" t="s">
        <v>76</v>
      </c>
    </row>
    <row r="145" s="2" customFormat="1">
      <c r="A145" s="39"/>
      <c r="B145" s="40"/>
      <c r="C145" s="41"/>
      <c r="D145" s="216" t="s">
        <v>119</v>
      </c>
      <c r="E145" s="41"/>
      <c r="F145" s="217" t="s">
        <v>231</v>
      </c>
      <c r="G145" s="41"/>
      <c r="H145" s="41"/>
      <c r="I145" s="213"/>
      <c r="J145" s="41"/>
      <c r="K145" s="41"/>
      <c r="L145" s="45"/>
      <c r="M145" s="214"/>
      <c r="N145" s="215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119</v>
      </c>
      <c r="AU145" s="18" t="s">
        <v>76</v>
      </c>
    </row>
    <row r="146" s="13" customFormat="1">
      <c r="A146" s="13"/>
      <c r="B146" s="218"/>
      <c r="C146" s="219"/>
      <c r="D146" s="211" t="s">
        <v>121</v>
      </c>
      <c r="E146" s="220" t="s">
        <v>19</v>
      </c>
      <c r="F146" s="221" t="s">
        <v>232</v>
      </c>
      <c r="G146" s="219"/>
      <c r="H146" s="222">
        <v>16</v>
      </c>
      <c r="I146" s="223"/>
      <c r="J146" s="219"/>
      <c r="K146" s="219"/>
      <c r="L146" s="224"/>
      <c r="M146" s="225"/>
      <c r="N146" s="226"/>
      <c r="O146" s="226"/>
      <c r="P146" s="226"/>
      <c r="Q146" s="226"/>
      <c r="R146" s="226"/>
      <c r="S146" s="226"/>
      <c r="T146" s="22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8" t="s">
        <v>121</v>
      </c>
      <c r="AU146" s="228" t="s">
        <v>76</v>
      </c>
      <c r="AV146" s="13" t="s">
        <v>76</v>
      </c>
      <c r="AW146" s="13" t="s">
        <v>31</v>
      </c>
      <c r="AX146" s="13" t="s">
        <v>74</v>
      </c>
      <c r="AY146" s="228" t="s">
        <v>106</v>
      </c>
    </row>
    <row r="147" s="2" customFormat="1" ht="16.5" customHeight="1">
      <c r="A147" s="39"/>
      <c r="B147" s="40"/>
      <c r="C147" s="198" t="s">
        <v>233</v>
      </c>
      <c r="D147" s="198" t="s">
        <v>110</v>
      </c>
      <c r="E147" s="199" t="s">
        <v>234</v>
      </c>
      <c r="F147" s="200" t="s">
        <v>235</v>
      </c>
      <c r="G147" s="201" t="s">
        <v>128</v>
      </c>
      <c r="H147" s="202">
        <v>12</v>
      </c>
      <c r="I147" s="203"/>
      <c r="J147" s="204">
        <f>ROUND(I147*H147,2)</f>
        <v>0</v>
      </c>
      <c r="K147" s="200" t="s">
        <v>114</v>
      </c>
      <c r="L147" s="45"/>
      <c r="M147" s="205" t="s">
        <v>19</v>
      </c>
      <c r="N147" s="206" t="s">
        <v>40</v>
      </c>
      <c r="O147" s="85"/>
      <c r="P147" s="207">
        <f>O147*H147</f>
        <v>0</v>
      </c>
      <c r="Q147" s="207">
        <v>0.00040999999999999999</v>
      </c>
      <c r="R147" s="207">
        <f>Q147*H147</f>
        <v>0.0049199999999999999</v>
      </c>
      <c r="S147" s="207">
        <v>0</v>
      </c>
      <c r="T147" s="2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9" t="s">
        <v>187</v>
      </c>
      <c r="AT147" s="209" t="s">
        <v>110</v>
      </c>
      <c r="AU147" s="209" t="s">
        <v>76</v>
      </c>
      <c r="AY147" s="18" t="s">
        <v>106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8" t="s">
        <v>74</v>
      </c>
      <c r="BK147" s="210">
        <f>ROUND(I147*H147,2)</f>
        <v>0</v>
      </c>
      <c r="BL147" s="18" t="s">
        <v>187</v>
      </c>
      <c r="BM147" s="209" t="s">
        <v>236</v>
      </c>
    </row>
    <row r="148" s="2" customFormat="1">
      <c r="A148" s="39"/>
      <c r="B148" s="40"/>
      <c r="C148" s="41"/>
      <c r="D148" s="211" t="s">
        <v>117</v>
      </c>
      <c r="E148" s="41"/>
      <c r="F148" s="212" t="s">
        <v>237</v>
      </c>
      <c r="G148" s="41"/>
      <c r="H148" s="41"/>
      <c r="I148" s="213"/>
      <c r="J148" s="41"/>
      <c r="K148" s="41"/>
      <c r="L148" s="45"/>
      <c r="M148" s="214"/>
      <c r="N148" s="215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117</v>
      </c>
      <c r="AU148" s="18" t="s">
        <v>76</v>
      </c>
    </row>
    <row r="149" s="2" customFormat="1">
      <c r="A149" s="39"/>
      <c r="B149" s="40"/>
      <c r="C149" s="41"/>
      <c r="D149" s="216" t="s">
        <v>119</v>
      </c>
      <c r="E149" s="41"/>
      <c r="F149" s="217" t="s">
        <v>238</v>
      </c>
      <c r="G149" s="41"/>
      <c r="H149" s="41"/>
      <c r="I149" s="213"/>
      <c r="J149" s="41"/>
      <c r="K149" s="41"/>
      <c r="L149" s="45"/>
      <c r="M149" s="214"/>
      <c r="N149" s="215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119</v>
      </c>
      <c r="AU149" s="18" t="s">
        <v>76</v>
      </c>
    </row>
    <row r="150" s="13" customFormat="1">
      <c r="A150" s="13"/>
      <c r="B150" s="218"/>
      <c r="C150" s="219"/>
      <c r="D150" s="211" t="s">
        <v>121</v>
      </c>
      <c r="E150" s="220" t="s">
        <v>19</v>
      </c>
      <c r="F150" s="221" t="s">
        <v>239</v>
      </c>
      <c r="G150" s="219"/>
      <c r="H150" s="222">
        <v>12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8" t="s">
        <v>121</v>
      </c>
      <c r="AU150" s="228" t="s">
        <v>76</v>
      </c>
      <c r="AV150" s="13" t="s">
        <v>76</v>
      </c>
      <c r="AW150" s="13" t="s">
        <v>31</v>
      </c>
      <c r="AX150" s="13" t="s">
        <v>74</v>
      </c>
      <c r="AY150" s="228" t="s">
        <v>106</v>
      </c>
    </row>
    <row r="151" s="2" customFormat="1" ht="16.5" customHeight="1">
      <c r="A151" s="39"/>
      <c r="B151" s="40"/>
      <c r="C151" s="198" t="s">
        <v>8</v>
      </c>
      <c r="D151" s="198" t="s">
        <v>110</v>
      </c>
      <c r="E151" s="199" t="s">
        <v>240</v>
      </c>
      <c r="F151" s="200" t="s">
        <v>241</v>
      </c>
      <c r="G151" s="201" t="s">
        <v>128</v>
      </c>
      <c r="H151" s="202">
        <v>8</v>
      </c>
      <c r="I151" s="203"/>
      <c r="J151" s="204">
        <f>ROUND(I151*H151,2)</f>
        <v>0</v>
      </c>
      <c r="K151" s="200" t="s">
        <v>114</v>
      </c>
      <c r="L151" s="45"/>
      <c r="M151" s="205" t="s">
        <v>19</v>
      </c>
      <c r="N151" s="206" t="s">
        <v>40</v>
      </c>
      <c r="O151" s="85"/>
      <c r="P151" s="207">
        <f>O151*H151</f>
        <v>0</v>
      </c>
      <c r="Q151" s="207">
        <v>0.00048000000000000001</v>
      </c>
      <c r="R151" s="207">
        <f>Q151*H151</f>
        <v>0.0038400000000000001</v>
      </c>
      <c r="S151" s="207">
        <v>0</v>
      </c>
      <c r="T151" s="20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09" t="s">
        <v>187</v>
      </c>
      <c r="AT151" s="209" t="s">
        <v>110</v>
      </c>
      <c r="AU151" s="209" t="s">
        <v>76</v>
      </c>
      <c r="AY151" s="18" t="s">
        <v>106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8" t="s">
        <v>74</v>
      </c>
      <c r="BK151" s="210">
        <f>ROUND(I151*H151,2)</f>
        <v>0</v>
      </c>
      <c r="BL151" s="18" t="s">
        <v>187</v>
      </c>
      <c r="BM151" s="209" t="s">
        <v>242</v>
      </c>
    </row>
    <row r="152" s="2" customFormat="1">
      <c r="A152" s="39"/>
      <c r="B152" s="40"/>
      <c r="C152" s="41"/>
      <c r="D152" s="211" t="s">
        <v>117</v>
      </c>
      <c r="E152" s="41"/>
      <c r="F152" s="212" t="s">
        <v>243</v>
      </c>
      <c r="G152" s="41"/>
      <c r="H152" s="41"/>
      <c r="I152" s="213"/>
      <c r="J152" s="41"/>
      <c r="K152" s="41"/>
      <c r="L152" s="45"/>
      <c r="M152" s="214"/>
      <c r="N152" s="215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117</v>
      </c>
      <c r="AU152" s="18" t="s">
        <v>76</v>
      </c>
    </row>
    <row r="153" s="2" customFormat="1">
      <c r="A153" s="39"/>
      <c r="B153" s="40"/>
      <c r="C153" s="41"/>
      <c r="D153" s="216" t="s">
        <v>119</v>
      </c>
      <c r="E153" s="41"/>
      <c r="F153" s="217" t="s">
        <v>244</v>
      </c>
      <c r="G153" s="41"/>
      <c r="H153" s="41"/>
      <c r="I153" s="213"/>
      <c r="J153" s="41"/>
      <c r="K153" s="41"/>
      <c r="L153" s="45"/>
      <c r="M153" s="214"/>
      <c r="N153" s="215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119</v>
      </c>
      <c r="AU153" s="18" t="s">
        <v>76</v>
      </c>
    </row>
    <row r="154" s="13" customFormat="1">
      <c r="A154" s="13"/>
      <c r="B154" s="218"/>
      <c r="C154" s="219"/>
      <c r="D154" s="211" t="s">
        <v>121</v>
      </c>
      <c r="E154" s="220" t="s">
        <v>19</v>
      </c>
      <c r="F154" s="221" t="s">
        <v>245</v>
      </c>
      <c r="G154" s="219"/>
      <c r="H154" s="222">
        <v>8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8" t="s">
        <v>121</v>
      </c>
      <c r="AU154" s="228" t="s">
        <v>76</v>
      </c>
      <c r="AV154" s="13" t="s">
        <v>76</v>
      </c>
      <c r="AW154" s="13" t="s">
        <v>31</v>
      </c>
      <c r="AX154" s="13" t="s">
        <v>74</v>
      </c>
      <c r="AY154" s="228" t="s">
        <v>106</v>
      </c>
    </row>
    <row r="155" s="2" customFormat="1" ht="16.5" customHeight="1">
      <c r="A155" s="39"/>
      <c r="B155" s="40"/>
      <c r="C155" s="198" t="s">
        <v>246</v>
      </c>
      <c r="D155" s="198" t="s">
        <v>110</v>
      </c>
      <c r="E155" s="199" t="s">
        <v>247</v>
      </c>
      <c r="F155" s="200" t="s">
        <v>248</v>
      </c>
      <c r="G155" s="201" t="s">
        <v>128</v>
      </c>
      <c r="H155" s="202">
        <v>6</v>
      </c>
      <c r="I155" s="203"/>
      <c r="J155" s="204">
        <f>ROUND(I155*H155,2)</f>
        <v>0</v>
      </c>
      <c r="K155" s="200" t="s">
        <v>114</v>
      </c>
      <c r="L155" s="45"/>
      <c r="M155" s="205" t="s">
        <v>19</v>
      </c>
      <c r="N155" s="206" t="s">
        <v>40</v>
      </c>
      <c r="O155" s="85"/>
      <c r="P155" s="207">
        <f>O155*H155</f>
        <v>0</v>
      </c>
      <c r="Q155" s="207">
        <v>0.00071000000000000002</v>
      </c>
      <c r="R155" s="207">
        <f>Q155*H155</f>
        <v>0.0042599999999999999</v>
      </c>
      <c r="S155" s="207">
        <v>0</v>
      </c>
      <c r="T155" s="20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9" t="s">
        <v>187</v>
      </c>
      <c r="AT155" s="209" t="s">
        <v>110</v>
      </c>
      <c r="AU155" s="209" t="s">
        <v>76</v>
      </c>
      <c r="AY155" s="18" t="s">
        <v>106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8" t="s">
        <v>74</v>
      </c>
      <c r="BK155" s="210">
        <f>ROUND(I155*H155,2)</f>
        <v>0</v>
      </c>
      <c r="BL155" s="18" t="s">
        <v>187</v>
      </c>
      <c r="BM155" s="209" t="s">
        <v>249</v>
      </c>
    </row>
    <row r="156" s="2" customFormat="1">
      <c r="A156" s="39"/>
      <c r="B156" s="40"/>
      <c r="C156" s="41"/>
      <c r="D156" s="211" t="s">
        <v>117</v>
      </c>
      <c r="E156" s="41"/>
      <c r="F156" s="212" t="s">
        <v>250</v>
      </c>
      <c r="G156" s="41"/>
      <c r="H156" s="41"/>
      <c r="I156" s="213"/>
      <c r="J156" s="41"/>
      <c r="K156" s="41"/>
      <c r="L156" s="45"/>
      <c r="M156" s="214"/>
      <c r="N156" s="215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117</v>
      </c>
      <c r="AU156" s="18" t="s">
        <v>76</v>
      </c>
    </row>
    <row r="157" s="2" customFormat="1">
      <c r="A157" s="39"/>
      <c r="B157" s="40"/>
      <c r="C157" s="41"/>
      <c r="D157" s="216" t="s">
        <v>119</v>
      </c>
      <c r="E157" s="41"/>
      <c r="F157" s="217" t="s">
        <v>251</v>
      </c>
      <c r="G157" s="41"/>
      <c r="H157" s="41"/>
      <c r="I157" s="213"/>
      <c r="J157" s="41"/>
      <c r="K157" s="41"/>
      <c r="L157" s="45"/>
      <c r="M157" s="214"/>
      <c r="N157" s="215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119</v>
      </c>
      <c r="AU157" s="18" t="s">
        <v>76</v>
      </c>
    </row>
    <row r="158" s="13" customFormat="1">
      <c r="A158" s="13"/>
      <c r="B158" s="218"/>
      <c r="C158" s="219"/>
      <c r="D158" s="211" t="s">
        <v>121</v>
      </c>
      <c r="E158" s="220" t="s">
        <v>19</v>
      </c>
      <c r="F158" s="221" t="s">
        <v>252</v>
      </c>
      <c r="G158" s="219"/>
      <c r="H158" s="222">
        <v>6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8" t="s">
        <v>121</v>
      </c>
      <c r="AU158" s="228" t="s">
        <v>76</v>
      </c>
      <c r="AV158" s="13" t="s">
        <v>76</v>
      </c>
      <c r="AW158" s="13" t="s">
        <v>31</v>
      </c>
      <c r="AX158" s="13" t="s">
        <v>74</v>
      </c>
      <c r="AY158" s="228" t="s">
        <v>106</v>
      </c>
    </row>
    <row r="159" s="2" customFormat="1" ht="16.5" customHeight="1">
      <c r="A159" s="39"/>
      <c r="B159" s="40"/>
      <c r="C159" s="198" t="s">
        <v>253</v>
      </c>
      <c r="D159" s="198" t="s">
        <v>110</v>
      </c>
      <c r="E159" s="199" t="s">
        <v>254</v>
      </c>
      <c r="F159" s="200" t="s">
        <v>255</v>
      </c>
      <c r="G159" s="201" t="s">
        <v>128</v>
      </c>
      <c r="H159" s="202">
        <v>3</v>
      </c>
      <c r="I159" s="203"/>
      <c r="J159" s="204">
        <f>ROUND(I159*H159,2)</f>
        <v>0</v>
      </c>
      <c r="K159" s="200" t="s">
        <v>114</v>
      </c>
      <c r="L159" s="45"/>
      <c r="M159" s="205" t="s">
        <v>19</v>
      </c>
      <c r="N159" s="206" t="s">
        <v>40</v>
      </c>
      <c r="O159" s="85"/>
      <c r="P159" s="207">
        <f>O159*H159</f>
        <v>0</v>
      </c>
      <c r="Q159" s="207">
        <v>0.0022399999999999998</v>
      </c>
      <c r="R159" s="207">
        <f>Q159*H159</f>
        <v>0.0067199999999999994</v>
      </c>
      <c r="S159" s="207">
        <v>0</v>
      </c>
      <c r="T159" s="20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09" t="s">
        <v>187</v>
      </c>
      <c r="AT159" s="209" t="s">
        <v>110</v>
      </c>
      <c r="AU159" s="209" t="s">
        <v>76</v>
      </c>
      <c r="AY159" s="18" t="s">
        <v>106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8" t="s">
        <v>74</v>
      </c>
      <c r="BK159" s="210">
        <f>ROUND(I159*H159,2)</f>
        <v>0</v>
      </c>
      <c r="BL159" s="18" t="s">
        <v>187</v>
      </c>
      <c r="BM159" s="209" t="s">
        <v>256</v>
      </c>
    </row>
    <row r="160" s="2" customFormat="1">
      <c r="A160" s="39"/>
      <c r="B160" s="40"/>
      <c r="C160" s="41"/>
      <c r="D160" s="211" t="s">
        <v>117</v>
      </c>
      <c r="E160" s="41"/>
      <c r="F160" s="212" t="s">
        <v>257</v>
      </c>
      <c r="G160" s="41"/>
      <c r="H160" s="41"/>
      <c r="I160" s="213"/>
      <c r="J160" s="41"/>
      <c r="K160" s="41"/>
      <c r="L160" s="45"/>
      <c r="M160" s="214"/>
      <c r="N160" s="215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117</v>
      </c>
      <c r="AU160" s="18" t="s">
        <v>76</v>
      </c>
    </row>
    <row r="161" s="2" customFormat="1">
      <c r="A161" s="39"/>
      <c r="B161" s="40"/>
      <c r="C161" s="41"/>
      <c r="D161" s="216" t="s">
        <v>119</v>
      </c>
      <c r="E161" s="41"/>
      <c r="F161" s="217" t="s">
        <v>258</v>
      </c>
      <c r="G161" s="41"/>
      <c r="H161" s="41"/>
      <c r="I161" s="213"/>
      <c r="J161" s="41"/>
      <c r="K161" s="41"/>
      <c r="L161" s="45"/>
      <c r="M161" s="214"/>
      <c r="N161" s="215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119</v>
      </c>
      <c r="AU161" s="18" t="s">
        <v>76</v>
      </c>
    </row>
    <row r="162" s="13" customFormat="1">
      <c r="A162" s="13"/>
      <c r="B162" s="218"/>
      <c r="C162" s="219"/>
      <c r="D162" s="211" t="s">
        <v>121</v>
      </c>
      <c r="E162" s="220" t="s">
        <v>19</v>
      </c>
      <c r="F162" s="221" t="s">
        <v>259</v>
      </c>
      <c r="G162" s="219"/>
      <c r="H162" s="222">
        <v>3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121</v>
      </c>
      <c r="AU162" s="228" t="s">
        <v>76</v>
      </c>
      <c r="AV162" s="13" t="s">
        <v>76</v>
      </c>
      <c r="AW162" s="13" t="s">
        <v>31</v>
      </c>
      <c r="AX162" s="13" t="s">
        <v>74</v>
      </c>
      <c r="AY162" s="228" t="s">
        <v>106</v>
      </c>
    </row>
    <row r="163" s="2" customFormat="1" ht="16.5" customHeight="1">
      <c r="A163" s="39"/>
      <c r="B163" s="40"/>
      <c r="C163" s="198" t="s">
        <v>260</v>
      </c>
      <c r="D163" s="198" t="s">
        <v>110</v>
      </c>
      <c r="E163" s="199" t="s">
        <v>261</v>
      </c>
      <c r="F163" s="200" t="s">
        <v>262</v>
      </c>
      <c r="G163" s="201" t="s">
        <v>186</v>
      </c>
      <c r="H163" s="202">
        <v>1</v>
      </c>
      <c r="I163" s="203"/>
      <c r="J163" s="204">
        <f>ROUND(I163*H163,2)</f>
        <v>0</v>
      </c>
      <c r="K163" s="200" t="s">
        <v>114</v>
      </c>
      <c r="L163" s="45"/>
      <c r="M163" s="205" t="s">
        <v>19</v>
      </c>
      <c r="N163" s="206" t="s">
        <v>40</v>
      </c>
      <c r="O163" s="85"/>
      <c r="P163" s="207">
        <f>O163*H163</f>
        <v>0</v>
      </c>
      <c r="Q163" s="207">
        <v>0</v>
      </c>
      <c r="R163" s="207">
        <f>Q163*H163</f>
        <v>0</v>
      </c>
      <c r="S163" s="207">
        <v>0</v>
      </c>
      <c r="T163" s="20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9" t="s">
        <v>187</v>
      </c>
      <c r="AT163" s="209" t="s">
        <v>110</v>
      </c>
      <c r="AU163" s="209" t="s">
        <v>76</v>
      </c>
      <c r="AY163" s="18" t="s">
        <v>106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8" t="s">
        <v>74</v>
      </c>
      <c r="BK163" s="210">
        <f>ROUND(I163*H163,2)</f>
        <v>0</v>
      </c>
      <c r="BL163" s="18" t="s">
        <v>187</v>
      </c>
      <c r="BM163" s="209" t="s">
        <v>263</v>
      </c>
    </row>
    <row r="164" s="2" customFormat="1">
      <c r="A164" s="39"/>
      <c r="B164" s="40"/>
      <c r="C164" s="41"/>
      <c r="D164" s="211" t="s">
        <v>117</v>
      </c>
      <c r="E164" s="41"/>
      <c r="F164" s="212" t="s">
        <v>264</v>
      </c>
      <c r="G164" s="41"/>
      <c r="H164" s="41"/>
      <c r="I164" s="213"/>
      <c r="J164" s="41"/>
      <c r="K164" s="41"/>
      <c r="L164" s="45"/>
      <c r="M164" s="214"/>
      <c r="N164" s="215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117</v>
      </c>
      <c r="AU164" s="18" t="s">
        <v>76</v>
      </c>
    </row>
    <row r="165" s="2" customFormat="1">
      <c r="A165" s="39"/>
      <c r="B165" s="40"/>
      <c r="C165" s="41"/>
      <c r="D165" s="216" t="s">
        <v>119</v>
      </c>
      <c r="E165" s="41"/>
      <c r="F165" s="217" t="s">
        <v>265</v>
      </c>
      <c r="G165" s="41"/>
      <c r="H165" s="41"/>
      <c r="I165" s="213"/>
      <c r="J165" s="41"/>
      <c r="K165" s="41"/>
      <c r="L165" s="45"/>
      <c r="M165" s="214"/>
      <c r="N165" s="215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119</v>
      </c>
      <c r="AU165" s="18" t="s">
        <v>76</v>
      </c>
    </row>
    <row r="166" s="2" customFormat="1" ht="16.5" customHeight="1">
      <c r="A166" s="39"/>
      <c r="B166" s="40"/>
      <c r="C166" s="198" t="s">
        <v>187</v>
      </c>
      <c r="D166" s="198" t="s">
        <v>110</v>
      </c>
      <c r="E166" s="199" t="s">
        <v>266</v>
      </c>
      <c r="F166" s="200" t="s">
        <v>267</v>
      </c>
      <c r="G166" s="201" t="s">
        <v>186</v>
      </c>
      <c r="H166" s="202">
        <v>5</v>
      </c>
      <c r="I166" s="203"/>
      <c r="J166" s="204">
        <f>ROUND(I166*H166,2)</f>
        <v>0</v>
      </c>
      <c r="K166" s="200" t="s">
        <v>114</v>
      </c>
      <c r="L166" s="45"/>
      <c r="M166" s="205" t="s">
        <v>19</v>
      </c>
      <c r="N166" s="206" t="s">
        <v>40</v>
      </c>
      <c r="O166" s="85"/>
      <c r="P166" s="207">
        <f>O166*H166</f>
        <v>0</v>
      </c>
      <c r="Q166" s="207">
        <v>0</v>
      </c>
      <c r="R166" s="207">
        <f>Q166*H166</f>
        <v>0</v>
      </c>
      <c r="S166" s="207">
        <v>0</v>
      </c>
      <c r="T166" s="20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9" t="s">
        <v>187</v>
      </c>
      <c r="AT166" s="209" t="s">
        <v>110</v>
      </c>
      <c r="AU166" s="209" t="s">
        <v>76</v>
      </c>
      <c r="AY166" s="18" t="s">
        <v>106</v>
      </c>
      <c r="BE166" s="210">
        <f>IF(N166="základní",J166,0)</f>
        <v>0</v>
      </c>
      <c r="BF166" s="210">
        <f>IF(N166="snížená",J166,0)</f>
        <v>0</v>
      </c>
      <c r="BG166" s="210">
        <f>IF(N166="zákl. přenesená",J166,0)</f>
        <v>0</v>
      </c>
      <c r="BH166" s="210">
        <f>IF(N166="sníž. přenesená",J166,0)</f>
        <v>0</v>
      </c>
      <c r="BI166" s="210">
        <f>IF(N166="nulová",J166,0)</f>
        <v>0</v>
      </c>
      <c r="BJ166" s="18" t="s">
        <v>74</v>
      </c>
      <c r="BK166" s="210">
        <f>ROUND(I166*H166,2)</f>
        <v>0</v>
      </c>
      <c r="BL166" s="18" t="s">
        <v>187</v>
      </c>
      <c r="BM166" s="209" t="s">
        <v>268</v>
      </c>
    </row>
    <row r="167" s="2" customFormat="1">
      <c r="A167" s="39"/>
      <c r="B167" s="40"/>
      <c r="C167" s="41"/>
      <c r="D167" s="211" t="s">
        <v>117</v>
      </c>
      <c r="E167" s="41"/>
      <c r="F167" s="212" t="s">
        <v>269</v>
      </c>
      <c r="G167" s="41"/>
      <c r="H167" s="41"/>
      <c r="I167" s="213"/>
      <c r="J167" s="41"/>
      <c r="K167" s="41"/>
      <c r="L167" s="45"/>
      <c r="M167" s="214"/>
      <c r="N167" s="215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117</v>
      </c>
      <c r="AU167" s="18" t="s">
        <v>76</v>
      </c>
    </row>
    <row r="168" s="2" customFormat="1">
      <c r="A168" s="39"/>
      <c r="B168" s="40"/>
      <c r="C168" s="41"/>
      <c r="D168" s="216" t="s">
        <v>119</v>
      </c>
      <c r="E168" s="41"/>
      <c r="F168" s="217" t="s">
        <v>270</v>
      </c>
      <c r="G168" s="41"/>
      <c r="H168" s="41"/>
      <c r="I168" s="213"/>
      <c r="J168" s="41"/>
      <c r="K168" s="41"/>
      <c r="L168" s="45"/>
      <c r="M168" s="214"/>
      <c r="N168" s="215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119</v>
      </c>
      <c r="AU168" s="18" t="s">
        <v>76</v>
      </c>
    </row>
    <row r="169" s="2" customFormat="1" ht="16.5" customHeight="1">
      <c r="A169" s="39"/>
      <c r="B169" s="40"/>
      <c r="C169" s="198" t="s">
        <v>271</v>
      </c>
      <c r="D169" s="198" t="s">
        <v>110</v>
      </c>
      <c r="E169" s="199" t="s">
        <v>272</v>
      </c>
      <c r="F169" s="200" t="s">
        <v>273</v>
      </c>
      <c r="G169" s="201" t="s">
        <v>186</v>
      </c>
      <c r="H169" s="202">
        <v>2</v>
      </c>
      <c r="I169" s="203"/>
      <c r="J169" s="204">
        <f>ROUND(I169*H169,2)</f>
        <v>0</v>
      </c>
      <c r="K169" s="200" t="s">
        <v>114</v>
      </c>
      <c r="L169" s="45"/>
      <c r="M169" s="205" t="s">
        <v>19</v>
      </c>
      <c r="N169" s="206" t="s">
        <v>40</v>
      </c>
      <c r="O169" s="85"/>
      <c r="P169" s="207">
        <f>O169*H169</f>
        <v>0</v>
      </c>
      <c r="Q169" s="207">
        <v>0</v>
      </c>
      <c r="R169" s="207">
        <f>Q169*H169</f>
        <v>0</v>
      </c>
      <c r="S169" s="207">
        <v>0</v>
      </c>
      <c r="T169" s="20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09" t="s">
        <v>187</v>
      </c>
      <c r="AT169" s="209" t="s">
        <v>110</v>
      </c>
      <c r="AU169" s="209" t="s">
        <v>76</v>
      </c>
      <c r="AY169" s="18" t="s">
        <v>106</v>
      </c>
      <c r="BE169" s="210">
        <f>IF(N169="základní",J169,0)</f>
        <v>0</v>
      </c>
      <c r="BF169" s="210">
        <f>IF(N169="snížená",J169,0)</f>
        <v>0</v>
      </c>
      <c r="BG169" s="210">
        <f>IF(N169="zákl. přenesená",J169,0)</f>
        <v>0</v>
      </c>
      <c r="BH169" s="210">
        <f>IF(N169="sníž. přenesená",J169,0)</f>
        <v>0</v>
      </c>
      <c r="BI169" s="210">
        <f>IF(N169="nulová",J169,0)</f>
        <v>0</v>
      </c>
      <c r="BJ169" s="18" t="s">
        <v>74</v>
      </c>
      <c r="BK169" s="210">
        <f>ROUND(I169*H169,2)</f>
        <v>0</v>
      </c>
      <c r="BL169" s="18" t="s">
        <v>187</v>
      </c>
      <c r="BM169" s="209" t="s">
        <v>274</v>
      </c>
    </row>
    <row r="170" s="2" customFormat="1">
      <c r="A170" s="39"/>
      <c r="B170" s="40"/>
      <c r="C170" s="41"/>
      <c r="D170" s="211" t="s">
        <v>117</v>
      </c>
      <c r="E170" s="41"/>
      <c r="F170" s="212" t="s">
        <v>275</v>
      </c>
      <c r="G170" s="41"/>
      <c r="H170" s="41"/>
      <c r="I170" s="213"/>
      <c r="J170" s="41"/>
      <c r="K170" s="41"/>
      <c r="L170" s="45"/>
      <c r="M170" s="214"/>
      <c r="N170" s="215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117</v>
      </c>
      <c r="AU170" s="18" t="s">
        <v>76</v>
      </c>
    </row>
    <row r="171" s="2" customFormat="1">
      <c r="A171" s="39"/>
      <c r="B171" s="40"/>
      <c r="C171" s="41"/>
      <c r="D171" s="216" t="s">
        <v>119</v>
      </c>
      <c r="E171" s="41"/>
      <c r="F171" s="217" t="s">
        <v>276</v>
      </c>
      <c r="G171" s="41"/>
      <c r="H171" s="41"/>
      <c r="I171" s="213"/>
      <c r="J171" s="41"/>
      <c r="K171" s="41"/>
      <c r="L171" s="45"/>
      <c r="M171" s="214"/>
      <c r="N171" s="215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119</v>
      </c>
      <c r="AU171" s="18" t="s">
        <v>76</v>
      </c>
    </row>
    <row r="172" s="2" customFormat="1" ht="16.5" customHeight="1">
      <c r="A172" s="39"/>
      <c r="B172" s="40"/>
      <c r="C172" s="198" t="s">
        <v>277</v>
      </c>
      <c r="D172" s="198" t="s">
        <v>110</v>
      </c>
      <c r="E172" s="199" t="s">
        <v>278</v>
      </c>
      <c r="F172" s="200" t="s">
        <v>279</v>
      </c>
      <c r="G172" s="201" t="s">
        <v>186</v>
      </c>
      <c r="H172" s="202">
        <v>6</v>
      </c>
      <c r="I172" s="203"/>
      <c r="J172" s="204">
        <f>ROUND(I172*H172,2)</f>
        <v>0</v>
      </c>
      <c r="K172" s="200" t="s">
        <v>114</v>
      </c>
      <c r="L172" s="45"/>
      <c r="M172" s="205" t="s">
        <v>19</v>
      </c>
      <c r="N172" s="206" t="s">
        <v>40</v>
      </c>
      <c r="O172" s="85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9" t="s">
        <v>187</v>
      </c>
      <c r="AT172" s="209" t="s">
        <v>110</v>
      </c>
      <c r="AU172" s="209" t="s">
        <v>76</v>
      </c>
      <c r="AY172" s="18" t="s">
        <v>106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8" t="s">
        <v>74</v>
      </c>
      <c r="BK172" s="210">
        <f>ROUND(I172*H172,2)</f>
        <v>0</v>
      </c>
      <c r="BL172" s="18" t="s">
        <v>187</v>
      </c>
      <c r="BM172" s="209" t="s">
        <v>280</v>
      </c>
    </row>
    <row r="173" s="2" customFormat="1">
      <c r="A173" s="39"/>
      <c r="B173" s="40"/>
      <c r="C173" s="41"/>
      <c r="D173" s="211" t="s">
        <v>117</v>
      </c>
      <c r="E173" s="41"/>
      <c r="F173" s="212" t="s">
        <v>281</v>
      </c>
      <c r="G173" s="41"/>
      <c r="H173" s="41"/>
      <c r="I173" s="213"/>
      <c r="J173" s="41"/>
      <c r="K173" s="41"/>
      <c r="L173" s="45"/>
      <c r="M173" s="214"/>
      <c r="N173" s="215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117</v>
      </c>
      <c r="AU173" s="18" t="s">
        <v>76</v>
      </c>
    </row>
    <row r="174" s="2" customFormat="1">
      <c r="A174" s="39"/>
      <c r="B174" s="40"/>
      <c r="C174" s="41"/>
      <c r="D174" s="216" t="s">
        <v>119</v>
      </c>
      <c r="E174" s="41"/>
      <c r="F174" s="217" t="s">
        <v>282</v>
      </c>
      <c r="G174" s="41"/>
      <c r="H174" s="41"/>
      <c r="I174" s="213"/>
      <c r="J174" s="41"/>
      <c r="K174" s="41"/>
      <c r="L174" s="45"/>
      <c r="M174" s="214"/>
      <c r="N174" s="215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119</v>
      </c>
      <c r="AU174" s="18" t="s">
        <v>76</v>
      </c>
    </row>
    <row r="175" s="13" customFormat="1">
      <c r="A175" s="13"/>
      <c r="B175" s="218"/>
      <c r="C175" s="219"/>
      <c r="D175" s="211" t="s">
        <v>121</v>
      </c>
      <c r="E175" s="220" t="s">
        <v>19</v>
      </c>
      <c r="F175" s="221" t="s">
        <v>283</v>
      </c>
      <c r="G175" s="219"/>
      <c r="H175" s="222">
        <v>6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8" t="s">
        <v>121</v>
      </c>
      <c r="AU175" s="228" t="s">
        <v>76</v>
      </c>
      <c r="AV175" s="13" t="s">
        <v>76</v>
      </c>
      <c r="AW175" s="13" t="s">
        <v>31</v>
      </c>
      <c r="AX175" s="13" t="s">
        <v>74</v>
      </c>
      <c r="AY175" s="228" t="s">
        <v>106</v>
      </c>
    </row>
    <row r="176" s="2" customFormat="1" ht="16.5" customHeight="1">
      <c r="A176" s="39"/>
      <c r="B176" s="40"/>
      <c r="C176" s="198" t="s">
        <v>284</v>
      </c>
      <c r="D176" s="198" t="s">
        <v>110</v>
      </c>
      <c r="E176" s="199" t="s">
        <v>285</v>
      </c>
      <c r="F176" s="200" t="s">
        <v>286</v>
      </c>
      <c r="G176" s="201" t="s">
        <v>186</v>
      </c>
      <c r="H176" s="202">
        <v>7</v>
      </c>
      <c r="I176" s="203"/>
      <c r="J176" s="204">
        <f>ROUND(I176*H176,2)</f>
        <v>0</v>
      </c>
      <c r="K176" s="200" t="s">
        <v>114</v>
      </c>
      <c r="L176" s="45"/>
      <c r="M176" s="205" t="s">
        <v>19</v>
      </c>
      <c r="N176" s="206" t="s">
        <v>40</v>
      </c>
      <c r="O176" s="85"/>
      <c r="P176" s="207">
        <f>O176*H176</f>
        <v>0</v>
      </c>
      <c r="Q176" s="207">
        <v>0</v>
      </c>
      <c r="R176" s="207">
        <f>Q176*H176</f>
        <v>0</v>
      </c>
      <c r="S176" s="207">
        <v>0</v>
      </c>
      <c r="T176" s="20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9" t="s">
        <v>187</v>
      </c>
      <c r="AT176" s="209" t="s">
        <v>110</v>
      </c>
      <c r="AU176" s="209" t="s">
        <v>76</v>
      </c>
      <c r="AY176" s="18" t="s">
        <v>106</v>
      </c>
      <c r="BE176" s="210">
        <f>IF(N176="základní",J176,0)</f>
        <v>0</v>
      </c>
      <c r="BF176" s="210">
        <f>IF(N176="snížená",J176,0)</f>
        <v>0</v>
      </c>
      <c r="BG176" s="210">
        <f>IF(N176="zákl. přenesená",J176,0)</f>
        <v>0</v>
      </c>
      <c r="BH176" s="210">
        <f>IF(N176="sníž. přenesená",J176,0)</f>
        <v>0</v>
      </c>
      <c r="BI176" s="210">
        <f>IF(N176="nulová",J176,0)</f>
        <v>0</v>
      </c>
      <c r="BJ176" s="18" t="s">
        <v>74</v>
      </c>
      <c r="BK176" s="210">
        <f>ROUND(I176*H176,2)</f>
        <v>0</v>
      </c>
      <c r="BL176" s="18" t="s">
        <v>187</v>
      </c>
      <c r="BM176" s="209" t="s">
        <v>287</v>
      </c>
    </row>
    <row r="177" s="2" customFormat="1">
      <c r="A177" s="39"/>
      <c r="B177" s="40"/>
      <c r="C177" s="41"/>
      <c r="D177" s="211" t="s">
        <v>117</v>
      </c>
      <c r="E177" s="41"/>
      <c r="F177" s="212" t="s">
        <v>288</v>
      </c>
      <c r="G177" s="41"/>
      <c r="H177" s="41"/>
      <c r="I177" s="213"/>
      <c r="J177" s="41"/>
      <c r="K177" s="41"/>
      <c r="L177" s="45"/>
      <c r="M177" s="214"/>
      <c r="N177" s="215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117</v>
      </c>
      <c r="AU177" s="18" t="s">
        <v>76</v>
      </c>
    </row>
    <row r="178" s="2" customFormat="1">
      <c r="A178" s="39"/>
      <c r="B178" s="40"/>
      <c r="C178" s="41"/>
      <c r="D178" s="216" t="s">
        <v>119</v>
      </c>
      <c r="E178" s="41"/>
      <c r="F178" s="217" t="s">
        <v>289</v>
      </c>
      <c r="G178" s="41"/>
      <c r="H178" s="41"/>
      <c r="I178" s="213"/>
      <c r="J178" s="41"/>
      <c r="K178" s="41"/>
      <c r="L178" s="45"/>
      <c r="M178" s="214"/>
      <c r="N178" s="215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119</v>
      </c>
      <c r="AU178" s="18" t="s">
        <v>76</v>
      </c>
    </row>
    <row r="179" s="13" customFormat="1">
      <c r="A179" s="13"/>
      <c r="B179" s="218"/>
      <c r="C179" s="219"/>
      <c r="D179" s="211" t="s">
        <v>121</v>
      </c>
      <c r="E179" s="220" t="s">
        <v>19</v>
      </c>
      <c r="F179" s="221" t="s">
        <v>290</v>
      </c>
      <c r="G179" s="219"/>
      <c r="H179" s="222">
        <v>7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8" t="s">
        <v>121</v>
      </c>
      <c r="AU179" s="228" t="s">
        <v>76</v>
      </c>
      <c r="AV179" s="13" t="s">
        <v>76</v>
      </c>
      <c r="AW179" s="13" t="s">
        <v>31</v>
      </c>
      <c r="AX179" s="13" t="s">
        <v>74</v>
      </c>
      <c r="AY179" s="228" t="s">
        <v>106</v>
      </c>
    </row>
    <row r="180" s="2" customFormat="1" ht="16.5" customHeight="1">
      <c r="A180" s="39"/>
      <c r="B180" s="40"/>
      <c r="C180" s="198" t="s">
        <v>291</v>
      </c>
      <c r="D180" s="198" t="s">
        <v>110</v>
      </c>
      <c r="E180" s="199" t="s">
        <v>292</v>
      </c>
      <c r="F180" s="200" t="s">
        <v>293</v>
      </c>
      <c r="G180" s="201" t="s">
        <v>186</v>
      </c>
      <c r="H180" s="202">
        <v>1</v>
      </c>
      <c r="I180" s="203"/>
      <c r="J180" s="204">
        <f>ROUND(I180*H180,2)</f>
        <v>0</v>
      </c>
      <c r="K180" s="200" t="s">
        <v>114</v>
      </c>
      <c r="L180" s="45"/>
      <c r="M180" s="205" t="s">
        <v>19</v>
      </c>
      <c r="N180" s="206" t="s">
        <v>40</v>
      </c>
      <c r="O180" s="85"/>
      <c r="P180" s="207">
        <f>O180*H180</f>
        <v>0</v>
      </c>
      <c r="Q180" s="207">
        <v>0.00148</v>
      </c>
      <c r="R180" s="207">
        <f>Q180*H180</f>
        <v>0.00148</v>
      </c>
      <c r="S180" s="207">
        <v>0</v>
      </c>
      <c r="T180" s="20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9" t="s">
        <v>187</v>
      </c>
      <c r="AT180" s="209" t="s">
        <v>110</v>
      </c>
      <c r="AU180" s="209" t="s">
        <v>76</v>
      </c>
      <c r="AY180" s="18" t="s">
        <v>106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8" t="s">
        <v>74</v>
      </c>
      <c r="BK180" s="210">
        <f>ROUND(I180*H180,2)</f>
        <v>0</v>
      </c>
      <c r="BL180" s="18" t="s">
        <v>187</v>
      </c>
      <c r="BM180" s="209" t="s">
        <v>294</v>
      </c>
    </row>
    <row r="181" s="2" customFormat="1">
      <c r="A181" s="39"/>
      <c r="B181" s="40"/>
      <c r="C181" s="41"/>
      <c r="D181" s="211" t="s">
        <v>117</v>
      </c>
      <c r="E181" s="41"/>
      <c r="F181" s="212" t="s">
        <v>295</v>
      </c>
      <c r="G181" s="41"/>
      <c r="H181" s="41"/>
      <c r="I181" s="213"/>
      <c r="J181" s="41"/>
      <c r="K181" s="41"/>
      <c r="L181" s="45"/>
      <c r="M181" s="214"/>
      <c r="N181" s="215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117</v>
      </c>
      <c r="AU181" s="18" t="s">
        <v>76</v>
      </c>
    </row>
    <row r="182" s="2" customFormat="1">
      <c r="A182" s="39"/>
      <c r="B182" s="40"/>
      <c r="C182" s="41"/>
      <c r="D182" s="216" t="s">
        <v>119</v>
      </c>
      <c r="E182" s="41"/>
      <c r="F182" s="217" t="s">
        <v>296</v>
      </c>
      <c r="G182" s="41"/>
      <c r="H182" s="41"/>
      <c r="I182" s="213"/>
      <c r="J182" s="41"/>
      <c r="K182" s="41"/>
      <c r="L182" s="45"/>
      <c r="M182" s="214"/>
      <c r="N182" s="215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119</v>
      </c>
      <c r="AU182" s="18" t="s">
        <v>76</v>
      </c>
    </row>
    <row r="183" s="2" customFormat="1" ht="16.5" customHeight="1">
      <c r="A183" s="39"/>
      <c r="B183" s="40"/>
      <c r="C183" s="198" t="s">
        <v>7</v>
      </c>
      <c r="D183" s="198" t="s">
        <v>110</v>
      </c>
      <c r="E183" s="199" t="s">
        <v>297</v>
      </c>
      <c r="F183" s="200" t="s">
        <v>298</v>
      </c>
      <c r="G183" s="201" t="s">
        <v>186</v>
      </c>
      <c r="H183" s="202">
        <v>1</v>
      </c>
      <c r="I183" s="203"/>
      <c r="J183" s="204">
        <f>ROUND(I183*H183,2)</f>
        <v>0</v>
      </c>
      <c r="K183" s="200" t="s">
        <v>114</v>
      </c>
      <c r="L183" s="45"/>
      <c r="M183" s="205" t="s">
        <v>19</v>
      </c>
      <c r="N183" s="206" t="s">
        <v>40</v>
      </c>
      <c r="O183" s="85"/>
      <c r="P183" s="207">
        <f>O183*H183</f>
        <v>0</v>
      </c>
      <c r="Q183" s="207">
        <v>0.00016000000000000001</v>
      </c>
      <c r="R183" s="207">
        <f>Q183*H183</f>
        <v>0.00016000000000000001</v>
      </c>
      <c r="S183" s="207">
        <v>0</v>
      </c>
      <c r="T183" s="20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09" t="s">
        <v>187</v>
      </c>
      <c r="AT183" s="209" t="s">
        <v>110</v>
      </c>
      <c r="AU183" s="209" t="s">
        <v>76</v>
      </c>
      <c r="AY183" s="18" t="s">
        <v>106</v>
      </c>
      <c r="BE183" s="210">
        <f>IF(N183="základní",J183,0)</f>
        <v>0</v>
      </c>
      <c r="BF183" s="210">
        <f>IF(N183="snížená",J183,0)</f>
        <v>0</v>
      </c>
      <c r="BG183" s="210">
        <f>IF(N183="zákl. přenesená",J183,0)</f>
        <v>0</v>
      </c>
      <c r="BH183" s="210">
        <f>IF(N183="sníž. přenesená",J183,0)</f>
        <v>0</v>
      </c>
      <c r="BI183" s="210">
        <f>IF(N183="nulová",J183,0)</f>
        <v>0</v>
      </c>
      <c r="BJ183" s="18" t="s">
        <v>74</v>
      </c>
      <c r="BK183" s="210">
        <f>ROUND(I183*H183,2)</f>
        <v>0</v>
      </c>
      <c r="BL183" s="18" t="s">
        <v>187</v>
      </c>
      <c r="BM183" s="209" t="s">
        <v>299</v>
      </c>
    </row>
    <row r="184" s="2" customFormat="1">
      <c r="A184" s="39"/>
      <c r="B184" s="40"/>
      <c r="C184" s="41"/>
      <c r="D184" s="211" t="s">
        <v>117</v>
      </c>
      <c r="E184" s="41"/>
      <c r="F184" s="212" t="s">
        <v>300</v>
      </c>
      <c r="G184" s="41"/>
      <c r="H184" s="41"/>
      <c r="I184" s="213"/>
      <c r="J184" s="41"/>
      <c r="K184" s="41"/>
      <c r="L184" s="45"/>
      <c r="M184" s="214"/>
      <c r="N184" s="215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117</v>
      </c>
      <c r="AU184" s="18" t="s">
        <v>76</v>
      </c>
    </row>
    <row r="185" s="2" customFormat="1">
      <c r="A185" s="39"/>
      <c r="B185" s="40"/>
      <c r="C185" s="41"/>
      <c r="D185" s="216" t="s">
        <v>119</v>
      </c>
      <c r="E185" s="41"/>
      <c r="F185" s="217" t="s">
        <v>301</v>
      </c>
      <c r="G185" s="41"/>
      <c r="H185" s="41"/>
      <c r="I185" s="213"/>
      <c r="J185" s="41"/>
      <c r="K185" s="41"/>
      <c r="L185" s="45"/>
      <c r="M185" s="214"/>
      <c r="N185" s="215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119</v>
      </c>
      <c r="AU185" s="18" t="s">
        <v>76</v>
      </c>
    </row>
    <row r="186" s="2" customFormat="1" ht="16.5" customHeight="1">
      <c r="A186" s="39"/>
      <c r="B186" s="40"/>
      <c r="C186" s="198" t="s">
        <v>302</v>
      </c>
      <c r="D186" s="198" t="s">
        <v>110</v>
      </c>
      <c r="E186" s="199" t="s">
        <v>303</v>
      </c>
      <c r="F186" s="200" t="s">
        <v>304</v>
      </c>
      <c r="G186" s="201" t="s">
        <v>186</v>
      </c>
      <c r="H186" s="202">
        <v>1</v>
      </c>
      <c r="I186" s="203"/>
      <c r="J186" s="204">
        <f>ROUND(I186*H186,2)</f>
        <v>0</v>
      </c>
      <c r="K186" s="200" t="s">
        <v>114</v>
      </c>
      <c r="L186" s="45"/>
      <c r="M186" s="205" t="s">
        <v>19</v>
      </c>
      <c r="N186" s="206" t="s">
        <v>40</v>
      </c>
      <c r="O186" s="85"/>
      <c r="P186" s="207">
        <f>O186*H186</f>
        <v>0</v>
      </c>
      <c r="Q186" s="207">
        <v>0.00051000000000000004</v>
      </c>
      <c r="R186" s="207">
        <f>Q186*H186</f>
        <v>0.00051000000000000004</v>
      </c>
      <c r="S186" s="207">
        <v>0</v>
      </c>
      <c r="T186" s="20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9" t="s">
        <v>187</v>
      </c>
      <c r="AT186" s="209" t="s">
        <v>110</v>
      </c>
      <c r="AU186" s="209" t="s">
        <v>76</v>
      </c>
      <c r="AY186" s="18" t="s">
        <v>106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8" t="s">
        <v>74</v>
      </c>
      <c r="BK186" s="210">
        <f>ROUND(I186*H186,2)</f>
        <v>0</v>
      </c>
      <c r="BL186" s="18" t="s">
        <v>187</v>
      </c>
      <c r="BM186" s="209" t="s">
        <v>305</v>
      </c>
    </row>
    <row r="187" s="2" customFormat="1">
      <c r="A187" s="39"/>
      <c r="B187" s="40"/>
      <c r="C187" s="41"/>
      <c r="D187" s="211" t="s">
        <v>117</v>
      </c>
      <c r="E187" s="41"/>
      <c r="F187" s="212" t="s">
        <v>306</v>
      </c>
      <c r="G187" s="41"/>
      <c r="H187" s="41"/>
      <c r="I187" s="213"/>
      <c r="J187" s="41"/>
      <c r="K187" s="41"/>
      <c r="L187" s="45"/>
      <c r="M187" s="214"/>
      <c r="N187" s="215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117</v>
      </c>
      <c r="AU187" s="18" t="s">
        <v>76</v>
      </c>
    </row>
    <row r="188" s="2" customFormat="1">
      <c r="A188" s="39"/>
      <c r="B188" s="40"/>
      <c r="C188" s="41"/>
      <c r="D188" s="216" t="s">
        <v>119</v>
      </c>
      <c r="E188" s="41"/>
      <c r="F188" s="217" t="s">
        <v>307</v>
      </c>
      <c r="G188" s="41"/>
      <c r="H188" s="41"/>
      <c r="I188" s="213"/>
      <c r="J188" s="41"/>
      <c r="K188" s="41"/>
      <c r="L188" s="45"/>
      <c r="M188" s="214"/>
      <c r="N188" s="215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119</v>
      </c>
      <c r="AU188" s="18" t="s">
        <v>76</v>
      </c>
    </row>
    <row r="189" s="2" customFormat="1" ht="16.5" customHeight="1">
      <c r="A189" s="39"/>
      <c r="B189" s="40"/>
      <c r="C189" s="198" t="s">
        <v>308</v>
      </c>
      <c r="D189" s="198" t="s">
        <v>110</v>
      </c>
      <c r="E189" s="199" t="s">
        <v>309</v>
      </c>
      <c r="F189" s="200" t="s">
        <v>310</v>
      </c>
      <c r="G189" s="201" t="s">
        <v>128</v>
      </c>
      <c r="H189" s="202">
        <v>115</v>
      </c>
      <c r="I189" s="203"/>
      <c r="J189" s="204">
        <f>ROUND(I189*H189,2)</f>
        <v>0</v>
      </c>
      <c r="K189" s="200" t="s">
        <v>114</v>
      </c>
      <c r="L189" s="45"/>
      <c r="M189" s="205" t="s">
        <v>19</v>
      </c>
      <c r="N189" s="206" t="s">
        <v>40</v>
      </c>
      <c r="O189" s="85"/>
      <c r="P189" s="207">
        <f>O189*H189</f>
        <v>0</v>
      </c>
      <c r="Q189" s="207">
        <v>0</v>
      </c>
      <c r="R189" s="207">
        <f>Q189*H189</f>
        <v>0</v>
      </c>
      <c r="S189" s="207">
        <v>0</v>
      </c>
      <c r="T189" s="20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09" t="s">
        <v>187</v>
      </c>
      <c r="AT189" s="209" t="s">
        <v>110</v>
      </c>
      <c r="AU189" s="209" t="s">
        <v>76</v>
      </c>
      <c r="AY189" s="18" t="s">
        <v>106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8" t="s">
        <v>74</v>
      </c>
      <c r="BK189" s="210">
        <f>ROUND(I189*H189,2)</f>
        <v>0</v>
      </c>
      <c r="BL189" s="18" t="s">
        <v>187</v>
      </c>
      <c r="BM189" s="209" t="s">
        <v>311</v>
      </c>
    </row>
    <row r="190" s="2" customFormat="1">
      <c r="A190" s="39"/>
      <c r="B190" s="40"/>
      <c r="C190" s="41"/>
      <c r="D190" s="211" t="s">
        <v>117</v>
      </c>
      <c r="E190" s="41"/>
      <c r="F190" s="212" t="s">
        <v>312</v>
      </c>
      <c r="G190" s="41"/>
      <c r="H190" s="41"/>
      <c r="I190" s="213"/>
      <c r="J190" s="41"/>
      <c r="K190" s="41"/>
      <c r="L190" s="45"/>
      <c r="M190" s="214"/>
      <c r="N190" s="215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117</v>
      </c>
      <c r="AU190" s="18" t="s">
        <v>76</v>
      </c>
    </row>
    <row r="191" s="2" customFormat="1">
      <c r="A191" s="39"/>
      <c r="B191" s="40"/>
      <c r="C191" s="41"/>
      <c r="D191" s="216" t="s">
        <v>119</v>
      </c>
      <c r="E191" s="41"/>
      <c r="F191" s="217" t="s">
        <v>313</v>
      </c>
      <c r="G191" s="41"/>
      <c r="H191" s="41"/>
      <c r="I191" s="213"/>
      <c r="J191" s="41"/>
      <c r="K191" s="41"/>
      <c r="L191" s="45"/>
      <c r="M191" s="214"/>
      <c r="N191" s="215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119</v>
      </c>
      <c r="AU191" s="18" t="s">
        <v>76</v>
      </c>
    </row>
    <row r="192" s="13" customFormat="1">
      <c r="A192" s="13"/>
      <c r="B192" s="218"/>
      <c r="C192" s="219"/>
      <c r="D192" s="211" t="s">
        <v>121</v>
      </c>
      <c r="E192" s="220" t="s">
        <v>19</v>
      </c>
      <c r="F192" s="221" t="s">
        <v>314</v>
      </c>
      <c r="G192" s="219"/>
      <c r="H192" s="222">
        <v>115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8" t="s">
        <v>121</v>
      </c>
      <c r="AU192" s="228" t="s">
        <v>76</v>
      </c>
      <c r="AV192" s="13" t="s">
        <v>76</v>
      </c>
      <c r="AW192" s="13" t="s">
        <v>31</v>
      </c>
      <c r="AX192" s="13" t="s">
        <v>74</v>
      </c>
      <c r="AY192" s="228" t="s">
        <v>106</v>
      </c>
    </row>
    <row r="193" s="2" customFormat="1" ht="16.5" customHeight="1">
      <c r="A193" s="39"/>
      <c r="B193" s="40"/>
      <c r="C193" s="198" t="s">
        <v>315</v>
      </c>
      <c r="D193" s="198" t="s">
        <v>110</v>
      </c>
      <c r="E193" s="199" t="s">
        <v>316</v>
      </c>
      <c r="F193" s="200" t="s">
        <v>317</v>
      </c>
      <c r="G193" s="201" t="s">
        <v>186</v>
      </c>
      <c r="H193" s="202">
        <v>10</v>
      </c>
      <c r="I193" s="203"/>
      <c r="J193" s="204">
        <f>ROUND(I193*H193,2)</f>
        <v>0</v>
      </c>
      <c r="K193" s="200" t="s">
        <v>114</v>
      </c>
      <c r="L193" s="45"/>
      <c r="M193" s="205" t="s">
        <v>19</v>
      </c>
      <c r="N193" s="206" t="s">
        <v>40</v>
      </c>
      <c r="O193" s="85"/>
      <c r="P193" s="207">
        <f>O193*H193</f>
        <v>0</v>
      </c>
      <c r="Q193" s="207">
        <v>0</v>
      </c>
      <c r="R193" s="207">
        <f>Q193*H193</f>
        <v>0</v>
      </c>
      <c r="S193" s="207">
        <v>0</v>
      </c>
      <c r="T193" s="20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09" t="s">
        <v>187</v>
      </c>
      <c r="AT193" s="209" t="s">
        <v>110</v>
      </c>
      <c r="AU193" s="209" t="s">
        <v>76</v>
      </c>
      <c r="AY193" s="18" t="s">
        <v>106</v>
      </c>
      <c r="BE193" s="210">
        <f>IF(N193="základní",J193,0)</f>
        <v>0</v>
      </c>
      <c r="BF193" s="210">
        <f>IF(N193="snížená",J193,0)</f>
        <v>0</v>
      </c>
      <c r="BG193" s="210">
        <f>IF(N193="zákl. přenesená",J193,0)</f>
        <v>0</v>
      </c>
      <c r="BH193" s="210">
        <f>IF(N193="sníž. přenesená",J193,0)</f>
        <v>0</v>
      </c>
      <c r="BI193" s="210">
        <f>IF(N193="nulová",J193,0)</f>
        <v>0</v>
      </c>
      <c r="BJ193" s="18" t="s">
        <v>74</v>
      </c>
      <c r="BK193" s="210">
        <f>ROUND(I193*H193,2)</f>
        <v>0</v>
      </c>
      <c r="BL193" s="18" t="s">
        <v>187</v>
      </c>
      <c r="BM193" s="209" t="s">
        <v>318</v>
      </c>
    </row>
    <row r="194" s="2" customFormat="1">
      <c r="A194" s="39"/>
      <c r="B194" s="40"/>
      <c r="C194" s="41"/>
      <c r="D194" s="211" t="s">
        <v>117</v>
      </c>
      <c r="E194" s="41"/>
      <c r="F194" s="212" t="s">
        <v>319</v>
      </c>
      <c r="G194" s="41"/>
      <c r="H194" s="41"/>
      <c r="I194" s="213"/>
      <c r="J194" s="41"/>
      <c r="K194" s="41"/>
      <c r="L194" s="45"/>
      <c r="M194" s="214"/>
      <c r="N194" s="215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117</v>
      </c>
      <c r="AU194" s="18" t="s">
        <v>76</v>
      </c>
    </row>
    <row r="195" s="2" customFormat="1">
      <c r="A195" s="39"/>
      <c r="B195" s="40"/>
      <c r="C195" s="41"/>
      <c r="D195" s="216" t="s">
        <v>119</v>
      </c>
      <c r="E195" s="41"/>
      <c r="F195" s="217" t="s">
        <v>320</v>
      </c>
      <c r="G195" s="41"/>
      <c r="H195" s="41"/>
      <c r="I195" s="213"/>
      <c r="J195" s="41"/>
      <c r="K195" s="41"/>
      <c r="L195" s="45"/>
      <c r="M195" s="214"/>
      <c r="N195" s="215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119</v>
      </c>
      <c r="AU195" s="18" t="s">
        <v>76</v>
      </c>
    </row>
    <row r="196" s="2" customFormat="1" ht="16.5" customHeight="1">
      <c r="A196" s="39"/>
      <c r="B196" s="40"/>
      <c r="C196" s="198" t="s">
        <v>321</v>
      </c>
      <c r="D196" s="198" t="s">
        <v>110</v>
      </c>
      <c r="E196" s="199" t="s">
        <v>322</v>
      </c>
      <c r="F196" s="200" t="s">
        <v>323</v>
      </c>
      <c r="G196" s="201" t="s">
        <v>157</v>
      </c>
      <c r="H196" s="202">
        <v>0.19</v>
      </c>
      <c r="I196" s="203"/>
      <c r="J196" s="204">
        <f>ROUND(I196*H196,2)</f>
        <v>0</v>
      </c>
      <c r="K196" s="200" t="s">
        <v>114</v>
      </c>
      <c r="L196" s="45"/>
      <c r="M196" s="205" t="s">
        <v>19</v>
      </c>
      <c r="N196" s="206" t="s">
        <v>40</v>
      </c>
      <c r="O196" s="85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9" t="s">
        <v>187</v>
      </c>
      <c r="AT196" s="209" t="s">
        <v>110</v>
      </c>
      <c r="AU196" s="209" t="s">
        <v>76</v>
      </c>
      <c r="AY196" s="18" t="s">
        <v>106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8" t="s">
        <v>74</v>
      </c>
      <c r="BK196" s="210">
        <f>ROUND(I196*H196,2)</f>
        <v>0</v>
      </c>
      <c r="BL196" s="18" t="s">
        <v>187</v>
      </c>
      <c r="BM196" s="209" t="s">
        <v>324</v>
      </c>
    </row>
    <row r="197" s="2" customFormat="1">
      <c r="A197" s="39"/>
      <c r="B197" s="40"/>
      <c r="C197" s="41"/>
      <c r="D197" s="211" t="s">
        <v>117</v>
      </c>
      <c r="E197" s="41"/>
      <c r="F197" s="212" t="s">
        <v>325</v>
      </c>
      <c r="G197" s="41"/>
      <c r="H197" s="41"/>
      <c r="I197" s="213"/>
      <c r="J197" s="41"/>
      <c r="K197" s="41"/>
      <c r="L197" s="45"/>
      <c r="M197" s="214"/>
      <c r="N197" s="215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117</v>
      </c>
      <c r="AU197" s="18" t="s">
        <v>76</v>
      </c>
    </row>
    <row r="198" s="2" customFormat="1">
      <c r="A198" s="39"/>
      <c r="B198" s="40"/>
      <c r="C198" s="41"/>
      <c r="D198" s="216" t="s">
        <v>119</v>
      </c>
      <c r="E198" s="41"/>
      <c r="F198" s="217" t="s">
        <v>326</v>
      </c>
      <c r="G198" s="41"/>
      <c r="H198" s="41"/>
      <c r="I198" s="213"/>
      <c r="J198" s="41"/>
      <c r="K198" s="41"/>
      <c r="L198" s="45"/>
      <c r="M198" s="214"/>
      <c r="N198" s="215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119</v>
      </c>
      <c r="AU198" s="18" t="s">
        <v>76</v>
      </c>
    </row>
    <row r="199" s="2" customFormat="1" ht="16.5" customHeight="1">
      <c r="A199" s="39"/>
      <c r="B199" s="40"/>
      <c r="C199" s="198" t="s">
        <v>327</v>
      </c>
      <c r="D199" s="198" t="s">
        <v>110</v>
      </c>
      <c r="E199" s="199" t="s">
        <v>328</v>
      </c>
      <c r="F199" s="200" t="s">
        <v>19</v>
      </c>
      <c r="G199" s="201" t="s">
        <v>186</v>
      </c>
      <c r="H199" s="202">
        <v>1</v>
      </c>
      <c r="I199" s="203"/>
      <c r="J199" s="204">
        <f>ROUND(I199*H199,2)</f>
        <v>0</v>
      </c>
      <c r="K199" s="200" t="s">
        <v>19</v>
      </c>
      <c r="L199" s="45"/>
      <c r="M199" s="205" t="s">
        <v>19</v>
      </c>
      <c r="N199" s="206" t="s">
        <v>40</v>
      </c>
      <c r="O199" s="85"/>
      <c r="P199" s="207">
        <f>O199*H199</f>
        <v>0</v>
      </c>
      <c r="Q199" s="207">
        <v>0</v>
      </c>
      <c r="R199" s="207">
        <f>Q199*H199</f>
        <v>0</v>
      </c>
      <c r="S199" s="207">
        <v>0</v>
      </c>
      <c r="T199" s="20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09" t="s">
        <v>187</v>
      </c>
      <c r="AT199" s="209" t="s">
        <v>110</v>
      </c>
      <c r="AU199" s="209" t="s">
        <v>76</v>
      </c>
      <c r="AY199" s="18" t="s">
        <v>106</v>
      </c>
      <c r="BE199" s="210">
        <f>IF(N199="základní",J199,0)</f>
        <v>0</v>
      </c>
      <c r="BF199" s="210">
        <f>IF(N199="snížená",J199,0)</f>
        <v>0</v>
      </c>
      <c r="BG199" s="210">
        <f>IF(N199="zákl. přenesená",J199,0)</f>
        <v>0</v>
      </c>
      <c r="BH199" s="210">
        <f>IF(N199="sníž. přenesená",J199,0)</f>
        <v>0</v>
      </c>
      <c r="BI199" s="210">
        <f>IF(N199="nulová",J199,0)</f>
        <v>0</v>
      </c>
      <c r="BJ199" s="18" t="s">
        <v>74</v>
      </c>
      <c r="BK199" s="210">
        <f>ROUND(I199*H199,2)</f>
        <v>0</v>
      </c>
      <c r="BL199" s="18" t="s">
        <v>187</v>
      </c>
      <c r="BM199" s="209" t="s">
        <v>329</v>
      </c>
    </row>
    <row r="200" s="2" customFormat="1">
      <c r="A200" s="39"/>
      <c r="B200" s="40"/>
      <c r="C200" s="41"/>
      <c r="D200" s="211" t="s">
        <v>117</v>
      </c>
      <c r="E200" s="41"/>
      <c r="F200" s="212" t="s">
        <v>330</v>
      </c>
      <c r="G200" s="41"/>
      <c r="H200" s="41"/>
      <c r="I200" s="213"/>
      <c r="J200" s="41"/>
      <c r="K200" s="41"/>
      <c r="L200" s="45"/>
      <c r="M200" s="214"/>
      <c r="N200" s="215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117</v>
      </c>
      <c r="AU200" s="18" t="s">
        <v>76</v>
      </c>
    </row>
    <row r="201" s="2" customFormat="1" ht="16.5" customHeight="1">
      <c r="A201" s="39"/>
      <c r="B201" s="40"/>
      <c r="C201" s="198" t="s">
        <v>331</v>
      </c>
      <c r="D201" s="198" t="s">
        <v>110</v>
      </c>
      <c r="E201" s="199" t="s">
        <v>332</v>
      </c>
      <c r="F201" s="200" t="s">
        <v>19</v>
      </c>
      <c r="G201" s="201" t="s">
        <v>186</v>
      </c>
      <c r="H201" s="202">
        <v>1</v>
      </c>
      <c r="I201" s="203"/>
      <c r="J201" s="204">
        <f>ROUND(I201*H201,2)</f>
        <v>0</v>
      </c>
      <c r="K201" s="200" t="s">
        <v>19</v>
      </c>
      <c r="L201" s="45"/>
      <c r="M201" s="205" t="s">
        <v>19</v>
      </c>
      <c r="N201" s="206" t="s">
        <v>40</v>
      </c>
      <c r="O201" s="85"/>
      <c r="P201" s="207">
        <f>O201*H201</f>
        <v>0</v>
      </c>
      <c r="Q201" s="207">
        <v>0</v>
      </c>
      <c r="R201" s="207">
        <f>Q201*H201</f>
        <v>0</v>
      </c>
      <c r="S201" s="207">
        <v>0</v>
      </c>
      <c r="T201" s="20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09" t="s">
        <v>187</v>
      </c>
      <c r="AT201" s="209" t="s">
        <v>110</v>
      </c>
      <c r="AU201" s="209" t="s">
        <v>76</v>
      </c>
      <c r="AY201" s="18" t="s">
        <v>106</v>
      </c>
      <c r="BE201" s="210">
        <f>IF(N201="základní",J201,0)</f>
        <v>0</v>
      </c>
      <c r="BF201" s="210">
        <f>IF(N201="snížená",J201,0)</f>
        <v>0</v>
      </c>
      <c r="BG201" s="210">
        <f>IF(N201="zákl. přenesená",J201,0)</f>
        <v>0</v>
      </c>
      <c r="BH201" s="210">
        <f>IF(N201="sníž. přenesená",J201,0)</f>
        <v>0</v>
      </c>
      <c r="BI201" s="210">
        <f>IF(N201="nulová",J201,0)</f>
        <v>0</v>
      </c>
      <c r="BJ201" s="18" t="s">
        <v>74</v>
      </c>
      <c r="BK201" s="210">
        <f>ROUND(I201*H201,2)</f>
        <v>0</v>
      </c>
      <c r="BL201" s="18" t="s">
        <v>187</v>
      </c>
      <c r="BM201" s="209" t="s">
        <v>333</v>
      </c>
    </row>
    <row r="202" s="2" customFormat="1">
      <c r="A202" s="39"/>
      <c r="B202" s="40"/>
      <c r="C202" s="41"/>
      <c r="D202" s="211" t="s">
        <v>117</v>
      </c>
      <c r="E202" s="41"/>
      <c r="F202" s="212" t="s">
        <v>334</v>
      </c>
      <c r="G202" s="41"/>
      <c r="H202" s="41"/>
      <c r="I202" s="213"/>
      <c r="J202" s="41"/>
      <c r="K202" s="41"/>
      <c r="L202" s="45"/>
      <c r="M202" s="214"/>
      <c r="N202" s="215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117</v>
      </c>
      <c r="AU202" s="18" t="s">
        <v>76</v>
      </c>
    </row>
    <row r="203" s="12" customFormat="1" ht="22.8" customHeight="1">
      <c r="A203" s="12"/>
      <c r="B203" s="182"/>
      <c r="C203" s="183"/>
      <c r="D203" s="184" t="s">
        <v>68</v>
      </c>
      <c r="E203" s="196" t="s">
        <v>335</v>
      </c>
      <c r="F203" s="196" t="s">
        <v>336</v>
      </c>
      <c r="G203" s="183"/>
      <c r="H203" s="183"/>
      <c r="I203" s="186"/>
      <c r="J203" s="197">
        <f>BK203</f>
        <v>0</v>
      </c>
      <c r="K203" s="183"/>
      <c r="L203" s="188"/>
      <c r="M203" s="189"/>
      <c r="N203" s="190"/>
      <c r="O203" s="190"/>
      <c r="P203" s="191">
        <f>SUM(P204:P284)</f>
        <v>0</v>
      </c>
      <c r="Q203" s="190"/>
      <c r="R203" s="191">
        <f>SUM(R204:R284)</f>
        <v>0.47059000000000006</v>
      </c>
      <c r="S203" s="190"/>
      <c r="T203" s="192">
        <f>SUM(T204:T284)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193" t="s">
        <v>76</v>
      </c>
      <c r="AT203" s="194" t="s">
        <v>68</v>
      </c>
      <c r="AU203" s="194" t="s">
        <v>74</v>
      </c>
      <c r="AY203" s="193" t="s">
        <v>106</v>
      </c>
      <c r="BK203" s="195">
        <f>SUM(BK204:BK284)</f>
        <v>0</v>
      </c>
    </row>
    <row r="204" s="2" customFormat="1" ht="16.5" customHeight="1">
      <c r="A204" s="39"/>
      <c r="B204" s="40"/>
      <c r="C204" s="198" t="s">
        <v>337</v>
      </c>
      <c r="D204" s="198" t="s">
        <v>110</v>
      </c>
      <c r="E204" s="199" t="s">
        <v>338</v>
      </c>
      <c r="F204" s="200" t="s">
        <v>339</v>
      </c>
      <c r="G204" s="201" t="s">
        <v>128</v>
      </c>
      <c r="H204" s="202">
        <v>34</v>
      </c>
      <c r="I204" s="203"/>
      <c r="J204" s="204">
        <f>ROUND(I204*H204,2)</f>
        <v>0</v>
      </c>
      <c r="K204" s="200" t="s">
        <v>114</v>
      </c>
      <c r="L204" s="45"/>
      <c r="M204" s="205" t="s">
        <v>19</v>
      </c>
      <c r="N204" s="206" t="s">
        <v>40</v>
      </c>
      <c r="O204" s="85"/>
      <c r="P204" s="207">
        <f>O204*H204</f>
        <v>0</v>
      </c>
      <c r="Q204" s="207">
        <v>0.0045100000000000001</v>
      </c>
      <c r="R204" s="207">
        <f>Q204*H204</f>
        <v>0.15334</v>
      </c>
      <c r="S204" s="207">
        <v>0</v>
      </c>
      <c r="T204" s="20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9" t="s">
        <v>187</v>
      </c>
      <c r="AT204" s="209" t="s">
        <v>110</v>
      </c>
      <c r="AU204" s="209" t="s">
        <v>76</v>
      </c>
      <c r="AY204" s="18" t="s">
        <v>106</v>
      </c>
      <c r="BE204" s="210">
        <f>IF(N204="základní",J204,0)</f>
        <v>0</v>
      </c>
      <c r="BF204" s="210">
        <f>IF(N204="snížená",J204,0)</f>
        <v>0</v>
      </c>
      <c r="BG204" s="210">
        <f>IF(N204="zákl. přenesená",J204,0)</f>
        <v>0</v>
      </c>
      <c r="BH204" s="210">
        <f>IF(N204="sníž. přenesená",J204,0)</f>
        <v>0</v>
      </c>
      <c r="BI204" s="210">
        <f>IF(N204="nulová",J204,0)</f>
        <v>0</v>
      </c>
      <c r="BJ204" s="18" t="s">
        <v>74</v>
      </c>
      <c r="BK204" s="210">
        <f>ROUND(I204*H204,2)</f>
        <v>0</v>
      </c>
      <c r="BL204" s="18" t="s">
        <v>187</v>
      </c>
      <c r="BM204" s="209" t="s">
        <v>340</v>
      </c>
    </row>
    <row r="205" s="2" customFormat="1">
      <c r="A205" s="39"/>
      <c r="B205" s="40"/>
      <c r="C205" s="41"/>
      <c r="D205" s="211" t="s">
        <v>117</v>
      </c>
      <c r="E205" s="41"/>
      <c r="F205" s="212" t="s">
        <v>341</v>
      </c>
      <c r="G205" s="41"/>
      <c r="H205" s="41"/>
      <c r="I205" s="213"/>
      <c r="J205" s="41"/>
      <c r="K205" s="41"/>
      <c r="L205" s="45"/>
      <c r="M205" s="214"/>
      <c r="N205" s="215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117</v>
      </c>
      <c r="AU205" s="18" t="s">
        <v>76</v>
      </c>
    </row>
    <row r="206" s="2" customFormat="1">
      <c r="A206" s="39"/>
      <c r="B206" s="40"/>
      <c r="C206" s="41"/>
      <c r="D206" s="216" t="s">
        <v>119</v>
      </c>
      <c r="E206" s="41"/>
      <c r="F206" s="217" t="s">
        <v>342</v>
      </c>
      <c r="G206" s="41"/>
      <c r="H206" s="41"/>
      <c r="I206" s="213"/>
      <c r="J206" s="41"/>
      <c r="K206" s="41"/>
      <c r="L206" s="45"/>
      <c r="M206" s="214"/>
      <c r="N206" s="215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119</v>
      </c>
      <c r="AU206" s="18" t="s">
        <v>76</v>
      </c>
    </row>
    <row r="207" s="2" customFormat="1" ht="16.5" customHeight="1">
      <c r="A207" s="39"/>
      <c r="B207" s="40"/>
      <c r="C207" s="198" t="s">
        <v>343</v>
      </c>
      <c r="D207" s="198" t="s">
        <v>110</v>
      </c>
      <c r="E207" s="199" t="s">
        <v>344</v>
      </c>
      <c r="F207" s="200" t="s">
        <v>345</v>
      </c>
      <c r="G207" s="201" t="s">
        <v>186</v>
      </c>
      <c r="H207" s="202">
        <v>2</v>
      </c>
      <c r="I207" s="203"/>
      <c r="J207" s="204">
        <f>ROUND(I207*H207,2)</f>
        <v>0</v>
      </c>
      <c r="K207" s="200" t="s">
        <v>114</v>
      </c>
      <c r="L207" s="45"/>
      <c r="M207" s="205" t="s">
        <v>19</v>
      </c>
      <c r="N207" s="206" t="s">
        <v>40</v>
      </c>
      <c r="O207" s="85"/>
      <c r="P207" s="207">
        <f>O207*H207</f>
        <v>0</v>
      </c>
      <c r="Q207" s="207">
        <v>0</v>
      </c>
      <c r="R207" s="207">
        <f>Q207*H207</f>
        <v>0</v>
      </c>
      <c r="S207" s="207">
        <v>0</v>
      </c>
      <c r="T207" s="2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9" t="s">
        <v>187</v>
      </c>
      <c r="AT207" s="209" t="s">
        <v>110</v>
      </c>
      <c r="AU207" s="209" t="s">
        <v>76</v>
      </c>
      <c r="AY207" s="18" t="s">
        <v>106</v>
      </c>
      <c r="BE207" s="210">
        <f>IF(N207="základní",J207,0)</f>
        <v>0</v>
      </c>
      <c r="BF207" s="210">
        <f>IF(N207="snížená",J207,0)</f>
        <v>0</v>
      </c>
      <c r="BG207" s="210">
        <f>IF(N207="zákl. přenesená",J207,0)</f>
        <v>0</v>
      </c>
      <c r="BH207" s="210">
        <f>IF(N207="sníž. přenesená",J207,0)</f>
        <v>0</v>
      </c>
      <c r="BI207" s="210">
        <f>IF(N207="nulová",J207,0)</f>
        <v>0</v>
      </c>
      <c r="BJ207" s="18" t="s">
        <v>74</v>
      </c>
      <c r="BK207" s="210">
        <f>ROUND(I207*H207,2)</f>
        <v>0</v>
      </c>
      <c r="BL207" s="18" t="s">
        <v>187</v>
      </c>
      <c r="BM207" s="209" t="s">
        <v>346</v>
      </c>
    </row>
    <row r="208" s="2" customFormat="1">
      <c r="A208" s="39"/>
      <c r="B208" s="40"/>
      <c r="C208" s="41"/>
      <c r="D208" s="211" t="s">
        <v>117</v>
      </c>
      <c r="E208" s="41"/>
      <c r="F208" s="212" t="s">
        <v>347</v>
      </c>
      <c r="G208" s="41"/>
      <c r="H208" s="41"/>
      <c r="I208" s="213"/>
      <c r="J208" s="41"/>
      <c r="K208" s="41"/>
      <c r="L208" s="45"/>
      <c r="M208" s="214"/>
      <c r="N208" s="215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117</v>
      </c>
      <c r="AU208" s="18" t="s">
        <v>76</v>
      </c>
    </row>
    <row r="209" s="2" customFormat="1">
      <c r="A209" s="39"/>
      <c r="B209" s="40"/>
      <c r="C209" s="41"/>
      <c r="D209" s="216" t="s">
        <v>119</v>
      </c>
      <c r="E209" s="41"/>
      <c r="F209" s="217" t="s">
        <v>348</v>
      </c>
      <c r="G209" s="41"/>
      <c r="H209" s="41"/>
      <c r="I209" s="213"/>
      <c r="J209" s="41"/>
      <c r="K209" s="41"/>
      <c r="L209" s="45"/>
      <c r="M209" s="214"/>
      <c r="N209" s="215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119</v>
      </c>
      <c r="AU209" s="18" t="s">
        <v>76</v>
      </c>
    </row>
    <row r="210" s="2" customFormat="1" ht="21.75" customHeight="1">
      <c r="A210" s="39"/>
      <c r="B210" s="40"/>
      <c r="C210" s="198" t="s">
        <v>349</v>
      </c>
      <c r="D210" s="198" t="s">
        <v>110</v>
      </c>
      <c r="E210" s="199" t="s">
        <v>350</v>
      </c>
      <c r="F210" s="200" t="s">
        <v>351</v>
      </c>
      <c r="G210" s="201" t="s">
        <v>186</v>
      </c>
      <c r="H210" s="202">
        <v>2</v>
      </c>
      <c r="I210" s="203"/>
      <c r="J210" s="204">
        <f>ROUND(I210*H210,2)</f>
        <v>0</v>
      </c>
      <c r="K210" s="200" t="s">
        <v>114</v>
      </c>
      <c r="L210" s="45"/>
      <c r="M210" s="205" t="s">
        <v>19</v>
      </c>
      <c r="N210" s="206" t="s">
        <v>40</v>
      </c>
      <c r="O210" s="85"/>
      <c r="P210" s="207">
        <f>O210*H210</f>
        <v>0</v>
      </c>
      <c r="Q210" s="207">
        <v>0.0018600000000000001</v>
      </c>
      <c r="R210" s="207">
        <f>Q210*H210</f>
        <v>0.0037200000000000002</v>
      </c>
      <c r="S210" s="207">
        <v>0</v>
      </c>
      <c r="T210" s="20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9" t="s">
        <v>187</v>
      </c>
      <c r="AT210" s="209" t="s">
        <v>110</v>
      </c>
      <c r="AU210" s="209" t="s">
        <v>76</v>
      </c>
      <c r="AY210" s="18" t="s">
        <v>106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8" t="s">
        <v>74</v>
      </c>
      <c r="BK210" s="210">
        <f>ROUND(I210*H210,2)</f>
        <v>0</v>
      </c>
      <c r="BL210" s="18" t="s">
        <v>187</v>
      </c>
      <c r="BM210" s="209" t="s">
        <v>352</v>
      </c>
    </row>
    <row r="211" s="2" customFormat="1">
      <c r="A211" s="39"/>
      <c r="B211" s="40"/>
      <c r="C211" s="41"/>
      <c r="D211" s="211" t="s">
        <v>117</v>
      </c>
      <c r="E211" s="41"/>
      <c r="F211" s="212" t="s">
        <v>353</v>
      </c>
      <c r="G211" s="41"/>
      <c r="H211" s="41"/>
      <c r="I211" s="213"/>
      <c r="J211" s="41"/>
      <c r="K211" s="41"/>
      <c r="L211" s="45"/>
      <c r="M211" s="214"/>
      <c r="N211" s="215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117</v>
      </c>
      <c r="AU211" s="18" t="s">
        <v>76</v>
      </c>
    </row>
    <row r="212" s="2" customFormat="1">
      <c r="A212" s="39"/>
      <c r="B212" s="40"/>
      <c r="C212" s="41"/>
      <c r="D212" s="216" t="s">
        <v>119</v>
      </c>
      <c r="E212" s="41"/>
      <c r="F212" s="217" t="s">
        <v>354</v>
      </c>
      <c r="G212" s="41"/>
      <c r="H212" s="41"/>
      <c r="I212" s="213"/>
      <c r="J212" s="41"/>
      <c r="K212" s="41"/>
      <c r="L212" s="45"/>
      <c r="M212" s="214"/>
      <c r="N212" s="215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119</v>
      </c>
      <c r="AU212" s="18" t="s">
        <v>76</v>
      </c>
    </row>
    <row r="213" s="14" customFormat="1">
      <c r="A213" s="14"/>
      <c r="B213" s="229"/>
      <c r="C213" s="230"/>
      <c r="D213" s="211" t="s">
        <v>121</v>
      </c>
      <c r="E213" s="231" t="s">
        <v>19</v>
      </c>
      <c r="F213" s="232" t="s">
        <v>355</v>
      </c>
      <c r="G213" s="230"/>
      <c r="H213" s="231" t="s">
        <v>19</v>
      </c>
      <c r="I213" s="233"/>
      <c r="J213" s="230"/>
      <c r="K213" s="230"/>
      <c r="L213" s="234"/>
      <c r="M213" s="235"/>
      <c r="N213" s="236"/>
      <c r="O213" s="236"/>
      <c r="P213" s="236"/>
      <c r="Q213" s="236"/>
      <c r="R213" s="236"/>
      <c r="S213" s="236"/>
      <c r="T213" s="23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38" t="s">
        <v>121</v>
      </c>
      <c r="AU213" s="238" t="s">
        <v>76</v>
      </c>
      <c r="AV213" s="14" t="s">
        <v>74</v>
      </c>
      <c r="AW213" s="14" t="s">
        <v>31</v>
      </c>
      <c r="AX213" s="14" t="s">
        <v>69</v>
      </c>
      <c r="AY213" s="238" t="s">
        <v>106</v>
      </c>
    </row>
    <row r="214" s="13" customFormat="1">
      <c r="A214" s="13"/>
      <c r="B214" s="218"/>
      <c r="C214" s="219"/>
      <c r="D214" s="211" t="s">
        <v>121</v>
      </c>
      <c r="E214" s="220" t="s">
        <v>19</v>
      </c>
      <c r="F214" s="221" t="s">
        <v>356</v>
      </c>
      <c r="G214" s="219"/>
      <c r="H214" s="222">
        <v>2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8" t="s">
        <v>121</v>
      </c>
      <c r="AU214" s="228" t="s">
        <v>76</v>
      </c>
      <c r="AV214" s="13" t="s">
        <v>76</v>
      </c>
      <c r="AW214" s="13" t="s">
        <v>31</v>
      </c>
      <c r="AX214" s="13" t="s">
        <v>74</v>
      </c>
      <c r="AY214" s="228" t="s">
        <v>106</v>
      </c>
    </row>
    <row r="215" s="2" customFormat="1" ht="16.5" customHeight="1">
      <c r="A215" s="39"/>
      <c r="B215" s="40"/>
      <c r="C215" s="198" t="s">
        <v>357</v>
      </c>
      <c r="D215" s="198" t="s">
        <v>110</v>
      </c>
      <c r="E215" s="199" t="s">
        <v>358</v>
      </c>
      <c r="F215" s="200" t="s">
        <v>359</v>
      </c>
      <c r="G215" s="201" t="s">
        <v>360</v>
      </c>
      <c r="H215" s="202">
        <v>2</v>
      </c>
      <c r="I215" s="203"/>
      <c r="J215" s="204">
        <f>ROUND(I215*H215,2)</f>
        <v>0</v>
      </c>
      <c r="K215" s="200" t="s">
        <v>114</v>
      </c>
      <c r="L215" s="45"/>
      <c r="M215" s="205" t="s">
        <v>19</v>
      </c>
      <c r="N215" s="206" t="s">
        <v>40</v>
      </c>
      <c r="O215" s="85"/>
      <c r="P215" s="207">
        <f>O215*H215</f>
        <v>0</v>
      </c>
      <c r="Q215" s="207">
        <v>0.0064799999999999996</v>
      </c>
      <c r="R215" s="207">
        <f>Q215*H215</f>
        <v>0.012959999999999999</v>
      </c>
      <c r="S215" s="207">
        <v>0</v>
      </c>
      <c r="T215" s="208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09" t="s">
        <v>187</v>
      </c>
      <c r="AT215" s="209" t="s">
        <v>110</v>
      </c>
      <c r="AU215" s="209" t="s">
        <v>76</v>
      </c>
      <c r="AY215" s="18" t="s">
        <v>106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8" t="s">
        <v>74</v>
      </c>
      <c r="BK215" s="210">
        <f>ROUND(I215*H215,2)</f>
        <v>0</v>
      </c>
      <c r="BL215" s="18" t="s">
        <v>187</v>
      </c>
      <c r="BM215" s="209" t="s">
        <v>361</v>
      </c>
    </row>
    <row r="216" s="2" customFormat="1">
      <c r="A216" s="39"/>
      <c r="B216" s="40"/>
      <c r="C216" s="41"/>
      <c r="D216" s="211" t="s">
        <v>117</v>
      </c>
      <c r="E216" s="41"/>
      <c r="F216" s="212" t="s">
        <v>362</v>
      </c>
      <c r="G216" s="41"/>
      <c r="H216" s="41"/>
      <c r="I216" s="213"/>
      <c r="J216" s="41"/>
      <c r="K216" s="41"/>
      <c r="L216" s="45"/>
      <c r="M216" s="214"/>
      <c r="N216" s="215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117</v>
      </c>
      <c r="AU216" s="18" t="s">
        <v>76</v>
      </c>
    </row>
    <row r="217" s="2" customFormat="1">
      <c r="A217" s="39"/>
      <c r="B217" s="40"/>
      <c r="C217" s="41"/>
      <c r="D217" s="216" t="s">
        <v>119</v>
      </c>
      <c r="E217" s="41"/>
      <c r="F217" s="217" t="s">
        <v>363</v>
      </c>
      <c r="G217" s="41"/>
      <c r="H217" s="41"/>
      <c r="I217" s="213"/>
      <c r="J217" s="41"/>
      <c r="K217" s="41"/>
      <c r="L217" s="45"/>
      <c r="M217" s="214"/>
      <c r="N217" s="215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119</v>
      </c>
      <c r="AU217" s="18" t="s">
        <v>76</v>
      </c>
    </row>
    <row r="218" s="2" customFormat="1" ht="16.5" customHeight="1">
      <c r="A218" s="39"/>
      <c r="B218" s="40"/>
      <c r="C218" s="198" t="s">
        <v>364</v>
      </c>
      <c r="D218" s="198" t="s">
        <v>110</v>
      </c>
      <c r="E218" s="199" t="s">
        <v>365</v>
      </c>
      <c r="F218" s="200" t="s">
        <v>366</v>
      </c>
      <c r="G218" s="201" t="s">
        <v>128</v>
      </c>
      <c r="H218" s="202">
        <v>34</v>
      </c>
      <c r="I218" s="203"/>
      <c r="J218" s="204">
        <f>ROUND(I218*H218,2)</f>
        <v>0</v>
      </c>
      <c r="K218" s="200" t="s">
        <v>114</v>
      </c>
      <c r="L218" s="45"/>
      <c r="M218" s="205" t="s">
        <v>19</v>
      </c>
      <c r="N218" s="206" t="s">
        <v>40</v>
      </c>
      <c r="O218" s="85"/>
      <c r="P218" s="207">
        <f>O218*H218</f>
        <v>0</v>
      </c>
      <c r="Q218" s="207">
        <v>0.0015</v>
      </c>
      <c r="R218" s="207">
        <f>Q218*H218</f>
        <v>0.051000000000000004</v>
      </c>
      <c r="S218" s="207">
        <v>0</v>
      </c>
      <c r="T218" s="208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9" t="s">
        <v>187</v>
      </c>
      <c r="AT218" s="209" t="s">
        <v>110</v>
      </c>
      <c r="AU218" s="209" t="s">
        <v>76</v>
      </c>
      <c r="AY218" s="18" t="s">
        <v>106</v>
      </c>
      <c r="BE218" s="210">
        <f>IF(N218="základní",J218,0)</f>
        <v>0</v>
      </c>
      <c r="BF218" s="210">
        <f>IF(N218="snížená",J218,0)</f>
        <v>0</v>
      </c>
      <c r="BG218" s="210">
        <f>IF(N218="zákl. přenesená",J218,0)</f>
        <v>0</v>
      </c>
      <c r="BH218" s="210">
        <f>IF(N218="sníž. přenesená",J218,0)</f>
        <v>0</v>
      </c>
      <c r="BI218" s="210">
        <f>IF(N218="nulová",J218,0)</f>
        <v>0</v>
      </c>
      <c r="BJ218" s="18" t="s">
        <v>74</v>
      </c>
      <c r="BK218" s="210">
        <f>ROUND(I218*H218,2)</f>
        <v>0</v>
      </c>
      <c r="BL218" s="18" t="s">
        <v>187</v>
      </c>
      <c r="BM218" s="209" t="s">
        <v>367</v>
      </c>
    </row>
    <row r="219" s="2" customFormat="1">
      <c r="A219" s="39"/>
      <c r="B219" s="40"/>
      <c r="C219" s="41"/>
      <c r="D219" s="211" t="s">
        <v>117</v>
      </c>
      <c r="E219" s="41"/>
      <c r="F219" s="212" t="s">
        <v>368</v>
      </c>
      <c r="G219" s="41"/>
      <c r="H219" s="41"/>
      <c r="I219" s="213"/>
      <c r="J219" s="41"/>
      <c r="K219" s="41"/>
      <c r="L219" s="45"/>
      <c r="M219" s="214"/>
      <c r="N219" s="215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117</v>
      </c>
      <c r="AU219" s="18" t="s">
        <v>76</v>
      </c>
    </row>
    <row r="220" s="2" customFormat="1">
      <c r="A220" s="39"/>
      <c r="B220" s="40"/>
      <c r="C220" s="41"/>
      <c r="D220" s="216" t="s">
        <v>119</v>
      </c>
      <c r="E220" s="41"/>
      <c r="F220" s="217" t="s">
        <v>369</v>
      </c>
      <c r="G220" s="41"/>
      <c r="H220" s="41"/>
      <c r="I220" s="213"/>
      <c r="J220" s="41"/>
      <c r="K220" s="41"/>
      <c r="L220" s="45"/>
      <c r="M220" s="214"/>
      <c r="N220" s="215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119</v>
      </c>
      <c r="AU220" s="18" t="s">
        <v>76</v>
      </c>
    </row>
    <row r="221" s="2" customFormat="1" ht="16.5" customHeight="1">
      <c r="A221" s="39"/>
      <c r="B221" s="40"/>
      <c r="C221" s="198" t="s">
        <v>370</v>
      </c>
      <c r="D221" s="198" t="s">
        <v>110</v>
      </c>
      <c r="E221" s="199" t="s">
        <v>371</v>
      </c>
      <c r="F221" s="200" t="s">
        <v>372</v>
      </c>
      <c r="G221" s="201" t="s">
        <v>128</v>
      </c>
      <c r="H221" s="202">
        <v>44</v>
      </c>
      <c r="I221" s="203"/>
      <c r="J221" s="204">
        <f>ROUND(I221*H221,2)</f>
        <v>0</v>
      </c>
      <c r="K221" s="200" t="s">
        <v>114</v>
      </c>
      <c r="L221" s="45"/>
      <c r="M221" s="205" t="s">
        <v>19</v>
      </c>
      <c r="N221" s="206" t="s">
        <v>40</v>
      </c>
      <c r="O221" s="85"/>
      <c r="P221" s="207">
        <f>O221*H221</f>
        <v>0</v>
      </c>
      <c r="Q221" s="207">
        <v>0.00097999999999999997</v>
      </c>
      <c r="R221" s="207">
        <f>Q221*H221</f>
        <v>0.043119999999999999</v>
      </c>
      <c r="S221" s="207">
        <v>0</v>
      </c>
      <c r="T221" s="208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09" t="s">
        <v>187</v>
      </c>
      <c r="AT221" s="209" t="s">
        <v>110</v>
      </c>
      <c r="AU221" s="209" t="s">
        <v>76</v>
      </c>
      <c r="AY221" s="18" t="s">
        <v>106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8" t="s">
        <v>74</v>
      </c>
      <c r="BK221" s="210">
        <f>ROUND(I221*H221,2)</f>
        <v>0</v>
      </c>
      <c r="BL221" s="18" t="s">
        <v>187</v>
      </c>
      <c r="BM221" s="209" t="s">
        <v>373</v>
      </c>
    </row>
    <row r="222" s="2" customFormat="1">
      <c r="A222" s="39"/>
      <c r="B222" s="40"/>
      <c r="C222" s="41"/>
      <c r="D222" s="211" t="s">
        <v>117</v>
      </c>
      <c r="E222" s="41"/>
      <c r="F222" s="212" t="s">
        <v>374</v>
      </c>
      <c r="G222" s="41"/>
      <c r="H222" s="41"/>
      <c r="I222" s="213"/>
      <c r="J222" s="41"/>
      <c r="K222" s="41"/>
      <c r="L222" s="45"/>
      <c r="M222" s="214"/>
      <c r="N222" s="215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117</v>
      </c>
      <c r="AU222" s="18" t="s">
        <v>76</v>
      </c>
    </row>
    <row r="223" s="2" customFormat="1">
      <c r="A223" s="39"/>
      <c r="B223" s="40"/>
      <c r="C223" s="41"/>
      <c r="D223" s="216" t="s">
        <v>119</v>
      </c>
      <c r="E223" s="41"/>
      <c r="F223" s="217" t="s">
        <v>375</v>
      </c>
      <c r="G223" s="41"/>
      <c r="H223" s="41"/>
      <c r="I223" s="213"/>
      <c r="J223" s="41"/>
      <c r="K223" s="41"/>
      <c r="L223" s="45"/>
      <c r="M223" s="214"/>
      <c r="N223" s="215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119</v>
      </c>
      <c r="AU223" s="18" t="s">
        <v>76</v>
      </c>
    </row>
    <row r="224" s="13" customFormat="1">
      <c r="A224" s="13"/>
      <c r="B224" s="218"/>
      <c r="C224" s="219"/>
      <c r="D224" s="211" t="s">
        <v>121</v>
      </c>
      <c r="E224" s="220" t="s">
        <v>19</v>
      </c>
      <c r="F224" s="221" t="s">
        <v>376</v>
      </c>
      <c r="G224" s="219"/>
      <c r="H224" s="222">
        <v>44</v>
      </c>
      <c r="I224" s="223"/>
      <c r="J224" s="219"/>
      <c r="K224" s="219"/>
      <c r="L224" s="224"/>
      <c r="M224" s="225"/>
      <c r="N224" s="226"/>
      <c r="O224" s="226"/>
      <c r="P224" s="226"/>
      <c r="Q224" s="226"/>
      <c r="R224" s="226"/>
      <c r="S224" s="226"/>
      <c r="T224" s="22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28" t="s">
        <v>121</v>
      </c>
      <c r="AU224" s="228" t="s">
        <v>76</v>
      </c>
      <c r="AV224" s="13" t="s">
        <v>76</v>
      </c>
      <c r="AW224" s="13" t="s">
        <v>31</v>
      </c>
      <c r="AX224" s="13" t="s">
        <v>74</v>
      </c>
      <c r="AY224" s="228" t="s">
        <v>106</v>
      </c>
    </row>
    <row r="225" s="2" customFormat="1" ht="16.5" customHeight="1">
      <c r="A225" s="39"/>
      <c r="B225" s="40"/>
      <c r="C225" s="198" t="s">
        <v>377</v>
      </c>
      <c r="D225" s="198" t="s">
        <v>110</v>
      </c>
      <c r="E225" s="199" t="s">
        <v>378</v>
      </c>
      <c r="F225" s="200" t="s">
        <v>379</v>
      </c>
      <c r="G225" s="201" t="s">
        <v>128</v>
      </c>
      <c r="H225" s="202">
        <v>55</v>
      </c>
      <c r="I225" s="203"/>
      <c r="J225" s="204">
        <f>ROUND(I225*H225,2)</f>
        <v>0</v>
      </c>
      <c r="K225" s="200" t="s">
        <v>114</v>
      </c>
      <c r="L225" s="45"/>
      <c r="M225" s="205" t="s">
        <v>19</v>
      </c>
      <c r="N225" s="206" t="s">
        <v>40</v>
      </c>
      <c r="O225" s="85"/>
      <c r="P225" s="207">
        <f>O225*H225</f>
        <v>0</v>
      </c>
      <c r="Q225" s="207">
        <v>0.0012600000000000001</v>
      </c>
      <c r="R225" s="207">
        <f>Q225*H225</f>
        <v>0.0693</v>
      </c>
      <c r="S225" s="207">
        <v>0</v>
      </c>
      <c r="T225" s="208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09" t="s">
        <v>187</v>
      </c>
      <c r="AT225" s="209" t="s">
        <v>110</v>
      </c>
      <c r="AU225" s="209" t="s">
        <v>76</v>
      </c>
      <c r="AY225" s="18" t="s">
        <v>106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8" t="s">
        <v>74</v>
      </c>
      <c r="BK225" s="210">
        <f>ROUND(I225*H225,2)</f>
        <v>0</v>
      </c>
      <c r="BL225" s="18" t="s">
        <v>187</v>
      </c>
      <c r="BM225" s="209" t="s">
        <v>380</v>
      </c>
    </row>
    <row r="226" s="2" customFormat="1">
      <c r="A226" s="39"/>
      <c r="B226" s="40"/>
      <c r="C226" s="41"/>
      <c r="D226" s="211" t="s">
        <v>117</v>
      </c>
      <c r="E226" s="41"/>
      <c r="F226" s="212" t="s">
        <v>381</v>
      </c>
      <c r="G226" s="41"/>
      <c r="H226" s="41"/>
      <c r="I226" s="213"/>
      <c r="J226" s="41"/>
      <c r="K226" s="41"/>
      <c r="L226" s="45"/>
      <c r="M226" s="214"/>
      <c r="N226" s="215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117</v>
      </c>
      <c r="AU226" s="18" t="s">
        <v>76</v>
      </c>
    </row>
    <row r="227" s="2" customFormat="1">
      <c r="A227" s="39"/>
      <c r="B227" s="40"/>
      <c r="C227" s="41"/>
      <c r="D227" s="216" t="s">
        <v>119</v>
      </c>
      <c r="E227" s="41"/>
      <c r="F227" s="217" t="s">
        <v>382</v>
      </c>
      <c r="G227" s="41"/>
      <c r="H227" s="41"/>
      <c r="I227" s="213"/>
      <c r="J227" s="41"/>
      <c r="K227" s="41"/>
      <c r="L227" s="45"/>
      <c r="M227" s="214"/>
      <c r="N227" s="215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119</v>
      </c>
      <c r="AU227" s="18" t="s">
        <v>76</v>
      </c>
    </row>
    <row r="228" s="13" customFormat="1">
      <c r="A228" s="13"/>
      <c r="B228" s="218"/>
      <c r="C228" s="219"/>
      <c r="D228" s="211" t="s">
        <v>121</v>
      </c>
      <c r="E228" s="220" t="s">
        <v>19</v>
      </c>
      <c r="F228" s="221" t="s">
        <v>383</v>
      </c>
      <c r="G228" s="219"/>
      <c r="H228" s="222">
        <v>55</v>
      </c>
      <c r="I228" s="223"/>
      <c r="J228" s="219"/>
      <c r="K228" s="219"/>
      <c r="L228" s="224"/>
      <c r="M228" s="225"/>
      <c r="N228" s="226"/>
      <c r="O228" s="226"/>
      <c r="P228" s="226"/>
      <c r="Q228" s="226"/>
      <c r="R228" s="226"/>
      <c r="S228" s="226"/>
      <c r="T228" s="22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28" t="s">
        <v>121</v>
      </c>
      <c r="AU228" s="228" t="s">
        <v>76</v>
      </c>
      <c r="AV228" s="13" t="s">
        <v>76</v>
      </c>
      <c r="AW228" s="13" t="s">
        <v>31</v>
      </c>
      <c r="AX228" s="13" t="s">
        <v>74</v>
      </c>
      <c r="AY228" s="228" t="s">
        <v>106</v>
      </c>
    </row>
    <row r="229" s="2" customFormat="1" ht="16.5" customHeight="1">
      <c r="A229" s="39"/>
      <c r="B229" s="40"/>
      <c r="C229" s="198" t="s">
        <v>384</v>
      </c>
      <c r="D229" s="198" t="s">
        <v>110</v>
      </c>
      <c r="E229" s="199" t="s">
        <v>385</v>
      </c>
      <c r="F229" s="200" t="s">
        <v>386</v>
      </c>
      <c r="G229" s="201" t="s">
        <v>128</v>
      </c>
      <c r="H229" s="202">
        <v>12</v>
      </c>
      <c r="I229" s="203"/>
      <c r="J229" s="204">
        <f>ROUND(I229*H229,2)</f>
        <v>0</v>
      </c>
      <c r="K229" s="200" t="s">
        <v>114</v>
      </c>
      <c r="L229" s="45"/>
      <c r="M229" s="205" t="s">
        <v>19</v>
      </c>
      <c r="N229" s="206" t="s">
        <v>40</v>
      </c>
      <c r="O229" s="85"/>
      <c r="P229" s="207">
        <f>O229*H229</f>
        <v>0</v>
      </c>
      <c r="Q229" s="207">
        <v>0.0015299999999999999</v>
      </c>
      <c r="R229" s="207">
        <f>Q229*H229</f>
        <v>0.018359999999999998</v>
      </c>
      <c r="S229" s="207">
        <v>0</v>
      </c>
      <c r="T229" s="20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09" t="s">
        <v>187</v>
      </c>
      <c r="AT229" s="209" t="s">
        <v>110</v>
      </c>
      <c r="AU229" s="209" t="s">
        <v>76</v>
      </c>
      <c r="AY229" s="18" t="s">
        <v>106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8" t="s">
        <v>74</v>
      </c>
      <c r="BK229" s="210">
        <f>ROUND(I229*H229,2)</f>
        <v>0</v>
      </c>
      <c r="BL229" s="18" t="s">
        <v>187</v>
      </c>
      <c r="BM229" s="209" t="s">
        <v>387</v>
      </c>
    </row>
    <row r="230" s="2" customFormat="1">
      <c r="A230" s="39"/>
      <c r="B230" s="40"/>
      <c r="C230" s="41"/>
      <c r="D230" s="211" t="s">
        <v>117</v>
      </c>
      <c r="E230" s="41"/>
      <c r="F230" s="212" t="s">
        <v>388</v>
      </c>
      <c r="G230" s="41"/>
      <c r="H230" s="41"/>
      <c r="I230" s="213"/>
      <c r="J230" s="41"/>
      <c r="K230" s="41"/>
      <c r="L230" s="45"/>
      <c r="M230" s="214"/>
      <c r="N230" s="215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117</v>
      </c>
      <c r="AU230" s="18" t="s">
        <v>76</v>
      </c>
    </row>
    <row r="231" s="2" customFormat="1">
      <c r="A231" s="39"/>
      <c r="B231" s="40"/>
      <c r="C231" s="41"/>
      <c r="D231" s="216" t="s">
        <v>119</v>
      </c>
      <c r="E231" s="41"/>
      <c r="F231" s="217" t="s">
        <v>389</v>
      </c>
      <c r="G231" s="41"/>
      <c r="H231" s="41"/>
      <c r="I231" s="213"/>
      <c r="J231" s="41"/>
      <c r="K231" s="41"/>
      <c r="L231" s="45"/>
      <c r="M231" s="214"/>
      <c r="N231" s="215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119</v>
      </c>
      <c r="AU231" s="18" t="s">
        <v>76</v>
      </c>
    </row>
    <row r="232" s="2" customFormat="1" ht="21.75" customHeight="1">
      <c r="A232" s="39"/>
      <c r="B232" s="40"/>
      <c r="C232" s="198" t="s">
        <v>390</v>
      </c>
      <c r="D232" s="198" t="s">
        <v>110</v>
      </c>
      <c r="E232" s="199" t="s">
        <v>391</v>
      </c>
      <c r="F232" s="200" t="s">
        <v>392</v>
      </c>
      <c r="G232" s="201" t="s">
        <v>128</v>
      </c>
      <c r="H232" s="202">
        <v>44</v>
      </c>
      <c r="I232" s="203"/>
      <c r="J232" s="204">
        <f>ROUND(I232*H232,2)</f>
        <v>0</v>
      </c>
      <c r="K232" s="200" t="s">
        <v>114</v>
      </c>
      <c r="L232" s="45"/>
      <c r="M232" s="205" t="s">
        <v>19</v>
      </c>
      <c r="N232" s="206" t="s">
        <v>40</v>
      </c>
      <c r="O232" s="85"/>
      <c r="P232" s="207">
        <f>O232*H232</f>
        <v>0</v>
      </c>
      <c r="Q232" s="207">
        <v>0.00020000000000000001</v>
      </c>
      <c r="R232" s="207">
        <f>Q232*H232</f>
        <v>0.0088000000000000005</v>
      </c>
      <c r="S232" s="207">
        <v>0</v>
      </c>
      <c r="T232" s="20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9" t="s">
        <v>187</v>
      </c>
      <c r="AT232" s="209" t="s">
        <v>110</v>
      </c>
      <c r="AU232" s="209" t="s">
        <v>76</v>
      </c>
      <c r="AY232" s="18" t="s">
        <v>106</v>
      </c>
      <c r="BE232" s="210">
        <f>IF(N232="základní",J232,0)</f>
        <v>0</v>
      </c>
      <c r="BF232" s="210">
        <f>IF(N232="snížená",J232,0)</f>
        <v>0</v>
      </c>
      <c r="BG232" s="210">
        <f>IF(N232="zákl. přenesená",J232,0)</f>
        <v>0</v>
      </c>
      <c r="BH232" s="210">
        <f>IF(N232="sníž. přenesená",J232,0)</f>
        <v>0</v>
      </c>
      <c r="BI232" s="210">
        <f>IF(N232="nulová",J232,0)</f>
        <v>0</v>
      </c>
      <c r="BJ232" s="18" t="s">
        <v>74</v>
      </c>
      <c r="BK232" s="210">
        <f>ROUND(I232*H232,2)</f>
        <v>0</v>
      </c>
      <c r="BL232" s="18" t="s">
        <v>187</v>
      </c>
      <c r="BM232" s="209" t="s">
        <v>393</v>
      </c>
    </row>
    <row r="233" s="2" customFormat="1">
      <c r="A233" s="39"/>
      <c r="B233" s="40"/>
      <c r="C233" s="41"/>
      <c r="D233" s="211" t="s">
        <v>117</v>
      </c>
      <c r="E233" s="41"/>
      <c r="F233" s="212" t="s">
        <v>394</v>
      </c>
      <c r="G233" s="41"/>
      <c r="H233" s="41"/>
      <c r="I233" s="213"/>
      <c r="J233" s="41"/>
      <c r="K233" s="41"/>
      <c r="L233" s="45"/>
      <c r="M233" s="214"/>
      <c r="N233" s="215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117</v>
      </c>
      <c r="AU233" s="18" t="s">
        <v>76</v>
      </c>
    </row>
    <row r="234" s="2" customFormat="1">
      <c r="A234" s="39"/>
      <c r="B234" s="40"/>
      <c r="C234" s="41"/>
      <c r="D234" s="216" t="s">
        <v>119</v>
      </c>
      <c r="E234" s="41"/>
      <c r="F234" s="217" t="s">
        <v>395</v>
      </c>
      <c r="G234" s="41"/>
      <c r="H234" s="41"/>
      <c r="I234" s="213"/>
      <c r="J234" s="41"/>
      <c r="K234" s="41"/>
      <c r="L234" s="45"/>
      <c r="M234" s="214"/>
      <c r="N234" s="215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119</v>
      </c>
      <c r="AU234" s="18" t="s">
        <v>76</v>
      </c>
    </row>
    <row r="235" s="2" customFormat="1" ht="24.15" customHeight="1">
      <c r="A235" s="39"/>
      <c r="B235" s="40"/>
      <c r="C235" s="198" t="s">
        <v>396</v>
      </c>
      <c r="D235" s="198" t="s">
        <v>110</v>
      </c>
      <c r="E235" s="199" t="s">
        <v>397</v>
      </c>
      <c r="F235" s="200" t="s">
        <v>398</v>
      </c>
      <c r="G235" s="201" t="s">
        <v>128</v>
      </c>
      <c r="H235" s="202">
        <v>89</v>
      </c>
      <c r="I235" s="203"/>
      <c r="J235" s="204">
        <f>ROUND(I235*H235,2)</f>
        <v>0</v>
      </c>
      <c r="K235" s="200" t="s">
        <v>114</v>
      </c>
      <c r="L235" s="45"/>
      <c r="M235" s="205" t="s">
        <v>19</v>
      </c>
      <c r="N235" s="206" t="s">
        <v>40</v>
      </c>
      <c r="O235" s="85"/>
      <c r="P235" s="207">
        <f>O235*H235</f>
        <v>0</v>
      </c>
      <c r="Q235" s="207">
        <v>0.00024000000000000001</v>
      </c>
      <c r="R235" s="207">
        <f>Q235*H235</f>
        <v>0.021360000000000001</v>
      </c>
      <c r="S235" s="207">
        <v>0</v>
      </c>
      <c r="T235" s="208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09" t="s">
        <v>187</v>
      </c>
      <c r="AT235" s="209" t="s">
        <v>110</v>
      </c>
      <c r="AU235" s="209" t="s">
        <v>76</v>
      </c>
      <c r="AY235" s="18" t="s">
        <v>106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8" t="s">
        <v>74</v>
      </c>
      <c r="BK235" s="210">
        <f>ROUND(I235*H235,2)</f>
        <v>0</v>
      </c>
      <c r="BL235" s="18" t="s">
        <v>187</v>
      </c>
      <c r="BM235" s="209" t="s">
        <v>399</v>
      </c>
    </row>
    <row r="236" s="2" customFormat="1">
      <c r="A236" s="39"/>
      <c r="B236" s="40"/>
      <c r="C236" s="41"/>
      <c r="D236" s="211" t="s">
        <v>117</v>
      </c>
      <c r="E236" s="41"/>
      <c r="F236" s="212" t="s">
        <v>400</v>
      </c>
      <c r="G236" s="41"/>
      <c r="H236" s="41"/>
      <c r="I236" s="213"/>
      <c r="J236" s="41"/>
      <c r="K236" s="41"/>
      <c r="L236" s="45"/>
      <c r="M236" s="214"/>
      <c r="N236" s="215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117</v>
      </c>
      <c r="AU236" s="18" t="s">
        <v>76</v>
      </c>
    </row>
    <row r="237" s="2" customFormat="1">
      <c r="A237" s="39"/>
      <c r="B237" s="40"/>
      <c r="C237" s="41"/>
      <c r="D237" s="216" t="s">
        <v>119</v>
      </c>
      <c r="E237" s="41"/>
      <c r="F237" s="217" t="s">
        <v>401</v>
      </c>
      <c r="G237" s="41"/>
      <c r="H237" s="41"/>
      <c r="I237" s="213"/>
      <c r="J237" s="41"/>
      <c r="K237" s="41"/>
      <c r="L237" s="45"/>
      <c r="M237" s="214"/>
      <c r="N237" s="215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119</v>
      </c>
      <c r="AU237" s="18" t="s">
        <v>76</v>
      </c>
    </row>
    <row r="238" s="13" customFormat="1">
      <c r="A238" s="13"/>
      <c r="B238" s="218"/>
      <c r="C238" s="219"/>
      <c r="D238" s="211" t="s">
        <v>121</v>
      </c>
      <c r="E238" s="220" t="s">
        <v>19</v>
      </c>
      <c r="F238" s="221" t="s">
        <v>402</v>
      </c>
      <c r="G238" s="219"/>
      <c r="H238" s="222">
        <v>89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8" t="s">
        <v>121</v>
      </c>
      <c r="AU238" s="228" t="s">
        <v>76</v>
      </c>
      <c r="AV238" s="13" t="s">
        <v>76</v>
      </c>
      <c r="AW238" s="13" t="s">
        <v>31</v>
      </c>
      <c r="AX238" s="13" t="s">
        <v>74</v>
      </c>
      <c r="AY238" s="228" t="s">
        <v>106</v>
      </c>
    </row>
    <row r="239" s="2" customFormat="1" ht="16.5" customHeight="1">
      <c r="A239" s="39"/>
      <c r="B239" s="40"/>
      <c r="C239" s="198" t="s">
        <v>403</v>
      </c>
      <c r="D239" s="198" t="s">
        <v>110</v>
      </c>
      <c r="E239" s="199" t="s">
        <v>404</v>
      </c>
      <c r="F239" s="200" t="s">
        <v>405</v>
      </c>
      <c r="G239" s="201" t="s">
        <v>128</v>
      </c>
      <c r="H239" s="202">
        <v>40</v>
      </c>
      <c r="I239" s="203"/>
      <c r="J239" s="204">
        <f>ROUND(I239*H239,2)</f>
        <v>0</v>
      </c>
      <c r="K239" s="200" t="s">
        <v>114</v>
      </c>
      <c r="L239" s="45"/>
      <c r="M239" s="205" t="s">
        <v>19</v>
      </c>
      <c r="N239" s="206" t="s">
        <v>40</v>
      </c>
      <c r="O239" s="85"/>
      <c r="P239" s="207">
        <f>O239*H239</f>
        <v>0</v>
      </c>
      <c r="Q239" s="207">
        <v>0.00025000000000000001</v>
      </c>
      <c r="R239" s="207">
        <f>Q239*H239</f>
        <v>0.01</v>
      </c>
      <c r="S239" s="207">
        <v>0</v>
      </c>
      <c r="T239" s="208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9" t="s">
        <v>187</v>
      </c>
      <c r="AT239" s="209" t="s">
        <v>110</v>
      </c>
      <c r="AU239" s="209" t="s">
        <v>76</v>
      </c>
      <c r="AY239" s="18" t="s">
        <v>106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8" t="s">
        <v>74</v>
      </c>
      <c r="BK239" s="210">
        <f>ROUND(I239*H239,2)</f>
        <v>0</v>
      </c>
      <c r="BL239" s="18" t="s">
        <v>187</v>
      </c>
      <c r="BM239" s="209" t="s">
        <v>406</v>
      </c>
    </row>
    <row r="240" s="2" customFormat="1">
      <c r="A240" s="39"/>
      <c r="B240" s="40"/>
      <c r="C240" s="41"/>
      <c r="D240" s="211" t="s">
        <v>117</v>
      </c>
      <c r="E240" s="41"/>
      <c r="F240" s="212" t="s">
        <v>407</v>
      </c>
      <c r="G240" s="41"/>
      <c r="H240" s="41"/>
      <c r="I240" s="213"/>
      <c r="J240" s="41"/>
      <c r="K240" s="41"/>
      <c r="L240" s="45"/>
      <c r="M240" s="214"/>
      <c r="N240" s="215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117</v>
      </c>
      <c r="AU240" s="18" t="s">
        <v>76</v>
      </c>
    </row>
    <row r="241" s="2" customFormat="1">
      <c r="A241" s="39"/>
      <c r="B241" s="40"/>
      <c r="C241" s="41"/>
      <c r="D241" s="216" t="s">
        <v>119</v>
      </c>
      <c r="E241" s="41"/>
      <c r="F241" s="217" t="s">
        <v>408</v>
      </c>
      <c r="G241" s="41"/>
      <c r="H241" s="41"/>
      <c r="I241" s="213"/>
      <c r="J241" s="41"/>
      <c r="K241" s="41"/>
      <c r="L241" s="45"/>
      <c r="M241" s="214"/>
      <c r="N241" s="215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119</v>
      </c>
      <c r="AU241" s="18" t="s">
        <v>76</v>
      </c>
    </row>
    <row r="242" s="2" customFormat="1" ht="16.5" customHeight="1">
      <c r="A242" s="39"/>
      <c r="B242" s="40"/>
      <c r="C242" s="198" t="s">
        <v>409</v>
      </c>
      <c r="D242" s="198" t="s">
        <v>110</v>
      </c>
      <c r="E242" s="199" t="s">
        <v>410</v>
      </c>
      <c r="F242" s="200" t="s">
        <v>411</v>
      </c>
      <c r="G242" s="201" t="s">
        <v>128</v>
      </c>
      <c r="H242" s="202">
        <v>10</v>
      </c>
      <c r="I242" s="203"/>
      <c r="J242" s="204">
        <f>ROUND(I242*H242,2)</f>
        <v>0</v>
      </c>
      <c r="K242" s="200" t="s">
        <v>114</v>
      </c>
      <c r="L242" s="45"/>
      <c r="M242" s="205" t="s">
        <v>19</v>
      </c>
      <c r="N242" s="206" t="s">
        <v>40</v>
      </c>
      <c r="O242" s="85"/>
      <c r="P242" s="207">
        <f>O242*H242</f>
        <v>0</v>
      </c>
      <c r="Q242" s="207">
        <v>0.00025999999999999998</v>
      </c>
      <c r="R242" s="207">
        <f>Q242*H242</f>
        <v>0.0025999999999999999</v>
      </c>
      <c r="S242" s="207">
        <v>0</v>
      </c>
      <c r="T242" s="20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9" t="s">
        <v>187</v>
      </c>
      <c r="AT242" s="209" t="s">
        <v>110</v>
      </c>
      <c r="AU242" s="209" t="s">
        <v>76</v>
      </c>
      <c r="AY242" s="18" t="s">
        <v>106</v>
      </c>
      <c r="BE242" s="210">
        <f>IF(N242="základní",J242,0)</f>
        <v>0</v>
      </c>
      <c r="BF242" s="210">
        <f>IF(N242="snížená",J242,0)</f>
        <v>0</v>
      </c>
      <c r="BG242" s="210">
        <f>IF(N242="zákl. přenesená",J242,0)</f>
        <v>0</v>
      </c>
      <c r="BH242" s="210">
        <f>IF(N242="sníž. přenesená",J242,0)</f>
        <v>0</v>
      </c>
      <c r="BI242" s="210">
        <f>IF(N242="nulová",J242,0)</f>
        <v>0</v>
      </c>
      <c r="BJ242" s="18" t="s">
        <v>74</v>
      </c>
      <c r="BK242" s="210">
        <f>ROUND(I242*H242,2)</f>
        <v>0</v>
      </c>
      <c r="BL242" s="18" t="s">
        <v>187</v>
      </c>
      <c r="BM242" s="209" t="s">
        <v>412</v>
      </c>
    </row>
    <row r="243" s="2" customFormat="1">
      <c r="A243" s="39"/>
      <c r="B243" s="40"/>
      <c r="C243" s="41"/>
      <c r="D243" s="211" t="s">
        <v>117</v>
      </c>
      <c r="E243" s="41"/>
      <c r="F243" s="212" t="s">
        <v>413</v>
      </c>
      <c r="G243" s="41"/>
      <c r="H243" s="41"/>
      <c r="I243" s="213"/>
      <c r="J243" s="41"/>
      <c r="K243" s="41"/>
      <c r="L243" s="45"/>
      <c r="M243" s="214"/>
      <c r="N243" s="215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117</v>
      </c>
      <c r="AU243" s="18" t="s">
        <v>76</v>
      </c>
    </row>
    <row r="244" s="2" customFormat="1">
      <c r="A244" s="39"/>
      <c r="B244" s="40"/>
      <c r="C244" s="41"/>
      <c r="D244" s="216" t="s">
        <v>119</v>
      </c>
      <c r="E244" s="41"/>
      <c r="F244" s="217" t="s">
        <v>414</v>
      </c>
      <c r="G244" s="41"/>
      <c r="H244" s="41"/>
      <c r="I244" s="213"/>
      <c r="J244" s="41"/>
      <c r="K244" s="41"/>
      <c r="L244" s="45"/>
      <c r="M244" s="214"/>
      <c r="N244" s="215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119</v>
      </c>
      <c r="AU244" s="18" t="s">
        <v>76</v>
      </c>
    </row>
    <row r="245" s="2" customFormat="1" ht="16.5" customHeight="1">
      <c r="A245" s="39"/>
      <c r="B245" s="40"/>
      <c r="C245" s="198" t="s">
        <v>415</v>
      </c>
      <c r="D245" s="198" t="s">
        <v>110</v>
      </c>
      <c r="E245" s="199" t="s">
        <v>416</v>
      </c>
      <c r="F245" s="200" t="s">
        <v>417</v>
      </c>
      <c r="G245" s="201" t="s">
        <v>186</v>
      </c>
      <c r="H245" s="202">
        <v>14</v>
      </c>
      <c r="I245" s="203"/>
      <c r="J245" s="204">
        <f>ROUND(I245*H245,2)</f>
        <v>0</v>
      </c>
      <c r="K245" s="200" t="s">
        <v>114</v>
      </c>
      <c r="L245" s="45"/>
      <c r="M245" s="205" t="s">
        <v>19</v>
      </c>
      <c r="N245" s="206" t="s">
        <v>40</v>
      </c>
      <c r="O245" s="85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9" t="s">
        <v>187</v>
      </c>
      <c r="AT245" s="209" t="s">
        <v>110</v>
      </c>
      <c r="AU245" s="209" t="s">
        <v>76</v>
      </c>
      <c r="AY245" s="18" t="s">
        <v>106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8" t="s">
        <v>74</v>
      </c>
      <c r="BK245" s="210">
        <f>ROUND(I245*H245,2)</f>
        <v>0</v>
      </c>
      <c r="BL245" s="18" t="s">
        <v>187</v>
      </c>
      <c r="BM245" s="209" t="s">
        <v>418</v>
      </c>
    </row>
    <row r="246" s="2" customFormat="1">
      <c r="A246" s="39"/>
      <c r="B246" s="40"/>
      <c r="C246" s="41"/>
      <c r="D246" s="211" t="s">
        <v>117</v>
      </c>
      <c r="E246" s="41"/>
      <c r="F246" s="212" t="s">
        <v>419</v>
      </c>
      <c r="G246" s="41"/>
      <c r="H246" s="41"/>
      <c r="I246" s="213"/>
      <c r="J246" s="41"/>
      <c r="K246" s="41"/>
      <c r="L246" s="45"/>
      <c r="M246" s="214"/>
      <c r="N246" s="215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117</v>
      </c>
      <c r="AU246" s="18" t="s">
        <v>76</v>
      </c>
    </row>
    <row r="247" s="2" customFormat="1">
      <c r="A247" s="39"/>
      <c r="B247" s="40"/>
      <c r="C247" s="41"/>
      <c r="D247" s="216" t="s">
        <v>119</v>
      </c>
      <c r="E247" s="41"/>
      <c r="F247" s="217" t="s">
        <v>420</v>
      </c>
      <c r="G247" s="41"/>
      <c r="H247" s="41"/>
      <c r="I247" s="213"/>
      <c r="J247" s="41"/>
      <c r="K247" s="41"/>
      <c r="L247" s="45"/>
      <c r="M247" s="214"/>
      <c r="N247" s="215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119</v>
      </c>
      <c r="AU247" s="18" t="s">
        <v>76</v>
      </c>
    </row>
    <row r="248" s="2" customFormat="1" ht="16.5" customHeight="1">
      <c r="A248" s="39"/>
      <c r="B248" s="40"/>
      <c r="C248" s="198" t="s">
        <v>421</v>
      </c>
      <c r="D248" s="198" t="s">
        <v>110</v>
      </c>
      <c r="E248" s="199" t="s">
        <v>422</v>
      </c>
      <c r="F248" s="200" t="s">
        <v>423</v>
      </c>
      <c r="G248" s="201" t="s">
        <v>186</v>
      </c>
      <c r="H248" s="202">
        <v>2</v>
      </c>
      <c r="I248" s="203"/>
      <c r="J248" s="204">
        <f>ROUND(I248*H248,2)</f>
        <v>0</v>
      </c>
      <c r="K248" s="200" t="s">
        <v>114</v>
      </c>
      <c r="L248" s="45"/>
      <c r="M248" s="205" t="s">
        <v>19</v>
      </c>
      <c r="N248" s="206" t="s">
        <v>40</v>
      </c>
      <c r="O248" s="85"/>
      <c r="P248" s="207">
        <f>O248*H248</f>
        <v>0</v>
      </c>
      <c r="Q248" s="207">
        <v>0</v>
      </c>
      <c r="R248" s="207">
        <f>Q248*H248</f>
        <v>0</v>
      </c>
      <c r="S248" s="207">
        <v>0</v>
      </c>
      <c r="T248" s="20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9" t="s">
        <v>187</v>
      </c>
      <c r="AT248" s="209" t="s">
        <v>110</v>
      </c>
      <c r="AU248" s="209" t="s">
        <v>76</v>
      </c>
      <c r="AY248" s="18" t="s">
        <v>106</v>
      </c>
      <c r="BE248" s="210">
        <f>IF(N248="základní",J248,0)</f>
        <v>0</v>
      </c>
      <c r="BF248" s="210">
        <f>IF(N248="snížená",J248,0)</f>
        <v>0</v>
      </c>
      <c r="BG248" s="210">
        <f>IF(N248="zákl. přenesená",J248,0)</f>
        <v>0</v>
      </c>
      <c r="BH248" s="210">
        <f>IF(N248="sníž. přenesená",J248,0)</f>
        <v>0</v>
      </c>
      <c r="BI248" s="210">
        <f>IF(N248="nulová",J248,0)</f>
        <v>0</v>
      </c>
      <c r="BJ248" s="18" t="s">
        <v>74</v>
      </c>
      <c r="BK248" s="210">
        <f>ROUND(I248*H248,2)</f>
        <v>0</v>
      </c>
      <c r="BL248" s="18" t="s">
        <v>187</v>
      </c>
      <c r="BM248" s="209" t="s">
        <v>424</v>
      </c>
    </row>
    <row r="249" s="2" customFormat="1">
      <c r="A249" s="39"/>
      <c r="B249" s="40"/>
      <c r="C249" s="41"/>
      <c r="D249" s="211" t="s">
        <v>117</v>
      </c>
      <c r="E249" s="41"/>
      <c r="F249" s="212" t="s">
        <v>425</v>
      </c>
      <c r="G249" s="41"/>
      <c r="H249" s="41"/>
      <c r="I249" s="213"/>
      <c r="J249" s="41"/>
      <c r="K249" s="41"/>
      <c r="L249" s="45"/>
      <c r="M249" s="214"/>
      <c r="N249" s="215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117</v>
      </c>
      <c r="AU249" s="18" t="s">
        <v>76</v>
      </c>
    </row>
    <row r="250" s="2" customFormat="1">
      <c r="A250" s="39"/>
      <c r="B250" s="40"/>
      <c r="C250" s="41"/>
      <c r="D250" s="216" t="s">
        <v>119</v>
      </c>
      <c r="E250" s="41"/>
      <c r="F250" s="217" t="s">
        <v>426</v>
      </c>
      <c r="G250" s="41"/>
      <c r="H250" s="41"/>
      <c r="I250" s="213"/>
      <c r="J250" s="41"/>
      <c r="K250" s="41"/>
      <c r="L250" s="45"/>
      <c r="M250" s="214"/>
      <c r="N250" s="215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119</v>
      </c>
      <c r="AU250" s="18" t="s">
        <v>76</v>
      </c>
    </row>
    <row r="251" s="2" customFormat="1" ht="16.5" customHeight="1">
      <c r="A251" s="39"/>
      <c r="B251" s="40"/>
      <c r="C251" s="198" t="s">
        <v>427</v>
      </c>
      <c r="D251" s="198" t="s">
        <v>110</v>
      </c>
      <c r="E251" s="199" t="s">
        <v>428</v>
      </c>
      <c r="F251" s="200" t="s">
        <v>429</v>
      </c>
      <c r="G251" s="201" t="s">
        <v>186</v>
      </c>
      <c r="H251" s="202">
        <v>13</v>
      </c>
      <c r="I251" s="203"/>
      <c r="J251" s="204">
        <f>ROUND(I251*H251,2)</f>
        <v>0</v>
      </c>
      <c r="K251" s="200" t="s">
        <v>114</v>
      </c>
      <c r="L251" s="45"/>
      <c r="M251" s="205" t="s">
        <v>19</v>
      </c>
      <c r="N251" s="206" t="s">
        <v>40</v>
      </c>
      <c r="O251" s="85"/>
      <c r="P251" s="207">
        <f>O251*H251</f>
        <v>0</v>
      </c>
      <c r="Q251" s="207">
        <v>0.00017000000000000001</v>
      </c>
      <c r="R251" s="207">
        <f>Q251*H251</f>
        <v>0.0022100000000000002</v>
      </c>
      <c r="S251" s="207">
        <v>0</v>
      </c>
      <c r="T251" s="208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9" t="s">
        <v>187</v>
      </c>
      <c r="AT251" s="209" t="s">
        <v>110</v>
      </c>
      <c r="AU251" s="209" t="s">
        <v>76</v>
      </c>
      <c r="AY251" s="18" t="s">
        <v>106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8" t="s">
        <v>74</v>
      </c>
      <c r="BK251" s="210">
        <f>ROUND(I251*H251,2)</f>
        <v>0</v>
      </c>
      <c r="BL251" s="18" t="s">
        <v>187</v>
      </c>
      <c r="BM251" s="209" t="s">
        <v>430</v>
      </c>
    </row>
    <row r="252" s="2" customFormat="1">
      <c r="A252" s="39"/>
      <c r="B252" s="40"/>
      <c r="C252" s="41"/>
      <c r="D252" s="211" t="s">
        <v>117</v>
      </c>
      <c r="E252" s="41"/>
      <c r="F252" s="212" t="s">
        <v>431</v>
      </c>
      <c r="G252" s="41"/>
      <c r="H252" s="41"/>
      <c r="I252" s="213"/>
      <c r="J252" s="41"/>
      <c r="K252" s="41"/>
      <c r="L252" s="45"/>
      <c r="M252" s="214"/>
      <c r="N252" s="215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117</v>
      </c>
      <c r="AU252" s="18" t="s">
        <v>76</v>
      </c>
    </row>
    <row r="253" s="2" customFormat="1">
      <c r="A253" s="39"/>
      <c r="B253" s="40"/>
      <c r="C253" s="41"/>
      <c r="D253" s="216" t="s">
        <v>119</v>
      </c>
      <c r="E253" s="41"/>
      <c r="F253" s="217" t="s">
        <v>432</v>
      </c>
      <c r="G253" s="41"/>
      <c r="H253" s="41"/>
      <c r="I253" s="213"/>
      <c r="J253" s="41"/>
      <c r="K253" s="41"/>
      <c r="L253" s="45"/>
      <c r="M253" s="214"/>
      <c r="N253" s="215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119</v>
      </c>
      <c r="AU253" s="18" t="s">
        <v>76</v>
      </c>
    </row>
    <row r="254" s="2" customFormat="1" ht="16.5" customHeight="1">
      <c r="A254" s="39"/>
      <c r="B254" s="40"/>
      <c r="C254" s="198" t="s">
        <v>433</v>
      </c>
      <c r="D254" s="198" t="s">
        <v>110</v>
      </c>
      <c r="E254" s="199" t="s">
        <v>434</v>
      </c>
      <c r="F254" s="200" t="s">
        <v>435</v>
      </c>
      <c r="G254" s="201" t="s">
        <v>186</v>
      </c>
      <c r="H254" s="202">
        <v>13</v>
      </c>
      <c r="I254" s="203"/>
      <c r="J254" s="204">
        <f>ROUND(I254*H254,2)</f>
        <v>0</v>
      </c>
      <c r="K254" s="200" t="s">
        <v>114</v>
      </c>
      <c r="L254" s="45"/>
      <c r="M254" s="205" t="s">
        <v>19</v>
      </c>
      <c r="N254" s="206" t="s">
        <v>40</v>
      </c>
      <c r="O254" s="85"/>
      <c r="P254" s="207">
        <f>O254*H254</f>
        <v>0</v>
      </c>
      <c r="Q254" s="207">
        <v>0.00010000000000000001</v>
      </c>
      <c r="R254" s="207">
        <f>Q254*H254</f>
        <v>0.0013000000000000002</v>
      </c>
      <c r="S254" s="207">
        <v>0</v>
      </c>
      <c r="T254" s="208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9" t="s">
        <v>187</v>
      </c>
      <c r="AT254" s="209" t="s">
        <v>110</v>
      </c>
      <c r="AU254" s="209" t="s">
        <v>76</v>
      </c>
      <c r="AY254" s="18" t="s">
        <v>106</v>
      </c>
      <c r="BE254" s="210">
        <f>IF(N254="základní",J254,0)</f>
        <v>0</v>
      </c>
      <c r="BF254" s="210">
        <f>IF(N254="snížená",J254,0)</f>
        <v>0</v>
      </c>
      <c r="BG254" s="210">
        <f>IF(N254="zákl. přenesená",J254,0)</f>
        <v>0</v>
      </c>
      <c r="BH254" s="210">
        <f>IF(N254="sníž. přenesená",J254,0)</f>
        <v>0</v>
      </c>
      <c r="BI254" s="210">
        <f>IF(N254="nulová",J254,0)</f>
        <v>0</v>
      </c>
      <c r="BJ254" s="18" t="s">
        <v>74</v>
      </c>
      <c r="BK254" s="210">
        <f>ROUND(I254*H254,2)</f>
        <v>0</v>
      </c>
      <c r="BL254" s="18" t="s">
        <v>187</v>
      </c>
      <c r="BM254" s="209" t="s">
        <v>436</v>
      </c>
    </row>
    <row r="255" s="2" customFormat="1">
      <c r="A255" s="39"/>
      <c r="B255" s="40"/>
      <c r="C255" s="41"/>
      <c r="D255" s="211" t="s">
        <v>117</v>
      </c>
      <c r="E255" s="41"/>
      <c r="F255" s="212" t="s">
        <v>437</v>
      </c>
      <c r="G255" s="41"/>
      <c r="H255" s="41"/>
      <c r="I255" s="213"/>
      <c r="J255" s="41"/>
      <c r="K255" s="41"/>
      <c r="L255" s="45"/>
      <c r="M255" s="214"/>
      <c r="N255" s="215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117</v>
      </c>
      <c r="AU255" s="18" t="s">
        <v>76</v>
      </c>
    </row>
    <row r="256" s="2" customFormat="1">
      <c r="A256" s="39"/>
      <c r="B256" s="40"/>
      <c r="C256" s="41"/>
      <c r="D256" s="216" t="s">
        <v>119</v>
      </c>
      <c r="E256" s="41"/>
      <c r="F256" s="217" t="s">
        <v>438</v>
      </c>
      <c r="G256" s="41"/>
      <c r="H256" s="41"/>
      <c r="I256" s="213"/>
      <c r="J256" s="41"/>
      <c r="K256" s="41"/>
      <c r="L256" s="45"/>
      <c r="M256" s="214"/>
      <c r="N256" s="215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119</v>
      </c>
      <c r="AU256" s="18" t="s">
        <v>76</v>
      </c>
    </row>
    <row r="257" s="2" customFormat="1" ht="16.5" customHeight="1">
      <c r="A257" s="39"/>
      <c r="B257" s="40"/>
      <c r="C257" s="198" t="s">
        <v>439</v>
      </c>
      <c r="D257" s="198" t="s">
        <v>110</v>
      </c>
      <c r="E257" s="199" t="s">
        <v>440</v>
      </c>
      <c r="F257" s="200" t="s">
        <v>441</v>
      </c>
      <c r="G257" s="201" t="s">
        <v>186</v>
      </c>
      <c r="H257" s="202">
        <v>1</v>
      </c>
      <c r="I257" s="203"/>
      <c r="J257" s="204">
        <f>ROUND(I257*H257,2)</f>
        <v>0</v>
      </c>
      <c r="K257" s="200" t="s">
        <v>114</v>
      </c>
      <c r="L257" s="45"/>
      <c r="M257" s="205" t="s">
        <v>19</v>
      </c>
      <c r="N257" s="206" t="s">
        <v>40</v>
      </c>
      <c r="O257" s="85"/>
      <c r="P257" s="207">
        <f>O257*H257</f>
        <v>0</v>
      </c>
      <c r="Q257" s="207">
        <v>0.00132</v>
      </c>
      <c r="R257" s="207">
        <f>Q257*H257</f>
        <v>0.00132</v>
      </c>
      <c r="S257" s="207">
        <v>0</v>
      </c>
      <c r="T257" s="208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9" t="s">
        <v>187</v>
      </c>
      <c r="AT257" s="209" t="s">
        <v>110</v>
      </c>
      <c r="AU257" s="209" t="s">
        <v>76</v>
      </c>
      <c r="AY257" s="18" t="s">
        <v>106</v>
      </c>
      <c r="BE257" s="210">
        <f>IF(N257="základní",J257,0)</f>
        <v>0</v>
      </c>
      <c r="BF257" s="210">
        <f>IF(N257="snížená",J257,0)</f>
        <v>0</v>
      </c>
      <c r="BG257" s="210">
        <f>IF(N257="zákl. přenesená",J257,0)</f>
        <v>0</v>
      </c>
      <c r="BH257" s="210">
        <f>IF(N257="sníž. přenesená",J257,0)</f>
        <v>0</v>
      </c>
      <c r="BI257" s="210">
        <f>IF(N257="nulová",J257,0)</f>
        <v>0</v>
      </c>
      <c r="BJ257" s="18" t="s">
        <v>74</v>
      </c>
      <c r="BK257" s="210">
        <f>ROUND(I257*H257,2)</f>
        <v>0</v>
      </c>
      <c r="BL257" s="18" t="s">
        <v>187</v>
      </c>
      <c r="BM257" s="209" t="s">
        <v>442</v>
      </c>
    </row>
    <row r="258" s="2" customFormat="1">
      <c r="A258" s="39"/>
      <c r="B258" s="40"/>
      <c r="C258" s="41"/>
      <c r="D258" s="211" t="s">
        <v>117</v>
      </c>
      <c r="E258" s="41"/>
      <c r="F258" s="212" t="s">
        <v>443</v>
      </c>
      <c r="G258" s="41"/>
      <c r="H258" s="41"/>
      <c r="I258" s="213"/>
      <c r="J258" s="41"/>
      <c r="K258" s="41"/>
      <c r="L258" s="45"/>
      <c r="M258" s="214"/>
      <c r="N258" s="215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117</v>
      </c>
      <c r="AU258" s="18" t="s">
        <v>76</v>
      </c>
    </row>
    <row r="259" s="2" customFormat="1">
      <c r="A259" s="39"/>
      <c r="B259" s="40"/>
      <c r="C259" s="41"/>
      <c r="D259" s="216" t="s">
        <v>119</v>
      </c>
      <c r="E259" s="41"/>
      <c r="F259" s="217" t="s">
        <v>444</v>
      </c>
      <c r="G259" s="41"/>
      <c r="H259" s="41"/>
      <c r="I259" s="213"/>
      <c r="J259" s="41"/>
      <c r="K259" s="41"/>
      <c r="L259" s="45"/>
      <c r="M259" s="214"/>
      <c r="N259" s="215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119</v>
      </c>
      <c r="AU259" s="18" t="s">
        <v>76</v>
      </c>
    </row>
    <row r="260" s="2" customFormat="1" ht="16.5" customHeight="1">
      <c r="A260" s="39"/>
      <c r="B260" s="40"/>
      <c r="C260" s="198" t="s">
        <v>445</v>
      </c>
      <c r="D260" s="198" t="s">
        <v>110</v>
      </c>
      <c r="E260" s="199" t="s">
        <v>446</v>
      </c>
      <c r="F260" s="200" t="s">
        <v>447</v>
      </c>
      <c r="G260" s="201" t="s">
        <v>186</v>
      </c>
      <c r="H260" s="202">
        <v>1</v>
      </c>
      <c r="I260" s="203"/>
      <c r="J260" s="204">
        <f>ROUND(I260*H260,2)</f>
        <v>0</v>
      </c>
      <c r="K260" s="200" t="s">
        <v>114</v>
      </c>
      <c r="L260" s="45"/>
      <c r="M260" s="205" t="s">
        <v>19</v>
      </c>
      <c r="N260" s="206" t="s">
        <v>40</v>
      </c>
      <c r="O260" s="85"/>
      <c r="P260" s="207">
        <f>O260*H260</f>
        <v>0</v>
      </c>
      <c r="Q260" s="207">
        <v>0.0013600000000000001</v>
      </c>
      <c r="R260" s="207">
        <f>Q260*H260</f>
        <v>0.0013600000000000001</v>
      </c>
      <c r="S260" s="207">
        <v>0</v>
      </c>
      <c r="T260" s="20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9" t="s">
        <v>187</v>
      </c>
      <c r="AT260" s="209" t="s">
        <v>110</v>
      </c>
      <c r="AU260" s="209" t="s">
        <v>76</v>
      </c>
      <c r="AY260" s="18" t="s">
        <v>106</v>
      </c>
      <c r="BE260" s="210">
        <f>IF(N260="základní",J260,0)</f>
        <v>0</v>
      </c>
      <c r="BF260" s="210">
        <f>IF(N260="snížená",J260,0)</f>
        <v>0</v>
      </c>
      <c r="BG260" s="210">
        <f>IF(N260="zákl. přenesená",J260,0)</f>
        <v>0</v>
      </c>
      <c r="BH260" s="210">
        <f>IF(N260="sníž. přenesená",J260,0)</f>
        <v>0</v>
      </c>
      <c r="BI260" s="210">
        <f>IF(N260="nulová",J260,0)</f>
        <v>0</v>
      </c>
      <c r="BJ260" s="18" t="s">
        <v>74</v>
      </c>
      <c r="BK260" s="210">
        <f>ROUND(I260*H260,2)</f>
        <v>0</v>
      </c>
      <c r="BL260" s="18" t="s">
        <v>187</v>
      </c>
      <c r="BM260" s="209" t="s">
        <v>448</v>
      </c>
    </row>
    <row r="261" s="2" customFormat="1">
      <c r="A261" s="39"/>
      <c r="B261" s="40"/>
      <c r="C261" s="41"/>
      <c r="D261" s="211" t="s">
        <v>117</v>
      </c>
      <c r="E261" s="41"/>
      <c r="F261" s="212" t="s">
        <v>449</v>
      </c>
      <c r="G261" s="41"/>
      <c r="H261" s="41"/>
      <c r="I261" s="213"/>
      <c r="J261" s="41"/>
      <c r="K261" s="41"/>
      <c r="L261" s="45"/>
      <c r="M261" s="214"/>
      <c r="N261" s="215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117</v>
      </c>
      <c r="AU261" s="18" t="s">
        <v>76</v>
      </c>
    </row>
    <row r="262" s="2" customFormat="1">
      <c r="A262" s="39"/>
      <c r="B262" s="40"/>
      <c r="C262" s="41"/>
      <c r="D262" s="216" t="s">
        <v>119</v>
      </c>
      <c r="E262" s="41"/>
      <c r="F262" s="217" t="s">
        <v>450</v>
      </c>
      <c r="G262" s="41"/>
      <c r="H262" s="41"/>
      <c r="I262" s="213"/>
      <c r="J262" s="41"/>
      <c r="K262" s="41"/>
      <c r="L262" s="45"/>
      <c r="M262" s="214"/>
      <c r="N262" s="215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119</v>
      </c>
      <c r="AU262" s="18" t="s">
        <v>76</v>
      </c>
    </row>
    <row r="263" s="2" customFormat="1" ht="16.5" customHeight="1">
      <c r="A263" s="39"/>
      <c r="B263" s="40"/>
      <c r="C263" s="198" t="s">
        <v>451</v>
      </c>
      <c r="D263" s="198" t="s">
        <v>110</v>
      </c>
      <c r="E263" s="199" t="s">
        <v>452</v>
      </c>
      <c r="F263" s="200" t="s">
        <v>453</v>
      </c>
      <c r="G263" s="201" t="s">
        <v>186</v>
      </c>
      <c r="H263" s="202">
        <v>12</v>
      </c>
      <c r="I263" s="203"/>
      <c r="J263" s="204">
        <f>ROUND(I263*H263,2)</f>
        <v>0</v>
      </c>
      <c r="K263" s="200" t="s">
        <v>114</v>
      </c>
      <c r="L263" s="45"/>
      <c r="M263" s="205" t="s">
        <v>19</v>
      </c>
      <c r="N263" s="206" t="s">
        <v>40</v>
      </c>
      <c r="O263" s="85"/>
      <c r="P263" s="207">
        <f>O263*H263</f>
        <v>0</v>
      </c>
      <c r="Q263" s="207">
        <v>0.00097000000000000005</v>
      </c>
      <c r="R263" s="207">
        <f>Q263*H263</f>
        <v>0.011640000000000001</v>
      </c>
      <c r="S263" s="207">
        <v>0</v>
      </c>
      <c r="T263" s="208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9" t="s">
        <v>187</v>
      </c>
      <c r="AT263" s="209" t="s">
        <v>110</v>
      </c>
      <c r="AU263" s="209" t="s">
        <v>76</v>
      </c>
      <c r="AY263" s="18" t="s">
        <v>106</v>
      </c>
      <c r="BE263" s="210">
        <f>IF(N263="základní",J263,0)</f>
        <v>0</v>
      </c>
      <c r="BF263" s="210">
        <f>IF(N263="snížená",J263,0)</f>
        <v>0</v>
      </c>
      <c r="BG263" s="210">
        <f>IF(N263="zákl. přenesená",J263,0)</f>
        <v>0</v>
      </c>
      <c r="BH263" s="210">
        <f>IF(N263="sníž. přenesená",J263,0)</f>
        <v>0</v>
      </c>
      <c r="BI263" s="210">
        <f>IF(N263="nulová",J263,0)</f>
        <v>0</v>
      </c>
      <c r="BJ263" s="18" t="s">
        <v>74</v>
      </c>
      <c r="BK263" s="210">
        <f>ROUND(I263*H263,2)</f>
        <v>0</v>
      </c>
      <c r="BL263" s="18" t="s">
        <v>187</v>
      </c>
      <c r="BM263" s="209" t="s">
        <v>454</v>
      </c>
    </row>
    <row r="264" s="2" customFormat="1">
      <c r="A264" s="39"/>
      <c r="B264" s="40"/>
      <c r="C264" s="41"/>
      <c r="D264" s="211" t="s">
        <v>117</v>
      </c>
      <c r="E264" s="41"/>
      <c r="F264" s="212" t="s">
        <v>455</v>
      </c>
      <c r="G264" s="41"/>
      <c r="H264" s="41"/>
      <c r="I264" s="213"/>
      <c r="J264" s="41"/>
      <c r="K264" s="41"/>
      <c r="L264" s="45"/>
      <c r="M264" s="214"/>
      <c r="N264" s="215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117</v>
      </c>
      <c r="AU264" s="18" t="s">
        <v>76</v>
      </c>
    </row>
    <row r="265" s="2" customFormat="1">
      <c r="A265" s="39"/>
      <c r="B265" s="40"/>
      <c r="C265" s="41"/>
      <c r="D265" s="216" t="s">
        <v>119</v>
      </c>
      <c r="E265" s="41"/>
      <c r="F265" s="217" t="s">
        <v>456</v>
      </c>
      <c r="G265" s="41"/>
      <c r="H265" s="41"/>
      <c r="I265" s="213"/>
      <c r="J265" s="41"/>
      <c r="K265" s="41"/>
      <c r="L265" s="45"/>
      <c r="M265" s="214"/>
      <c r="N265" s="215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119</v>
      </c>
      <c r="AU265" s="18" t="s">
        <v>76</v>
      </c>
    </row>
    <row r="266" s="2" customFormat="1" ht="16.5" customHeight="1">
      <c r="A266" s="39"/>
      <c r="B266" s="40"/>
      <c r="C266" s="198" t="s">
        <v>457</v>
      </c>
      <c r="D266" s="198" t="s">
        <v>110</v>
      </c>
      <c r="E266" s="199" t="s">
        <v>458</v>
      </c>
      <c r="F266" s="200" t="s">
        <v>459</v>
      </c>
      <c r="G266" s="201" t="s">
        <v>360</v>
      </c>
      <c r="H266" s="202">
        <v>1</v>
      </c>
      <c r="I266" s="203"/>
      <c r="J266" s="204">
        <f>ROUND(I266*H266,2)</f>
        <v>0</v>
      </c>
      <c r="K266" s="200" t="s">
        <v>114</v>
      </c>
      <c r="L266" s="45"/>
      <c r="M266" s="205" t="s">
        <v>19</v>
      </c>
      <c r="N266" s="206" t="s">
        <v>40</v>
      </c>
      <c r="O266" s="85"/>
      <c r="P266" s="207">
        <f>O266*H266</f>
        <v>0</v>
      </c>
      <c r="Q266" s="207">
        <v>0.0292</v>
      </c>
      <c r="R266" s="207">
        <f>Q266*H266</f>
        <v>0.0292</v>
      </c>
      <c r="S266" s="207">
        <v>0</v>
      </c>
      <c r="T266" s="208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09" t="s">
        <v>187</v>
      </c>
      <c r="AT266" s="209" t="s">
        <v>110</v>
      </c>
      <c r="AU266" s="209" t="s">
        <v>76</v>
      </c>
      <c r="AY266" s="18" t="s">
        <v>106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8" t="s">
        <v>74</v>
      </c>
      <c r="BK266" s="210">
        <f>ROUND(I266*H266,2)</f>
        <v>0</v>
      </c>
      <c r="BL266" s="18" t="s">
        <v>187</v>
      </c>
      <c r="BM266" s="209" t="s">
        <v>460</v>
      </c>
    </row>
    <row r="267" s="2" customFormat="1">
      <c r="A267" s="39"/>
      <c r="B267" s="40"/>
      <c r="C267" s="41"/>
      <c r="D267" s="211" t="s">
        <v>117</v>
      </c>
      <c r="E267" s="41"/>
      <c r="F267" s="212" t="s">
        <v>461</v>
      </c>
      <c r="G267" s="41"/>
      <c r="H267" s="41"/>
      <c r="I267" s="213"/>
      <c r="J267" s="41"/>
      <c r="K267" s="41"/>
      <c r="L267" s="45"/>
      <c r="M267" s="214"/>
      <c r="N267" s="215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117</v>
      </c>
      <c r="AU267" s="18" t="s">
        <v>76</v>
      </c>
    </row>
    <row r="268" s="2" customFormat="1">
      <c r="A268" s="39"/>
      <c r="B268" s="40"/>
      <c r="C268" s="41"/>
      <c r="D268" s="216" t="s">
        <v>119</v>
      </c>
      <c r="E268" s="41"/>
      <c r="F268" s="217" t="s">
        <v>462</v>
      </c>
      <c r="G268" s="41"/>
      <c r="H268" s="41"/>
      <c r="I268" s="213"/>
      <c r="J268" s="41"/>
      <c r="K268" s="41"/>
      <c r="L268" s="45"/>
      <c r="M268" s="214"/>
      <c r="N268" s="215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119</v>
      </c>
      <c r="AU268" s="18" t="s">
        <v>76</v>
      </c>
    </row>
    <row r="269" s="2" customFormat="1" ht="16.5" customHeight="1">
      <c r="A269" s="39"/>
      <c r="B269" s="40"/>
      <c r="C269" s="198" t="s">
        <v>463</v>
      </c>
      <c r="D269" s="198" t="s">
        <v>110</v>
      </c>
      <c r="E269" s="199" t="s">
        <v>464</v>
      </c>
      <c r="F269" s="200" t="s">
        <v>465</v>
      </c>
      <c r="G269" s="201" t="s">
        <v>128</v>
      </c>
      <c r="H269" s="202">
        <v>145</v>
      </c>
      <c r="I269" s="203"/>
      <c r="J269" s="204">
        <f>ROUND(I269*H269,2)</f>
        <v>0</v>
      </c>
      <c r="K269" s="200" t="s">
        <v>114</v>
      </c>
      <c r="L269" s="45"/>
      <c r="M269" s="205" t="s">
        <v>19</v>
      </c>
      <c r="N269" s="206" t="s">
        <v>40</v>
      </c>
      <c r="O269" s="85"/>
      <c r="P269" s="207">
        <f>O269*H269</f>
        <v>0</v>
      </c>
      <c r="Q269" s="207">
        <v>0.00019000000000000001</v>
      </c>
      <c r="R269" s="207">
        <f>Q269*H269</f>
        <v>0.027550000000000002</v>
      </c>
      <c r="S269" s="207">
        <v>0</v>
      </c>
      <c r="T269" s="208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09" t="s">
        <v>187</v>
      </c>
      <c r="AT269" s="209" t="s">
        <v>110</v>
      </c>
      <c r="AU269" s="209" t="s">
        <v>76</v>
      </c>
      <c r="AY269" s="18" t="s">
        <v>106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8" t="s">
        <v>74</v>
      </c>
      <c r="BK269" s="210">
        <f>ROUND(I269*H269,2)</f>
        <v>0</v>
      </c>
      <c r="BL269" s="18" t="s">
        <v>187</v>
      </c>
      <c r="BM269" s="209" t="s">
        <v>466</v>
      </c>
    </row>
    <row r="270" s="2" customFormat="1">
      <c r="A270" s="39"/>
      <c r="B270" s="40"/>
      <c r="C270" s="41"/>
      <c r="D270" s="211" t="s">
        <v>117</v>
      </c>
      <c r="E270" s="41"/>
      <c r="F270" s="212" t="s">
        <v>467</v>
      </c>
      <c r="G270" s="41"/>
      <c r="H270" s="41"/>
      <c r="I270" s="213"/>
      <c r="J270" s="41"/>
      <c r="K270" s="41"/>
      <c r="L270" s="45"/>
      <c r="M270" s="214"/>
      <c r="N270" s="215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117</v>
      </c>
      <c r="AU270" s="18" t="s">
        <v>76</v>
      </c>
    </row>
    <row r="271" s="2" customFormat="1">
      <c r="A271" s="39"/>
      <c r="B271" s="40"/>
      <c r="C271" s="41"/>
      <c r="D271" s="216" t="s">
        <v>119</v>
      </c>
      <c r="E271" s="41"/>
      <c r="F271" s="217" t="s">
        <v>468</v>
      </c>
      <c r="G271" s="41"/>
      <c r="H271" s="41"/>
      <c r="I271" s="213"/>
      <c r="J271" s="41"/>
      <c r="K271" s="41"/>
      <c r="L271" s="45"/>
      <c r="M271" s="214"/>
      <c r="N271" s="215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119</v>
      </c>
      <c r="AU271" s="18" t="s">
        <v>76</v>
      </c>
    </row>
    <row r="272" s="13" customFormat="1">
      <c r="A272" s="13"/>
      <c r="B272" s="218"/>
      <c r="C272" s="219"/>
      <c r="D272" s="211" t="s">
        <v>121</v>
      </c>
      <c r="E272" s="220" t="s">
        <v>19</v>
      </c>
      <c r="F272" s="221" t="s">
        <v>469</v>
      </c>
      <c r="G272" s="219"/>
      <c r="H272" s="222">
        <v>145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28" t="s">
        <v>121</v>
      </c>
      <c r="AU272" s="228" t="s">
        <v>76</v>
      </c>
      <c r="AV272" s="13" t="s">
        <v>76</v>
      </c>
      <c r="AW272" s="13" t="s">
        <v>31</v>
      </c>
      <c r="AX272" s="13" t="s">
        <v>74</v>
      </c>
      <c r="AY272" s="228" t="s">
        <v>106</v>
      </c>
    </row>
    <row r="273" s="2" customFormat="1" ht="16.5" customHeight="1">
      <c r="A273" s="39"/>
      <c r="B273" s="40"/>
      <c r="C273" s="198" t="s">
        <v>470</v>
      </c>
      <c r="D273" s="198" t="s">
        <v>110</v>
      </c>
      <c r="E273" s="199" t="s">
        <v>471</v>
      </c>
      <c r="F273" s="200" t="s">
        <v>472</v>
      </c>
      <c r="G273" s="201" t="s">
        <v>128</v>
      </c>
      <c r="H273" s="202">
        <v>145</v>
      </c>
      <c r="I273" s="203"/>
      <c r="J273" s="204">
        <f>ROUND(I273*H273,2)</f>
        <v>0</v>
      </c>
      <c r="K273" s="200" t="s">
        <v>114</v>
      </c>
      <c r="L273" s="45"/>
      <c r="M273" s="205" t="s">
        <v>19</v>
      </c>
      <c r="N273" s="206" t="s">
        <v>40</v>
      </c>
      <c r="O273" s="85"/>
      <c r="P273" s="207">
        <f>O273*H273</f>
        <v>0</v>
      </c>
      <c r="Q273" s="207">
        <v>1.0000000000000001E-05</v>
      </c>
      <c r="R273" s="207">
        <f>Q273*H273</f>
        <v>0.0014500000000000001</v>
      </c>
      <c r="S273" s="207">
        <v>0</v>
      </c>
      <c r="T273" s="208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09" t="s">
        <v>187</v>
      </c>
      <c r="AT273" s="209" t="s">
        <v>110</v>
      </c>
      <c r="AU273" s="209" t="s">
        <v>76</v>
      </c>
      <c r="AY273" s="18" t="s">
        <v>106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8" t="s">
        <v>74</v>
      </c>
      <c r="BK273" s="210">
        <f>ROUND(I273*H273,2)</f>
        <v>0</v>
      </c>
      <c r="BL273" s="18" t="s">
        <v>187</v>
      </c>
      <c r="BM273" s="209" t="s">
        <v>473</v>
      </c>
    </row>
    <row r="274" s="2" customFormat="1">
      <c r="A274" s="39"/>
      <c r="B274" s="40"/>
      <c r="C274" s="41"/>
      <c r="D274" s="211" t="s">
        <v>117</v>
      </c>
      <c r="E274" s="41"/>
      <c r="F274" s="212" t="s">
        <v>474</v>
      </c>
      <c r="G274" s="41"/>
      <c r="H274" s="41"/>
      <c r="I274" s="213"/>
      <c r="J274" s="41"/>
      <c r="K274" s="41"/>
      <c r="L274" s="45"/>
      <c r="M274" s="214"/>
      <c r="N274" s="215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117</v>
      </c>
      <c r="AU274" s="18" t="s">
        <v>76</v>
      </c>
    </row>
    <row r="275" s="2" customFormat="1">
      <c r="A275" s="39"/>
      <c r="B275" s="40"/>
      <c r="C275" s="41"/>
      <c r="D275" s="216" t="s">
        <v>119</v>
      </c>
      <c r="E275" s="41"/>
      <c r="F275" s="217" t="s">
        <v>475</v>
      </c>
      <c r="G275" s="41"/>
      <c r="H275" s="41"/>
      <c r="I275" s="213"/>
      <c r="J275" s="41"/>
      <c r="K275" s="41"/>
      <c r="L275" s="45"/>
      <c r="M275" s="214"/>
      <c r="N275" s="215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119</v>
      </c>
      <c r="AU275" s="18" t="s">
        <v>76</v>
      </c>
    </row>
    <row r="276" s="2" customFormat="1" ht="16.5" customHeight="1">
      <c r="A276" s="39"/>
      <c r="B276" s="40"/>
      <c r="C276" s="198" t="s">
        <v>476</v>
      </c>
      <c r="D276" s="198" t="s">
        <v>110</v>
      </c>
      <c r="E276" s="199" t="s">
        <v>477</v>
      </c>
      <c r="F276" s="200" t="s">
        <v>478</v>
      </c>
      <c r="G276" s="201" t="s">
        <v>157</v>
      </c>
      <c r="H276" s="202">
        <v>0.47099999999999997</v>
      </c>
      <c r="I276" s="203"/>
      <c r="J276" s="204">
        <f>ROUND(I276*H276,2)</f>
        <v>0</v>
      </c>
      <c r="K276" s="200" t="s">
        <v>114</v>
      </c>
      <c r="L276" s="45"/>
      <c r="M276" s="205" t="s">
        <v>19</v>
      </c>
      <c r="N276" s="206" t="s">
        <v>40</v>
      </c>
      <c r="O276" s="85"/>
      <c r="P276" s="207">
        <f>O276*H276</f>
        <v>0</v>
      </c>
      <c r="Q276" s="207">
        <v>0</v>
      </c>
      <c r="R276" s="207">
        <f>Q276*H276</f>
        <v>0</v>
      </c>
      <c r="S276" s="207">
        <v>0</v>
      </c>
      <c r="T276" s="20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09" t="s">
        <v>187</v>
      </c>
      <c r="AT276" s="209" t="s">
        <v>110</v>
      </c>
      <c r="AU276" s="209" t="s">
        <v>76</v>
      </c>
      <c r="AY276" s="18" t="s">
        <v>106</v>
      </c>
      <c r="BE276" s="210">
        <f>IF(N276="základní",J276,0)</f>
        <v>0</v>
      </c>
      <c r="BF276" s="210">
        <f>IF(N276="snížená",J276,0)</f>
        <v>0</v>
      </c>
      <c r="BG276" s="210">
        <f>IF(N276="zákl. přenesená",J276,0)</f>
        <v>0</v>
      </c>
      <c r="BH276" s="210">
        <f>IF(N276="sníž. přenesená",J276,0)</f>
        <v>0</v>
      </c>
      <c r="BI276" s="210">
        <f>IF(N276="nulová",J276,0)</f>
        <v>0</v>
      </c>
      <c r="BJ276" s="18" t="s">
        <v>74</v>
      </c>
      <c r="BK276" s="210">
        <f>ROUND(I276*H276,2)</f>
        <v>0</v>
      </c>
      <c r="BL276" s="18" t="s">
        <v>187</v>
      </c>
      <c r="BM276" s="209" t="s">
        <v>479</v>
      </c>
    </row>
    <row r="277" s="2" customFormat="1">
      <c r="A277" s="39"/>
      <c r="B277" s="40"/>
      <c r="C277" s="41"/>
      <c r="D277" s="211" t="s">
        <v>117</v>
      </c>
      <c r="E277" s="41"/>
      <c r="F277" s="212" t="s">
        <v>480</v>
      </c>
      <c r="G277" s="41"/>
      <c r="H277" s="41"/>
      <c r="I277" s="213"/>
      <c r="J277" s="41"/>
      <c r="K277" s="41"/>
      <c r="L277" s="45"/>
      <c r="M277" s="214"/>
      <c r="N277" s="215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117</v>
      </c>
      <c r="AU277" s="18" t="s">
        <v>76</v>
      </c>
    </row>
    <row r="278" s="2" customFormat="1">
      <c r="A278" s="39"/>
      <c r="B278" s="40"/>
      <c r="C278" s="41"/>
      <c r="D278" s="216" t="s">
        <v>119</v>
      </c>
      <c r="E278" s="41"/>
      <c r="F278" s="217" t="s">
        <v>481</v>
      </c>
      <c r="G278" s="41"/>
      <c r="H278" s="41"/>
      <c r="I278" s="213"/>
      <c r="J278" s="41"/>
      <c r="K278" s="41"/>
      <c r="L278" s="45"/>
      <c r="M278" s="214"/>
      <c r="N278" s="215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119</v>
      </c>
      <c r="AU278" s="18" t="s">
        <v>76</v>
      </c>
    </row>
    <row r="279" s="2" customFormat="1" ht="16.5" customHeight="1">
      <c r="A279" s="39"/>
      <c r="B279" s="40"/>
      <c r="C279" s="198" t="s">
        <v>482</v>
      </c>
      <c r="D279" s="198" t="s">
        <v>110</v>
      </c>
      <c r="E279" s="199" t="s">
        <v>483</v>
      </c>
      <c r="F279" s="200" t="s">
        <v>19</v>
      </c>
      <c r="G279" s="201" t="s">
        <v>186</v>
      </c>
      <c r="H279" s="202">
        <v>1</v>
      </c>
      <c r="I279" s="203"/>
      <c r="J279" s="204">
        <f>ROUND(I279*H279,2)</f>
        <v>0</v>
      </c>
      <c r="K279" s="200" t="s">
        <v>19</v>
      </c>
      <c r="L279" s="45"/>
      <c r="M279" s="205" t="s">
        <v>19</v>
      </c>
      <c r="N279" s="206" t="s">
        <v>40</v>
      </c>
      <c r="O279" s="85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9" t="s">
        <v>187</v>
      </c>
      <c r="AT279" s="209" t="s">
        <v>110</v>
      </c>
      <c r="AU279" s="209" t="s">
        <v>76</v>
      </c>
      <c r="AY279" s="18" t="s">
        <v>106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8" t="s">
        <v>74</v>
      </c>
      <c r="BK279" s="210">
        <f>ROUND(I279*H279,2)</f>
        <v>0</v>
      </c>
      <c r="BL279" s="18" t="s">
        <v>187</v>
      </c>
      <c r="BM279" s="209" t="s">
        <v>484</v>
      </c>
    </row>
    <row r="280" s="2" customFormat="1">
      <c r="A280" s="39"/>
      <c r="B280" s="40"/>
      <c r="C280" s="41"/>
      <c r="D280" s="211" t="s">
        <v>117</v>
      </c>
      <c r="E280" s="41"/>
      <c r="F280" s="212" t="s">
        <v>485</v>
      </c>
      <c r="G280" s="41"/>
      <c r="H280" s="41"/>
      <c r="I280" s="213"/>
      <c r="J280" s="41"/>
      <c r="K280" s="41"/>
      <c r="L280" s="45"/>
      <c r="M280" s="214"/>
      <c r="N280" s="215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117</v>
      </c>
      <c r="AU280" s="18" t="s">
        <v>76</v>
      </c>
    </row>
    <row r="281" s="2" customFormat="1" ht="16.5" customHeight="1">
      <c r="A281" s="39"/>
      <c r="B281" s="40"/>
      <c r="C281" s="198" t="s">
        <v>486</v>
      </c>
      <c r="D281" s="198" t="s">
        <v>110</v>
      </c>
      <c r="E281" s="199" t="s">
        <v>487</v>
      </c>
      <c r="F281" s="200" t="s">
        <v>19</v>
      </c>
      <c r="G281" s="201" t="s">
        <v>186</v>
      </c>
      <c r="H281" s="202">
        <v>1</v>
      </c>
      <c r="I281" s="203"/>
      <c r="J281" s="204">
        <f>ROUND(I281*H281,2)</f>
        <v>0</v>
      </c>
      <c r="K281" s="200" t="s">
        <v>19</v>
      </c>
      <c r="L281" s="45"/>
      <c r="M281" s="205" t="s">
        <v>19</v>
      </c>
      <c r="N281" s="206" t="s">
        <v>40</v>
      </c>
      <c r="O281" s="85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09" t="s">
        <v>187</v>
      </c>
      <c r="AT281" s="209" t="s">
        <v>110</v>
      </c>
      <c r="AU281" s="209" t="s">
        <v>76</v>
      </c>
      <c r="AY281" s="18" t="s">
        <v>106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8" t="s">
        <v>74</v>
      </c>
      <c r="BK281" s="210">
        <f>ROUND(I281*H281,2)</f>
        <v>0</v>
      </c>
      <c r="BL281" s="18" t="s">
        <v>187</v>
      </c>
      <c r="BM281" s="209" t="s">
        <v>488</v>
      </c>
    </row>
    <row r="282" s="2" customFormat="1">
      <c r="A282" s="39"/>
      <c r="B282" s="40"/>
      <c r="C282" s="41"/>
      <c r="D282" s="211" t="s">
        <v>117</v>
      </c>
      <c r="E282" s="41"/>
      <c r="F282" s="212" t="s">
        <v>489</v>
      </c>
      <c r="G282" s="41"/>
      <c r="H282" s="41"/>
      <c r="I282" s="213"/>
      <c r="J282" s="41"/>
      <c r="K282" s="41"/>
      <c r="L282" s="45"/>
      <c r="M282" s="214"/>
      <c r="N282" s="215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117</v>
      </c>
      <c r="AU282" s="18" t="s">
        <v>76</v>
      </c>
    </row>
    <row r="283" s="2" customFormat="1" ht="16.5" customHeight="1">
      <c r="A283" s="39"/>
      <c r="B283" s="40"/>
      <c r="C283" s="198" t="s">
        <v>490</v>
      </c>
      <c r="D283" s="198" t="s">
        <v>110</v>
      </c>
      <c r="E283" s="199" t="s">
        <v>491</v>
      </c>
      <c r="F283" s="200" t="s">
        <v>19</v>
      </c>
      <c r="G283" s="201" t="s">
        <v>186</v>
      </c>
      <c r="H283" s="202">
        <v>1</v>
      </c>
      <c r="I283" s="203"/>
      <c r="J283" s="204">
        <f>ROUND(I283*H283,2)</f>
        <v>0</v>
      </c>
      <c r="K283" s="200" t="s">
        <v>19</v>
      </c>
      <c r="L283" s="45"/>
      <c r="M283" s="205" t="s">
        <v>19</v>
      </c>
      <c r="N283" s="206" t="s">
        <v>40</v>
      </c>
      <c r="O283" s="85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9" t="s">
        <v>187</v>
      </c>
      <c r="AT283" s="209" t="s">
        <v>110</v>
      </c>
      <c r="AU283" s="209" t="s">
        <v>76</v>
      </c>
      <c r="AY283" s="18" t="s">
        <v>106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8" t="s">
        <v>74</v>
      </c>
      <c r="BK283" s="210">
        <f>ROUND(I283*H283,2)</f>
        <v>0</v>
      </c>
      <c r="BL283" s="18" t="s">
        <v>187</v>
      </c>
      <c r="BM283" s="209" t="s">
        <v>492</v>
      </c>
    </row>
    <row r="284" s="2" customFormat="1">
      <c r="A284" s="39"/>
      <c r="B284" s="40"/>
      <c r="C284" s="41"/>
      <c r="D284" s="211" t="s">
        <v>117</v>
      </c>
      <c r="E284" s="41"/>
      <c r="F284" s="212" t="s">
        <v>493</v>
      </c>
      <c r="G284" s="41"/>
      <c r="H284" s="41"/>
      <c r="I284" s="213"/>
      <c r="J284" s="41"/>
      <c r="K284" s="41"/>
      <c r="L284" s="45"/>
      <c r="M284" s="214"/>
      <c r="N284" s="215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117</v>
      </c>
      <c r="AU284" s="18" t="s">
        <v>76</v>
      </c>
    </row>
    <row r="285" s="12" customFormat="1" ht="22.8" customHeight="1">
      <c r="A285" s="12"/>
      <c r="B285" s="182"/>
      <c r="C285" s="183"/>
      <c r="D285" s="184" t="s">
        <v>68</v>
      </c>
      <c r="E285" s="196" t="s">
        <v>494</v>
      </c>
      <c r="F285" s="196" t="s">
        <v>495</v>
      </c>
      <c r="G285" s="183"/>
      <c r="H285" s="183"/>
      <c r="I285" s="186"/>
      <c r="J285" s="197">
        <f>BK285</f>
        <v>0</v>
      </c>
      <c r="K285" s="183"/>
      <c r="L285" s="188"/>
      <c r="M285" s="189"/>
      <c r="N285" s="190"/>
      <c r="O285" s="190"/>
      <c r="P285" s="191">
        <f>SUM(P286:P338)</f>
        <v>0</v>
      </c>
      <c r="Q285" s="190"/>
      <c r="R285" s="191">
        <f>SUM(R286:R338)</f>
        <v>0.23281000000000002</v>
      </c>
      <c r="S285" s="190"/>
      <c r="T285" s="192">
        <f>SUM(T286:T338)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3" t="s">
        <v>76</v>
      </c>
      <c r="AT285" s="194" t="s">
        <v>68</v>
      </c>
      <c r="AU285" s="194" t="s">
        <v>74</v>
      </c>
      <c r="AY285" s="193" t="s">
        <v>106</v>
      </c>
      <c r="BK285" s="195">
        <f>SUM(BK286:BK338)</f>
        <v>0</v>
      </c>
    </row>
    <row r="286" s="2" customFormat="1" ht="16.5" customHeight="1">
      <c r="A286" s="39"/>
      <c r="B286" s="40"/>
      <c r="C286" s="198" t="s">
        <v>496</v>
      </c>
      <c r="D286" s="198" t="s">
        <v>110</v>
      </c>
      <c r="E286" s="199" t="s">
        <v>497</v>
      </c>
      <c r="F286" s="200" t="s">
        <v>498</v>
      </c>
      <c r="G286" s="201" t="s">
        <v>360</v>
      </c>
      <c r="H286" s="202">
        <v>1</v>
      </c>
      <c r="I286" s="203"/>
      <c r="J286" s="204">
        <f>ROUND(I286*H286,2)</f>
        <v>0</v>
      </c>
      <c r="K286" s="200" t="s">
        <v>114</v>
      </c>
      <c r="L286" s="45"/>
      <c r="M286" s="205" t="s">
        <v>19</v>
      </c>
      <c r="N286" s="206" t="s">
        <v>40</v>
      </c>
      <c r="O286" s="85"/>
      <c r="P286" s="207">
        <f>O286*H286</f>
        <v>0</v>
      </c>
      <c r="Q286" s="207">
        <v>0.0037599999999999999</v>
      </c>
      <c r="R286" s="207">
        <f>Q286*H286</f>
        <v>0.0037599999999999999</v>
      </c>
      <c r="S286" s="207">
        <v>0</v>
      </c>
      <c r="T286" s="20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09" t="s">
        <v>187</v>
      </c>
      <c r="AT286" s="209" t="s">
        <v>110</v>
      </c>
      <c r="AU286" s="209" t="s">
        <v>76</v>
      </c>
      <c r="AY286" s="18" t="s">
        <v>106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8" t="s">
        <v>74</v>
      </c>
      <c r="BK286" s="210">
        <f>ROUND(I286*H286,2)</f>
        <v>0</v>
      </c>
      <c r="BL286" s="18" t="s">
        <v>187</v>
      </c>
      <c r="BM286" s="209" t="s">
        <v>499</v>
      </c>
    </row>
    <row r="287" s="2" customFormat="1">
      <c r="A287" s="39"/>
      <c r="B287" s="40"/>
      <c r="C287" s="41"/>
      <c r="D287" s="211" t="s">
        <v>117</v>
      </c>
      <c r="E287" s="41"/>
      <c r="F287" s="212" t="s">
        <v>500</v>
      </c>
      <c r="G287" s="41"/>
      <c r="H287" s="41"/>
      <c r="I287" s="213"/>
      <c r="J287" s="41"/>
      <c r="K287" s="41"/>
      <c r="L287" s="45"/>
      <c r="M287" s="214"/>
      <c r="N287" s="215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117</v>
      </c>
      <c r="AU287" s="18" t="s">
        <v>76</v>
      </c>
    </row>
    <row r="288" s="2" customFormat="1">
      <c r="A288" s="39"/>
      <c r="B288" s="40"/>
      <c r="C288" s="41"/>
      <c r="D288" s="216" t="s">
        <v>119</v>
      </c>
      <c r="E288" s="41"/>
      <c r="F288" s="217" t="s">
        <v>501</v>
      </c>
      <c r="G288" s="41"/>
      <c r="H288" s="41"/>
      <c r="I288" s="213"/>
      <c r="J288" s="41"/>
      <c r="K288" s="41"/>
      <c r="L288" s="45"/>
      <c r="M288" s="214"/>
      <c r="N288" s="215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119</v>
      </c>
      <c r="AU288" s="18" t="s">
        <v>76</v>
      </c>
    </row>
    <row r="289" s="2" customFormat="1" ht="16.5" customHeight="1">
      <c r="A289" s="39"/>
      <c r="B289" s="40"/>
      <c r="C289" s="198" t="s">
        <v>502</v>
      </c>
      <c r="D289" s="198" t="s">
        <v>110</v>
      </c>
      <c r="E289" s="199" t="s">
        <v>503</v>
      </c>
      <c r="F289" s="200" t="s">
        <v>504</v>
      </c>
      <c r="G289" s="201" t="s">
        <v>360</v>
      </c>
      <c r="H289" s="202">
        <v>2</v>
      </c>
      <c r="I289" s="203"/>
      <c r="J289" s="204">
        <f>ROUND(I289*H289,2)</f>
        <v>0</v>
      </c>
      <c r="K289" s="200" t="s">
        <v>114</v>
      </c>
      <c r="L289" s="45"/>
      <c r="M289" s="205" t="s">
        <v>19</v>
      </c>
      <c r="N289" s="206" t="s">
        <v>40</v>
      </c>
      <c r="O289" s="85"/>
      <c r="P289" s="207">
        <f>O289*H289</f>
        <v>0</v>
      </c>
      <c r="Q289" s="207">
        <v>0.014760000000000001</v>
      </c>
      <c r="R289" s="207">
        <f>Q289*H289</f>
        <v>0.029520000000000001</v>
      </c>
      <c r="S289" s="207">
        <v>0</v>
      </c>
      <c r="T289" s="20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09" t="s">
        <v>187</v>
      </c>
      <c r="AT289" s="209" t="s">
        <v>110</v>
      </c>
      <c r="AU289" s="209" t="s">
        <v>76</v>
      </c>
      <c r="AY289" s="18" t="s">
        <v>106</v>
      </c>
      <c r="BE289" s="210">
        <f>IF(N289="základní",J289,0)</f>
        <v>0</v>
      </c>
      <c r="BF289" s="210">
        <f>IF(N289="snížená",J289,0)</f>
        <v>0</v>
      </c>
      <c r="BG289" s="210">
        <f>IF(N289="zákl. přenesená",J289,0)</f>
        <v>0</v>
      </c>
      <c r="BH289" s="210">
        <f>IF(N289="sníž. přenesená",J289,0)</f>
        <v>0</v>
      </c>
      <c r="BI289" s="210">
        <f>IF(N289="nulová",J289,0)</f>
        <v>0</v>
      </c>
      <c r="BJ289" s="18" t="s">
        <v>74</v>
      </c>
      <c r="BK289" s="210">
        <f>ROUND(I289*H289,2)</f>
        <v>0</v>
      </c>
      <c r="BL289" s="18" t="s">
        <v>187</v>
      </c>
      <c r="BM289" s="209" t="s">
        <v>505</v>
      </c>
    </row>
    <row r="290" s="2" customFormat="1">
      <c r="A290" s="39"/>
      <c r="B290" s="40"/>
      <c r="C290" s="41"/>
      <c r="D290" s="211" t="s">
        <v>117</v>
      </c>
      <c r="E290" s="41"/>
      <c r="F290" s="212" t="s">
        <v>506</v>
      </c>
      <c r="G290" s="41"/>
      <c r="H290" s="41"/>
      <c r="I290" s="213"/>
      <c r="J290" s="41"/>
      <c r="K290" s="41"/>
      <c r="L290" s="45"/>
      <c r="M290" s="214"/>
      <c r="N290" s="215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117</v>
      </c>
      <c r="AU290" s="18" t="s">
        <v>76</v>
      </c>
    </row>
    <row r="291" s="2" customFormat="1">
      <c r="A291" s="39"/>
      <c r="B291" s="40"/>
      <c r="C291" s="41"/>
      <c r="D291" s="216" t="s">
        <v>119</v>
      </c>
      <c r="E291" s="41"/>
      <c r="F291" s="217" t="s">
        <v>507</v>
      </c>
      <c r="G291" s="41"/>
      <c r="H291" s="41"/>
      <c r="I291" s="213"/>
      <c r="J291" s="41"/>
      <c r="K291" s="41"/>
      <c r="L291" s="45"/>
      <c r="M291" s="214"/>
      <c r="N291" s="215"/>
      <c r="O291" s="85"/>
      <c r="P291" s="85"/>
      <c r="Q291" s="85"/>
      <c r="R291" s="85"/>
      <c r="S291" s="85"/>
      <c r="T291" s="86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119</v>
      </c>
      <c r="AU291" s="18" t="s">
        <v>76</v>
      </c>
    </row>
    <row r="292" s="2" customFormat="1" ht="16.5" customHeight="1">
      <c r="A292" s="39"/>
      <c r="B292" s="40"/>
      <c r="C292" s="198" t="s">
        <v>508</v>
      </c>
      <c r="D292" s="198" t="s">
        <v>110</v>
      </c>
      <c r="E292" s="199" t="s">
        <v>509</v>
      </c>
      <c r="F292" s="200" t="s">
        <v>510</v>
      </c>
      <c r="G292" s="201" t="s">
        <v>360</v>
      </c>
      <c r="H292" s="202">
        <v>1</v>
      </c>
      <c r="I292" s="203"/>
      <c r="J292" s="204">
        <f>ROUND(I292*H292,2)</f>
        <v>0</v>
      </c>
      <c r="K292" s="200" t="s">
        <v>114</v>
      </c>
      <c r="L292" s="45"/>
      <c r="M292" s="205" t="s">
        <v>19</v>
      </c>
      <c r="N292" s="206" t="s">
        <v>40</v>
      </c>
      <c r="O292" s="85"/>
      <c r="P292" s="207">
        <f>O292*H292</f>
        <v>0</v>
      </c>
      <c r="Q292" s="207">
        <v>0.039910000000000001</v>
      </c>
      <c r="R292" s="207">
        <f>Q292*H292</f>
        <v>0.039910000000000001</v>
      </c>
      <c r="S292" s="207">
        <v>0</v>
      </c>
      <c r="T292" s="208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09" t="s">
        <v>187</v>
      </c>
      <c r="AT292" s="209" t="s">
        <v>110</v>
      </c>
      <c r="AU292" s="209" t="s">
        <v>76</v>
      </c>
      <c r="AY292" s="18" t="s">
        <v>106</v>
      </c>
      <c r="BE292" s="210">
        <f>IF(N292="základní",J292,0)</f>
        <v>0</v>
      </c>
      <c r="BF292" s="210">
        <f>IF(N292="snížená",J292,0)</f>
        <v>0</v>
      </c>
      <c r="BG292" s="210">
        <f>IF(N292="zákl. přenesená",J292,0)</f>
        <v>0</v>
      </c>
      <c r="BH292" s="210">
        <f>IF(N292="sníž. přenesená",J292,0)</f>
        <v>0</v>
      </c>
      <c r="BI292" s="210">
        <f>IF(N292="nulová",J292,0)</f>
        <v>0</v>
      </c>
      <c r="BJ292" s="18" t="s">
        <v>74</v>
      </c>
      <c r="BK292" s="210">
        <f>ROUND(I292*H292,2)</f>
        <v>0</v>
      </c>
      <c r="BL292" s="18" t="s">
        <v>187</v>
      </c>
      <c r="BM292" s="209" t="s">
        <v>511</v>
      </c>
    </row>
    <row r="293" s="2" customFormat="1">
      <c r="A293" s="39"/>
      <c r="B293" s="40"/>
      <c r="C293" s="41"/>
      <c r="D293" s="211" t="s">
        <v>117</v>
      </c>
      <c r="E293" s="41"/>
      <c r="F293" s="212" t="s">
        <v>512</v>
      </c>
      <c r="G293" s="41"/>
      <c r="H293" s="41"/>
      <c r="I293" s="213"/>
      <c r="J293" s="41"/>
      <c r="K293" s="41"/>
      <c r="L293" s="45"/>
      <c r="M293" s="214"/>
      <c r="N293" s="215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117</v>
      </c>
      <c r="AU293" s="18" t="s">
        <v>76</v>
      </c>
    </row>
    <row r="294" s="2" customFormat="1">
      <c r="A294" s="39"/>
      <c r="B294" s="40"/>
      <c r="C294" s="41"/>
      <c r="D294" s="216" t="s">
        <v>119</v>
      </c>
      <c r="E294" s="41"/>
      <c r="F294" s="217" t="s">
        <v>513</v>
      </c>
      <c r="G294" s="41"/>
      <c r="H294" s="41"/>
      <c r="I294" s="213"/>
      <c r="J294" s="41"/>
      <c r="K294" s="41"/>
      <c r="L294" s="45"/>
      <c r="M294" s="214"/>
      <c r="N294" s="215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119</v>
      </c>
      <c r="AU294" s="18" t="s">
        <v>76</v>
      </c>
    </row>
    <row r="295" s="2" customFormat="1" ht="16.5" customHeight="1">
      <c r="A295" s="39"/>
      <c r="B295" s="40"/>
      <c r="C295" s="239" t="s">
        <v>514</v>
      </c>
      <c r="D295" s="239" t="s">
        <v>515</v>
      </c>
      <c r="E295" s="240" t="s">
        <v>516</v>
      </c>
      <c r="F295" s="241" t="s">
        <v>517</v>
      </c>
      <c r="G295" s="242" t="s">
        <v>186</v>
      </c>
      <c r="H295" s="243">
        <v>3</v>
      </c>
      <c r="I295" s="244"/>
      <c r="J295" s="245">
        <f>ROUND(I295*H295,2)</f>
        <v>0</v>
      </c>
      <c r="K295" s="241" t="s">
        <v>114</v>
      </c>
      <c r="L295" s="246"/>
      <c r="M295" s="247" t="s">
        <v>19</v>
      </c>
      <c r="N295" s="248" t="s">
        <v>40</v>
      </c>
      <c r="O295" s="85"/>
      <c r="P295" s="207">
        <f>O295*H295</f>
        <v>0</v>
      </c>
      <c r="Q295" s="207">
        <v>0.0022000000000000001</v>
      </c>
      <c r="R295" s="207">
        <f>Q295*H295</f>
        <v>0.0066</v>
      </c>
      <c r="S295" s="207">
        <v>0</v>
      </c>
      <c r="T295" s="208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9" t="s">
        <v>168</v>
      </c>
      <c r="AT295" s="209" t="s">
        <v>515</v>
      </c>
      <c r="AU295" s="209" t="s">
        <v>76</v>
      </c>
      <c r="AY295" s="18" t="s">
        <v>106</v>
      </c>
      <c r="BE295" s="210">
        <f>IF(N295="základní",J295,0)</f>
        <v>0</v>
      </c>
      <c r="BF295" s="210">
        <f>IF(N295="snížená",J295,0)</f>
        <v>0</v>
      </c>
      <c r="BG295" s="210">
        <f>IF(N295="zákl. přenesená",J295,0)</f>
        <v>0</v>
      </c>
      <c r="BH295" s="210">
        <f>IF(N295="sníž. přenesená",J295,0)</f>
        <v>0</v>
      </c>
      <c r="BI295" s="210">
        <f>IF(N295="nulová",J295,0)</f>
        <v>0</v>
      </c>
      <c r="BJ295" s="18" t="s">
        <v>74</v>
      </c>
      <c r="BK295" s="210">
        <f>ROUND(I295*H295,2)</f>
        <v>0</v>
      </c>
      <c r="BL295" s="18" t="s">
        <v>187</v>
      </c>
      <c r="BM295" s="209" t="s">
        <v>518</v>
      </c>
    </row>
    <row r="296" s="2" customFormat="1">
      <c r="A296" s="39"/>
      <c r="B296" s="40"/>
      <c r="C296" s="41"/>
      <c r="D296" s="211" t="s">
        <v>117</v>
      </c>
      <c r="E296" s="41"/>
      <c r="F296" s="212" t="s">
        <v>519</v>
      </c>
      <c r="G296" s="41"/>
      <c r="H296" s="41"/>
      <c r="I296" s="213"/>
      <c r="J296" s="41"/>
      <c r="K296" s="41"/>
      <c r="L296" s="45"/>
      <c r="M296" s="214"/>
      <c r="N296" s="215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117</v>
      </c>
      <c r="AU296" s="18" t="s">
        <v>76</v>
      </c>
    </row>
    <row r="297" s="2" customFormat="1" ht="16.5" customHeight="1">
      <c r="A297" s="39"/>
      <c r="B297" s="40"/>
      <c r="C297" s="239" t="s">
        <v>520</v>
      </c>
      <c r="D297" s="239" t="s">
        <v>515</v>
      </c>
      <c r="E297" s="240" t="s">
        <v>521</v>
      </c>
      <c r="F297" s="241" t="s">
        <v>522</v>
      </c>
      <c r="G297" s="242" t="s">
        <v>186</v>
      </c>
      <c r="H297" s="243">
        <v>1</v>
      </c>
      <c r="I297" s="244"/>
      <c r="J297" s="245">
        <f>ROUND(I297*H297,2)</f>
        <v>0</v>
      </c>
      <c r="K297" s="241" t="s">
        <v>114</v>
      </c>
      <c r="L297" s="246"/>
      <c r="M297" s="247" t="s">
        <v>19</v>
      </c>
      <c r="N297" s="248" t="s">
        <v>40</v>
      </c>
      <c r="O297" s="85"/>
      <c r="P297" s="207">
        <f>O297*H297</f>
        <v>0</v>
      </c>
      <c r="Q297" s="207">
        <v>0.0023500000000000001</v>
      </c>
      <c r="R297" s="207">
        <f>Q297*H297</f>
        <v>0.0023500000000000001</v>
      </c>
      <c r="S297" s="207">
        <v>0</v>
      </c>
      <c r="T297" s="208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09" t="s">
        <v>168</v>
      </c>
      <c r="AT297" s="209" t="s">
        <v>515</v>
      </c>
      <c r="AU297" s="209" t="s">
        <v>76</v>
      </c>
      <c r="AY297" s="18" t="s">
        <v>106</v>
      </c>
      <c r="BE297" s="210">
        <f>IF(N297="základní",J297,0)</f>
        <v>0</v>
      </c>
      <c r="BF297" s="210">
        <f>IF(N297="snížená",J297,0)</f>
        <v>0</v>
      </c>
      <c r="BG297" s="210">
        <f>IF(N297="zákl. přenesená",J297,0)</f>
        <v>0</v>
      </c>
      <c r="BH297" s="210">
        <f>IF(N297="sníž. přenesená",J297,0)</f>
        <v>0</v>
      </c>
      <c r="BI297" s="210">
        <f>IF(N297="nulová",J297,0)</f>
        <v>0</v>
      </c>
      <c r="BJ297" s="18" t="s">
        <v>74</v>
      </c>
      <c r="BK297" s="210">
        <f>ROUND(I297*H297,2)</f>
        <v>0</v>
      </c>
      <c r="BL297" s="18" t="s">
        <v>187</v>
      </c>
      <c r="BM297" s="209" t="s">
        <v>523</v>
      </c>
    </row>
    <row r="298" s="2" customFormat="1">
      <c r="A298" s="39"/>
      <c r="B298" s="40"/>
      <c r="C298" s="41"/>
      <c r="D298" s="211" t="s">
        <v>117</v>
      </c>
      <c r="E298" s="41"/>
      <c r="F298" s="212" t="s">
        <v>522</v>
      </c>
      <c r="G298" s="41"/>
      <c r="H298" s="41"/>
      <c r="I298" s="213"/>
      <c r="J298" s="41"/>
      <c r="K298" s="41"/>
      <c r="L298" s="45"/>
      <c r="M298" s="214"/>
      <c r="N298" s="215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117</v>
      </c>
      <c r="AU298" s="18" t="s">
        <v>76</v>
      </c>
    </row>
    <row r="299" s="2" customFormat="1" ht="16.5" customHeight="1">
      <c r="A299" s="39"/>
      <c r="B299" s="40"/>
      <c r="C299" s="198" t="s">
        <v>524</v>
      </c>
      <c r="D299" s="198" t="s">
        <v>110</v>
      </c>
      <c r="E299" s="199" t="s">
        <v>525</v>
      </c>
      <c r="F299" s="200" t="s">
        <v>526</v>
      </c>
      <c r="G299" s="201" t="s">
        <v>360</v>
      </c>
      <c r="H299" s="202">
        <v>1</v>
      </c>
      <c r="I299" s="203"/>
      <c r="J299" s="204">
        <f>ROUND(I299*H299,2)</f>
        <v>0</v>
      </c>
      <c r="K299" s="200" t="s">
        <v>114</v>
      </c>
      <c r="L299" s="45"/>
      <c r="M299" s="205" t="s">
        <v>19</v>
      </c>
      <c r="N299" s="206" t="s">
        <v>40</v>
      </c>
      <c r="O299" s="85"/>
      <c r="P299" s="207">
        <f>O299*H299</f>
        <v>0</v>
      </c>
      <c r="Q299" s="207">
        <v>0.018079999999999999</v>
      </c>
      <c r="R299" s="207">
        <f>Q299*H299</f>
        <v>0.018079999999999999</v>
      </c>
      <c r="S299" s="207">
        <v>0</v>
      </c>
      <c r="T299" s="208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9" t="s">
        <v>187</v>
      </c>
      <c r="AT299" s="209" t="s">
        <v>110</v>
      </c>
      <c r="AU299" s="209" t="s">
        <v>76</v>
      </c>
      <c r="AY299" s="18" t="s">
        <v>106</v>
      </c>
      <c r="BE299" s="210">
        <f>IF(N299="základní",J299,0)</f>
        <v>0</v>
      </c>
      <c r="BF299" s="210">
        <f>IF(N299="snížená",J299,0)</f>
        <v>0</v>
      </c>
      <c r="BG299" s="210">
        <f>IF(N299="zákl. přenesená",J299,0)</f>
        <v>0</v>
      </c>
      <c r="BH299" s="210">
        <f>IF(N299="sníž. přenesená",J299,0)</f>
        <v>0</v>
      </c>
      <c r="BI299" s="210">
        <f>IF(N299="nulová",J299,0)</f>
        <v>0</v>
      </c>
      <c r="BJ299" s="18" t="s">
        <v>74</v>
      </c>
      <c r="BK299" s="210">
        <f>ROUND(I299*H299,2)</f>
        <v>0</v>
      </c>
      <c r="BL299" s="18" t="s">
        <v>187</v>
      </c>
      <c r="BM299" s="209" t="s">
        <v>527</v>
      </c>
    </row>
    <row r="300" s="2" customFormat="1">
      <c r="A300" s="39"/>
      <c r="B300" s="40"/>
      <c r="C300" s="41"/>
      <c r="D300" s="211" t="s">
        <v>117</v>
      </c>
      <c r="E300" s="41"/>
      <c r="F300" s="212" t="s">
        <v>528</v>
      </c>
      <c r="G300" s="41"/>
      <c r="H300" s="41"/>
      <c r="I300" s="213"/>
      <c r="J300" s="41"/>
      <c r="K300" s="41"/>
      <c r="L300" s="45"/>
      <c r="M300" s="214"/>
      <c r="N300" s="215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117</v>
      </c>
      <c r="AU300" s="18" t="s">
        <v>76</v>
      </c>
    </row>
    <row r="301" s="2" customFormat="1">
      <c r="A301" s="39"/>
      <c r="B301" s="40"/>
      <c r="C301" s="41"/>
      <c r="D301" s="216" t="s">
        <v>119</v>
      </c>
      <c r="E301" s="41"/>
      <c r="F301" s="217" t="s">
        <v>529</v>
      </c>
      <c r="G301" s="41"/>
      <c r="H301" s="41"/>
      <c r="I301" s="213"/>
      <c r="J301" s="41"/>
      <c r="K301" s="41"/>
      <c r="L301" s="45"/>
      <c r="M301" s="214"/>
      <c r="N301" s="215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119</v>
      </c>
      <c r="AU301" s="18" t="s">
        <v>76</v>
      </c>
    </row>
    <row r="302" s="2" customFormat="1" ht="16.5" customHeight="1">
      <c r="A302" s="39"/>
      <c r="B302" s="40"/>
      <c r="C302" s="198" t="s">
        <v>530</v>
      </c>
      <c r="D302" s="198" t="s">
        <v>110</v>
      </c>
      <c r="E302" s="199" t="s">
        <v>531</v>
      </c>
      <c r="F302" s="200" t="s">
        <v>532</v>
      </c>
      <c r="G302" s="201" t="s">
        <v>360</v>
      </c>
      <c r="H302" s="202">
        <v>3</v>
      </c>
      <c r="I302" s="203"/>
      <c r="J302" s="204">
        <f>ROUND(I302*H302,2)</f>
        <v>0</v>
      </c>
      <c r="K302" s="200" t="s">
        <v>114</v>
      </c>
      <c r="L302" s="45"/>
      <c r="M302" s="205" t="s">
        <v>19</v>
      </c>
      <c r="N302" s="206" t="s">
        <v>40</v>
      </c>
      <c r="O302" s="85"/>
      <c r="P302" s="207">
        <f>O302*H302</f>
        <v>0</v>
      </c>
      <c r="Q302" s="207">
        <v>0.010460000000000001</v>
      </c>
      <c r="R302" s="207">
        <f>Q302*H302</f>
        <v>0.031380000000000005</v>
      </c>
      <c r="S302" s="207">
        <v>0</v>
      </c>
      <c r="T302" s="208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09" t="s">
        <v>187</v>
      </c>
      <c r="AT302" s="209" t="s">
        <v>110</v>
      </c>
      <c r="AU302" s="209" t="s">
        <v>76</v>
      </c>
      <c r="AY302" s="18" t="s">
        <v>106</v>
      </c>
      <c r="BE302" s="210">
        <f>IF(N302="základní",J302,0)</f>
        <v>0</v>
      </c>
      <c r="BF302" s="210">
        <f>IF(N302="snížená",J302,0)</f>
        <v>0</v>
      </c>
      <c r="BG302" s="210">
        <f>IF(N302="zákl. přenesená",J302,0)</f>
        <v>0</v>
      </c>
      <c r="BH302" s="210">
        <f>IF(N302="sníž. přenesená",J302,0)</f>
        <v>0</v>
      </c>
      <c r="BI302" s="210">
        <f>IF(N302="nulová",J302,0)</f>
        <v>0</v>
      </c>
      <c r="BJ302" s="18" t="s">
        <v>74</v>
      </c>
      <c r="BK302" s="210">
        <f>ROUND(I302*H302,2)</f>
        <v>0</v>
      </c>
      <c r="BL302" s="18" t="s">
        <v>187</v>
      </c>
      <c r="BM302" s="209" t="s">
        <v>533</v>
      </c>
    </row>
    <row r="303" s="2" customFormat="1">
      <c r="A303" s="39"/>
      <c r="B303" s="40"/>
      <c r="C303" s="41"/>
      <c r="D303" s="211" t="s">
        <v>117</v>
      </c>
      <c r="E303" s="41"/>
      <c r="F303" s="212" t="s">
        <v>534</v>
      </c>
      <c r="G303" s="41"/>
      <c r="H303" s="41"/>
      <c r="I303" s="213"/>
      <c r="J303" s="41"/>
      <c r="K303" s="41"/>
      <c r="L303" s="45"/>
      <c r="M303" s="214"/>
      <c r="N303" s="215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117</v>
      </c>
      <c r="AU303" s="18" t="s">
        <v>76</v>
      </c>
    </row>
    <row r="304" s="2" customFormat="1">
      <c r="A304" s="39"/>
      <c r="B304" s="40"/>
      <c r="C304" s="41"/>
      <c r="D304" s="216" t="s">
        <v>119</v>
      </c>
      <c r="E304" s="41"/>
      <c r="F304" s="217" t="s">
        <v>535</v>
      </c>
      <c r="G304" s="41"/>
      <c r="H304" s="41"/>
      <c r="I304" s="213"/>
      <c r="J304" s="41"/>
      <c r="K304" s="41"/>
      <c r="L304" s="45"/>
      <c r="M304" s="214"/>
      <c r="N304" s="215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119</v>
      </c>
      <c r="AU304" s="18" t="s">
        <v>76</v>
      </c>
    </row>
    <row r="305" s="2" customFormat="1" ht="16.5" customHeight="1">
      <c r="A305" s="39"/>
      <c r="B305" s="40"/>
      <c r="C305" s="198" t="s">
        <v>536</v>
      </c>
      <c r="D305" s="198" t="s">
        <v>110</v>
      </c>
      <c r="E305" s="199" t="s">
        <v>537</v>
      </c>
      <c r="F305" s="200" t="s">
        <v>538</v>
      </c>
      <c r="G305" s="201" t="s">
        <v>360</v>
      </c>
      <c r="H305" s="202">
        <v>1</v>
      </c>
      <c r="I305" s="203"/>
      <c r="J305" s="204">
        <f>ROUND(I305*H305,2)</f>
        <v>0</v>
      </c>
      <c r="K305" s="200" t="s">
        <v>114</v>
      </c>
      <c r="L305" s="45"/>
      <c r="M305" s="205" t="s">
        <v>19</v>
      </c>
      <c r="N305" s="206" t="s">
        <v>40</v>
      </c>
      <c r="O305" s="85"/>
      <c r="P305" s="207">
        <f>O305*H305</f>
        <v>0</v>
      </c>
      <c r="Q305" s="207">
        <v>0.019210000000000001</v>
      </c>
      <c r="R305" s="207">
        <f>Q305*H305</f>
        <v>0.019210000000000001</v>
      </c>
      <c r="S305" s="207">
        <v>0</v>
      </c>
      <c r="T305" s="208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9" t="s">
        <v>187</v>
      </c>
      <c r="AT305" s="209" t="s">
        <v>110</v>
      </c>
      <c r="AU305" s="209" t="s">
        <v>76</v>
      </c>
      <c r="AY305" s="18" t="s">
        <v>106</v>
      </c>
      <c r="BE305" s="210">
        <f>IF(N305="základní",J305,0)</f>
        <v>0</v>
      </c>
      <c r="BF305" s="210">
        <f>IF(N305="snížená",J305,0)</f>
        <v>0</v>
      </c>
      <c r="BG305" s="210">
        <f>IF(N305="zákl. přenesená",J305,0)</f>
        <v>0</v>
      </c>
      <c r="BH305" s="210">
        <f>IF(N305="sníž. přenesená",J305,0)</f>
        <v>0</v>
      </c>
      <c r="BI305" s="210">
        <f>IF(N305="nulová",J305,0)</f>
        <v>0</v>
      </c>
      <c r="BJ305" s="18" t="s">
        <v>74</v>
      </c>
      <c r="BK305" s="210">
        <f>ROUND(I305*H305,2)</f>
        <v>0</v>
      </c>
      <c r="BL305" s="18" t="s">
        <v>187</v>
      </c>
      <c r="BM305" s="209" t="s">
        <v>539</v>
      </c>
    </row>
    <row r="306" s="2" customFormat="1">
      <c r="A306" s="39"/>
      <c r="B306" s="40"/>
      <c r="C306" s="41"/>
      <c r="D306" s="211" t="s">
        <v>117</v>
      </c>
      <c r="E306" s="41"/>
      <c r="F306" s="212" t="s">
        <v>540</v>
      </c>
      <c r="G306" s="41"/>
      <c r="H306" s="41"/>
      <c r="I306" s="213"/>
      <c r="J306" s="41"/>
      <c r="K306" s="41"/>
      <c r="L306" s="45"/>
      <c r="M306" s="214"/>
      <c r="N306" s="215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117</v>
      </c>
      <c r="AU306" s="18" t="s">
        <v>76</v>
      </c>
    </row>
    <row r="307" s="2" customFormat="1">
      <c r="A307" s="39"/>
      <c r="B307" s="40"/>
      <c r="C307" s="41"/>
      <c r="D307" s="216" t="s">
        <v>119</v>
      </c>
      <c r="E307" s="41"/>
      <c r="F307" s="217" t="s">
        <v>541</v>
      </c>
      <c r="G307" s="41"/>
      <c r="H307" s="41"/>
      <c r="I307" s="213"/>
      <c r="J307" s="41"/>
      <c r="K307" s="41"/>
      <c r="L307" s="45"/>
      <c r="M307" s="214"/>
      <c r="N307" s="215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119</v>
      </c>
      <c r="AU307" s="18" t="s">
        <v>76</v>
      </c>
    </row>
    <row r="308" s="2" customFormat="1" ht="21.75" customHeight="1">
      <c r="A308" s="39"/>
      <c r="B308" s="40"/>
      <c r="C308" s="198" t="s">
        <v>542</v>
      </c>
      <c r="D308" s="198" t="s">
        <v>110</v>
      </c>
      <c r="E308" s="199" t="s">
        <v>543</v>
      </c>
      <c r="F308" s="200" t="s">
        <v>544</v>
      </c>
      <c r="G308" s="201" t="s">
        <v>360</v>
      </c>
      <c r="H308" s="202">
        <v>1</v>
      </c>
      <c r="I308" s="203"/>
      <c r="J308" s="204">
        <f>ROUND(I308*H308,2)</f>
        <v>0</v>
      </c>
      <c r="K308" s="200" t="s">
        <v>114</v>
      </c>
      <c r="L308" s="45"/>
      <c r="M308" s="205" t="s">
        <v>19</v>
      </c>
      <c r="N308" s="206" t="s">
        <v>40</v>
      </c>
      <c r="O308" s="85"/>
      <c r="P308" s="207">
        <f>O308*H308</f>
        <v>0</v>
      </c>
      <c r="Q308" s="207">
        <v>0.0049300000000000004</v>
      </c>
      <c r="R308" s="207">
        <f>Q308*H308</f>
        <v>0.0049300000000000004</v>
      </c>
      <c r="S308" s="207">
        <v>0</v>
      </c>
      <c r="T308" s="208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09" t="s">
        <v>187</v>
      </c>
      <c r="AT308" s="209" t="s">
        <v>110</v>
      </c>
      <c r="AU308" s="209" t="s">
        <v>76</v>
      </c>
      <c r="AY308" s="18" t="s">
        <v>106</v>
      </c>
      <c r="BE308" s="210">
        <f>IF(N308="základní",J308,0)</f>
        <v>0</v>
      </c>
      <c r="BF308" s="210">
        <f>IF(N308="snížená",J308,0)</f>
        <v>0</v>
      </c>
      <c r="BG308" s="210">
        <f>IF(N308="zákl. přenesená",J308,0)</f>
        <v>0</v>
      </c>
      <c r="BH308" s="210">
        <f>IF(N308="sníž. přenesená",J308,0)</f>
        <v>0</v>
      </c>
      <c r="BI308" s="210">
        <f>IF(N308="nulová",J308,0)</f>
        <v>0</v>
      </c>
      <c r="BJ308" s="18" t="s">
        <v>74</v>
      </c>
      <c r="BK308" s="210">
        <f>ROUND(I308*H308,2)</f>
        <v>0</v>
      </c>
      <c r="BL308" s="18" t="s">
        <v>187</v>
      </c>
      <c r="BM308" s="209" t="s">
        <v>545</v>
      </c>
    </row>
    <row r="309" s="2" customFormat="1">
      <c r="A309" s="39"/>
      <c r="B309" s="40"/>
      <c r="C309" s="41"/>
      <c r="D309" s="211" t="s">
        <v>117</v>
      </c>
      <c r="E309" s="41"/>
      <c r="F309" s="212" t="s">
        <v>546</v>
      </c>
      <c r="G309" s="41"/>
      <c r="H309" s="41"/>
      <c r="I309" s="213"/>
      <c r="J309" s="41"/>
      <c r="K309" s="41"/>
      <c r="L309" s="45"/>
      <c r="M309" s="214"/>
      <c r="N309" s="215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117</v>
      </c>
      <c r="AU309" s="18" t="s">
        <v>76</v>
      </c>
    </row>
    <row r="310" s="2" customFormat="1">
      <c r="A310" s="39"/>
      <c r="B310" s="40"/>
      <c r="C310" s="41"/>
      <c r="D310" s="216" t="s">
        <v>119</v>
      </c>
      <c r="E310" s="41"/>
      <c r="F310" s="217" t="s">
        <v>547</v>
      </c>
      <c r="G310" s="41"/>
      <c r="H310" s="41"/>
      <c r="I310" s="213"/>
      <c r="J310" s="41"/>
      <c r="K310" s="41"/>
      <c r="L310" s="45"/>
      <c r="M310" s="214"/>
      <c r="N310" s="215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119</v>
      </c>
      <c r="AU310" s="18" t="s">
        <v>76</v>
      </c>
    </row>
    <row r="311" s="2" customFormat="1" ht="16.5" customHeight="1">
      <c r="A311" s="39"/>
      <c r="B311" s="40"/>
      <c r="C311" s="198" t="s">
        <v>548</v>
      </c>
      <c r="D311" s="198" t="s">
        <v>110</v>
      </c>
      <c r="E311" s="199" t="s">
        <v>549</v>
      </c>
      <c r="F311" s="200" t="s">
        <v>550</v>
      </c>
      <c r="G311" s="201" t="s">
        <v>360</v>
      </c>
      <c r="H311" s="202">
        <v>1</v>
      </c>
      <c r="I311" s="203"/>
      <c r="J311" s="204">
        <f>ROUND(I311*H311,2)</f>
        <v>0</v>
      </c>
      <c r="K311" s="200" t="s">
        <v>114</v>
      </c>
      <c r="L311" s="45"/>
      <c r="M311" s="205" t="s">
        <v>19</v>
      </c>
      <c r="N311" s="206" t="s">
        <v>40</v>
      </c>
      <c r="O311" s="85"/>
      <c r="P311" s="207">
        <f>O311*H311</f>
        <v>0</v>
      </c>
      <c r="Q311" s="207">
        <v>0.014749999999999999</v>
      </c>
      <c r="R311" s="207">
        <f>Q311*H311</f>
        <v>0.014749999999999999</v>
      </c>
      <c r="S311" s="207">
        <v>0</v>
      </c>
      <c r="T311" s="208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09" t="s">
        <v>187</v>
      </c>
      <c r="AT311" s="209" t="s">
        <v>110</v>
      </c>
      <c r="AU311" s="209" t="s">
        <v>76</v>
      </c>
      <c r="AY311" s="18" t="s">
        <v>106</v>
      </c>
      <c r="BE311" s="210">
        <f>IF(N311="základní",J311,0)</f>
        <v>0</v>
      </c>
      <c r="BF311" s="210">
        <f>IF(N311="snížená",J311,0)</f>
        <v>0</v>
      </c>
      <c r="BG311" s="210">
        <f>IF(N311="zákl. přenesená",J311,0)</f>
        <v>0</v>
      </c>
      <c r="BH311" s="210">
        <f>IF(N311="sníž. přenesená",J311,0)</f>
        <v>0</v>
      </c>
      <c r="BI311" s="210">
        <f>IF(N311="nulová",J311,0)</f>
        <v>0</v>
      </c>
      <c r="BJ311" s="18" t="s">
        <v>74</v>
      </c>
      <c r="BK311" s="210">
        <f>ROUND(I311*H311,2)</f>
        <v>0</v>
      </c>
      <c r="BL311" s="18" t="s">
        <v>187</v>
      </c>
      <c r="BM311" s="209" t="s">
        <v>551</v>
      </c>
    </row>
    <row r="312" s="2" customFormat="1">
      <c r="A312" s="39"/>
      <c r="B312" s="40"/>
      <c r="C312" s="41"/>
      <c r="D312" s="211" t="s">
        <v>117</v>
      </c>
      <c r="E312" s="41"/>
      <c r="F312" s="212" t="s">
        <v>552</v>
      </c>
      <c r="G312" s="41"/>
      <c r="H312" s="41"/>
      <c r="I312" s="213"/>
      <c r="J312" s="41"/>
      <c r="K312" s="41"/>
      <c r="L312" s="45"/>
      <c r="M312" s="214"/>
      <c r="N312" s="215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117</v>
      </c>
      <c r="AU312" s="18" t="s">
        <v>76</v>
      </c>
    </row>
    <row r="313" s="2" customFormat="1">
      <c r="A313" s="39"/>
      <c r="B313" s="40"/>
      <c r="C313" s="41"/>
      <c r="D313" s="216" t="s">
        <v>119</v>
      </c>
      <c r="E313" s="41"/>
      <c r="F313" s="217" t="s">
        <v>553</v>
      </c>
      <c r="G313" s="41"/>
      <c r="H313" s="41"/>
      <c r="I313" s="213"/>
      <c r="J313" s="41"/>
      <c r="K313" s="41"/>
      <c r="L313" s="45"/>
      <c r="M313" s="214"/>
      <c r="N313" s="215"/>
      <c r="O313" s="85"/>
      <c r="P313" s="85"/>
      <c r="Q313" s="85"/>
      <c r="R313" s="85"/>
      <c r="S313" s="85"/>
      <c r="T313" s="86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119</v>
      </c>
      <c r="AU313" s="18" t="s">
        <v>76</v>
      </c>
    </row>
    <row r="314" s="2" customFormat="1" ht="16.5" customHeight="1">
      <c r="A314" s="39"/>
      <c r="B314" s="40"/>
      <c r="C314" s="198" t="s">
        <v>554</v>
      </c>
      <c r="D314" s="198" t="s">
        <v>110</v>
      </c>
      <c r="E314" s="199" t="s">
        <v>555</v>
      </c>
      <c r="F314" s="200" t="s">
        <v>556</v>
      </c>
      <c r="G314" s="201" t="s">
        <v>360</v>
      </c>
      <c r="H314" s="202">
        <v>4</v>
      </c>
      <c r="I314" s="203"/>
      <c r="J314" s="204">
        <f>ROUND(I314*H314,2)</f>
        <v>0</v>
      </c>
      <c r="K314" s="200" t="s">
        <v>114</v>
      </c>
      <c r="L314" s="45"/>
      <c r="M314" s="205" t="s">
        <v>19</v>
      </c>
      <c r="N314" s="206" t="s">
        <v>40</v>
      </c>
      <c r="O314" s="85"/>
      <c r="P314" s="207">
        <f>O314*H314</f>
        <v>0</v>
      </c>
      <c r="Q314" s="207">
        <v>0.010659999999999999</v>
      </c>
      <c r="R314" s="207">
        <f>Q314*H314</f>
        <v>0.042639999999999997</v>
      </c>
      <c r="S314" s="207">
        <v>0</v>
      </c>
      <c r="T314" s="208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09" t="s">
        <v>187</v>
      </c>
      <c r="AT314" s="209" t="s">
        <v>110</v>
      </c>
      <c r="AU314" s="209" t="s">
        <v>76</v>
      </c>
      <c r="AY314" s="18" t="s">
        <v>106</v>
      </c>
      <c r="BE314" s="210">
        <f>IF(N314="základní",J314,0)</f>
        <v>0</v>
      </c>
      <c r="BF314" s="210">
        <f>IF(N314="snížená",J314,0)</f>
        <v>0</v>
      </c>
      <c r="BG314" s="210">
        <f>IF(N314="zákl. přenesená",J314,0)</f>
        <v>0</v>
      </c>
      <c r="BH314" s="210">
        <f>IF(N314="sníž. přenesená",J314,0)</f>
        <v>0</v>
      </c>
      <c r="BI314" s="210">
        <f>IF(N314="nulová",J314,0)</f>
        <v>0</v>
      </c>
      <c r="BJ314" s="18" t="s">
        <v>74</v>
      </c>
      <c r="BK314" s="210">
        <f>ROUND(I314*H314,2)</f>
        <v>0</v>
      </c>
      <c r="BL314" s="18" t="s">
        <v>187</v>
      </c>
      <c r="BM314" s="209" t="s">
        <v>557</v>
      </c>
    </row>
    <row r="315" s="2" customFormat="1">
      <c r="A315" s="39"/>
      <c r="B315" s="40"/>
      <c r="C315" s="41"/>
      <c r="D315" s="211" t="s">
        <v>117</v>
      </c>
      <c r="E315" s="41"/>
      <c r="F315" s="212" t="s">
        <v>558</v>
      </c>
      <c r="G315" s="41"/>
      <c r="H315" s="41"/>
      <c r="I315" s="213"/>
      <c r="J315" s="41"/>
      <c r="K315" s="41"/>
      <c r="L315" s="45"/>
      <c r="M315" s="214"/>
      <c r="N315" s="215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117</v>
      </c>
      <c r="AU315" s="18" t="s">
        <v>76</v>
      </c>
    </row>
    <row r="316" s="2" customFormat="1">
      <c r="A316" s="39"/>
      <c r="B316" s="40"/>
      <c r="C316" s="41"/>
      <c r="D316" s="216" t="s">
        <v>119</v>
      </c>
      <c r="E316" s="41"/>
      <c r="F316" s="217" t="s">
        <v>559</v>
      </c>
      <c r="G316" s="41"/>
      <c r="H316" s="41"/>
      <c r="I316" s="213"/>
      <c r="J316" s="41"/>
      <c r="K316" s="41"/>
      <c r="L316" s="45"/>
      <c r="M316" s="214"/>
      <c r="N316" s="215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119</v>
      </c>
      <c r="AU316" s="18" t="s">
        <v>76</v>
      </c>
    </row>
    <row r="317" s="2" customFormat="1" ht="16.5" customHeight="1">
      <c r="A317" s="39"/>
      <c r="B317" s="40"/>
      <c r="C317" s="198" t="s">
        <v>560</v>
      </c>
      <c r="D317" s="198" t="s">
        <v>110</v>
      </c>
      <c r="E317" s="199" t="s">
        <v>561</v>
      </c>
      <c r="F317" s="200" t="s">
        <v>562</v>
      </c>
      <c r="G317" s="201" t="s">
        <v>186</v>
      </c>
      <c r="H317" s="202">
        <v>4</v>
      </c>
      <c r="I317" s="203"/>
      <c r="J317" s="204">
        <f>ROUND(I317*H317,2)</f>
        <v>0</v>
      </c>
      <c r="K317" s="200" t="s">
        <v>114</v>
      </c>
      <c r="L317" s="45"/>
      <c r="M317" s="205" t="s">
        <v>19</v>
      </c>
      <c r="N317" s="206" t="s">
        <v>40</v>
      </c>
      <c r="O317" s="85"/>
      <c r="P317" s="207">
        <f>O317*H317</f>
        <v>0</v>
      </c>
      <c r="Q317" s="207">
        <v>0.00029999999999999997</v>
      </c>
      <c r="R317" s="207">
        <f>Q317*H317</f>
        <v>0.0011999999999999999</v>
      </c>
      <c r="S317" s="207">
        <v>0</v>
      </c>
      <c r="T317" s="208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09" t="s">
        <v>187</v>
      </c>
      <c r="AT317" s="209" t="s">
        <v>110</v>
      </c>
      <c r="AU317" s="209" t="s">
        <v>76</v>
      </c>
      <c r="AY317" s="18" t="s">
        <v>106</v>
      </c>
      <c r="BE317" s="210">
        <f>IF(N317="základní",J317,0)</f>
        <v>0</v>
      </c>
      <c r="BF317" s="210">
        <f>IF(N317="snížená",J317,0)</f>
        <v>0</v>
      </c>
      <c r="BG317" s="210">
        <f>IF(N317="zákl. přenesená",J317,0)</f>
        <v>0</v>
      </c>
      <c r="BH317" s="210">
        <f>IF(N317="sníž. přenesená",J317,0)</f>
        <v>0</v>
      </c>
      <c r="BI317" s="210">
        <f>IF(N317="nulová",J317,0)</f>
        <v>0</v>
      </c>
      <c r="BJ317" s="18" t="s">
        <v>74</v>
      </c>
      <c r="BK317" s="210">
        <f>ROUND(I317*H317,2)</f>
        <v>0</v>
      </c>
      <c r="BL317" s="18" t="s">
        <v>187</v>
      </c>
      <c r="BM317" s="209" t="s">
        <v>563</v>
      </c>
    </row>
    <row r="318" s="2" customFormat="1">
      <c r="A318" s="39"/>
      <c r="B318" s="40"/>
      <c r="C318" s="41"/>
      <c r="D318" s="211" t="s">
        <v>117</v>
      </c>
      <c r="E318" s="41"/>
      <c r="F318" s="212" t="s">
        <v>564</v>
      </c>
      <c r="G318" s="41"/>
      <c r="H318" s="41"/>
      <c r="I318" s="213"/>
      <c r="J318" s="41"/>
      <c r="K318" s="41"/>
      <c r="L318" s="45"/>
      <c r="M318" s="214"/>
      <c r="N318" s="215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117</v>
      </c>
      <c r="AU318" s="18" t="s">
        <v>76</v>
      </c>
    </row>
    <row r="319" s="2" customFormat="1">
      <c r="A319" s="39"/>
      <c r="B319" s="40"/>
      <c r="C319" s="41"/>
      <c r="D319" s="216" t="s">
        <v>119</v>
      </c>
      <c r="E319" s="41"/>
      <c r="F319" s="217" t="s">
        <v>565</v>
      </c>
      <c r="G319" s="41"/>
      <c r="H319" s="41"/>
      <c r="I319" s="213"/>
      <c r="J319" s="41"/>
      <c r="K319" s="41"/>
      <c r="L319" s="45"/>
      <c r="M319" s="214"/>
      <c r="N319" s="215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119</v>
      </c>
      <c r="AU319" s="18" t="s">
        <v>76</v>
      </c>
    </row>
    <row r="320" s="2" customFormat="1" ht="16.5" customHeight="1">
      <c r="A320" s="39"/>
      <c r="B320" s="40"/>
      <c r="C320" s="198" t="s">
        <v>566</v>
      </c>
      <c r="D320" s="198" t="s">
        <v>110</v>
      </c>
      <c r="E320" s="199" t="s">
        <v>567</v>
      </c>
      <c r="F320" s="200" t="s">
        <v>568</v>
      </c>
      <c r="G320" s="201" t="s">
        <v>360</v>
      </c>
      <c r="H320" s="202">
        <v>4</v>
      </c>
      <c r="I320" s="203"/>
      <c r="J320" s="204">
        <f>ROUND(I320*H320,2)</f>
        <v>0</v>
      </c>
      <c r="K320" s="200" t="s">
        <v>114</v>
      </c>
      <c r="L320" s="45"/>
      <c r="M320" s="205" t="s">
        <v>19</v>
      </c>
      <c r="N320" s="206" t="s">
        <v>40</v>
      </c>
      <c r="O320" s="85"/>
      <c r="P320" s="207">
        <f>O320*H320</f>
        <v>0</v>
      </c>
      <c r="Q320" s="207">
        <v>0.00095</v>
      </c>
      <c r="R320" s="207">
        <f>Q320*H320</f>
        <v>0.0038</v>
      </c>
      <c r="S320" s="207">
        <v>0</v>
      </c>
      <c r="T320" s="208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9" t="s">
        <v>187</v>
      </c>
      <c r="AT320" s="209" t="s">
        <v>110</v>
      </c>
      <c r="AU320" s="209" t="s">
        <v>76</v>
      </c>
      <c r="AY320" s="18" t="s">
        <v>106</v>
      </c>
      <c r="BE320" s="210">
        <f>IF(N320="základní",J320,0)</f>
        <v>0</v>
      </c>
      <c r="BF320" s="210">
        <f>IF(N320="snížená",J320,0)</f>
        <v>0</v>
      </c>
      <c r="BG320" s="210">
        <f>IF(N320="zákl. přenesená",J320,0)</f>
        <v>0</v>
      </c>
      <c r="BH320" s="210">
        <f>IF(N320="sníž. přenesená",J320,0)</f>
        <v>0</v>
      </c>
      <c r="BI320" s="210">
        <f>IF(N320="nulová",J320,0)</f>
        <v>0</v>
      </c>
      <c r="BJ320" s="18" t="s">
        <v>74</v>
      </c>
      <c r="BK320" s="210">
        <f>ROUND(I320*H320,2)</f>
        <v>0</v>
      </c>
      <c r="BL320" s="18" t="s">
        <v>187</v>
      </c>
      <c r="BM320" s="209" t="s">
        <v>569</v>
      </c>
    </row>
    <row r="321" s="2" customFormat="1">
      <c r="A321" s="39"/>
      <c r="B321" s="40"/>
      <c r="C321" s="41"/>
      <c r="D321" s="211" t="s">
        <v>117</v>
      </c>
      <c r="E321" s="41"/>
      <c r="F321" s="212" t="s">
        <v>570</v>
      </c>
      <c r="G321" s="41"/>
      <c r="H321" s="41"/>
      <c r="I321" s="213"/>
      <c r="J321" s="41"/>
      <c r="K321" s="41"/>
      <c r="L321" s="45"/>
      <c r="M321" s="214"/>
      <c r="N321" s="215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117</v>
      </c>
      <c r="AU321" s="18" t="s">
        <v>76</v>
      </c>
    </row>
    <row r="322" s="2" customFormat="1">
      <c r="A322" s="39"/>
      <c r="B322" s="40"/>
      <c r="C322" s="41"/>
      <c r="D322" s="216" t="s">
        <v>119</v>
      </c>
      <c r="E322" s="41"/>
      <c r="F322" s="217" t="s">
        <v>571</v>
      </c>
      <c r="G322" s="41"/>
      <c r="H322" s="41"/>
      <c r="I322" s="213"/>
      <c r="J322" s="41"/>
      <c r="K322" s="41"/>
      <c r="L322" s="45"/>
      <c r="M322" s="214"/>
      <c r="N322" s="215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119</v>
      </c>
      <c r="AU322" s="18" t="s">
        <v>76</v>
      </c>
    </row>
    <row r="323" s="2" customFormat="1" ht="16.5" customHeight="1">
      <c r="A323" s="39"/>
      <c r="B323" s="40"/>
      <c r="C323" s="198" t="s">
        <v>572</v>
      </c>
      <c r="D323" s="198" t="s">
        <v>110</v>
      </c>
      <c r="E323" s="199" t="s">
        <v>573</v>
      </c>
      <c r="F323" s="200" t="s">
        <v>574</v>
      </c>
      <c r="G323" s="201" t="s">
        <v>360</v>
      </c>
      <c r="H323" s="202">
        <v>15</v>
      </c>
      <c r="I323" s="203"/>
      <c r="J323" s="204">
        <f>ROUND(I323*H323,2)</f>
        <v>0</v>
      </c>
      <c r="K323" s="200" t="s">
        <v>114</v>
      </c>
      <c r="L323" s="45"/>
      <c r="M323" s="205" t="s">
        <v>19</v>
      </c>
      <c r="N323" s="206" t="s">
        <v>40</v>
      </c>
      <c r="O323" s="85"/>
      <c r="P323" s="207">
        <f>O323*H323</f>
        <v>0</v>
      </c>
      <c r="Q323" s="207">
        <v>0.00024000000000000001</v>
      </c>
      <c r="R323" s="207">
        <f>Q323*H323</f>
        <v>0.0035999999999999999</v>
      </c>
      <c r="S323" s="207">
        <v>0</v>
      </c>
      <c r="T323" s="208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09" t="s">
        <v>187</v>
      </c>
      <c r="AT323" s="209" t="s">
        <v>110</v>
      </c>
      <c r="AU323" s="209" t="s">
        <v>76</v>
      </c>
      <c r="AY323" s="18" t="s">
        <v>106</v>
      </c>
      <c r="BE323" s="210">
        <f>IF(N323="základní",J323,0)</f>
        <v>0</v>
      </c>
      <c r="BF323" s="210">
        <f>IF(N323="snížená",J323,0)</f>
        <v>0</v>
      </c>
      <c r="BG323" s="210">
        <f>IF(N323="zákl. přenesená",J323,0)</f>
        <v>0</v>
      </c>
      <c r="BH323" s="210">
        <f>IF(N323="sníž. přenesená",J323,0)</f>
        <v>0</v>
      </c>
      <c r="BI323" s="210">
        <f>IF(N323="nulová",J323,0)</f>
        <v>0</v>
      </c>
      <c r="BJ323" s="18" t="s">
        <v>74</v>
      </c>
      <c r="BK323" s="210">
        <f>ROUND(I323*H323,2)</f>
        <v>0</v>
      </c>
      <c r="BL323" s="18" t="s">
        <v>187</v>
      </c>
      <c r="BM323" s="209" t="s">
        <v>575</v>
      </c>
    </row>
    <row r="324" s="2" customFormat="1">
      <c r="A324" s="39"/>
      <c r="B324" s="40"/>
      <c r="C324" s="41"/>
      <c r="D324" s="211" t="s">
        <v>117</v>
      </c>
      <c r="E324" s="41"/>
      <c r="F324" s="212" t="s">
        <v>576</v>
      </c>
      <c r="G324" s="41"/>
      <c r="H324" s="41"/>
      <c r="I324" s="213"/>
      <c r="J324" s="41"/>
      <c r="K324" s="41"/>
      <c r="L324" s="45"/>
      <c r="M324" s="214"/>
      <c r="N324" s="215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117</v>
      </c>
      <c r="AU324" s="18" t="s">
        <v>76</v>
      </c>
    </row>
    <row r="325" s="2" customFormat="1">
      <c r="A325" s="39"/>
      <c r="B325" s="40"/>
      <c r="C325" s="41"/>
      <c r="D325" s="216" t="s">
        <v>119</v>
      </c>
      <c r="E325" s="41"/>
      <c r="F325" s="217" t="s">
        <v>577</v>
      </c>
      <c r="G325" s="41"/>
      <c r="H325" s="41"/>
      <c r="I325" s="213"/>
      <c r="J325" s="41"/>
      <c r="K325" s="41"/>
      <c r="L325" s="45"/>
      <c r="M325" s="214"/>
      <c r="N325" s="215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119</v>
      </c>
      <c r="AU325" s="18" t="s">
        <v>76</v>
      </c>
    </row>
    <row r="326" s="13" customFormat="1">
      <c r="A326" s="13"/>
      <c r="B326" s="218"/>
      <c r="C326" s="219"/>
      <c r="D326" s="211" t="s">
        <v>121</v>
      </c>
      <c r="E326" s="220" t="s">
        <v>19</v>
      </c>
      <c r="F326" s="221" t="s">
        <v>578</v>
      </c>
      <c r="G326" s="219"/>
      <c r="H326" s="222">
        <v>15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8" t="s">
        <v>121</v>
      </c>
      <c r="AU326" s="228" t="s">
        <v>76</v>
      </c>
      <c r="AV326" s="13" t="s">
        <v>76</v>
      </c>
      <c r="AW326" s="13" t="s">
        <v>31</v>
      </c>
      <c r="AX326" s="13" t="s">
        <v>74</v>
      </c>
      <c r="AY326" s="228" t="s">
        <v>106</v>
      </c>
    </row>
    <row r="327" s="2" customFormat="1" ht="16.5" customHeight="1">
      <c r="A327" s="39"/>
      <c r="B327" s="40"/>
      <c r="C327" s="198" t="s">
        <v>579</v>
      </c>
      <c r="D327" s="198" t="s">
        <v>110</v>
      </c>
      <c r="E327" s="199" t="s">
        <v>580</v>
      </c>
      <c r="F327" s="200" t="s">
        <v>581</v>
      </c>
      <c r="G327" s="201" t="s">
        <v>360</v>
      </c>
      <c r="H327" s="202">
        <v>1</v>
      </c>
      <c r="I327" s="203"/>
      <c r="J327" s="204">
        <f>ROUND(I327*H327,2)</f>
        <v>0</v>
      </c>
      <c r="K327" s="200" t="s">
        <v>114</v>
      </c>
      <c r="L327" s="45"/>
      <c r="M327" s="205" t="s">
        <v>19</v>
      </c>
      <c r="N327" s="206" t="s">
        <v>40</v>
      </c>
      <c r="O327" s="85"/>
      <c r="P327" s="207">
        <f>O327*H327</f>
        <v>0</v>
      </c>
      <c r="Q327" s="207">
        <v>0.0019599999999999999</v>
      </c>
      <c r="R327" s="207">
        <f>Q327*H327</f>
        <v>0.0019599999999999999</v>
      </c>
      <c r="S327" s="207">
        <v>0</v>
      </c>
      <c r="T327" s="208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09" t="s">
        <v>187</v>
      </c>
      <c r="AT327" s="209" t="s">
        <v>110</v>
      </c>
      <c r="AU327" s="209" t="s">
        <v>76</v>
      </c>
      <c r="AY327" s="18" t="s">
        <v>106</v>
      </c>
      <c r="BE327" s="210">
        <f>IF(N327="základní",J327,0)</f>
        <v>0</v>
      </c>
      <c r="BF327" s="210">
        <f>IF(N327="snížená",J327,0)</f>
        <v>0</v>
      </c>
      <c r="BG327" s="210">
        <f>IF(N327="zákl. přenesená",J327,0)</f>
        <v>0</v>
      </c>
      <c r="BH327" s="210">
        <f>IF(N327="sníž. přenesená",J327,0)</f>
        <v>0</v>
      </c>
      <c r="BI327" s="210">
        <f>IF(N327="nulová",J327,0)</f>
        <v>0</v>
      </c>
      <c r="BJ327" s="18" t="s">
        <v>74</v>
      </c>
      <c r="BK327" s="210">
        <f>ROUND(I327*H327,2)</f>
        <v>0</v>
      </c>
      <c r="BL327" s="18" t="s">
        <v>187</v>
      </c>
      <c r="BM327" s="209" t="s">
        <v>582</v>
      </c>
    </row>
    <row r="328" s="2" customFormat="1">
      <c r="A328" s="39"/>
      <c r="B328" s="40"/>
      <c r="C328" s="41"/>
      <c r="D328" s="211" t="s">
        <v>117</v>
      </c>
      <c r="E328" s="41"/>
      <c r="F328" s="212" t="s">
        <v>583</v>
      </c>
      <c r="G328" s="41"/>
      <c r="H328" s="41"/>
      <c r="I328" s="213"/>
      <c r="J328" s="41"/>
      <c r="K328" s="41"/>
      <c r="L328" s="45"/>
      <c r="M328" s="214"/>
      <c r="N328" s="215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117</v>
      </c>
      <c r="AU328" s="18" t="s">
        <v>76</v>
      </c>
    </row>
    <row r="329" s="2" customFormat="1">
      <c r="A329" s="39"/>
      <c r="B329" s="40"/>
      <c r="C329" s="41"/>
      <c r="D329" s="216" t="s">
        <v>119</v>
      </c>
      <c r="E329" s="41"/>
      <c r="F329" s="217" t="s">
        <v>584</v>
      </c>
      <c r="G329" s="41"/>
      <c r="H329" s="41"/>
      <c r="I329" s="213"/>
      <c r="J329" s="41"/>
      <c r="K329" s="41"/>
      <c r="L329" s="45"/>
      <c r="M329" s="214"/>
      <c r="N329" s="215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119</v>
      </c>
      <c r="AU329" s="18" t="s">
        <v>76</v>
      </c>
    </row>
    <row r="330" s="2" customFormat="1" ht="16.5" customHeight="1">
      <c r="A330" s="39"/>
      <c r="B330" s="40"/>
      <c r="C330" s="198" t="s">
        <v>585</v>
      </c>
      <c r="D330" s="198" t="s">
        <v>110</v>
      </c>
      <c r="E330" s="199" t="s">
        <v>586</v>
      </c>
      <c r="F330" s="200" t="s">
        <v>587</v>
      </c>
      <c r="G330" s="201" t="s">
        <v>360</v>
      </c>
      <c r="H330" s="202">
        <v>1</v>
      </c>
      <c r="I330" s="203"/>
      <c r="J330" s="204">
        <f>ROUND(I330*H330,2)</f>
        <v>0</v>
      </c>
      <c r="K330" s="200" t="s">
        <v>114</v>
      </c>
      <c r="L330" s="45"/>
      <c r="M330" s="205" t="s">
        <v>19</v>
      </c>
      <c r="N330" s="206" t="s">
        <v>40</v>
      </c>
      <c r="O330" s="85"/>
      <c r="P330" s="207">
        <f>O330*H330</f>
        <v>0</v>
      </c>
      <c r="Q330" s="207">
        <v>0.0018</v>
      </c>
      <c r="R330" s="207">
        <f>Q330*H330</f>
        <v>0.0018</v>
      </c>
      <c r="S330" s="207">
        <v>0</v>
      </c>
      <c r="T330" s="208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09" t="s">
        <v>187</v>
      </c>
      <c r="AT330" s="209" t="s">
        <v>110</v>
      </c>
      <c r="AU330" s="209" t="s">
        <v>76</v>
      </c>
      <c r="AY330" s="18" t="s">
        <v>106</v>
      </c>
      <c r="BE330" s="210">
        <f>IF(N330="základní",J330,0)</f>
        <v>0</v>
      </c>
      <c r="BF330" s="210">
        <f>IF(N330="snížená",J330,0)</f>
        <v>0</v>
      </c>
      <c r="BG330" s="210">
        <f>IF(N330="zákl. přenesená",J330,0)</f>
        <v>0</v>
      </c>
      <c r="BH330" s="210">
        <f>IF(N330="sníž. přenesená",J330,0)</f>
        <v>0</v>
      </c>
      <c r="BI330" s="210">
        <f>IF(N330="nulová",J330,0)</f>
        <v>0</v>
      </c>
      <c r="BJ330" s="18" t="s">
        <v>74</v>
      </c>
      <c r="BK330" s="210">
        <f>ROUND(I330*H330,2)</f>
        <v>0</v>
      </c>
      <c r="BL330" s="18" t="s">
        <v>187</v>
      </c>
      <c r="BM330" s="209" t="s">
        <v>588</v>
      </c>
    </row>
    <row r="331" s="2" customFormat="1">
      <c r="A331" s="39"/>
      <c r="B331" s="40"/>
      <c r="C331" s="41"/>
      <c r="D331" s="211" t="s">
        <v>117</v>
      </c>
      <c r="E331" s="41"/>
      <c r="F331" s="212" t="s">
        <v>589</v>
      </c>
      <c r="G331" s="41"/>
      <c r="H331" s="41"/>
      <c r="I331" s="213"/>
      <c r="J331" s="41"/>
      <c r="K331" s="41"/>
      <c r="L331" s="45"/>
      <c r="M331" s="214"/>
      <c r="N331" s="215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117</v>
      </c>
      <c r="AU331" s="18" t="s">
        <v>76</v>
      </c>
    </row>
    <row r="332" s="2" customFormat="1">
      <c r="A332" s="39"/>
      <c r="B332" s="40"/>
      <c r="C332" s="41"/>
      <c r="D332" s="216" t="s">
        <v>119</v>
      </c>
      <c r="E332" s="41"/>
      <c r="F332" s="217" t="s">
        <v>590</v>
      </c>
      <c r="G332" s="41"/>
      <c r="H332" s="41"/>
      <c r="I332" s="213"/>
      <c r="J332" s="41"/>
      <c r="K332" s="41"/>
      <c r="L332" s="45"/>
      <c r="M332" s="214"/>
      <c r="N332" s="215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119</v>
      </c>
      <c r="AU332" s="18" t="s">
        <v>76</v>
      </c>
    </row>
    <row r="333" s="2" customFormat="1" ht="16.5" customHeight="1">
      <c r="A333" s="39"/>
      <c r="B333" s="40"/>
      <c r="C333" s="198" t="s">
        <v>591</v>
      </c>
      <c r="D333" s="198" t="s">
        <v>110</v>
      </c>
      <c r="E333" s="199" t="s">
        <v>592</v>
      </c>
      <c r="F333" s="200" t="s">
        <v>593</v>
      </c>
      <c r="G333" s="201" t="s">
        <v>360</v>
      </c>
      <c r="H333" s="202">
        <v>1</v>
      </c>
      <c r="I333" s="203"/>
      <c r="J333" s="204">
        <f>ROUND(I333*H333,2)</f>
        <v>0</v>
      </c>
      <c r="K333" s="200" t="s">
        <v>114</v>
      </c>
      <c r="L333" s="45"/>
      <c r="M333" s="205" t="s">
        <v>19</v>
      </c>
      <c r="N333" s="206" t="s">
        <v>40</v>
      </c>
      <c r="O333" s="85"/>
      <c r="P333" s="207">
        <f>O333*H333</f>
        <v>0</v>
      </c>
      <c r="Q333" s="207">
        <v>0.0018</v>
      </c>
      <c r="R333" s="207">
        <f>Q333*H333</f>
        <v>0.0018</v>
      </c>
      <c r="S333" s="207">
        <v>0</v>
      </c>
      <c r="T333" s="208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09" t="s">
        <v>187</v>
      </c>
      <c r="AT333" s="209" t="s">
        <v>110</v>
      </c>
      <c r="AU333" s="209" t="s">
        <v>76</v>
      </c>
      <c r="AY333" s="18" t="s">
        <v>106</v>
      </c>
      <c r="BE333" s="210">
        <f>IF(N333="základní",J333,0)</f>
        <v>0</v>
      </c>
      <c r="BF333" s="210">
        <f>IF(N333="snížená",J333,0)</f>
        <v>0</v>
      </c>
      <c r="BG333" s="210">
        <f>IF(N333="zákl. přenesená",J333,0)</f>
        <v>0</v>
      </c>
      <c r="BH333" s="210">
        <f>IF(N333="sníž. přenesená",J333,0)</f>
        <v>0</v>
      </c>
      <c r="BI333" s="210">
        <f>IF(N333="nulová",J333,0)</f>
        <v>0</v>
      </c>
      <c r="BJ333" s="18" t="s">
        <v>74</v>
      </c>
      <c r="BK333" s="210">
        <f>ROUND(I333*H333,2)</f>
        <v>0</v>
      </c>
      <c r="BL333" s="18" t="s">
        <v>187</v>
      </c>
      <c r="BM333" s="209" t="s">
        <v>594</v>
      </c>
    </row>
    <row r="334" s="2" customFormat="1">
      <c r="A334" s="39"/>
      <c r="B334" s="40"/>
      <c r="C334" s="41"/>
      <c r="D334" s="211" t="s">
        <v>117</v>
      </c>
      <c r="E334" s="41"/>
      <c r="F334" s="212" t="s">
        <v>595</v>
      </c>
      <c r="G334" s="41"/>
      <c r="H334" s="41"/>
      <c r="I334" s="213"/>
      <c r="J334" s="41"/>
      <c r="K334" s="41"/>
      <c r="L334" s="45"/>
      <c r="M334" s="214"/>
      <c r="N334" s="215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117</v>
      </c>
      <c r="AU334" s="18" t="s">
        <v>76</v>
      </c>
    </row>
    <row r="335" s="2" customFormat="1">
      <c r="A335" s="39"/>
      <c r="B335" s="40"/>
      <c r="C335" s="41"/>
      <c r="D335" s="216" t="s">
        <v>119</v>
      </c>
      <c r="E335" s="41"/>
      <c r="F335" s="217" t="s">
        <v>596</v>
      </c>
      <c r="G335" s="41"/>
      <c r="H335" s="41"/>
      <c r="I335" s="213"/>
      <c r="J335" s="41"/>
      <c r="K335" s="41"/>
      <c r="L335" s="45"/>
      <c r="M335" s="214"/>
      <c r="N335" s="215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119</v>
      </c>
      <c r="AU335" s="18" t="s">
        <v>76</v>
      </c>
    </row>
    <row r="336" s="2" customFormat="1" ht="16.5" customHeight="1">
      <c r="A336" s="39"/>
      <c r="B336" s="40"/>
      <c r="C336" s="198" t="s">
        <v>597</v>
      </c>
      <c r="D336" s="198" t="s">
        <v>110</v>
      </c>
      <c r="E336" s="199" t="s">
        <v>598</v>
      </c>
      <c r="F336" s="200" t="s">
        <v>599</v>
      </c>
      <c r="G336" s="201" t="s">
        <v>360</v>
      </c>
      <c r="H336" s="202">
        <v>3</v>
      </c>
      <c r="I336" s="203"/>
      <c r="J336" s="204">
        <f>ROUND(I336*H336,2)</f>
        <v>0</v>
      </c>
      <c r="K336" s="200" t="s">
        <v>114</v>
      </c>
      <c r="L336" s="45"/>
      <c r="M336" s="205" t="s">
        <v>19</v>
      </c>
      <c r="N336" s="206" t="s">
        <v>40</v>
      </c>
      <c r="O336" s="85"/>
      <c r="P336" s="207">
        <f>O336*H336</f>
        <v>0</v>
      </c>
      <c r="Q336" s="207">
        <v>0.0018400000000000001</v>
      </c>
      <c r="R336" s="207">
        <f>Q336*H336</f>
        <v>0.0055200000000000006</v>
      </c>
      <c r="S336" s="207">
        <v>0</v>
      </c>
      <c r="T336" s="208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09" t="s">
        <v>187</v>
      </c>
      <c r="AT336" s="209" t="s">
        <v>110</v>
      </c>
      <c r="AU336" s="209" t="s">
        <v>76</v>
      </c>
      <c r="AY336" s="18" t="s">
        <v>106</v>
      </c>
      <c r="BE336" s="210">
        <f>IF(N336="základní",J336,0)</f>
        <v>0</v>
      </c>
      <c r="BF336" s="210">
        <f>IF(N336="snížená",J336,0)</f>
        <v>0</v>
      </c>
      <c r="BG336" s="210">
        <f>IF(N336="zákl. přenesená",J336,0)</f>
        <v>0</v>
      </c>
      <c r="BH336" s="210">
        <f>IF(N336="sníž. přenesená",J336,0)</f>
        <v>0</v>
      </c>
      <c r="BI336" s="210">
        <f>IF(N336="nulová",J336,0)</f>
        <v>0</v>
      </c>
      <c r="BJ336" s="18" t="s">
        <v>74</v>
      </c>
      <c r="BK336" s="210">
        <f>ROUND(I336*H336,2)</f>
        <v>0</v>
      </c>
      <c r="BL336" s="18" t="s">
        <v>187</v>
      </c>
      <c r="BM336" s="209" t="s">
        <v>600</v>
      </c>
    </row>
    <row r="337" s="2" customFormat="1">
      <c r="A337" s="39"/>
      <c r="B337" s="40"/>
      <c r="C337" s="41"/>
      <c r="D337" s="211" t="s">
        <v>117</v>
      </c>
      <c r="E337" s="41"/>
      <c r="F337" s="212" t="s">
        <v>601</v>
      </c>
      <c r="G337" s="41"/>
      <c r="H337" s="41"/>
      <c r="I337" s="213"/>
      <c r="J337" s="41"/>
      <c r="K337" s="41"/>
      <c r="L337" s="45"/>
      <c r="M337" s="214"/>
      <c r="N337" s="215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117</v>
      </c>
      <c r="AU337" s="18" t="s">
        <v>76</v>
      </c>
    </row>
    <row r="338" s="2" customFormat="1">
      <c r="A338" s="39"/>
      <c r="B338" s="40"/>
      <c r="C338" s="41"/>
      <c r="D338" s="216" t="s">
        <v>119</v>
      </c>
      <c r="E338" s="41"/>
      <c r="F338" s="217" t="s">
        <v>602</v>
      </c>
      <c r="G338" s="41"/>
      <c r="H338" s="41"/>
      <c r="I338" s="213"/>
      <c r="J338" s="41"/>
      <c r="K338" s="41"/>
      <c r="L338" s="45"/>
      <c r="M338" s="214"/>
      <c r="N338" s="215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119</v>
      </c>
      <c r="AU338" s="18" t="s">
        <v>76</v>
      </c>
    </row>
    <row r="339" s="12" customFormat="1" ht="22.8" customHeight="1">
      <c r="A339" s="12"/>
      <c r="B339" s="182"/>
      <c r="C339" s="183"/>
      <c r="D339" s="184" t="s">
        <v>68</v>
      </c>
      <c r="E339" s="196" t="s">
        <v>603</v>
      </c>
      <c r="F339" s="196" t="s">
        <v>604</v>
      </c>
      <c r="G339" s="183"/>
      <c r="H339" s="183"/>
      <c r="I339" s="186"/>
      <c r="J339" s="197">
        <f>BK339</f>
        <v>0</v>
      </c>
      <c r="K339" s="183"/>
      <c r="L339" s="188"/>
      <c r="M339" s="189"/>
      <c r="N339" s="190"/>
      <c r="O339" s="190"/>
      <c r="P339" s="191">
        <f>SUM(P340:P348)</f>
        <v>0</v>
      </c>
      <c r="Q339" s="190"/>
      <c r="R339" s="191">
        <f>SUM(R340:R348)</f>
        <v>0.00095</v>
      </c>
      <c r="S339" s="190"/>
      <c r="T339" s="192">
        <f>SUM(T340:T348)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193" t="s">
        <v>76</v>
      </c>
      <c r="AT339" s="194" t="s">
        <v>68</v>
      </c>
      <c r="AU339" s="194" t="s">
        <v>74</v>
      </c>
      <c r="AY339" s="193" t="s">
        <v>106</v>
      </c>
      <c r="BK339" s="195">
        <f>SUM(BK340:BK348)</f>
        <v>0</v>
      </c>
    </row>
    <row r="340" s="2" customFormat="1" ht="21.75" customHeight="1">
      <c r="A340" s="39"/>
      <c r="B340" s="40"/>
      <c r="C340" s="198" t="s">
        <v>605</v>
      </c>
      <c r="D340" s="198" t="s">
        <v>110</v>
      </c>
      <c r="E340" s="199" t="s">
        <v>606</v>
      </c>
      <c r="F340" s="200" t="s">
        <v>607</v>
      </c>
      <c r="G340" s="201" t="s">
        <v>186</v>
      </c>
      <c r="H340" s="202">
        <v>1</v>
      </c>
      <c r="I340" s="203"/>
      <c r="J340" s="204">
        <f>ROUND(I340*H340,2)</f>
        <v>0</v>
      </c>
      <c r="K340" s="200" t="s">
        <v>114</v>
      </c>
      <c r="L340" s="45"/>
      <c r="M340" s="205" t="s">
        <v>19</v>
      </c>
      <c r="N340" s="206" t="s">
        <v>40</v>
      </c>
      <c r="O340" s="85"/>
      <c r="P340" s="207">
        <f>O340*H340</f>
        <v>0</v>
      </c>
      <c r="Q340" s="207">
        <v>0.00016000000000000001</v>
      </c>
      <c r="R340" s="207">
        <f>Q340*H340</f>
        <v>0.00016000000000000001</v>
      </c>
      <c r="S340" s="207">
        <v>0</v>
      </c>
      <c r="T340" s="208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09" t="s">
        <v>187</v>
      </c>
      <c r="AT340" s="209" t="s">
        <v>110</v>
      </c>
      <c r="AU340" s="209" t="s">
        <v>76</v>
      </c>
      <c r="AY340" s="18" t="s">
        <v>106</v>
      </c>
      <c r="BE340" s="210">
        <f>IF(N340="základní",J340,0)</f>
        <v>0</v>
      </c>
      <c r="BF340" s="210">
        <f>IF(N340="snížená",J340,0)</f>
        <v>0</v>
      </c>
      <c r="BG340" s="210">
        <f>IF(N340="zákl. přenesená",J340,0)</f>
        <v>0</v>
      </c>
      <c r="BH340" s="210">
        <f>IF(N340="sníž. přenesená",J340,0)</f>
        <v>0</v>
      </c>
      <c r="BI340" s="210">
        <f>IF(N340="nulová",J340,0)</f>
        <v>0</v>
      </c>
      <c r="BJ340" s="18" t="s">
        <v>74</v>
      </c>
      <c r="BK340" s="210">
        <f>ROUND(I340*H340,2)</f>
        <v>0</v>
      </c>
      <c r="BL340" s="18" t="s">
        <v>187</v>
      </c>
      <c r="BM340" s="209" t="s">
        <v>608</v>
      </c>
    </row>
    <row r="341" s="2" customFormat="1">
      <c r="A341" s="39"/>
      <c r="B341" s="40"/>
      <c r="C341" s="41"/>
      <c r="D341" s="211" t="s">
        <v>117</v>
      </c>
      <c r="E341" s="41"/>
      <c r="F341" s="212" t="s">
        <v>609</v>
      </c>
      <c r="G341" s="41"/>
      <c r="H341" s="41"/>
      <c r="I341" s="213"/>
      <c r="J341" s="41"/>
      <c r="K341" s="41"/>
      <c r="L341" s="45"/>
      <c r="M341" s="214"/>
      <c r="N341" s="215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117</v>
      </c>
      <c r="AU341" s="18" t="s">
        <v>76</v>
      </c>
    </row>
    <row r="342" s="2" customFormat="1">
      <c r="A342" s="39"/>
      <c r="B342" s="40"/>
      <c r="C342" s="41"/>
      <c r="D342" s="216" t="s">
        <v>119</v>
      </c>
      <c r="E342" s="41"/>
      <c r="F342" s="217" t="s">
        <v>610</v>
      </c>
      <c r="G342" s="41"/>
      <c r="H342" s="41"/>
      <c r="I342" s="213"/>
      <c r="J342" s="41"/>
      <c r="K342" s="41"/>
      <c r="L342" s="45"/>
      <c r="M342" s="214"/>
      <c r="N342" s="215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119</v>
      </c>
      <c r="AU342" s="18" t="s">
        <v>76</v>
      </c>
    </row>
    <row r="343" s="2" customFormat="1" ht="21.75" customHeight="1">
      <c r="A343" s="39"/>
      <c r="B343" s="40"/>
      <c r="C343" s="198" t="s">
        <v>611</v>
      </c>
      <c r="D343" s="198" t="s">
        <v>110</v>
      </c>
      <c r="E343" s="199" t="s">
        <v>612</v>
      </c>
      <c r="F343" s="200" t="s">
        <v>613</v>
      </c>
      <c r="G343" s="201" t="s">
        <v>186</v>
      </c>
      <c r="H343" s="202">
        <v>2</v>
      </c>
      <c r="I343" s="203"/>
      <c r="J343" s="204">
        <f>ROUND(I343*H343,2)</f>
        <v>0</v>
      </c>
      <c r="K343" s="200" t="s">
        <v>114</v>
      </c>
      <c r="L343" s="45"/>
      <c r="M343" s="205" t="s">
        <v>19</v>
      </c>
      <c r="N343" s="206" t="s">
        <v>40</v>
      </c>
      <c r="O343" s="85"/>
      <c r="P343" s="207">
        <f>O343*H343</f>
        <v>0</v>
      </c>
      <c r="Q343" s="207">
        <v>0.00038999999999999999</v>
      </c>
      <c r="R343" s="207">
        <f>Q343*H343</f>
        <v>0.00077999999999999999</v>
      </c>
      <c r="S343" s="207">
        <v>0</v>
      </c>
      <c r="T343" s="208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09" t="s">
        <v>187</v>
      </c>
      <c r="AT343" s="209" t="s">
        <v>110</v>
      </c>
      <c r="AU343" s="209" t="s">
        <v>76</v>
      </c>
      <c r="AY343" s="18" t="s">
        <v>106</v>
      </c>
      <c r="BE343" s="210">
        <f>IF(N343="základní",J343,0)</f>
        <v>0</v>
      </c>
      <c r="BF343" s="210">
        <f>IF(N343="snížená",J343,0)</f>
        <v>0</v>
      </c>
      <c r="BG343" s="210">
        <f>IF(N343="zákl. přenesená",J343,0)</f>
        <v>0</v>
      </c>
      <c r="BH343" s="210">
        <f>IF(N343="sníž. přenesená",J343,0)</f>
        <v>0</v>
      </c>
      <c r="BI343" s="210">
        <f>IF(N343="nulová",J343,0)</f>
        <v>0</v>
      </c>
      <c r="BJ343" s="18" t="s">
        <v>74</v>
      </c>
      <c r="BK343" s="210">
        <f>ROUND(I343*H343,2)</f>
        <v>0</v>
      </c>
      <c r="BL343" s="18" t="s">
        <v>187</v>
      </c>
      <c r="BM343" s="209" t="s">
        <v>614</v>
      </c>
    </row>
    <row r="344" s="2" customFormat="1">
      <c r="A344" s="39"/>
      <c r="B344" s="40"/>
      <c r="C344" s="41"/>
      <c r="D344" s="211" t="s">
        <v>117</v>
      </c>
      <c r="E344" s="41"/>
      <c r="F344" s="212" t="s">
        <v>615</v>
      </c>
      <c r="G344" s="41"/>
      <c r="H344" s="41"/>
      <c r="I344" s="213"/>
      <c r="J344" s="41"/>
      <c r="K344" s="41"/>
      <c r="L344" s="45"/>
      <c r="M344" s="214"/>
      <c r="N344" s="215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117</v>
      </c>
      <c r="AU344" s="18" t="s">
        <v>76</v>
      </c>
    </row>
    <row r="345" s="2" customFormat="1">
      <c r="A345" s="39"/>
      <c r="B345" s="40"/>
      <c r="C345" s="41"/>
      <c r="D345" s="216" t="s">
        <v>119</v>
      </c>
      <c r="E345" s="41"/>
      <c r="F345" s="217" t="s">
        <v>616</v>
      </c>
      <c r="G345" s="41"/>
      <c r="H345" s="41"/>
      <c r="I345" s="213"/>
      <c r="J345" s="41"/>
      <c r="K345" s="41"/>
      <c r="L345" s="45"/>
      <c r="M345" s="214"/>
      <c r="N345" s="215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119</v>
      </c>
      <c r="AU345" s="18" t="s">
        <v>76</v>
      </c>
    </row>
    <row r="346" s="2" customFormat="1" ht="21.75" customHeight="1">
      <c r="A346" s="39"/>
      <c r="B346" s="40"/>
      <c r="C346" s="198" t="s">
        <v>617</v>
      </c>
      <c r="D346" s="198" t="s">
        <v>110</v>
      </c>
      <c r="E346" s="199" t="s">
        <v>618</v>
      </c>
      <c r="F346" s="200" t="s">
        <v>619</v>
      </c>
      <c r="G346" s="201" t="s">
        <v>186</v>
      </c>
      <c r="H346" s="202">
        <v>1</v>
      </c>
      <c r="I346" s="203"/>
      <c r="J346" s="204">
        <f>ROUND(I346*H346,2)</f>
        <v>0</v>
      </c>
      <c r="K346" s="200" t="s">
        <v>114</v>
      </c>
      <c r="L346" s="45"/>
      <c r="M346" s="205" t="s">
        <v>19</v>
      </c>
      <c r="N346" s="206" t="s">
        <v>40</v>
      </c>
      <c r="O346" s="85"/>
      <c r="P346" s="207">
        <f>O346*H346</f>
        <v>0</v>
      </c>
      <c r="Q346" s="207">
        <v>1.0000000000000001E-05</v>
      </c>
      <c r="R346" s="207">
        <f>Q346*H346</f>
        <v>1.0000000000000001E-05</v>
      </c>
      <c r="S346" s="207">
        <v>0</v>
      </c>
      <c r="T346" s="208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09" t="s">
        <v>187</v>
      </c>
      <c r="AT346" s="209" t="s">
        <v>110</v>
      </c>
      <c r="AU346" s="209" t="s">
        <v>76</v>
      </c>
      <c r="AY346" s="18" t="s">
        <v>106</v>
      </c>
      <c r="BE346" s="210">
        <f>IF(N346="základní",J346,0)</f>
        <v>0</v>
      </c>
      <c r="BF346" s="210">
        <f>IF(N346="snížená",J346,0)</f>
        <v>0</v>
      </c>
      <c r="BG346" s="210">
        <f>IF(N346="zákl. přenesená",J346,0)</f>
        <v>0</v>
      </c>
      <c r="BH346" s="210">
        <f>IF(N346="sníž. přenesená",J346,0)</f>
        <v>0</v>
      </c>
      <c r="BI346" s="210">
        <f>IF(N346="nulová",J346,0)</f>
        <v>0</v>
      </c>
      <c r="BJ346" s="18" t="s">
        <v>74</v>
      </c>
      <c r="BK346" s="210">
        <f>ROUND(I346*H346,2)</f>
        <v>0</v>
      </c>
      <c r="BL346" s="18" t="s">
        <v>187</v>
      </c>
      <c r="BM346" s="209" t="s">
        <v>620</v>
      </c>
    </row>
    <row r="347" s="2" customFormat="1">
      <c r="A347" s="39"/>
      <c r="B347" s="40"/>
      <c r="C347" s="41"/>
      <c r="D347" s="211" t="s">
        <v>117</v>
      </c>
      <c r="E347" s="41"/>
      <c r="F347" s="212" t="s">
        <v>621</v>
      </c>
      <c r="G347" s="41"/>
      <c r="H347" s="41"/>
      <c r="I347" s="213"/>
      <c r="J347" s="41"/>
      <c r="K347" s="41"/>
      <c r="L347" s="45"/>
      <c r="M347" s="214"/>
      <c r="N347" s="215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117</v>
      </c>
      <c r="AU347" s="18" t="s">
        <v>76</v>
      </c>
    </row>
    <row r="348" s="2" customFormat="1">
      <c r="A348" s="39"/>
      <c r="B348" s="40"/>
      <c r="C348" s="41"/>
      <c r="D348" s="216" t="s">
        <v>119</v>
      </c>
      <c r="E348" s="41"/>
      <c r="F348" s="217" t="s">
        <v>622</v>
      </c>
      <c r="G348" s="41"/>
      <c r="H348" s="41"/>
      <c r="I348" s="213"/>
      <c r="J348" s="41"/>
      <c r="K348" s="41"/>
      <c r="L348" s="45"/>
      <c r="M348" s="249"/>
      <c r="N348" s="250"/>
      <c r="O348" s="251"/>
      <c r="P348" s="251"/>
      <c r="Q348" s="251"/>
      <c r="R348" s="251"/>
      <c r="S348" s="251"/>
      <c r="T348" s="252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119</v>
      </c>
      <c r="AU348" s="18" t="s">
        <v>76</v>
      </c>
    </row>
    <row r="349" s="2" customFormat="1" ht="6.96" customHeight="1">
      <c r="A349" s="39"/>
      <c r="B349" s="60"/>
      <c r="C349" s="61"/>
      <c r="D349" s="61"/>
      <c r="E349" s="61"/>
      <c r="F349" s="61"/>
      <c r="G349" s="61"/>
      <c r="H349" s="61"/>
      <c r="I349" s="61"/>
      <c r="J349" s="61"/>
      <c r="K349" s="61"/>
      <c r="L349" s="45"/>
      <c r="M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</row>
  </sheetData>
  <sheetProtection sheet="1" autoFilter="0" formatColumns="0" formatRows="0" objects="1" scenarios="1" spinCount="100000" saltValue="ZpWFKbOS56/16tgktH4ZY9b1+CWOHJgjW8KqyB7u33TcfaSOFxFrCazBzc+TcUWD6+8MGhISeQ2FiVqDWaiIDw==" hashValue="+IyUIbWXNl9Sov5C77tYJnpyp9g2aKRXfuV1IX7Ec3fmHd3YzRh0u7NMEy05bXyPa62Oyy9NoZ7oG66oGmObug==" algorithmName="SHA-512" password="CC35"/>
  <autoFilter ref="C81:K348"/>
  <mergeCells count="6">
    <mergeCell ref="E7:H7"/>
    <mergeCell ref="E16:H16"/>
    <mergeCell ref="E25:H25"/>
    <mergeCell ref="E46:H46"/>
    <mergeCell ref="E74:H74"/>
    <mergeCell ref="L2:V2"/>
  </mergeCells>
  <hyperlinks>
    <hyperlink ref="F87" r:id="rId1" display="https://podminky.urs.cz/item/CS_URS_2023_01/612135101"/>
    <hyperlink ref="F92" r:id="rId2" display="https://podminky.urs.cz/item/CS_URS_2023_01/974031143"/>
    <hyperlink ref="F96" r:id="rId3" display="https://podminky.urs.cz/item/CS_URS_2023_01/974031153"/>
    <hyperlink ref="F100" r:id="rId4" display="https://podminky.urs.cz/item/CS_URS_2023_01/977151112"/>
    <hyperlink ref="F103" r:id="rId5" display="https://podminky.urs.cz/item/CS_URS_2023_01/977151113"/>
    <hyperlink ref="F107" r:id="rId6" display="https://podminky.urs.cz/item/CS_URS_2023_01/997002511"/>
    <hyperlink ref="F110" r:id="rId7" display="https://podminky.urs.cz/item/CS_URS_2023_01/997002519"/>
    <hyperlink ref="F114" r:id="rId8" display="https://podminky.urs.cz/item/CS_URS_2023_01/997013151"/>
    <hyperlink ref="F117" r:id="rId9" display="https://podminky.urs.cz/item/CS_URS_2023_01/997013609"/>
    <hyperlink ref="F122" r:id="rId10" display="https://podminky.urs.cz/item/CS_URS_2023_01/721100902"/>
    <hyperlink ref="F125" r:id="rId11" display="https://podminky.urs.cz/item/CS_URS_2023_01/721140905"/>
    <hyperlink ref="F128" r:id="rId12" display="https://podminky.urs.cz/item/CS_URS_2023_01/721171905"/>
    <hyperlink ref="F131" r:id="rId13" display="https://podminky.urs.cz/item/CS_URS_2023_01/721171915"/>
    <hyperlink ref="F134" r:id="rId14" display="https://podminky.urs.cz/item/CS_URS_2023_01/721173401"/>
    <hyperlink ref="F138" r:id="rId15" display="https://podminky.urs.cz/item/CS_URS_2023_01/721173402"/>
    <hyperlink ref="F141" r:id="rId16" display="https://podminky.urs.cz/item/CS_URS_2023_01/721174024"/>
    <hyperlink ref="F145" r:id="rId17" display="https://podminky.urs.cz/item/CS_URS_2023_01/721174025"/>
    <hyperlink ref="F149" r:id="rId18" display="https://podminky.urs.cz/item/CS_URS_2023_01/721174042"/>
    <hyperlink ref="F153" r:id="rId19" display="https://podminky.urs.cz/item/CS_URS_2023_01/721174043"/>
    <hyperlink ref="F157" r:id="rId20" display="https://podminky.urs.cz/item/CS_URS_2023_01/721174044"/>
    <hyperlink ref="F161" r:id="rId21" display="https://podminky.urs.cz/item/CS_URS_2023_01/721174045"/>
    <hyperlink ref="F165" r:id="rId22" display="https://podminky.urs.cz/item/CS_URS_2023_01/721194103"/>
    <hyperlink ref="F168" r:id="rId23" display="https://podminky.urs.cz/item/CS_URS_2023_01/721194104"/>
    <hyperlink ref="F171" r:id="rId24" display="https://podminky.urs.cz/item/CS_URS_2023_01/721194105"/>
    <hyperlink ref="F174" r:id="rId25" display="https://podminky.urs.cz/item/CS_URS_2023_01/721194107"/>
    <hyperlink ref="F178" r:id="rId26" display="https://podminky.urs.cz/item/CS_URS_2023_01/721194109"/>
    <hyperlink ref="F182" r:id="rId27" display="https://podminky.urs.cz/item/CS_URS_2023_01/721211422"/>
    <hyperlink ref="F185" r:id="rId28" display="https://podminky.urs.cz/item/CS_URS_2023_01/721273152"/>
    <hyperlink ref="F188" r:id="rId29" display="https://podminky.urs.cz/item/CS_URS_2023_01/721274103"/>
    <hyperlink ref="F191" r:id="rId30" display="https://podminky.urs.cz/item/CS_URS_2023_01/721290111"/>
    <hyperlink ref="F195" r:id="rId31" display="https://podminky.urs.cz/item/CS_URS_2023_01/721910912"/>
    <hyperlink ref="F198" r:id="rId32" display="https://podminky.urs.cz/item/CS_URS_2023_01/998721103"/>
    <hyperlink ref="F206" r:id="rId33" display="https://podminky.urs.cz/item/CS_URS_2023_01/722130234"/>
    <hyperlink ref="F209" r:id="rId34" display="https://podminky.urs.cz/item/CS_URS_2023_01/722130916"/>
    <hyperlink ref="F212" r:id="rId35" display="https://podminky.urs.cz/item/CS_URS_2023_01/722130993"/>
    <hyperlink ref="F217" r:id="rId36" display="https://podminky.urs.cz/item/CS_URS_2023_01/722131914"/>
    <hyperlink ref="F220" r:id="rId37" display="https://podminky.urs.cz/item/CS_URS_2023_01/722140115"/>
    <hyperlink ref="F223" r:id="rId38" display="https://podminky.urs.cz/item/CS_URS_2023_01/722174022"/>
    <hyperlink ref="F227" r:id="rId39" display="https://podminky.urs.cz/item/CS_URS_2023_01/722174023"/>
    <hyperlink ref="F231" r:id="rId40" display="https://podminky.urs.cz/item/CS_URS_2023_01/722174024"/>
    <hyperlink ref="F234" r:id="rId41" display="https://podminky.urs.cz/item/CS_URS_2023_01/722181251"/>
    <hyperlink ref="F237" r:id="rId42" display="https://podminky.urs.cz/item/CS_URS_2023_01/722181252"/>
    <hyperlink ref="F241" r:id="rId43" display="https://podminky.urs.cz/item/CS_URS_2023_01/722182012"/>
    <hyperlink ref="F244" r:id="rId44" display="https://podminky.urs.cz/item/CS_URS_2023_01/722182013"/>
    <hyperlink ref="F247" r:id="rId45" display="https://podminky.urs.cz/item/CS_URS_2023_01/722190401"/>
    <hyperlink ref="F250" r:id="rId46" display="https://podminky.urs.cz/item/CS_URS_2023_01/722190901"/>
    <hyperlink ref="F253" r:id="rId47" display="https://podminky.urs.cz/item/CS_URS_2023_01/722220152"/>
    <hyperlink ref="F256" r:id="rId48" display="https://podminky.urs.cz/item/CS_URS_2023_01/722220232"/>
    <hyperlink ref="F259" r:id="rId49" display="https://podminky.urs.cz/item/CS_URS_2023_01/722230114"/>
    <hyperlink ref="F262" r:id="rId50" display="https://podminky.urs.cz/item/CS_URS_2023_01/722240103"/>
    <hyperlink ref="F265" r:id="rId51" display="https://podminky.urs.cz/item/CS_URS_2023_01/722240123"/>
    <hyperlink ref="F268" r:id="rId52" display="https://podminky.urs.cz/item/CS_URS_2023_01/722250133"/>
    <hyperlink ref="F271" r:id="rId53" display="https://podminky.urs.cz/item/CS_URS_2023_01/722290226"/>
    <hyperlink ref="F275" r:id="rId54" display="https://podminky.urs.cz/item/CS_URS_2023_01/722290234"/>
    <hyperlink ref="F278" r:id="rId55" display="https://podminky.urs.cz/item/CS_URS_2023_01/998722103"/>
    <hyperlink ref="F288" r:id="rId56" display="https://podminky.urs.cz/item/CS_URS_2023_01/725111132"/>
    <hyperlink ref="F291" r:id="rId57" display="https://podminky.urs.cz/item/CS_URS_2023_01/725112002"/>
    <hyperlink ref="F294" r:id="rId58" display="https://podminky.urs.cz/item/CS_URS_2023_01/725112173"/>
    <hyperlink ref="F301" r:id="rId59" display="https://podminky.urs.cz/item/CS_URS_2023_01/725121525"/>
    <hyperlink ref="F304" r:id="rId60" display="https://podminky.urs.cz/item/CS_URS_2023_01/725211661"/>
    <hyperlink ref="F307" r:id="rId61" display="https://podminky.urs.cz/item/CS_URS_2023_01/725211681"/>
    <hyperlink ref="F310" r:id="rId62" display="https://podminky.urs.cz/item/CS_URS_2023_01/725311121"/>
    <hyperlink ref="F313" r:id="rId63" display="https://podminky.urs.cz/item/CS_URS_2023_01/725331111"/>
    <hyperlink ref="F316" r:id="rId64" display="https://podminky.urs.cz/item/CS_URS_2023_01/725532101"/>
    <hyperlink ref="F319" r:id="rId65" display="https://podminky.urs.cz/item/CS_URS_2023_01/725535211"/>
    <hyperlink ref="F322" r:id="rId66" display="https://podminky.urs.cz/item/CS_URS_2023_01/725535222"/>
    <hyperlink ref="F325" r:id="rId67" display="https://podminky.urs.cz/item/CS_URS_2023_01/725813111"/>
    <hyperlink ref="F329" r:id="rId68" display="https://podminky.urs.cz/item/CS_URS_2023_01/725821316"/>
    <hyperlink ref="F332" r:id="rId69" display="https://podminky.urs.cz/item/CS_URS_2023_01/725821329"/>
    <hyperlink ref="F335" r:id="rId70" display="https://podminky.urs.cz/item/CS_URS_2023_01/725822611"/>
    <hyperlink ref="F338" r:id="rId71" display="https://podminky.urs.cz/item/CS_URS_2023_01/725822613"/>
    <hyperlink ref="F342" r:id="rId72" display="https://podminky.urs.cz/item/CS_URS_2023_01/727112002"/>
    <hyperlink ref="F345" r:id="rId73" display="https://podminky.urs.cz/item/CS_URS_2023_01/727112022"/>
    <hyperlink ref="F348" r:id="rId74" display="https://podminky.urs.cz/item/CS_URS_2023_01/72721320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3" customWidth="1"/>
    <col min="2" max="2" width="1.667969" style="253" customWidth="1"/>
    <col min="3" max="4" width="5" style="253" customWidth="1"/>
    <col min="5" max="5" width="11.66016" style="253" customWidth="1"/>
    <col min="6" max="6" width="9.160156" style="253" customWidth="1"/>
    <col min="7" max="7" width="5" style="253" customWidth="1"/>
    <col min="8" max="8" width="77.83203" style="253" customWidth="1"/>
    <col min="9" max="10" width="20" style="253" customWidth="1"/>
    <col min="11" max="11" width="1.667969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623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624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625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626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627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628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629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630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631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632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633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73</v>
      </c>
      <c r="F18" s="264" t="s">
        <v>634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635</v>
      </c>
      <c r="F19" s="264" t="s">
        <v>636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637</v>
      </c>
      <c r="F20" s="264" t="s">
        <v>638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639</v>
      </c>
      <c r="F21" s="264" t="s">
        <v>640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641</v>
      </c>
      <c r="F22" s="264" t="s">
        <v>642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643</v>
      </c>
      <c r="F23" s="264" t="s">
        <v>644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645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646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647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648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649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650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651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652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653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92</v>
      </c>
      <c r="F36" s="264"/>
      <c r="G36" s="264" t="s">
        <v>654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655</v>
      </c>
      <c r="F37" s="264"/>
      <c r="G37" s="264" t="s">
        <v>656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50</v>
      </c>
      <c r="F38" s="264"/>
      <c r="G38" s="264" t="s">
        <v>657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51</v>
      </c>
      <c r="F39" s="264"/>
      <c r="G39" s="264" t="s">
        <v>658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93</v>
      </c>
      <c r="F40" s="264"/>
      <c r="G40" s="264" t="s">
        <v>659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94</v>
      </c>
      <c r="F41" s="264"/>
      <c r="G41" s="264" t="s">
        <v>660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661</v>
      </c>
      <c r="F42" s="264"/>
      <c r="G42" s="264" t="s">
        <v>662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663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664</v>
      </c>
      <c r="F44" s="264"/>
      <c r="G44" s="264" t="s">
        <v>665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96</v>
      </c>
      <c r="F45" s="264"/>
      <c r="G45" s="264" t="s">
        <v>666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667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668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669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670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671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672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673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674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675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676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677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678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679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680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681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682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683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684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685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686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687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688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689</v>
      </c>
      <c r="D76" s="282"/>
      <c r="E76" s="282"/>
      <c r="F76" s="282" t="s">
        <v>690</v>
      </c>
      <c r="G76" s="283"/>
      <c r="H76" s="282" t="s">
        <v>51</v>
      </c>
      <c r="I76" s="282" t="s">
        <v>54</v>
      </c>
      <c r="J76" s="282" t="s">
        <v>691</v>
      </c>
      <c r="K76" s="281"/>
    </row>
    <row r="77" s="1" customFormat="1" ht="17.25" customHeight="1">
      <c r="B77" s="279"/>
      <c r="C77" s="284" t="s">
        <v>692</v>
      </c>
      <c r="D77" s="284"/>
      <c r="E77" s="284"/>
      <c r="F77" s="285" t="s">
        <v>693</v>
      </c>
      <c r="G77" s="286"/>
      <c r="H77" s="284"/>
      <c r="I77" s="284"/>
      <c r="J77" s="284" t="s">
        <v>694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50</v>
      </c>
      <c r="D79" s="289"/>
      <c r="E79" s="289"/>
      <c r="F79" s="290" t="s">
        <v>695</v>
      </c>
      <c r="G79" s="291"/>
      <c r="H79" s="267" t="s">
        <v>696</v>
      </c>
      <c r="I79" s="267" t="s">
        <v>697</v>
      </c>
      <c r="J79" s="267">
        <v>20</v>
      </c>
      <c r="K79" s="281"/>
    </row>
    <row r="80" s="1" customFormat="1" ht="15" customHeight="1">
      <c r="B80" s="279"/>
      <c r="C80" s="267" t="s">
        <v>698</v>
      </c>
      <c r="D80" s="267"/>
      <c r="E80" s="267"/>
      <c r="F80" s="290" t="s">
        <v>695</v>
      </c>
      <c r="G80" s="291"/>
      <c r="H80" s="267" t="s">
        <v>699</v>
      </c>
      <c r="I80" s="267" t="s">
        <v>697</v>
      </c>
      <c r="J80" s="267">
        <v>120</v>
      </c>
      <c r="K80" s="281"/>
    </row>
    <row r="81" s="1" customFormat="1" ht="15" customHeight="1">
      <c r="B81" s="292"/>
      <c r="C81" s="267" t="s">
        <v>700</v>
      </c>
      <c r="D81" s="267"/>
      <c r="E81" s="267"/>
      <c r="F81" s="290" t="s">
        <v>701</v>
      </c>
      <c r="G81" s="291"/>
      <c r="H81" s="267" t="s">
        <v>702</v>
      </c>
      <c r="I81" s="267" t="s">
        <v>697</v>
      </c>
      <c r="J81" s="267">
        <v>50</v>
      </c>
      <c r="K81" s="281"/>
    </row>
    <row r="82" s="1" customFormat="1" ht="15" customHeight="1">
      <c r="B82" s="292"/>
      <c r="C82" s="267" t="s">
        <v>703</v>
      </c>
      <c r="D82" s="267"/>
      <c r="E82" s="267"/>
      <c r="F82" s="290" t="s">
        <v>695</v>
      </c>
      <c r="G82" s="291"/>
      <c r="H82" s="267" t="s">
        <v>704</v>
      </c>
      <c r="I82" s="267" t="s">
        <v>705</v>
      </c>
      <c r="J82" s="267"/>
      <c r="K82" s="281"/>
    </row>
    <row r="83" s="1" customFormat="1" ht="15" customHeight="1">
      <c r="B83" s="292"/>
      <c r="C83" s="293" t="s">
        <v>706</v>
      </c>
      <c r="D83" s="293"/>
      <c r="E83" s="293"/>
      <c r="F83" s="294" t="s">
        <v>701</v>
      </c>
      <c r="G83" s="293"/>
      <c r="H83" s="293" t="s">
        <v>707</v>
      </c>
      <c r="I83" s="293" t="s">
        <v>697</v>
      </c>
      <c r="J83" s="293">
        <v>15</v>
      </c>
      <c r="K83" s="281"/>
    </row>
    <row r="84" s="1" customFormat="1" ht="15" customHeight="1">
      <c r="B84" s="292"/>
      <c r="C84" s="293" t="s">
        <v>708</v>
      </c>
      <c r="D84" s="293"/>
      <c r="E84" s="293"/>
      <c r="F84" s="294" t="s">
        <v>701</v>
      </c>
      <c r="G84" s="293"/>
      <c r="H84" s="293" t="s">
        <v>709</v>
      </c>
      <c r="I84" s="293" t="s">
        <v>697</v>
      </c>
      <c r="J84" s="293">
        <v>15</v>
      </c>
      <c r="K84" s="281"/>
    </row>
    <row r="85" s="1" customFormat="1" ht="15" customHeight="1">
      <c r="B85" s="292"/>
      <c r="C85" s="293" t="s">
        <v>710</v>
      </c>
      <c r="D85" s="293"/>
      <c r="E85" s="293"/>
      <c r="F85" s="294" t="s">
        <v>701</v>
      </c>
      <c r="G85" s="293"/>
      <c r="H85" s="293" t="s">
        <v>711</v>
      </c>
      <c r="I85" s="293" t="s">
        <v>697</v>
      </c>
      <c r="J85" s="293">
        <v>20</v>
      </c>
      <c r="K85" s="281"/>
    </row>
    <row r="86" s="1" customFormat="1" ht="15" customHeight="1">
      <c r="B86" s="292"/>
      <c r="C86" s="293" t="s">
        <v>712</v>
      </c>
      <c r="D86" s="293"/>
      <c r="E86" s="293"/>
      <c r="F86" s="294" t="s">
        <v>701</v>
      </c>
      <c r="G86" s="293"/>
      <c r="H86" s="293" t="s">
        <v>713</v>
      </c>
      <c r="I86" s="293" t="s">
        <v>697</v>
      </c>
      <c r="J86" s="293">
        <v>20</v>
      </c>
      <c r="K86" s="281"/>
    </row>
    <row r="87" s="1" customFormat="1" ht="15" customHeight="1">
      <c r="B87" s="292"/>
      <c r="C87" s="267" t="s">
        <v>714</v>
      </c>
      <c r="D87" s="267"/>
      <c r="E87" s="267"/>
      <c r="F87" s="290" t="s">
        <v>701</v>
      </c>
      <c r="G87" s="291"/>
      <c r="H87" s="267" t="s">
        <v>715</v>
      </c>
      <c r="I87" s="267" t="s">
        <v>697</v>
      </c>
      <c r="J87" s="267">
        <v>50</v>
      </c>
      <c r="K87" s="281"/>
    </row>
    <row r="88" s="1" customFormat="1" ht="15" customHeight="1">
      <c r="B88" s="292"/>
      <c r="C88" s="267" t="s">
        <v>716</v>
      </c>
      <c r="D88" s="267"/>
      <c r="E88" s="267"/>
      <c r="F88" s="290" t="s">
        <v>701</v>
      </c>
      <c r="G88" s="291"/>
      <c r="H88" s="267" t="s">
        <v>717</v>
      </c>
      <c r="I88" s="267" t="s">
        <v>697</v>
      </c>
      <c r="J88" s="267">
        <v>20</v>
      </c>
      <c r="K88" s="281"/>
    </row>
    <row r="89" s="1" customFormat="1" ht="15" customHeight="1">
      <c r="B89" s="292"/>
      <c r="C89" s="267" t="s">
        <v>718</v>
      </c>
      <c r="D89" s="267"/>
      <c r="E89" s="267"/>
      <c r="F89" s="290" t="s">
        <v>701</v>
      </c>
      <c r="G89" s="291"/>
      <c r="H89" s="267" t="s">
        <v>719</v>
      </c>
      <c r="I89" s="267" t="s">
        <v>697</v>
      </c>
      <c r="J89" s="267">
        <v>20</v>
      </c>
      <c r="K89" s="281"/>
    </row>
    <row r="90" s="1" customFormat="1" ht="15" customHeight="1">
      <c r="B90" s="292"/>
      <c r="C90" s="267" t="s">
        <v>720</v>
      </c>
      <c r="D90" s="267"/>
      <c r="E90" s="267"/>
      <c r="F90" s="290" t="s">
        <v>701</v>
      </c>
      <c r="G90" s="291"/>
      <c r="H90" s="267" t="s">
        <v>721</v>
      </c>
      <c r="I90" s="267" t="s">
        <v>697</v>
      </c>
      <c r="J90" s="267">
        <v>50</v>
      </c>
      <c r="K90" s="281"/>
    </row>
    <row r="91" s="1" customFormat="1" ht="15" customHeight="1">
      <c r="B91" s="292"/>
      <c r="C91" s="267" t="s">
        <v>722</v>
      </c>
      <c r="D91" s="267"/>
      <c r="E91" s="267"/>
      <c r="F91" s="290" t="s">
        <v>701</v>
      </c>
      <c r="G91" s="291"/>
      <c r="H91" s="267" t="s">
        <v>722</v>
      </c>
      <c r="I91" s="267" t="s">
        <v>697</v>
      </c>
      <c r="J91" s="267">
        <v>50</v>
      </c>
      <c r="K91" s="281"/>
    </row>
    <row r="92" s="1" customFormat="1" ht="15" customHeight="1">
      <c r="B92" s="292"/>
      <c r="C92" s="267" t="s">
        <v>723</v>
      </c>
      <c r="D92" s="267"/>
      <c r="E92" s="267"/>
      <c r="F92" s="290" t="s">
        <v>701</v>
      </c>
      <c r="G92" s="291"/>
      <c r="H92" s="267" t="s">
        <v>724</v>
      </c>
      <c r="I92" s="267" t="s">
        <v>697</v>
      </c>
      <c r="J92" s="267">
        <v>255</v>
      </c>
      <c r="K92" s="281"/>
    </row>
    <row r="93" s="1" customFormat="1" ht="15" customHeight="1">
      <c r="B93" s="292"/>
      <c r="C93" s="267" t="s">
        <v>725</v>
      </c>
      <c r="D93" s="267"/>
      <c r="E93" s="267"/>
      <c r="F93" s="290" t="s">
        <v>695</v>
      </c>
      <c r="G93" s="291"/>
      <c r="H93" s="267" t="s">
        <v>726</v>
      </c>
      <c r="I93" s="267" t="s">
        <v>727</v>
      </c>
      <c r="J93" s="267"/>
      <c r="K93" s="281"/>
    </row>
    <row r="94" s="1" customFormat="1" ht="15" customHeight="1">
      <c r="B94" s="292"/>
      <c r="C94" s="267" t="s">
        <v>728</v>
      </c>
      <c r="D94" s="267"/>
      <c r="E94" s="267"/>
      <c r="F94" s="290" t="s">
        <v>695</v>
      </c>
      <c r="G94" s="291"/>
      <c r="H94" s="267" t="s">
        <v>729</v>
      </c>
      <c r="I94" s="267" t="s">
        <v>730</v>
      </c>
      <c r="J94" s="267"/>
      <c r="K94" s="281"/>
    </row>
    <row r="95" s="1" customFormat="1" ht="15" customHeight="1">
      <c r="B95" s="292"/>
      <c r="C95" s="267" t="s">
        <v>731</v>
      </c>
      <c r="D95" s="267"/>
      <c r="E95" s="267"/>
      <c r="F95" s="290" t="s">
        <v>695</v>
      </c>
      <c r="G95" s="291"/>
      <c r="H95" s="267" t="s">
        <v>731</v>
      </c>
      <c r="I95" s="267" t="s">
        <v>730</v>
      </c>
      <c r="J95" s="267"/>
      <c r="K95" s="281"/>
    </row>
    <row r="96" s="1" customFormat="1" ht="15" customHeight="1">
      <c r="B96" s="292"/>
      <c r="C96" s="267" t="s">
        <v>35</v>
      </c>
      <c r="D96" s="267"/>
      <c r="E96" s="267"/>
      <c r="F96" s="290" t="s">
        <v>695</v>
      </c>
      <c r="G96" s="291"/>
      <c r="H96" s="267" t="s">
        <v>732</v>
      </c>
      <c r="I96" s="267" t="s">
        <v>730</v>
      </c>
      <c r="J96" s="267"/>
      <c r="K96" s="281"/>
    </row>
    <row r="97" s="1" customFormat="1" ht="15" customHeight="1">
      <c r="B97" s="292"/>
      <c r="C97" s="267" t="s">
        <v>45</v>
      </c>
      <c r="D97" s="267"/>
      <c r="E97" s="267"/>
      <c r="F97" s="290" t="s">
        <v>695</v>
      </c>
      <c r="G97" s="291"/>
      <c r="H97" s="267" t="s">
        <v>733</v>
      </c>
      <c r="I97" s="267" t="s">
        <v>730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734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689</v>
      </c>
      <c r="D103" s="282"/>
      <c r="E103" s="282"/>
      <c r="F103" s="282" t="s">
        <v>690</v>
      </c>
      <c r="G103" s="283"/>
      <c r="H103" s="282" t="s">
        <v>51</v>
      </c>
      <c r="I103" s="282" t="s">
        <v>54</v>
      </c>
      <c r="J103" s="282" t="s">
        <v>691</v>
      </c>
      <c r="K103" s="281"/>
    </row>
    <row r="104" s="1" customFormat="1" ht="17.25" customHeight="1">
      <c r="B104" s="279"/>
      <c r="C104" s="284" t="s">
        <v>692</v>
      </c>
      <c r="D104" s="284"/>
      <c r="E104" s="284"/>
      <c r="F104" s="285" t="s">
        <v>693</v>
      </c>
      <c r="G104" s="286"/>
      <c r="H104" s="284"/>
      <c r="I104" s="284"/>
      <c r="J104" s="284" t="s">
        <v>694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50</v>
      </c>
      <c r="D106" s="289"/>
      <c r="E106" s="289"/>
      <c r="F106" s="290" t="s">
        <v>695</v>
      </c>
      <c r="G106" s="267"/>
      <c r="H106" s="267" t="s">
        <v>735</v>
      </c>
      <c r="I106" s="267" t="s">
        <v>697</v>
      </c>
      <c r="J106" s="267">
        <v>20</v>
      </c>
      <c r="K106" s="281"/>
    </row>
    <row r="107" s="1" customFormat="1" ht="15" customHeight="1">
      <c r="B107" s="279"/>
      <c r="C107" s="267" t="s">
        <v>698</v>
      </c>
      <c r="D107" s="267"/>
      <c r="E107" s="267"/>
      <c r="F107" s="290" t="s">
        <v>695</v>
      </c>
      <c r="G107" s="267"/>
      <c r="H107" s="267" t="s">
        <v>735</v>
      </c>
      <c r="I107" s="267" t="s">
        <v>697</v>
      </c>
      <c r="J107" s="267">
        <v>120</v>
      </c>
      <c r="K107" s="281"/>
    </row>
    <row r="108" s="1" customFormat="1" ht="15" customHeight="1">
      <c r="B108" s="292"/>
      <c r="C108" s="267" t="s">
        <v>700</v>
      </c>
      <c r="D108" s="267"/>
      <c r="E108" s="267"/>
      <c r="F108" s="290" t="s">
        <v>701</v>
      </c>
      <c r="G108" s="267"/>
      <c r="H108" s="267" t="s">
        <v>735</v>
      </c>
      <c r="I108" s="267" t="s">
        <v>697</v>
      </c>
      <c r="J108" s="267">
        <v>50</v>
      </c>
      <c r="K108" s="281"/>
    </row>
    <row r="109" s="1" customFormat="1" ht="15" customHeight="1">
      <c r="B109" s="292"/>
      <c r="C109" s="267" t="s">
        <v>703</v>
      </c>
      <c r="D109" s="267"/>
      <c r="E109" s="267"/>
      <c r="F109" s="290" t="s">
        <v>695</v>
      </c>
      <c r="G109" s="267"/>
      <c r="H109" s="267" t="s">
        <v>735</v>
      </c>
      <c r="I109" s="267" t="s">
        <v>705</v>
      </c>
      <c r="J109" s="267"/>
      <c r="K109" s="281"/>
    </row>
    <row r="110" s="1" customFormat="1" ht="15" customHeight="1">
      <c r="B110" s="292"/>
      <c r="C110" s="267" t="s">
        <v>714</v>
      </c>
      <c r="D110" s="267"/>
      <c r="E110" s="267"/>
      <c r="F110" s="290" t="s">
        <v>701</v>
      </c>
      <c r="G110" s="267"/>
      <c r="H110" s="267" t="s">
        <v>735</v>
      </c>
      <c r="I110" s="267" t="s">
        <v>697</v>
      </c>
      <c r="J110" s="267">
        <v>50</v>
      </c>
      <c r="K110" s="281"/>
    </row>
    <row r="111" s="1" customFormat="1" ht="15" customHeight="1">
      <c r="B111" s="292"/>
      <c r="C111" s="267" t="s">
        <v>722</v>
      </c>
      <c r="D111" s="267"/>
      <c r="E111" s="267"/>
      <c r="F111" s="290" t="s">
        <v>701</v>
      </c>
      <c r="G111" s="267"/>
      <c r="H111" s="267" t="s">
        <v>735</v>
      </c>
      <c r="I111" s="267" t="s">
        <v>697</v>
      </c>
      <c r="J111" s="267">
        <v>50</v>
      </c>
      <c r="K111" s="281"/>
    </row>
    <row r="112" s="1" customFormat="1" ht="15" customHeight="1">
      <c r="B112" s="292"/>
      <c r="C112" s="267" t="s">
        <v>720</v>
      </c>
      <c r="D112" s="267"/>
      <c r="E112" s="267"/>
      <c r="F112" s="290" t="s">
        <v>701</v>
      </c>
      <c r="G112" s="267"/>
      <c r="H112" s="267" t="s">
        <v>735</v>
      </c>
      <c r="I112" s="267" t="s">
        <v>697</v>
      </c>
      <c r="J112" s="267">
        <v>50</v>
      </c>
      <c r="K112" s="281"/>
    </row>
    <row r="113" s="1" customFormat="1" ht="15" customHeight="1">
      <c r="B113" s="292"/>
      <c r="C113" s="267" t="s">
        <v>50</v>
      </c>
      <c r="D113" s="267"/>
      <c r="E113" s="267"/>
      <c r="F113" s="290" t="s">
        <v>695</v>
      </c>
      <c r="G113" s="267"/>
      <c r="H113" s="267" t="s">
        <v>736</v>
      </c>
      <c r="I113" s="267" t="s">
        <v>697</v>
      </c>
      <c r="J113" s="267">
        <v>20</v>
      </c>
      <c r="K113" s="281"/>
    </row>
    <row r="114" s="1" customFormat="1" ht="15" customHeight="1">
      <c r="B114" s="292"/>
      <c r="C114" s="267" t="s">
        <v>737</v>
      </c>
      <c r="D114" s="267"/>
      <c r="E114" s="267"/>
      <c r="F114" s="290" t="s">
        <v>695</v>
      </c>
      <c r="G114" s="267"/>
      <c r="H114" s="267" t="s">
        <v>738</v>
      </c>
      <c r="I114" s="267" t="s">
        <v>697</v>
      </c>
      <c r="J114" s="267">
        <v>120</v>
      </c>
      <c r="K114" s="281"/>
    </row>
    <row r="115" s="1" customFormat="1" ht="15" customHeight="1">
      <c r="B115" s="292"/>
      <c r="C115" s="267" t="s">
        <v>35</v>
      </c>
      <c r="D115" s="267"/>
      <c r="E115" s="267"/>
      <c r="F115" s="290" t="s">
        <v>695</v>
      </c>
      <c r="G115" s="267"/>
      <c r="H115" s="267" t="s">
        <v>739</v>
      </c>
      <c r="I115" s="267" t="s">
        <v>730</v>
      </c>
      <c r="J115" s="267"/>
      <c r="K115" s="281"/>
    </row>
    <row r="116" s="1" customFormat="1" ht="15" customHeight="1">
      <c r="B116" s="292"/>
      <c r="C116" s="267" t="s">
        <v>45</v>
      </c>
      <c r="D116" s="267"/>
      <c r="E116" s="267"/>
      <c r="F116" s="290" t="s">
        <v>695</v>
      </c>
      <c r="G116" s="267"/>
      <c r="H116" s="267" t="s">
        <v>740</v>
      </c>
      <c r="I116" s="267" t="s">
        <v>730</v>
      </c>
      <c r="J116" s="267"/>
      <c r="K116" s="281"/>
    </row>
    <row r="117" s="1" customFormat="1" ht="15" customHeight="1">
      <c r="B117" s="292"/>
      <c r="C117" s="267" t="s">
        <v>54</v>
      </c>
      <c r="D117" s="267"/>
      <c r="E117" s="267"/>
      <c r="F117" s="290" t="s">
        <v>695</v>
      </c>
      <c r="G117" s="267"/>
      <c r="H117" s="267" t="s">
        <v>741</v>
      </c>
      <c r="I117" s="267" t="s">
        <v>742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743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689</v>
      </c>
      <c r="D123" s="282"/>
      <c r="E123" s="282"/>
      <c r="F123" s="282" t="s">
        <v>690</v>
      </c>
      <c r="G123" s="283"/>
      <c r="H123" s="282" t="s">
        <v>51</v>
      </c>
      <c r="I123" s="282" t="s">
        <v>54</v>
      </c>
      <c r="J123" s="282" t="s">
        <v>691</v>
      </c>
      <c r="K123" s="311"/>
    </row>
    <row r="124" s="1" customFormat="1" ht="17.25" customHeight="1">
      <c r="B124" s="310"/>
      <c r="C124" s="284" t="s">
        <v>692</v>
      </c>
      <c r="D124" s="284"/>
      <c r="E124" s="284"/>
      <c r="F124" s="285" t="s">
        <v>693</v>
      </c>
      <c r="G124" s="286"/>
      <c r="H124" s="284"/>
      <c r="I124" s="284"/>
      <c r="J124" s="284" t="s">
        <v>694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698</v>
      </c>
      <c r="D126" s="289"/>
      <c r="E126" s="289"/>
      <c r="F126" s="290" t="s">
        <v>695</v>
      </c>
      <c r="G126" s="267"/>
      <c r="H126" s="267" t="s">
        <v>735</v>
      </c>
      <c r="I126" s="267" t="s">
        <v>697</v>
      </c>
      <c r="J126" s="267">
        <v>120</v>
      </c>
      <c r="K126" s="315"/>
    </row>
    <row r="127" s="1" customFormat="1" ht="15" customHeight="1">
      <c r="B127" s="312"/>
      <c r="C127" s="267" t="s">
        <v>744</v>
      </c>
      <c r="D127" s="267"/>
      <c r="E127" s="267"/>
      <c r="F127" s="290" t="s">
        <v>695</v>
      </c>
      <c r="G127" s="267"/>
      <c r="H127" s="267" t="s">
        <v>745</v>
      </c>
      <c r="I127" s="267" t="s">
        <v>697</v>
      </c>
      <c r="J127" s="267" t="s">
        <v>746</v>
      </c>
      <c r="K127" s="315"/>
    </row>
    <row r="128" s="1" customFormat="1" ht="15" customHeight="1">
      <c r="B128" s="312"/>
      <c r="C128" s="267" t="s">
        <v>643</v>
      </c>
      <c r="D128" s="267"/>
      <c r="E128" s="267"/>
      <c r="F128" s="290" t="s">
        <v>695</v>
      </c>
      <c r="G128" s="267"/>
      <c r="H128" s="267" t="s">
        <v>747</v>
      </c>
      <c r="I128" s="267" t="s">
        <v>697</v>
      </c>
      <c r="J128" s="267" t="s">
        <v>746</v>
      </c>
      <c r="K128" s="315"/>
    </row>
    <row r="129" s="1" customFormat="1" ht="15" customHeight="1">
      <c r="B129" s="312"/>
      <c r="C129" s="267" t="s">
        <v>706</v>
      </c>
      <c r="D129" s="267"/>
      <c r="E129" s="267"/>
      <c r="F129" s="290" t="s">
        <v>701</v>
      </c>
      <c r="G129" s="267"/>
      <c r="H129" s="267" t="s">
        <v>707</v>
      </c>
      <c r="I129" s="267" t="s">
        <v>697</v>
      </c>
      <c r="J129" s="267">
        <v>15</v>
      </c>
      <c r="K129" s="315"/>
    </row>
    <row r="130" s="1" customFormat="1" ht="15" customHeight="1">
      <c r="B130" s="312"/>
      <c r="C130" s="293" t="s">
        <v>708</v>
      </c>
      <c r="D130" s="293"/>
      <c r="E130" s="293"/>
      <c r="F130" s="294" t="s">
        <v>701</v>
      </c>
      <c r="G130" s="293"/>
      <c r="H130" s="293" t="s">
        <v>709</v>
      </c>
      <c r="I130" s="293" t="s">
        <v>697</v>
      </c>
      <c r="J130" s="293">
        <v>15</v>
      </c>
      <c r="K130" s="315"/>
    </row>
    <row r="131" s="1" customFormat="1" ht="15" customHeight="1">
      <c r="B131" s="312"/>
      <c r="C131" s="293" t="s">
        <v>710</v>
      </c>
      <c r="D131" s="293"/>
      <c r="E131" s="293"/>
      <c r="F131" s="294" t="s">
        <v>701</v>
      </c>
      <c r="G131" s="293"/>
      <c r="H131" s="293" t="s">
        <v>711</v>
      </c>
      <c r="I131" s="293" t="s">
        <v>697</v>
      </c>
      <c r="J131" s="293">
        <v>20</v>
      </c>
      <c r="K131" s="315"/>
    </row>
    <row r="132" s="1" customFormat="1" ht="15" customHeight="1">
      <c r="B132" s="312"/>
      <c r="C132" s="293" t="s">
        <v>712</v>
      </c>
      <c r="D132" s="293"/>
      <c r="E132" s="293"/>
      <c r="F132" s="294" t="s">
        <v>701</v>
      </c>
      <c r="G132" s="293"/>
      <c r="H132" s="293" t="s">
        <v>713</v>
      </c>
      <c r="I132" s="293" t="s">
        <v>697</v>
      </c>
      <c r="J132" s="293">
        <v>20</v>
      </c>
      <c r="K132" s="315"/>
    </row>
    <row r="133" s="1" customFormat="1" ht="15" customHeight="1">
      <c r="B133" s="312"/>
      <c r="C133" s="267" t="s">
        <v>700</v>
      </c>
      <c r="D133" s="267"/>
      <c r="E133" s="267"/>
      <c r="F133" s="290" t="s">
        <v>701</v>
      </c>
      <c r="G133" s="267"/>
      <c r="H133" s="267" t="s">
        <v>735</v>
      </c>
      <c r="I133" s="267" t="s">
        <v>697</v>
      </c>
      <c r="J133" s="267">
        <v>50</v>
      </c>
      <c r="K133" s="315"/>
    </row>
    <row r="134" s="1" customFormat="1" ht="15" customHeight="1">
      <c r="B134" s="312"/>
      <c r="C134" s="267" t="s">
        <v>714</v>
      </c>
      <c r="D134" s="267"/>
      <c r="E134" s="267"/>
      <c r="F134" s="290" t="s">
        <v>701</v>
      </c>
      <c r="G134" s="267"/>
      <c r="H134" s="267" t="s">
        <v>735</v>
      </c>
      <c r="I134" s="267" t="s">
        <v>697</v>
      </c>
      <c r="J134" s="267">
        <v>50</v>
      </c>
      <c r="K134" s="315"/>
    </row>
    <row r="135" s="1" customFormat="1" ht="15" customHeight="1">
      <c r="B135" s="312"/>
      <c r="C135" s="267" t="s">
        <v>720</v>
      </c>
      <c r="D135" s="267"/>
      <c r="E135" s="267"/>
      <c r="F135" s="290" t="s">
        <v>701</v>
      </c>
      <c r="G135" s="267"/>
      <c r="H135" s="267" t="s">
        <v>735</v>
      </c>
      <c r="I135" s="267" t="s">
        <v>697</v>
      </c>
      <c r="J135" s="267">
        <v>50</v>
      </c>
      <c r="K135" s="315"/>
    </row>
    <row r="136" s="1" customFormat="1" ht="15" customHeight="1">
      <c r="B136" s="312"/>
      <c r="C136" s="267" t="s">
        <v>722</v>
      </c>
      <c r="D136" s="267"/>
      <c r="E136" s="267"/>
      <c r="F136" s="290" t="s">
        <v>701</v>
      </c>
      <c r="G136" s="267"/>
      <c r="H136" s="267" t="s">
        <v>735</v>
      </c>
      <c r="I136" s="267" t="s">
        <v>697</v>
      </c>
      <c r="J136" s="267">
        <v>50</v>
      </c>
      <c r="K136" s="315"/>
    </row>
    <row r="137" s="1" customFormat="1" ht="15" customHeight="1">
      <c r="B137" s="312"/>
      <c r="C137" s="267" t="s">
        <v>723</v>
      </c>
      <c r="D137" s="267"/>
      <c r="E137" s="267"/>
      <c r="F137" s="290" t="s">
        <v>701</v>
      </c>
      <c r="G137" s="267"/>
      <c r="H137" s="267" t="s">
        <v>748</v>
      </c>
      <c r="I137" s="267" t="s">
        <v>697</v>
      </c>
      <c r="J137" s="267">
        <v>255</v>
      </c>
      <c r="K137" s="315"/>
    </row>
    <row r="138" s="1" customFormat="1" ht="15" customHeight="1">
      <c r="B138" s="312"/>
      <c r="C138" s="267" t="s">
        <v>725</v>
      </c>
      <c r="D138" s="267"/>
      <c r="E138" s="267"/>
      <c r="F138" s="290" t="s">
        <v>695</v>
      </c>
      <c r="G138" s="267"/>
      <c r="H138" s="267" t="s">
        <v>749</v>
      </c>
      <c r="I138" s="267" t="s">
        <v>727</v>
      </c>
      <c r="J138" s="267"/>
      <c r="K138" s="315"/>
    </row>
    <row r="139" s="1" customFormat="1" ht="15" customHeight="1">
      <c r="B139" s="312"/>
      <c r="C139" s="267" t="s">
        <v>728</v>
      </c>
      <c r="D139" s="267"/>
      <c r="E139" s="267"/>
      <c r="F139" s="290" t="s">
        <v>695</v>
      </c>
      <c r="G139" s="267"/>
      <c r="H139" s="267" t="s">
        <v>750</v>
      </c>
      <c r="I139" s="267" t="s">
        <v>730</v>
      </c>
      <c r="J139" s="267"/>
      <c r="K139" s="315"/>
    </row>
    <row r="140" s="1" customFormat="1" ht="15" customHeight="1">
      <c r="B140" s="312"/>
      <c r="C140" s="267" t="s">
        <v>731</v>
      </c>
      <c r="D140" s="267"/>
      <c r="E140" s="267"/>
      <c r="F140" s="290" t="s">
        <v>695</v>
      </c>
      <c r="G140" s="267"/>
      <c r="H140" s="267" t="s">
        <v>731</v>
      </c>
      <c r="I140" s="267" t="s">
        <v>730</v>
      </c>
      <c r="J140" s="267"/>
      <c r="K140" s="315"/>
    </row>
    <row r="141" s="1" customFormat="1" ht="15" customHeight="1">
      <c r="B141" s="312"/>
      <c r="C141" s="267" t="s">
        <v>35</v>
      </c>
      <c r="D141" s="267"/>
      <c r="E141" s="267"/>
      <c r="F141" s="290" t="s">
        <v>695</v>
      </c>
      <c r="G141" s="267"/>
      <c r="H141" s="267" t="s">
        <v>751</v>
      </c>
      <c r="I141" s="267" t="s">
        <v>730</v>
      </c>
      <c r="J141" s="267"/>
      <c r="K141" s="315"/>
    </row>
    <row r="142" s="1" customFormat="1" ht="15" customHeight="1">
      <c r="B142" s="312"/>
      <c r="C142" s="267" t="s">
        <v>752</v>
      </c>
      <c r="D142" s="267"/>
      <c r="E142" s="267"/>
      <c r="F142" s="290" t="s">
        <v>695</v>
      </c>
      <c r="G142" s="267"/>
      <c r="H142" s="267" t="s">
        <v>753</v>
      </c>
      <c r="I142" s="267" t="s">
        <v>730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754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689</v>
      </c>
      <c r="D148" s="282"/>
      <c r="E148" s="282"/>
      <c r="F148" s="282" t="s">
        <v>690</v>
      </c>
      <c r="G148" s="283"/>
      <c r="H148" s="282" t="s">
        <v>51</v>
      </c>
      <c r="I148" s="282" t="s">
        <v>54</v>
      </c>
      <c r="J148" s="282" t="s">
        <v>691</v>
      </c>
      <c r="K148" s="281"/>
    </row>
    <row r="149" s="1" customFormat="1" ht="17.25" customHeight="1">
      <c r="B149" s="279"/>
      <c r="C149" s="284" t="s">
        <v>692</v>
      </c>
      <c r="D149" s="284"/>
      <c r="E149" s="284"/>
      <c r="F149" s="285" t="s">
        <v>693</v>
      </c>
      <c r="G149" s="286"/>
      <c r="H149" s="284"/>
      <c r="I149" s="284"/>
      <c r="J149" s="284" t="s">
        <v>694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698</v>
      </c>
      <c r="D151" s="267"/>
      <c r="E151" s="267"/>
      <c r="F151" s="320" t="s">
        <v>695</v>
      </c>
      <c r="G151" s="267"/>
      <c r="H151" s="319" t="s">
        <v>735</v>
      </c>
      <c r="I151" s="319" t="s">
        <v>697</v>
      </c>
      <c r="J151" s="319">
        <v>120</v>
      </c>
      <c r="K151" s="315"/>
    </row>
    <row r="152" s="1" customFormat="1" ht="15" customHeight="1">
      <c r="B152" s="292"/>
      <c r="C152" s="319" t="s">
        <v>744</v>
      </c>
      <c r="D152" s="267"/>
      <c r="E152" s="267"/>
      <c r="F152" s="320" t="s">
        <v>695</v>
      </c>
      <c r="G152" s="267"/>
      <c r="H152" s="319" t="s">
        <v>755</v>
      </c>
      <c r="I152" s="319" t="s">
        <v>697</v>
      </c>
      <c r="J152" s="319" t="s">
        <v>746</v>
      </c>
      <c r="K152" s="315"/>
    </row>
    <row r="153" s="1" customFormat="1" ht="15" customHeight="1">
      <c r="B153" s="292"/>
      <c r="C153" s="319" t="s">
        <v>643</v>
      </c>
      <c r="D153" s="267"/>
      <c r="E153" s="267"/>
      <c r="F153" s="320" t="s">
        <v>695</v>
      </c>
      <c r="G153" s="267"/>
      <c r="H153" s="319" t="s">
        <v>756</v>
      </c>
      <c r="I153" s="319" t="s">
        <v>697</v>
      </c>
      <c r="J153" s="319" t="s">
        <v>746</v>
      </c>
      <c r="K153" s="315"/>
    </row>
    <row r="154" s="1" customFormat="1" ht="15" customHeight="1">
      <c r="B154" s="292"/>
      <c r="C154" s="319" t="s">
        <v>700</v>
      </c>
      <c r="D154" s="267"/>
      <c r="E154" s="267"/>
      <c r="F154" s="320" t="s">
        <v>701</v>
      </c>
      <c r="G154" s="267"/>
      <c r="H154" s="319" t="s">
        <v>735</v>
      </c>
      <c r="I154" s="319" t="s">
        <v>697</v>
      </c>
      <c r="J154" s="319">
        <v>50</v>
      </c>
      <c r="K154" s="315"/>
    </row>
    <row r="155" s="1" customFormat="1" ht="15" customHeight="1">
      <c r="B155" s="292"/>
      <c r="C155" s="319" t="s">
        <v>703</v>
      </c>
      <c r="D155" s="267"/>
      <c r="E155" s="267"/>
      <c r="F155" s="320" t="s">
        <v>695</v>
      </c>
      <c r="G155" s="267"/>
      <c r="H155" s="319" t="s">
        <v>735</v>
      </c>
      <c r="I155" s="319" t="s">
        <v>705</v>
      </c>
      <c r="J155" s="319"/>
      <c r="K155" s="315"/>
    </row>
    <row r="156" s="1" customFormat="1" ht="15" customHeight="1">
      <c r="B156" s="292"/>
      <c r="C156" s="319" t="s">
        <v>714</v>
      </c>
      <c r="D156" s="267"/>
      <c r="E156" s="267"/>
      <c r="F156" s="320" t="s">
        <v>701</v>
      </c>
      <c r="G156" s="267"/>
      <c r="H156" s="319" t="s">
        <v>735</v>
      </c>
      <c r="I156" s="319" t="s">
        <v>697</v>
      </c>
      <c r="J156" s="319">
        <v>50</v>
      </c>
      <c r="K156" s="315"/>
    </row>
    <row r="157" s="1" customFormat="1" ht="15" customHeight="1">
      <c r="B157" s="292"/>
      <c r="C157" s="319" t="s">
        <v>722</v>
      </c>
      <c r="D157" s="267"/>
      <c r="E157" s="267"/>
      <c r="F157" s="320" t="s">
        <v>701</v>
      </c>
      <c r="G157" s="267"/>
      <c r="H157" s="319" t="s">
        <v>735</v>
      </c>
      <c r="I157" s="319" t="s">
        <v>697</v>
      </c>
      <c r="J157" s="319">
        <v>50</v>
      </c>
      <c r="K157" s="315"/>
    </row>
    <row r="158" s="1" customFormat="1" ht="15" customHeight="1">
      <c r="B158" s="292"/>
      <c r="C158" s="319" t="s">
        <v>720</v>
      </c>
      <c r="D158" s="267"/>
      <c r="E158" s="267"/>
      <c r="F158" s="320" t="s">
        <v>701</v>
      </c>
      <c r="G158" s="267"/>
      <c r="H158" s="319" t="s">
        <v>735</v>
      </c>
      <c r="I158" s="319" t="s">
        <v>697</v>
      </c>
      <c r="J158" s="319">
        <v>50</v>
      </c>
      <c r="K158" s="315"/>
    </row>
    <row r="159" s="1" customFormat="1" ht="15" customHeight="1">
      <c r="B159" s="292"/>
      <c r="C159" s="319" t="s">
        <v>79</v>
      </c>
      <c r="D159" s="267"/>
      <c r="E159" s="267"/>
      <c r="F159" s="320" t="s">
        <v>695</v>
      </c>
      <c r="G159" s="267"/>
      <c r="H159" s="319" t="s">
        <v>757</v>
      </c>
      <c r="I159" s="319" t="s">
        <v>697</v>
      </c>
      <c r="J159" s="319" t="s">
        <v>758</v>
      </c>
      <c r="K159" s="315"/>
    </row>
    <row r="160" s="1" customFormat="1" ht="15" customHeight="1">
      <c r="B160" s="292"/>
      <c r="C160" s="319" t="s">
        <v>759</v>
      </c>
      <c r="D160" s="267"/>
      <c r="E160" s="267"/>
      <c r="F160" s="320" t="s">
        <v>695</v>
      </c>
      <c r="G160" s="267"/>
      <c r="H160" s="319" t="s">
        <v>760</v>
      </c>
      <c r="I160" s="319" t="s">
        <v>730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761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689</v>
      </c>
      <c r="D166" s="282"/>
      <c r="E166" s="282"/>
      <c r="F166" s="282" t="s">
        <v>690</v>
      </c>
      <c r="G166" s="324"/>
      <c r="H166" s="325" t="s">
        <v>51</v>
      </c>
      <c r="I166" s="325" t="s">
        <v>54</v>
      </c>
      <c r="J166" s="282" t="s">
        <v>691</v>
      </c>
      <c r="K166" s="259"/>
    </row>
    <row r="167" s="1" customFormat="1" ht="17.25" customHeight="1">
      <c r="B167" s="260"/>
      <c r="C167" s="284" t="s">
        <v>692</v>
      </c>
      <c r="D167" s="284"/>
      <c r="E167" s="284"/>
      <c r="F167" s="285" t="s">
        <v>693</v>
      </c>
      <c r="G167" s="326"/>
      <c r="H167" s="327"/>
      <c r="I167" s="327"/>
      <c r="J167" s="284" t="s">
        <v>694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698</v>
      </c>
      <c r="D169" s="267"/>
      <c r="E169" s="267"/>
      <c r="F169" s="290" t="s">
        <v>695</v>
      </c>
      <c r="G169" s="267"/>
      <c r="H169" s="267" t="s">
        <v>735</v>
      </c>
      <c r="I169" s="267" t="s">
        <v>697</v>
      </c>
      <c r="J169" s="267">
        <v>120</v>
      </c>
      <c r="K169" s="315"/>
    </row>
    <row r="170" s="1" customFormat="1" ht="15" customHeight="1">
      <c r="B170" s="292"/>
      <c r="C170" s="267" t="s">
        <v>744</v>
      </c>
      <c r="D170" s="267"/>
      <c r="E170" s="267"/>
      <c r="F170" s="290" t="s">
        <v>695</v>
      </c>
      <c r="G170" s="267"/>
      <c r="H170" s="267" t="s">
        <v>745</v>
      </c>
      <c r="I170" s="267" t="s">
        <v>697</v>
      </c>
      <c r="J170" s="267" t="s">
        <v>746</v>
      </c>
      <c r="K170" s="315"/>
    </row>
    <row r="171" s="1" customFormat="1" ht="15" customHeight="1">
      <c r="B171" s="292"/>
      <c r="C171" s="267" t="s">
        <v>643</v>
      </c>
      <c r="D171" s="267"/>
      <c r="E171" s="267"/>
      <c r="F171" s="290" t="s">
        <v>695</v>
      </c>
      <c r="G171" s="267"/>
      <c r="H171" s="267" t="s">
        <v>762</v>
      </c>
      <c r="I171" s="267" t="s">
        <v>697</v>
      </c>
      <c r="J171" s="267" t="s">
        <v>746</v>
      </c>
      <c r="K171" s="315"/>
    </row>
    <row r="172" s="1" customFormat="1" ht="15" customHeight="1">
      <c r="B172" s="292"/>
      <c r="C172" s="267" t="s">
        <v>700</v>
      </c>
      <c r="D172" s="267"/>
      <c r="E172" s="267"/>
      <c r="F172" s="290" t="s">
        <v>701</v>
      </c>
      <c r="G172" s="267"/>
      <c r="H172" s="267" t="s">
        <v>762</v>
      </c>
      <c r="I172" s="267" t="s">
        <v>697</v>
      </c>
      <c r="J172" s="267">
        <v>50</v>
      </c>
      <c r="K172" s="315"/>
    </row>
    <row r="173" s="1" customFormat="1" ht="15" customHeight="1">
      <c r="B173" s="292"/>
      <c r="C173" s="267" t="s">
        <v>703</v>
      </c>
      <c r="D173" s="267"/>
      <c r="E173" s="267"/>
      <c r="F173" s="290" t="s">
        <v>695</v>
      </c>
      <c r="G173" s="267"/>
      <c r="H173" s="267" t="s">
        <v>762</v>
      </c>
      <c r="I173" s="267" t="s">
        <v>705</v>
      </c>
      <c r="J173" s="267"/>
      <c r="K173" s="315"/>
    </row>
    <row r="174" s="1" customFormat="1" ht="15" customHeight="1">
      <c r="B174" s="292"/>
      <c r="C174" s="267" t="s">
        <v>714</v>
      </c>
      <c r="D174" s="267"/>
      <c r="E174" s="267"/>
      <c r="F174" s="290" t="s">
        <v>701</v>
      </c>
      <c r="G174" s="267"/>
      <c r="H174" s="267" t="s">
        <v>762</v>
      </c>
      <c r="I174" s="267" t="s">
        <v>697</v>
      </c>
      <c r="J174" s="267">
        <v>50</v>
      </c>
      <c r="K174" s="315"/>
    </row>
    <row r="175" s="1" customFormat="1" ht="15" customHeight="1">
      <c r="B175" s="292"/>
      <c r="C175" s="267" t="s">
        <v>722</v>
      </c>
      <c r="D175" s="267"/>
      <c r="E175" s="267"/>
      <c r="F175" s="290" t="s">
        <v>701</v>
      </c>
      <c r="G175" s="267"/>
      <c r="H175" s="267" t="s">
        <v>762</v>
      </c>
      <c r="I175" s="267" t="s">
        <v>697</v>
      </c>
      <c r="J175" s="267">
        <v>50</v>
      </c>
      <c r="K175" s="315"/>
    </row>
    <row r="176" s="1" customFormat="1" ht="15" customHeight="1">
      <c r="B176" s="292"/>
      <c r="C176" s="267" t="s">
        <v>720</v>
      </c>
      <c r="D176" s="267"/>
      <c r="E176" s="267"/>
      <c r="F176" s="290" t="s">
        <v>701</v>
      </c>
      <c r="G176" s="267"/>
      <c r="H176" s="267" t="s">
        <v>762</v>
      </c>
      <c r="I176" s="267" t="s">
        <v>697</v>
      </c>
      <c r="J176" s="267">
        <v>50</v>
      </c>
      <c r="K176" s="315"/>
    </row>
    <row r="177" s="1" customFormat="1" ht="15" customHeight="1">
      <c r="B177" s="292"/>
      <c r="C177" s="267" t="s">
        <v>92</v>
      </c>
      <c r="D177" s="267"/>
      <c r="E177" s="267"/>
      <c r="F177" s="290" t="s">
        <v>695</v>
      </c>
      <c r="G177" s="267"/>
      <c r="H177" s="267" t="s">
        <v>763</v>
      </c>
      <c r="I177" s="267" t="s">
        <v>764</v>
      </c>
      <c r="J177" s="267"/>
      <c r="K177" s="315"/>
    </row>
    <row r="178" s="1" customFormat="1" ht="15" customHeight="1">
      <c r="B178" s="292"/>
      <c r="C178" s="267" t="s">
        <v>54</v>
      </c>
      <c r="D178" s="267"/>
      <c r="E178" s="267"/>
      <c r="F178" s="290" t="s">
        <v>695</v>
      </c>
      <c r="G178" s="267"/>
      <c r="H178" s="267" t="s">
        <v>765</v>
      </c>
      <c r="I178" s="267" t="s">
        <v>766</v>
      </c>
      <c r="J178" s="267">
        <v>1</v>
      </c>
      <c r="K178" s="315"/>
    </row>
    <row r="179" s="1" customFormat="1" ht="15" customHeight="1">
      <c r="B179" s="292"/>
      <c r="C179" s="267" t="s">
        <v>50</v>
      </c>
      <c r="D179" s="267"/>
      <c r="E179" s="267"/>
      <c r="F179" s="290" t="s">
        <v>695</v>
      </c>
      <c r="G179" s="267"/>
      <c r="H179" s="267" t="s">
        <v>767</v>
      </c>
      <c r="I179" s="267" t="s">
        <v>697</v>
      </c>
      <c r="J179" s="267">
        <v>20</v>
      </c>
      <c r="K179" s="315"/>
    </row>
    <row r="180" s="1" customFormat="1" ht="15" customHeight="1">
      <c r="B180" s="292"/>
      <c r="C180" s="267" t="s">
        <v>51</v>
      </c>
      <c r="D180" s="267"/>
      <c r="E180" s="267"/>
      <c r="F180" s="290" t="s">
        <v>695</v>
      </c>
      <c r="G180" s="267"/>
      <c r="H180" s="267" t="s">
        <v>768</v>
      </c>
      <c r="I180" s="267" t="s">
        <v>697</v>
      </c>
      <c r="J180" s="267">
        <v>255</v>
      </c>
      <c r="K180" s="315"/>
    </row>
    <row r="181" s="1" customFormat="1" ht="15" customHeight="1">
      <c r="B181" s="292"/>
      <c r="C181" s="267" t="s">
        <v>93</v>
      </c>
      <c r="D181" s="267"/>
      <c r="E181" s="267"/>
      <c r="F181" s="290" t="s">
        <v>695</v>
      </c>
      <c r="G181" s="267"/>
      <c r="H181" s="267" t="s">
        <v>659</v>
      </c>
      <c r="I181" s="267" t="s">
        <v>697</v>
      </c>
      <c r="J181" s="267">
        <v>10</v>
      </c>
      <c r="K181" s="315"/>
    </row>
    <row r="182" s="1" customFormat="1" ht="15" customHeight="1">
      <c r="B182" s="292"/>
      <c r="C182" s="267" t="s">
        <v>94</v>
      </c>
      <c r="D182" s="267"/>
      <c r="E182" s="267"/>
      <c r="F182" s="290" t="s">
        <v>695</v>
      </c>
      <c r="G182" s="267"/>
      <c r="H182" s="267" t="s">
        <v>769</v>
      </c>
      <c r="I182" s="267" t="s">
        <v>730</v>
      </c>
      <c r="J182" s="267"/>
      <c r="K182" s="315"/>
    </row>
    <row r="183" s="1" customFormat="1" ht="15" customHeight="1">
      <c r="B183" s="292"/>
      <c r="C183" s="267" t="s">
        <v>770</v>
      </c>
      <c r="D183" s="267"/>
      <c r="E183" s="267"/>
      <c r="F183" s="290" t="s">
        <v>695</v>
      </c>
      <c r="G183" s="267"/>
      <c r="H183" s="267" t="s">
        <v>771</v>
      </c>
      <c r="I183" s="267" t="s">
        <v>730</v>
      </c>
      <c r="J183" s="267"/>
      <c r="K183" s="315"/>
    </row>
    <row r="184" s="1" customFormat="1" ht="15" customHeight="1">
      <c r="B184" s="292"/>
      <c r="C184" s="267" t="s">
        <v>759</v>
      </c>
      <c r="D184" s="267"/>
      <c r="E184" s="267"/>
      <c r="F184" s="290" t="s">
        <v>695</v>
      </c>
      <c r="G184" s="267"/>
      <c r="H184" s="267" t="s">
        <v>772</v>
      </c>
      <c r="I184" s="267" t="s">
        <v>730</v>
      </c>
      <c r="J184" s="267"/>
      <c r="K184" s="315"/>
    </row>
    <row r="185" s="1" customFormat="1" ht="15" customHeight="1">
      <c r="B185" s="292"/>
      <c r="C185" s="267" t="s">
        <v>96</v>
      </c>
      <c r="D185" s="267"/>
      <c r="E185" s="267"/>
      <c r="F185" s="290" t="s">
        <v>701</v>
      </c>
      <c r="G185" s="267"/>
      <c r="H185" s="267" t="s">
        <v>773</v>
      </c>
      <c r="I185" s="267" t="s">
        <v>697</v>
      </c>
      <c r="J185" s="267">
        <v>50</v>
      </c>
      <c r="K185" s="315"/>
    </row>
    <row r="186" s="1" customFormat="1" ht="15" customHeight="1">
      <c r="B186" s="292"/>
      <c r="C186" s="267" t="s">
        <v>774</v>
      </c>
      <c r="D186" s="267"/>
      <c r="E186" s="267"/>
      <c r="F186" s="290" t="s">
        <v>701</v>
      </c>
      <c r="G186" s="267"/>
      <c r="H186" s="267" t="s">
        <v>775</v>
      </c>
      <c r="I186" s="267" t="s">
        <v>776</v>
      </c>
      <c r="J186" s="267"/>
      <c r="K186" s="315"/>
    </row>
    <row r="187" s="1" customFormat="1" ht="15" customHeight="1">
      <c r="B187" s="292"/>
      <c r="C187" s="267" t="s">
        <v>777</v>
      </c>
      <c r="D187" s="267"/>
      <c r="E187" s="267"/>
      <c r="F187" s="290" t="s">
        <v>701</v>
      </c>
      <c r="G187" s="267"/>
      <c r="H187" s="267" t="s">
        <v>778</v>
      </c>
      <c r="I187" s="267" t="s">
        <v>776</v>
      </c>
      <c r="J187" s="267"/>
      <c r="K187" s="315"/>
    </row>
    <row r="188" s="1" customFormat="1" ht="15" customHeight="1">
      <c r="B188" s="292"/>
      <c r="C188" s="267" t="s">
        <v>779</v>
      </c>
      <c r="D188" s="267"/>
      <c r="E188" s="267"/>
      <c r="F188" s="290" t="s">
        <v>701</v>
      </c>
      <c r="G188" s="267"/>
      <c r="H188" s="267" t="s">
        <v>780</v>
      </c>
      <c r="I188" s="267" t="s">
        <v>776</v>
      </c>
      <c r="J188" s="267"/>
      <c r="K188" s="315"/>
    </row>
    <row r="189" s="1" customFormat="1" ht="15" customHeight="1">
      <c r="B189" s="292"/>
      <c r="C189" s="328" t="s">
        <v>781</v>
      </c>
      <c r="D189" s="267"/>
      <c r="E189" s="267"/>
      <c r="F189" s="290" t="s">
        <v>701</v>
      </c>
      <c r="G189" s="267"/>
      <c r="H189" s="267" t="s">
        <v>782</v>
      </c>
      <c r="I189" s="267" t="s">
        <v>783</v>
      </c>
      <c r="J189" s="329" t="s">
        <v>784</v>
      </c>
      <c r="K189" s="315"/>
    </row>
    <row r="190" s="16" customFormat="1" ht="15" customHeight="1">
      <c r="B190" s="330"/>
      <c r="C190" s="331" t="s">
        <v>785</v>
      </c>
      <c r="D190" s="332"/>
      <c r="E190" s="332"/>
      <c r="F190" s="333" t="s">
        <v>701</v>
      </c>
      <c r="G190" s="332"/>
      <c r="H190" s="332" t="s">
        <v>786</v>
      </c>
      <c r="I190" s="332" t="s">
        <v>783</v>
      </c>
      <c r="J190" s="334" t="s">
        <v>784</v>
      </c>
      <c r="K190" s="335"/>
    </row>
    <row r="191" s="1" customFormat="1" ht="15" customHeight="1">
      <c r="B191" s="292"/>
      <c r="C191" s="328" t="s">
        <v>39</v>
      </c>
      <c r="D191" s="267"/>
      <c r="E191" s="267"/>
      <c r="F191" s="290" t="s">
        <v>695</v>
      </c>
      <c r="G191" s="267"/>
      <c r="H191" s="264" t="s">
        <v>787</v>
      </c>
      <c r="I191" s="267" t="s">
        <v>788</v>
      </c>
      <c r="J191" s="267"/>
      <c r="K191" s="315"/>
    </row>
    <row r="192" s="1" customFormat="1" ht="15" customHeight="1">
      <c r="B192" s="292"/>
      <c r="C192" s="328" t="s">
        <v>789</v>
      </c>
      <c r="D192" s="267"/>
      <c r="E192" s="267"/>
      <c r="F192" s="290" t="s">
        <v>695</v>
      </c>
      <c r="G192" s="267"/>
      <c r="H192" s="267" t="s">
        <v>790</v>
      </c>
      <c r="I192" s="267" t="s">
        <v>730</v>
      </c>
      <c r="J192" s="267"/>
      <c r="K192" s="315"/>
    </row>
    <row r="193" s="1" customFormat="1" ht="15" customHeight="1">
      <c r="B193" s="292"/>
      <c r="C193" s="328" t="s">
        <v>791</v>
      </c>
      <c r="D193" s="267"/>
      <c r="E193" s="267"/>
      <c r="F193" s="290" t="s">
        <v>695</v>
      </c>
      <c r="G193" s="267"/>
      <c r="H193" s="267" t="s">
        <v>792</v>
      </c>
      <c r="I193" s="267" t="s">
        <v>730</v>
      </c>
      <c r="J193" s="267"/>
      <c r="K193" s="315"/>
    </row>
    <row r="194" s="1" customFormat="1" ht="15" customHeight="1">
      <c r="B194" s="292"/>
      <c r="C194" s="328" t="s">
        <v>793</v>
      </c>
      <c r="D194" s="267"/>
      <c r="E194" s="267"/>
      <c r="F194" s="290" t="s">
        <v>701</v>
      </c>
      <c r="G194" s="267"/>
      <c r="H194" s="267" t="s">
        <v>794</v>
      </c>
      <c r="I194" s="267" t="s">
        <v>730</v>
      </c>
      <c r="J194" s="267"/>
      <c r="K194" s="315"/>
    </row>
    <row r="195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="1" customFormat="1" ht="18.75" customHeight="1">
      <c r="B198" s="275"/>
      <c r="C198" s="275"/>
      <c r="D198" s="275"/>
      <c r="E198" s="275"/>
      <c r="F198" s="275"/>
      <c r="G198" s="275"/>
      <c r="H198" s="275"/>
      <c r="I198" s="275"/>
      <c r="J198" s="275"/>
      <c r="K198" s="275"/>
    </row>
    <row r="199" s="1" customFormat="1" ht="13.5">
      <c r="B199" s="254"/>
      <c r="C199" s="255"/>
      <c r="D199" s="255"/>
      <c r="E199" s="255"/>
      <c r="F199" s="255"/>
      <c r="G199" s="255"/>
      <c r="H199" s="255"/>
      <c r="I199" s="255"/>
      <c r="J199" s="255"/>
      <c r="K199" s="256"/>
    </row>
    <row r="200" s="1" customFormat="1" ht="21">
      <c r="B200" s="257"/>
      <c r="C200" s="258" t="s">
        <v>795</v>
      </c>
      <c r="D200" s="258"/>
      <c r="E200" s="258"/>
      <c r="F200" s="258"/>
      <c r="G200" s="258"/>
      <c r="H200" s="258"/>
      <c r="I200" s="258"/>
      <c r="J200" s="258"/>
      <c r="K200" s="259"/>
    </row>
    <row r="201" s="1" customFormat="1" ht="25.5" customHeight="1">
      <c r="B201" s="257"/>
      <c r="C201" s="337" t="s">
        <v>796</v>
      </c>
      <c r="D201" s="337"/>
      <c r="E201" s="337"/>
      <c r="F201" s="337" t="s">
        <v>797</v>
      </c>
      <c r="G201" s="338"/>
      <c r="H201" s="337" t="s">
        <v>798</v>
      </c>
      <c r="I201" s="337"/>
      <c r="J201" s="337"/>
      <c r="K201" s="259"/>
    </row>
    <row r="202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="1" customFormat="1" ht="15" customHeight="1">
      <c r="B203" s="292"/>
      <c r="C203" s="267" t="s">
        <v>788</v>
      </c>
      <c r="D203" s="267"/>
      <c r="E203" s="267"/>
      <c r="F203" s="290" t="s">
        <v>40</v>
      </c>
      <c r="G203" s="267"/>
      <c r="H203" s="267" t="s">
        <v>799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41</v>
      </c>
      <c r="G204" s="267"/>
      <c r="H204" s="267" t="s">
        <v>800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44</v>
      </c>
      <c r="G205" s="267"/>
      <c r="H205" s="267" t="s">
        <v>801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42</v>
      </c>
      <c r="G206" s="267"/>
      <c r="H206" s="267" t="s">
        <v>802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 t="s">
        <v>43</v>
      </c>
      <c r="G207" s="267"/>
      <c r="H207" s="267" t="s">
        <v>803</v>
      </c>
      <c r="I207" s="267"/>
      <c r="J207" s="267"/>
      <c r="K207" s="315"/>
    </row>
    <row r="208" s="1" customFormat="1" ht="15" customHeight="1">
      <c r="B208" s="292"/>
      <c r="C208" s="267"/>
      <c r="D208" s="267"/>
      <c r="E208" s="267"/>
      <c r="F208" s="290"/>
      <c r="G208" s="267"/>
      <c r="H208" s="267"/>
      <c r="I208" s="267"/>
      <c r="J208" s="267"/>
      <c r="K208" s="315"/>
    </row>
    <row r="209" s="1" customFormat="1" ht="15" customHeight="1">
      <c r="B209" s="292"/>
      <c r="C209" s="267" t="s">
        <v>742</v>
      </c>
      <c r="D209" s="267"/>
      <c r="E209" s="267"/>
      <c r="F209" s="290" t="s">
        <v>73</v>
      </c>
      <c r="G209" s="267"/>
      <c r="H209" s="267" t="s">
        <v>804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637</v>
      </c>
      <c r="G210" s="267"/>
      <c r="H210" s="267" t="s">
        <v>638</v>
      </c>
      <c r="I210" s="267"/>
      <c r="J210" s="267"/>
      <c r="K210" s="315"/>
    </row>
    <row r="211" s="1" customFormat="1" ht="15" customHeight="1">
      <c r="B211" s="292"/>
      <c r="C211" s="267"/>
      <c r="D211" s="267"/>
      <c r="E211" s="267"/>
      <c r="F211" s="290" t="s">
        <v>635</v>
      </c>
      <c r="G211" s="267"/>
      <c r="H211" s="267" t="s">
        <v>805</v>
      </c>
      <c r="I211" s="267"/>
      <c r="J211" s="267"/>
      <c r="K211" s="315"/>
    </row>
    <row r="212" s="1" customFormat="1" ht="15" customHeight="1">
      <c r="B212" s="339"/>
      <c r="C212" s="267"/>
      <c r="D212" s="267"/>
      <c r="E212" s="267"/>
      <c r="F212" s="290" t="s">
        <v>639</v>
      </c>
      <c r="G212" s="328"/>
      <c r="H212" s="319" t="s">
        <v>640</v>
      </c>
      <c r="I212" s="319"/>
      <c r="J212" s="319"/>
      <c r="K212" s="340"/>
    </row>
    <row r="213" s="1" customFormat="1" ht="15" customHeight="1">
      <c r="B213" s="339"/>
      <c r="C213" s="267"/>
      <c r="D213" s="267"/>
      <c r="E213" s="267"/>
      <c r="F213" s="290" t="s">
        <v>641</v>
      </c>
      <c r="G213" s="328"/>
      <c r="H213" s="319" t="s">
        <v>806</v>
      </c>
      <c r="I213" s="319"/>
      <c r="J213" s="319"/>
      <c r="K213" s="340"/>
    </row>
    <row r="214" s="1" customFormat="1" ht="15" customHeight="1">
      <c r="B214" s="339"/>
      <c r="C214" s="267"/>
      <c r="D214" s="267"/>
      <c r="E214" s="267"/>
      <c r="F214" s="290"/>
      <c r="G214" s="328"/>
      <c r="H214" s="319"/>
      <c r="I214" s="319"/>
      <c r="J214" s="319"/>
      <c r="K214" s="340"/>
    </row>
    <row r="215" s="1" customFormat="1" ht="15" customHeight="1">
      <c r="B215" s="339"/>
      <c r="C215" s="267" t="s">
        <v>766</v>
      </c>
      <c r="D215" s="267"/>
      <c r="E215" s="267"/>
      <c r="F215" s="290">
        <v>1</v>
      </c>
      <c r="G215" s="328"/>
      <c r="H215" s="319" t="s">
        <v>807</v>
      </c>
      <c r="I215" s="319"/>
      <c r="J215" s="319"/>
      <c r="K215" s="340"/>
    </row>
    <row r="216" s="1" customFormat="1" ht="15" customHeight="1">
      <c r="B216" s="339"/>
      <c r="C216" s="267"/>
      <c r="D216" s="267"/>
      <c r="E216" s="267"/>
      <c r="F216" s="290">
        <v>2</v>
      </c>
      <c r="G216" s="328"/>
      <c r="H216" s="319" t="s">
        <v>808</v>
      </c>
      <c r="I216" s="319"/>
      <c r="J216" s="319"/>
      <c r="K216" s="340"/>
    </row>
    <row r="217" s="1" customFormat="1" ht="15" customHeight="1">
      <c r="B217" s="339"/>
      <c r="C217" s="267"/>
      <c r="D217" s="267"/>
      <c r="E217" s="267"/>
      <c r="F217" s="290">
        <v>3</v>
      </c>
      <c r="G217" s="328"/>
      <c r="H217" s="319" t="s">
        <v>809</v>
      </c>
      <c r="I217" s="319"/>
      <c r="J217" s="319"/>
      <c r="K217" s="340"/>
    </row>
    <row r="218" s="1" customFormat="1" ht="15" customHeight="1">
      <c r="B218" s="339"/>
      <c r="C218" s="267"/>
      <c r="D218" s="267"/>
      <c r="E218" s="267"/>
      <c r="F218" s="290">
        <v>4</v>
      </c>
      <c r="G218" s="328"/>
      <c r="H218" s="319" t="s">
        <v>810</v>
      </c>
      <c r="I218" s="319"/>
      <c r="J218" s="319"/>
      <c r="K218" s="340"/>
    </row>
    <row r="219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DESKTOP-2BMOEGR\JINDRICH</dc:creator>
  <cp:lastModifiedBy>DESKTOP-2BMOEGR\JINDRICH</cp:lastModifiedBy>
  <dcterms:created xsi:type="dcterms:W3CDTF">2024-02-16T07:17:17Z</dcterms:created>
  <dcterms:modified xsi:type="dcterms:W3CDTF">2024-02-16T07:17:23Z</dcterms:modified>
</cp:coreProperties>
</file>