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C:\Users\vit004\Desktop\projekty\5661_Český Brod\VZ\příaprava\nová verze zd pro otevřené výběrko\Priloha c. 4 - Technická specifikace\"/>
    </mc:Choice>
  </mc:AlternateContent>
  <xr:revisionPtr revIDLastSave="0" documentId="13_ncr:1_{72F58F7A-B036-4AFD-9946-0567571ABCC0}" xr6:coauthVersionLast="36" xr6:coauthVersionMax="36" xr10:uidLastSave="{00000000-0000-0000-0000-000000000000}"/>
  <bookViews>
    <workbookView xWindow="28680" yWindow="-120" windowWidth="29040" windowHeight="15720" xr2:uid="{642F2BB3-3B6F-4B93-8560-75AA847E2761}"/>
  </bookViews>
  <sheets>
    <sheet name="Sumarizace nabídky" sheetId="6" r:id="rId1"/>
    <sheet name="IT vybavení" sheetId="1" r:id="rId2"/>
    <sheet name="Nábytek"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2" l="1"/>
  <c r="I19" i="2" s="1"/>
  <c r="H18" i="2"/>
  <c r="I18" i="2" s="1"/>
  <c r="H17" i="2"/>
  <c r="I17" i="2" s="1"/>
  <c r="H16" i="2"/>
  <c r="I16" i="2" s="1"/>
  <c r="H15" i="2"/>
  <c r="I15" i="2" s="1"/>
  <c r="H14" i="2"/>
  <c r="I14" i="2" s="1"/>
  <c r="H13" i="2"/>
  <c r="I13" i="2" s="1"/>
  <c r="H12" i="2"/>
  <c r="I12" i="2" s="1"/>
  <c r="H11" i="2"/>
  <c r="I11" i="2" s="1"/>
  <c r="H10" i="2"/>
  <c r="H9" i="2"/>
  <c r="I9" i="2" s="1"/>
  <c r="I10" i="2" l="1"/>
  <c r="H20" i="2" l="1"/>
  <c r="H6" i="1" l="1"/>
  <c r="I6" i="1" l="1"/>
  <c r="I20" i="2"/>
  <c r="H8" i="2"/>
  <c r="I8" i="2" s="1"/>
  <c r="H7" i="2" l="1"/>
  <c r="I7" i="2" s="1"/>
  <c r="H6" i="2"/>
  <c r="H22" i="2" l="1"/>
  <c r="I6" i="2"/>
  <c r="I22" i="2" l="1"/>
  <c r="C28" i="2" s="1"/>
  <c r="C26" i="2"/>
  <c r="H7" i="1"/>
  <c r="H8" i="1"/>
  <c r="I8" i="1" s="1"/>
  <c r="H9" i="1"/>
  <c r="I9" i="1" s="1"/>
  <c r="H10" i="1"/>
  <c r="I10" i="1" s="1"/>
  <c r="H13" i="1" l="1"/>
  <c r="C17" i="1" s="1"/>
  <c r="C8" i="6" s="1"/>
  <c r="C27" i="2"/>
  <c r="C9" i="6"/>
  <c r="E9" i="6" s="1"/>
  <c r="I7" i="1"/>
  <c r="I13" i="1" l="1"/>
  <c r="C19" i="1" s="1"/>
  <c r="C18" i="1" s="1"/>
  <c r="C10" i="6"/>
  <c r="C13" i="6" s="1"/>
  <c r="E8" i="6"/>
  <c r="E10" i="6" l="1"/>
  <c r="C15" i="6" s="1"/>
  <c r="C14" i="6" s="1"/>
</calcChain>
</file>

<file path=xl/sharedStrings.xml><?xml version="1.0" encoding="utf-8"?>
<sst xmlns="http://schemas.openxmlformats.org/spreadsheetml/2006/main" count="131" uniqueCount="66">
  <si>
    <t>Poř.číslo</t>
  </si>
  <si>
    <t>Místnost</t>
  </si>
  <si>
    <t>Počet ks</t>
  </si>
  <si>
    <t>Ceny bez DPH</t>
  </si>
  <si>
    <t>Cena celkem bez DPH</t>
  </si>
  <si>
    <t>Cena Celkem s DPH</t>
  </si>
  <si>
    <t>CELKEM</t>
  </si>
  <si>
    <t>Jedn.</t>
  </si>
  <si>
    <t>Specifikace položky</t>
  </si>
  <si>
    <t>Název položky</t>
  </si>
  <si>
    <t>ks</t>
  </si>
  <si>
    <t>UCHAZEČ VYPLNÍ POUZE ŽLUTĚ PODBARVENÁ POLE!!</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</si>
  <si>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</si>
  <si>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Název výrobce a PN produktu (případně jiná specifikace)</t>
  </si>
  <si>
    <t>DPH 21 %</t>
  </si>
  <si>
    <t>Cena celkem s DPH</t>
  </si>
  <si>
    <t xml:space="preserve">SHRNUTÍ IT VYBAVENÍ </t>
  </si>
  <si>
    <t>Učebna</t>
  </si>
  <si>
    <t>Celkem bez DPH</t>
  </si>
  <si>
    <t>Celkem s DPH</t>
  </si>
  <si>
    <t>Cenová nabídka shrnutí</t>
  </si>
  <si>
    <t>IT vybavení</t>
  </si>
  <si>
    <t>SHRNUTÍ POMŮCKY</t>
  </si>
  <si>
    <t>soubor</t>
  </si>
  <si>
    <t xml:space="preserve">Síťová infrastruktura </t>
  </si>
  <si>
    <t>Základní škola Český Brod, Tyršova 68, okres Kolín</t>
  </si>
  <si>
    <t>jazyková učebna</t>
  </si>
  <si>
    <t>Nábytek</t>
  </si>
  <si>
    <t>CENOVÝ ROZPOČET - IT VYBAVENÍ, Základní škola Český Brod, Tyršova 68, okres Kolín</t>
  </si>
  <si>
    <t>CENOVÝ ROZPOČET - Nábytek, Základní škola Český Brod, Tyršova 68, okres Kolín</t>
  </si>
  <si>
    <t xml:space="preserve">Pracoviště učitele </t>
  </si>
  <si>
    <t>minimální požadavky: 
provedení miniPC nebo SFF
operační systém s podporu AD (domény)
výkon CPU 20 000 bodů dle nezávislého testu https://www.cpubenchmark.net/cpu_list.php ke dni podání nabídky
pamět: 16GB DDR5, SSD: 256GB, WI-FI, Bluetooth
konektory: 4xUSB 3.0, RJ45, audio, 2x HDMI/DP
Monitor - dotykový 
Typ LCD panelu: IPS, úhlopříčka: 23,8 palců, dotykový 
rozlišení: 1920x1080, Jas 250 cd/m2, Kontrast min. 1000:1
Pozorovací úhly (Horizontál/Vertikál): 178 / 178
konektory: HDMI/DP, 2xUSB
výškově stavitelný stojan
Balík kancelářského software obsahující software pro tvorbu textových souborů, prezentací,  tabulkový kalkulátor a emailového klienta v aktuální verzi, trvalá licence
Antivirový program s centrální správou</t>
  </si>
  <si>
    <t>minimální požadavky: 
operační systém s podporu AD (domény)
min. 15.6" displej s FHD rozlišením (1920x1080)
procesor 13 000 bodů,dle PassMark CPU Mark (www.cpubenchmark.net) ke dni podání nabídky
paměť: 8 GB RAM DDR5, disk 512 GB M.2 SSD 
numerická klávesnice, podsvícená klávesnice
WIFI ax , Bluetooth
USB min. 2x USB 3.1,  1x USB-C 
komb.konektor sluchátek/mikrofonu, HDMI, RJ-45 (LAN)
Balík kancelářského software obsahující software pro tvorbu textových souborů, prezentací,  tabulkový kalkulátor a emailového klienta v aktuální verzi, trvalá licence
Antivirový program s centrální správou</t>
  </si>
  <si>
    <t>Sluchátka s mikrofonem</t>
  </si>
  <si>
    <t xml:space="preserve">minimální požadavky:
</t>
  </si>
  <si>
    <t>minimální požadavky:
kvalitní ,robusní profesionální sluchátka s mikrofonem, velké naušníky pro kvalitní poslech.ovládání hlasitosti</t>
  </si>
  <si>
    <t xml:space="preserve">Síťová infrastruktura v učebně - minimální požadavky:
dopojení do stávající infrastruktury (WIFI AP) + SW pro management učebny s jazykovými funkcemi: veškeré požadované funkce musí být ovládány z jedné softwarové aplikace a tedy z jednoho uživatelského rozhraní. Vyžaduje se pouze řešení, kde bude přenos a ovládání řešeno přes síťové rozhraní učebny a nebude potřeba dedikované "audio/video sítě" , požadavky na učitelskou aplikaci: odesílání učitelovy obrazovky žákům ,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 poslech konverzace studentů  v párech či skupinách, zobrazení požadavku žáka na pomoc od učitele (tzv. vyžádání pomoci učitele), Postupné monitorování žákovských obrazovek, Blokace žákovského počítače, omezení práce žáka s klávesnicí a myší.  . Monitorování žákovských obrazovek, Diskrétní poslouchání žáků ( učitel poslouchá konverzace), dálkové ovládání žákovských počítačů, omezování počítačových aplikací - např. blokování přístupů na www stránky , Dálkové vypínání a zapínání studentských PC ,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ovládání.Funkce text to speech - převod textu na řeč )včetně větných celků). Výslovnost  - minimálně pro 5 světových jazyků, plná česká lokalizace produktu, testovací  a hlasovací/anketní modul. Testovací modul obsahuje: Možnost výběru testu, Možnost tvorby testu , Možnost editace testu, Možnost vyhodnocení testu, Možnost zobrazení výsledků testování žáků, Možnost ukládání a stahování testů do internetového úložiště , Možnost generování testu ve formátu .pdf pro tisk, Možnost nastavení. Hlasovací modul: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</si>
  <si>
    <t>Interaktivní set</t>
  </si>
  <si>
    <t>minimální požadavky:
Dotykový panel (minimální parametry)
40 dotyků (prst, pero,pěst)
Úhlopříčka 75“ , Rozlišení  3840 x 2160
jas: 450nitů, kontrast 5000:1, odezva 5 ms
panel s technologií zero bonding (bez mezery mezi LCD dispejem a krycím sklem)
skleněný povrch displeje -antireflexní a antimikrobiální vrstva
životnost displeje udávaná výrobcem min. 50 000 hodin
konektory:
2x USB-C, 2x HDMI ,1x DisplayPort , 4x USB 3.0 typu A , 1x Vstup mikrofonu, 1x AUDIO, 2xRJ45, OPS slot
WIFI 6 + Bluetooth  modul
integrovaný počítač s osmijádrovým ARM CPU,  8GB RAM a 128GB vnitřní paměti s možností rozšíření  integrované reproduktory . 2x18W, 2 dotyková pera v balení
Intergrovaná aplikace "tabule" a možnost instalace dalších aplikací
Pylonový zvedací sytém min. 290 cm
Kotvení do stěny, tichý chod, snadná manipulace. 
Adaptér pro uchycení LCD panelu
Polička s madlem min 100cm
Včetně kompletní montáže a propojení s učitelským PC:</t>
  </si>
  <si>
    <t>Učitelský stůl</t>
  </si>
  <si>
    <t xml:space="preserve">Kontejner s centrálním zámkem </t>
  </si>
  <si>
    <t>Židle učitelská</t>
  </si>
  <si>
    <t>minimální požadavky: 
š.1400 hl.600 v.750 mm</t>
  </si>
  <si>
    <t>minimální požadavky: 
š.400 hl.550 v.725 mm</t>
  </si>
  <si>
    <t>Žákovský stůl 2-místný</t>
  </si>
  <si>
    <t>minimální požadavky:
Plastová skořepinová židle, zadní část perforovaná, plynový píst na černém nylonovém kříží s kolečky, nosnost 120 kg</t>
  </si>
  <si>
    <t>Žákovská židle, celoplastová skořepina</t>
  </si>
  <si>
    <t>Odkládací deska na sluchátka</t>
  </si>
  <si>
    <t>minimální požadavky:š.1200 hl.150 v.1736 mm, rozměry +- 50 mm</t>
  </si>
  <si>
    <t>Textilní nástěnka v AL rámku</t>
  </si>
  <si>
    <t>minimální požadavky:
š.1300 v.1000 mm, rozměry +- 20 mm</t>
  </si>
  <si>
    <t>minimální požadavky:
š.1150 v.1000 mm, rozměry +- 20 mm</t>
  </si>
  <si>
    <t>minimální požadavky:
š.1500 v.1000 mm, rozměry +- 20 mm</t>
  </si>
  <si>
    <t>minimální požadavky:
š.1650 v.1000 mm, rozměry +- 20 mm</t>
  </si>
  <si>
    <t>Tabule popis fix</t>
  </si>
  <si>
    <t>minimální požadavky:
š.2000 v.1000 mm, rozměry +- 50 mm</t>
  </si>
  <si>
    <t>Elektroinstalace - drážky v podlaze</t>
  </si>
  <si>
    <t xml:space="preserve">minimální požadavky:
Nábytkářská firma provedené drážku v podlaze k žákovským stolům a vloží veškerou požadovanou kabeláž. Stavební firma vše začísti a připraví před pokládkou finální podlahy. </t>
  </si>
  <si>
    <t>Elektroinstalace</t>
  </si>
  <si>
    <t xml:space="preserve">minimální požadavky:
V odborné učebně bude dotažená kompletní elektroinstalace do požadovaného nábytku s kompletním zapojením a elektro revizi. </t>
  </si>
  <si>
    <t>Doprava - nábytek</t>
  </si>
  <si>
    <t>Montáž - nábytek</t>
  </si>
  <si>
    <t xml:space="preserve">minimální požadavky:
Zhotovitel zajistí dopravu nábytku a montážních pracovníků. Cena musí být maximální a nemůže být navýšena. </t>
  </si>
  <si>
    <t xml:space="preserve">minimální požadavky:
Zhotovitel zajistí kompletní vynášku a odbornou montáž nábytku a jiných profesí v učebně. Cena musí být maximální a nemůže být navýšena.  </t>
  </si>
  <si>
    <t>Pracoviště žáka</t>
  </si>
  <si>
    <t>CENOVÝ ROZPOČET - Dodávky IT vybavení, Nábytku  pro Základní školu v Českém Brodě, Tyršova 68, okres Kolín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</si>
</sst>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Kč&quot;"/>
    <numFmt numFmtId="165" formatCode="#,##0.00\ &quot;Kč&quot;"/>
  </numFmts>
  <fonts count="11" x14ac:knownFonts="1">
    <font>
      <sz val="11"/>
      <color theme="1"/>
      <name val="Calibri"/>
      <family val="2"/>
      <charset val="238"/>
      <scheme val="minor"/>
    </font>
    <font>
      <sz val="10"/>
      <name val="Verdana Pro Cond Light"/>
      <family val="2"/>
      <charset val="238"/>
    </font>
    <font>
      <b/>
      <sz val="10"/>
      <name val="Verdana Pro Cond Light"/>
      <family val="2"/>
      <charset val="238"/>
    </font>
    <font>
      <b/>
      <sz val="11"/>
      <color theme="1"/>
      <name val="Calibri"/>
      <family val="2"/>
      <charset val="238"/>
      <scheme val="minor"/>
    </font>
    <font>
      <sz val="20"/>
      <color theme="1"/>
      <name val="Calibri"/>
      <family val="2"/>
      <charset val="238"/>
      <scheme val="minor"/>
    </font>
    <font>
      <sz val="10"/>
      <name val="Arial"/>
      <family val="2"/>
      <charset val="238"/>
    </font>
    <font>
      <sz val="22"/>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color theme="1"/>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39997558519241921"/>
        <bgColor indexed="31"/>
      </patternFill>
    </fill>
    <fill>
      <patternFill patternType="solid">
        <fgColor theme="5" tint="0.39997558519241921"/>
        <bgColor indexed="64"/>
      </patternFill>
    </fill>
    <fill>
      <patternFill patternType="solid">
        <fgColor theme="5" tint="0.79998168889431442"/>
        <bgColor indexed="64"/>
      </patternFill>
    </fill>
  </fills>
  <borders count="16">
    <border>
      <left/>
      <right/>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diagonal/>
    </border>
    <border>
      <left style="thin">
        <color indexed="64"/>
      </left>
      <right/>
      <top style="thin">
        <color indexed="64"/>
      </top>
      <bottom style="thin">
        <color indexed="64"/>
      </bottom>
      <diagonal/>
    </border>
    <border>
      <left/>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8"/>
      </bottom>
      <diagonal/>
    </border>
    <border>
      <left style="thin">
        <color indexed="64"/>
      </left>
      <right/>
      <top/>
      <bottom style="thin">
        <color indexed="64"/>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s>
  <cellStyleXfs count="4">
    <xf numFmtId="0" fontId="0" fillId="0" borderId="0"/>
    <xf numFmtId="0" fontId="5" fillId="0" borderId="0"/>
    <xf numFmtId="0" fontId="5" fillId="0" borderId="0"/>
    <xf numFmtId="0" fontId="5" fillId="0" borderId="0"/>
  </cellStyleXfs>
  <cellXfs count="79">
    <xf numFmtId="0" fontId="0" fillId="0" borderId="0" xfId="0"/>
    <xf numFmtId="0" fontId="1" fillId="0" borderId="5" xfId="0" applyFont="1" applyBorder="1" applyAlignment="1">
      <alignment horizontal="center" vertical="center"/>
    </xf>
    <xf numFmtId="165" fontId="0" fillId="0" borderId="7" xfId="0" applyNumberFormat="1" applyBorder="1"/>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3" borderId="5" xfId="0" applyFont="1" applyFill="1" applyBorder="1" applyAlignment="1">
      <alignment horizontal="center" vertical="center"/>
    </xf>
    <xf numFmtId="0" fontId="2" fillId="4" borderId="4" xfId="0" applyFont="1" applyFill="1" applyBorder="1" applyAlignment="1">
      <alignment horizontal="center" vertical="center" wrapText="1" shrinkToFit="1"/>
    </xf>
    <xf numFmtId="165" fontId="0" fillId="5" borderId="4" xfId="0" applyNumberFormat="1" applyFill="1" applyBorder="1" applyAlignment="1">
      <alignment horizontal="center"/>
    </xf>
    <xf numFmtId="0" fontId="1" fillId="0" borderId="15" xfId="0" applyFont="1" applyBorder="1" applyAlignment="1">
      <alignment horizontal="center" vertical="center" wrapText="1"/>
    </xf>
    <xf numFmtId="164" fontId="2" fillId="4" borderId="4" xfId="0" applyNumberFormat="1" applyFont="1" applyFill="1" applyBorder="1" applyAlignment="1">
      <alignment horizontal="center" vertical="center" wrapText="1" shrinkToFit="1"/>
    </xf>
    <xf numFmtId="0" fontId="3" fillId="5" borderId="4" xfId="0" applyFont="1" applyFill="1" applyBorder="1" applyAlignment="1">
      <alignment wrapText="1"/>
    </xf>
    <xf numFmtId="0" fontId="1" fillId="3" borderId="8" xfId="0" applyFont="1" applyFill="1" applyBorder="1" applyAlignment="1">
      <alignment horizontal="center" vertical="center"/>
    </xf>
    <xf numFmtId="0" fontId="1" fillId="3" borderId="11" xfId="0" applyFont="1" applyFill="1" applyBorder="1" applyAlignment="1">
      <alignment horizontal="center" vertical="center"/>
    </xf>
    <xf numFmtId="0" fontId="3" fillId="5" borderId="4" xfId="0" applyFont="1" applyFill="1" applyBorder="1" applyAlignment="1">
      <alignment vertical="center"/>
    </xf>
    <xf numFmtId="0" fontId="1" fillId="3" borderId="15" xfId="0" applyFont="1" applyFill="1" applyBorder="1" applyAlignment="1">
      <alignment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wrapText="1"/>
    </xf>
    <xf numFmtId="0" fontId="1" fillId="0" borderId="2" xfId="0" applyFont="1" applyBorder="1" applyAlignment="1">
      <alignment horizontal="center" vertical="center"/>
    </xf>
    <xf numFmtId="165" fontId="0" fillId="0" borderId="7" xfId="0" applyNumberFormat="1" applyBorder="1"/>
    <xf numFmtId="164" fontId="2" fillId="4" borderId="4" xfId="0" applyNumberFormat="1" applyFont="1" applyFill="1" applyBorder="1" applyAlignment="1">
      <alignment horizontal="center" vertical="center" wrapText="1" shrinkToFit="1"/>
    </xf>
    <xf numFmtId="165" fontId="0" fillId="2" borderId="4" xfId="0" applyNumberFormat="1" applyFill="1" applyBorder="1" applyAlignment="1">
      <alignment horizontal="center" vertical="center"/>
    </xf>
    <xf numFmtId="0" fontId="0" fillId="3" borderId="0" xfId="0" applyFill="1" applyAlignment="1">
      <alignment horizontal="center"/>
    </xf>
    <xf numFmtId="0" fontId="0" fillId="6" borderId="0" xfId="0" applyFill="1"/>
    <xf numFmtId="0" fontId="3" fillId="6" borderId="0" xfId="0" applyFont="1" applyFill="1" applyAlignment="1">
      <alignment horizontal="center"/>
    </xf>
    <xf numFmtId="0" fontId="3" fillId="6" borderId="0" xfId="0" applyFont="1" applyFill="1"/>
    <xf numFmtId="0" fontId="7" fillId="0" borderId="0" xfId="0" applyFont="1" applyAlignment="1">
      <alignment horizontal="right"/>
    </xf>
    <xf numFmtId="0" fontId="3"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3" borderId="4" xfId="0" applyFont="1" applyFill="1" applyBorder="1" applyAlignment="1">
      <alignment horizontal="center" vertical="center" wrapText="1"/>
    </xf>
    <xf numFmtId="165" fontId="0" fillId="2" borderId="15" xfId="0" applyNumberFormat="1" applyFill="1" applyBorder="1" applyAlignment="1">
      <alignment horizontal="center" vertical="center"/>
    </xf>
    <xf numFmtId="165" fontId="0" fillId="0" borderId="12" xfId="0" applyNumberFormat="1" applyBorder="1" applyAlignment="1">
      <alignment horizontal="center" vertical="center"/>
    </xf>
    <xf numFmtId="165" fontId="0" fillId="0" borderId="7" xfId="0" applyNumberFormat="1" applyBorder="1" applyAlignment="1">
      <alignment horizontal="center" vertical="center"/>
    </xf>
    <xf numFmtId="0" fontId="3" fillId="3" borderId="0"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3" fillId="2" borderId="0" xfId="0" applyFont="1" applyFill="1"/>
    <xf numFmtId="165" fontId="0" fillId="0" borderId="4" xfId="0" applyNumberForma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3" borderId="1" xfId="0" applyFont="1" applyFill="1" applyBorder="1" applyAlignment="1">
      <alignment horizontal="center" vertical="center" wrapText="1"/>
    </xf>
    <xf numFmtId="0" fontId="1" fillId="0" borderId="4" xfId="0" applyFont="1" applyBorder="1" applyAlignment="1">
      <alignment horizontal="center" vertical="center"/>
    </xf>
    <xf numFmtId="0" fontId="2" fillId="3" borderId="4" xfId="0" applyFont="1" applyFill="1" applyBorder="1" applyAlignment="1">
      <alignment horizontal="center" vertical="center" wrapText="1"/>
    </xf>
    <xf numFmtId="0" fontId="1" fillId="3" borderId="4" xfId="0" applyFont="1" applyFill="1" applyBorder="1" applyAlignment="1">
      <alignment vertical="center" wrapText="1"/>
    </xf>
    <xf numFmtId="0" fontId="0" fillId="0" borderId="0" xfId="0" applyAlignment="1">
      <alignment horizontal="center" wrapText="1"/>
    </xf>
    <xf numFmtId="0" fontId="1" fillId="3" borderId="4" xfId="0" applyFont="1" applyFill="1" applyBorder="1" applyAlignment="1">
      <alignment horizontal="center" vertical="center"/>
    </xf>
    <xf numFmtId="0" fontId="3" fillId="0" borderId="4" xfId="0" applyFont="1" applyBorder="1" applyAlignment="1">
      <alignment horizontal="center" vertical="center" wrapText="1"/>
    </xf>
    <xf numFmtId="165" fontId="0" fillId="0" borderId="4" xfId="0" applyNumberForma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1" fillId="0" borderId="0" xfId="0" applyFont="1" applyFill="1" applyBorder="1" applyAlignment="1">
      <alignment vertical="center" wrapText="1"/>
    </xf>
    <xf numFmtId="165" fontId="0" fillId="0" borderId="0" xfId="0" applyNumberFormat="1" applyFill="1" applyBorder="1" applyAlignment="1">
      <alignment horizontal="center" vertical="center"/>
    </xf>
    <xf numFmtId="0" fontId="3" fillId="0" borderId="0" xfId="0" applyFont="1" applyFill="1" applyBorder="1" applyAlignment="1">
      <alignment horizontal="center" vertical="center" wrapText="1"/>
    </xf>
    <xf numFmtId="0" fontId="3" fillId="0" borderId="4" xfId="0" applyFont="1" applyBorder="1" applyAlignment="1">
      <alignment horizontal="center" vertical="center"/>
    </xf>
    <xf numFmtId="0" fontId="0" fillId="0" borderId="4" xfId="0" applyBorder="1" applyAlignment="1">
      <alignment vertical="center" wrapText="1"/>
    </xf>
    <xf numFmtId="0" fontId="0" fillId="0" borderId="4" xfId="0" applyFont="1" applyBorder="1" applyAlignment="1">
      <alignment horizontal="center" vertical="center"/>
    </xf>
    <xf numFmtId="0" fontId="4" fillId="5" borderId="0" xfId="0" applyFont="1" applyFill="1" applyAlignment="1">
      <alignment horizontal="center" wrapText="1"/>
    </xf>
    <xf numFmtId="0" fontId="3" fillId="0" borderId="0" xfId="0" applyFont="1" applyAlignment="1">
      <alignment wrapText="1"/>
    </xf>
    <xf numFmtId="0" fontId="6" fillId="5" borderId="0" xfId="0" applyFont="1" applyFill="1" applyAlignment="1">
      <alignment horizontal="center"/>
    </xf>
    <xf numFmtId="0" fontId="3" fillId="6" borderId="0" xfId="0" applyFont="1" applyFill="1" applyAlignment="1">
      <alignment horizontal="center"/>
    </xf>
    <xf numFmtId="0" fontId="3" fillId="6" borderId="0" xfId="0" applyFont="1" applyFill="1"/>
    <xf numFmtId="165" fontId="0" fillId="0" borderId="0" xfId="0" applyNumberFormat="1"/>
    <xf numFmtId="165" fontId="0" fillId="0" borderId="0" xfId="0" applyNumberFormat="1" applyAlignment="1"/>
    <xf numFmtId="0" fontId="8" fillId="6" borderId="0" xfId="0" applyFont="1" applyFill="1"/>
    <xf numFmtId="0" fontId="3" fillId="2" borderId="0" xfId="0" applyFont="1" applyFill="1"/>
    <xf numFmtId="0" fontId="4" fillId="5" borderId="0" xfId="0" applyFont="1" applyFill="1" applyAlignment="1">
      <alignment horizontal="center"/>
    </xf>
    <xf numFmtId="0" fontId="10" fillId="0" borderId="0" xfId="0" applyFont="1" applyAlignment="1">
      <alignment horizontal="left" vertical="center" wrapText="1"/>
    </xf>
    <xf numFmtId="165" fontId="0" fillId="0" borderId="15" xfId="0" applyNumberFormat="1" applyBorder="1" applyAlignment="1">
      <alignment horizontal="center" vertical="center"/>
    </xf>
    <xf numFmtId="0" fontId="3" fillId="5" borderId="4" xfId="0" applyFont="1" applyFill="1" applyBorder="1" applyAlignment="1">
      <alignment horizontal="center" vertical="center"/>
    </xf>
    <xf numFmtId="164" fontId="2" fillId="4" borderId="4" xfId="0" applyNumberFormat="1" applyFont="1" applyFill="1" applyBorder="1" applyAlignment="1">
      <alignment horizontal="center" vertical="center" wrapText="1" shrinkToFit="1"/>
    </xf>
    <xf numFmtId="165" fontId="0" fillId="6" borderId="4" xfId="0" applyNumberFormat="1" applyFill="1" applyBorder="1"/>
    <xf numFmtId="0" fontId="0" fillId="6" borderId="4" xfId="0" applyFill="1" applyBorder="1"/>
    <xf numFmtId="165" fontId="0" fillId="0" borderId="7" xfId="0" applyNumberFormat="1" applyBorder="1"/>
    <xf numFmtId="165" fontId="0" fillId="0" borderId="9" xfId="0" applyNumberFormat="1" applyBorder="1"/>
    <xf numFmtId="165" fontId="0" fillId="0" borderId="10" xfId="0" applyNumberFormat="1" applyBorder="1"/>
    <xf numFmtId="165" fontId="0" fillId="0" borderId="4" xfId="0" applyNumberFormat="1" applyBorder="1" applyAlignment="1">
      <alignment horizontal="center" vertical="center"/>
    </xf>
    <xf numFmtId="0" fontId="9" fillId="0" borderId="0" xfId="0" applyFont="1" applyAlignment="1">
      <alignment horizontal="left" vertical="center" wrapText="1"/>
    </xf>
  </cellXfs>
  <cellStyles count="4">
    <cellStyle name="Normální" xfId="0" builtinId="0"/>
    <cellStyle name="Normální 10" xfId="2" xr:uid="{4F859073-AB99-4C68-895A-6F3B980AC52E}"/>
    <cellStyle name="normální 2" xfId="1" xr:uid="{C27B5EB9-07EA-4845-975B-549A4011524A}"/>
    <cellStyle name="normální 2 2" xfId="3" xr:uid="{7FA95B6C-592D-4F29-AD39-92E54B214B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6CD7E-ACA7-4679-9733-EB8B9C6E7360}">
  <dimension ref="A2:J17"/>
  <sheetViews>
    <sheetView tabSelected="1" zoomScale="80" zoomScaleNormal="80" workbookViewId="0">
      <selection activeCell="D30" sqref="D30"/>
    </sheetView>
  </sheetViews>
  <sheetFormatPr defaultRowHeight="15" x14ac:dyDescent="0.25"/>
  <cols>
    <col min="1" max="1" width="11.140625" customWidth="1"/>
    <col min="2" max="2" width="31" customWidth="1"/>
    <col min="4" max="4" width="31.85546875" customWidth="1"/>
    <col min="8" max="8" width="29.140625" customWidth="1"/>
    <col min="10" max="10" width="16" customWidth="1"/>
  </cols>
  <sheetData>
    <row r="2" spans="1:10" ht="53.45" customHeight="1" x14ac:dyDescent="0.4">
      <c r="A2" s="58" t="s">
        <v>65</v>
      </c>
      <c r="B2" s="58"/>
      <c r="C2" s="58"/>
      <c r="D2" s="58"/>
      <c r="E2" s="58"/>
      <c r="F2" s="58"/>
      <c r="G2" s="58"/>
      <c r="H2" s="58"/>
    </row>
    <row r="4" spans="1:10" ht="78.599999999999994" customHeight="1" x14ac:dyDescent="0.25">
      <c r="A4" s="59" t="s">
        <v>12</v>
      </c>
      <c r="B4" s="59"/>
      <c r="C4" s="59"/>
      <c r="D4" s="59"/>
      <c r="E4" s="59"/>
      <c r="F4" s="59"/>
      <c r="G4" s="59"/>
      <c r="H4" s="59"/>
    </row>
    <row r="6" spans="1:10" ht="30.95" customHeight="1" x14ac:dyDescent="0.45">
      <c r="A6" s="60" t="s">
        <v>25</v>
      </c>
      <c r="B6" s="60"/>
      <c r="C6" s="60"/>
      <c r="D6" s="60"/>
      <c r="E6" s="60"/>
      <c r="F6" s="60"/>
      <c r="G6" s="60"/>
      <c r="H6" s="60"/>
      <c r="I6" s="22"/>
      <c r="J6" s="22"/>
    </row>
    <row r="7" spans="1:10" x14ac:dyDescent="0.25">
      <c r="A7" s="23"/>
      <c r="B7" s="24" t="s">
        <v>17</v>
      </c>
      <c r="C7" s="61" t="s">
        <v>18</v>
      </c>
      <c r="D7" s="61"/>
      <c r="E7" s="61" t="s">
        <v>19</v>
      </c>
      <c r="F7" s="61"/>
      <c r="G7" s="61"/>
    </row>
    <row r="8" spans="1:10" x14ac:dyDescent="0.25">
      <c r="A8" s="25" t="s">
        <v>21</v>
      </c>
      <c r="B8" s="45" t="s">
        <v>26</v>
      </c>
      <c r="C8" s="63">
        <f>'IT vybavení'!C17:D17</f>
        <v>0</v>
      </c>
      <c r="D8" s="63"/>
      <c r="E8" s="64">
        <f>C8*1.21</f>
        <v>0</v>
      </c>
      <c r="F8" s="64"/>
      <c r="G8" s="64"/>
    </row>
    <row r="9" spans="1:10" x14ac:dyDescent="0.25">
      <c r="A9" s="25" t="s">
        <v>27</v>
      </c>
      <c r="B9" s="45" t="s">
        <v>26</v>
      </c>
      <c r="C9" s="63">
        <f>Nábytek!C26</f>
        <v>0</v>
      </c>
      <c r="D9" s="63"/>
      <c r="E9" s="64">
        <f t="shared" ref="E9" si="0">C9*1.21</f>
        <v>0</v>
      </c>
      <c r="F9" s="64"/>
      <c r="G9" s="64"/>
    </row>
    <row r="10" spans="1:10" ht="23.25" x14ac:dyDescent="0.35">
      <c r="B10" s="26" t="s">
        <v>6</v>
      </c>
      <c r="C10" s="63">
        <f>C8+C9</f>
        <v>0</v>
      </c>
      <c r="D10" s="63"/>
      <c r="E10" s="63">
        <f>E8+E9</f>
        <v>0</v>
      </c>
      <c r="F10" s="63"/>
      <c r="G10" s="63"/>
    </row>
    <row r="11" spans="1:10" x14ac:dyDescent="0.25">
      <c r="C11" s="63"/>
      <c r="D11" s="63"/>
      <c r="E11" s="63"/>
      <c r="F11" s="63"/>
      <c r="G11" s="63"/>
    </row>
    <row r="12" spans="1:10" ht="21" x14ac:dyDescent="0.35">
      <c r="A12" s="65" t="s">
        <v>20</v>
      </c>
      <c r="B12" s="65"/>
      <c r="C12" s="65"/>
      <c r="D12" s="65"/>
      <c r="E12" s="65"/>
      <c r="F12" s="65"/>
      <c r="G12" s="65"/>
      <c r="H12" s="65"/>
    </row>
    <row r="13" spans="1:10" x14ac:dyDescent="0.25">
      <c r="A13" s="62" t="s">
        <v>4</v>
      </c>
      <c r="B13" s="62"/>
      <c r="C13" s="63">
        <f>C10</f>
        <v>0</v>
      </c>
      <c r="D13" s="63"/>
      <c r="E13" s="63"/>
      <c r="F13" s="63"/>
      <c r="G13" s="63"/>
    </row>
    <row r="14" spans="1:10" x14ac:dyDescent="0.25">
      <c r="A14" s="62" t="s">
        <v>14</v>
      </c>
      <c r="B14" s="62"/>
      <c r="C14" s="63">
        <f>C15-C13</f>
        <v>0</v>
      </c>
      <c r="D14" s="63"/>
      <c r="E14" s="63"/>
      <c r="F14" s="63"/>
      <c r="G14" s="63"/>
    </row>
    <row r="15" spans="1:10" x14ac:dyDescent="0.25">
      <c r="A15" s="62" t="s">
        <v>15</v>
      </c>
      <c r="B15" s="62"/>
      <c r="C15" s="63">
        <f>E10</f>
        <v>0</v>
      </c>
      <c r="D15" s="63"/>
      <c r="E15" s="63"/>
      <c r="F15" s="63"/>
      <c r="G15" s="63"/>
    </row>
    <row r="17" spans="1:8" x14ac:dyDescent="0.25">
      <c r="A17" s="66" t="s">
        <v>11</v>
      </c>
      <c r="B17" s="66"/>
      <c r="C17" s="66"/>
      <c r="D17" s="66"/>
      <c r="E17" s="66"/>
      <c r="F17" s="66"/>
      <c r="G17" s="66"/>
      <c r="H17" s="66"/>
    </row>
  </sheetData>
  <mergeCells count="24">
    <mergeCell ref="A17:H17"/>
    <mergeCell ref="A14:B14"/>
    <mergeCell ref="C14:D14"/>
    <mergeCell ref="E14:G14"/>
    <mergeCell ref="A15:B15"/>
    <mergeCell ref="C15:D15"/>
    <mergeCell ref="E15:G15"/>
    <mergeCell ref="A13:B13"/>
    <mergeCell ref="C13:D13"/>
    <mergeCell ref="E13:G13"/>
    <mergeCell ref="C8:D8"/>
    <mergeCell ref="E8:G8"/>
    <mergeCell ref="C9:D9"/>
    <mergeCell ref="E9:G9"/>
    <mergeCell ref="C10:D10"/>
    <mergeCell ref="E10:G10"/>
    <mergeCell ref="C11:D11"/>
    <mergeCell ref="E11:G11"/>
    <mergeCell ref="A12:H12"/>
    <mergeCell ref="A2:H2"/>
    <mergeCell ref="A4:H4"/>
    <mergeCell ref="A6:H6"/>
    <mergeCell ref="C7:D7"/>
    <mergeCell ref="E7:G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3F286-02A8-4E2D-B159-25E989E8E9B4}">
  <dimension ref="A2:L19"/>
  <sheetViews>
    <sheetView zoomScale="80" zoomScaleNormal="80" workbookViewId="0">
      <selection activeCell="D10" sqref="D10"/>
    </sheetView>
  </sheetViews>
  <sheetFormatPr defaultRowHeight="15" x14ac:dyDescent="0.25"/>
  <cols>
    <col min="2" max="2" width="23.5703125" customWidth="1"/>
    <col min="3" max="3" width="29.42578125" customWidth="1"/>
    <col min="4" max="4" width="125.85546875" customWidth="1"/>
    <col min="5" max="5" width="10.28515625" customWidth="1"/>
    <col min="7" max="7" width="20.5703125" customWidth="1"/>
    <col min="8" max="8" width="26.85546875" customWidth="1"/>
    <col min="9" max="9" width="10.42578125" customWidth="1"/>
    <col min="10" max="10" width="17.5703125" customWidth="1"/>
    <col min="11" max="11" width="7.7109375" customWidth="1"/>
    <col min="12" max="12" width="33.42578125" customWidth="1"/>
  </cols>
  <sheetData>
    <row r="2" spans="1:12" ht="45.95" customHeight="1" x14ac:dyDescent="0.4">
      <c r="A2" s="67" t="s">
        <v>28</v>
      </c>
      <c r="B2" s="67"/>
      <c r="C2" s="67"/>
      <c r="D2" s="67"/>
      <c r="E2" s="67"/>
      <c r="F2" s="67"/>
      <c r="G2" s="67"/>
      <c r="H2" s="67"/>
      <c r="I2" s="67"/>
      <c r="J2" s="67"/>
      <c r="K2" s="67"/>
      <c r="L2" s="67"/>
    </row>
    <row r="3" spans="1:12" ht="54.6" customHeight="1" x14ac:dyDescent="0.25">
      <c r="A3" s="68" t="s">
        <v>12</v>
      </c>
      <c r="B3" s="68"/>
      <c r="C3" s="68"/>
      <c r="D3" s="68"/>
      <c r="E3" s="68"/>
      <c r="F3" s="68"/>
      <c r="G3" s="68"/>
      <c r="H3" s="68"/>
      <c r="I3" s="68"/>
      <c r="J3" s="68"/>
      <c r="K3" s="68"/>
      <c r="L3" s="68"/>
    </row>
    <row r="5" spans="1:12" ht="33.6" customHeight="1" x14ac:dyDescent="0.25">
      <c r="A5" s="7" t="s">
        <v>0</v>
      </c>
      <c r="B5" s="7" t="s">
        <v>1</v>
      </c>
      <c r="C5" s="7" t="s">
        <v>9</v>
      </c>
      <c r="D5" s="7" t="s">
        <v>8</v>
      </c>
      <c r="E5" s="7" t="s">
        <v>7</v>
      </c>
      <c r="F5" s="7" t="s">
        <v>2</v>
      </c>
      <c r="G5" s="10" t="s">
        <v>3</v>
      </c>
      <c r="H5" s="10" t="s">
        <v>4</v>
      </c>
      <c r="I5" s="71" t="s">
        <v>5</v>
      </c>
      <c r="J5" s="71"/>
      <c r="K5" s="71"/>
      <c r="L5" s="11" t="s">
        <v>13</v>
      </c>
    </row>
    <row r="6" spans="1:12" ht="329.25" customHeight="1" x14ac:dyDescent="0.25">
      <c r="A6" s="16">
        <v>1</v>
      </c>
      <c r="B6" s="17" t="s">
        <v>26</v>
      </c>
      <c r="C6" s="37" t="s">
        <v>30</v>
      </c>
      <c r="D6" s="34" t="s">
        <v>31</v>
      </c>
      <c r="E6" s="9" t="s">
        <v>10</v>
      </c>
      <c r="F6" s="13">
        <v>1</v>
      </c>
      <c r="G6" s="30"/>
      <c r="H6" s="31">
        <f>F6*G6</f>
        <v>0</v>
      </c>
      <c r="I6" s="69">
        <f t="shared" ref="I6:I10" si="0">H6*1.21</f>
        <v>0</v>
      </c>
      <c r="J6" s="69"/>
      <c r="K6" s="69"/>
      <c r="L6" s="27"/>
    </row>
    <row r="7" spans="1:12" ht="212.25" customHeight="1" x14ac:dyDescent="0.25">
      <c r="A7" s="18">
        <v>2</v>
      </c>
      <c r="B7" s="17" t="s">
        <v>26</v>
      </c>
      <c r="C7" s="38" t="s">
        <v>64</v>
      </c>
      <c r="D7" s="15" t="s">
        <v>32</v>
      </c>
      <c r="E7" s="4" t="s">
        <v>10</v>
      </c>
      <c r="F7" s="6">
        <v>16</v>
      </c>
      <c r="G7" s="21"/>
      <c r="H7" s="32">
        <f t="shared" ref="H7:H9" si="1">F7*G7</f>
        <v>0</v>
      </c>
      <c r="I7" s="69">
        <f t="shared" si="0"/>
        <v>0</v>
      </c>
      <c r="J7" s="69"/>
      <c r="K7" s="69"/>
      <c r="L7" s="27"/>
    </row>
    <row r="8" spans="1:12" ht="165.75" customHeight="1" x14ac:dyDescent="0.25">
      <c r="A8" s="16">
        <v>3</v>
      </c>
      <c r="B8" s="17" t="s">
        <v>26</v>
      </c>
      <c r="C8" s="39" t="s">
        <v>33</v>
      </c>
      <c r="D8" s="15" t="s">
        <v>35</v>
      </c>
      <c r="E8" s="9" t="s">
        <v>10</v>
      </c>
      <c r="F8" s="13">
        <v>17</v>
      </c>
      <c r="G8" s="30"/>
      <c r="H8" s="31">
        <f t="shared" si="1"/>
        <v>0</v>
      </c>
      <c r="I8" s="69">
        <f t="shared" si="0"/>
        <v>0</v>
      </c>
      <c r="J8" s="69"/>
      <c r="K8" s="69"/>
      <c r="L8" s="28"/>
    </row>
    <row r="9" spans="1:12" ht="348" customHeight="1" x14ac:dyDescent="0.25">
      <c r="A9" s="18">
        <v>4</v>
      </c>
      <c r="B9" s="17" t="s">
        <v>26</v>
      </c>
      <c r="C9" s="40" t="s">
        <v>24</v>
      </c>
      <c r="D9" s="15" t="s">
        <v>36</v>
      </c>
      <c r="E9" s="3" t="s">
        <v>23</v>
      </c>
      <c r="F9" s="12">
        <v>1</v>
      </c>
      <c r="G9" s="21"/>
      <c r="H9" s="32">
        <f t="shared" si="1"/>
        <v>0</v>
      </c>
      <c r="I9" s="69">
        <f t="shared" si="0"/>
        <v>0</v>
      </c>
      <c r="J9" s="69"/>
      <c r="K9" s="69"/>
      <c r="L9" s="29"/>
    </row>
    <row r="10" spans="1:12" ht="386.25" customHeight="1" x14ac:dyDescent="0.25">
      <c r="A10" s="18">
        <v>5</v>
      </c>
      <c r="B10" s="17" t="s">
        <v>26</v>
      </c>
      <c r="C10" s="41" t="s">
        <v>37</v>
      </c>
      <c r="D10" s="15" t="s">
        <v>38</v>
      </c>
      <c r="E10" s="5" t="s">
        <v>10</v>
      </c>
      <c r="F10" s="1">
        <v>1</v>
      </c>
      <c r="G10" s="21"/>
      <c r="H10" s="32">
        <f t="shared" ref="H10" si="2">F10*G10</f>
        <v>0</v>
      </c>
      <c r="I10" s="69">
        <f t="shared" si="0"/>
        <v>0</v>
      </c>
      <c r="J10" s="69"/>
      <c r="K10" s="69"/>
      <c r="L10" s="27"/>
    </row>
    <row r="11" spans="1:12" ht="40.5" customHeight="1" x14ac:dyDescent="0.25">
      <c r="A11" s="49"/>
      <c r="B11" s="50"/>
      <c r="C11" s="51"/>
      <c r="D11" s="52"/>
      <c r="E11" s="50"/>
      <c r="F11" s="49"/>
      <c r="G11" s="53"/>
      <c r="H11" s="53"/>
      <c r="I11" s="53"/>
      <c r="J11" s="53"/>
      <c r="K11" s="53"/>
      <c r="L11" s="54"/>
    </row>
    <row r="12" spans="1:12" x14ac:dyDescent="0.25">
      <c r="L12" s="33"/>
    </row>
    <row r="13" spans="1:12" ht="32.1" customHeight="1" x14ac:dyDescent="0.25">
      <c r="G13" s="8" t="s">
        <v>6</v>
      </c>
      <c r="H13" s="2">
        <f>SUM(H6:H10)</f>
        <v>0</v>
      </c>
      <c r="I13" s="74">
        <f>SUM(I6:K10)</f>
        <v>0</v>
      </c>
      <c r="J13" s="75"/>
      <c r="K13" s="76"/>
    </row>
    <row r="14" spans="1:12" x14ac:dyDescent="0.25">
      <c r="D14" s="35" t="s">
        <v>11</v>
      </c>
    </row>
    <row r="16" spans="1:12" ht="23.45" customHeight="1" x14ac:dyDescent="0.25">
      <c r="B16" s="70" t="s">
        <v>16</v>
      </c>
      <c r="C16" s="70"/>
      <c r="D16" s="70"/>
    </row>
    <row r="17" spans="2:4" ht="29.45" customHeight="1" x14ac:dyDescent="0.25">
      <c r="B17" s="14" t="s">
        <v>4</v>
      </c>
      <c r="C17" s="72">
        <f>H13</f>
        <v>0</v>
      </c>
      <c r="D17" s="73"/>
    </row>
    <row r="18" spans="2:4" ht="26.45" customHeight="1" x14ac:dyDescent="0.25">
      <c r="B18" s="14" t="s">
        <v>14</v>
      </c>
      <c r="C18" s="72">
        <f>C19-C17</f>
        <v>0</v>
      </c>
      <c r="D18" s="73"/>
    </row>
    <row r="19" spans="2:4" ht="26.45" customHeight="1" x14ac:dyDescent="0.25">
      <c r="B19" s="14" t="s">
        <v>15</v>
      </c>
      <c r="C19" s="72">
        <f>I13</f>
        <v>0</v>
      </c>
      <c r="D19" s="73"/>
    </row>
  </sheetData>
  <protectedRanges>
    <protectedRange sqref="G6:G11" name="Oblast1"/>
    <protectedRange sqref="L6:L12" name="Oblast2"/>
  </protectedRanges>
  <mergeCells count="13">
    <mergeCell ref="C17:D17"/>
    <mergeCell ref="C18:D18"/>
    <mergeCell ref="C19:D19"/>
    <mergeCell ref="I7:K7"/>
    <mergeCell ref="I13:K13"/>
    <mergeCell ref="I10:K10"/>
    <mergeCell ref="I8:K8"/>
    <mergeCell ref="I9:K9"/>
    <mergeCell ref="A2:L2"/>
    <mergeCell ref="A3:L3"/>
    <mergeCell ref="I6:K6"/>
    <mergeCell ref="B16:D16"/>
    <mergeCell ref="I5:K5"/>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3A11A-C221-4778-B843-D4E699612A93}">
  <dimension ref="A2:K28"/>
  <sheetViews>
    <sheetView zoomScaleNormal="100" workbookViewId="0">
      <selection activeCell="A16" sqref="A16:XFD16"/>
    </sheetView>
  </sheetViews>
  <sheetFormatPr defaultRowHeight="15" x14ac:dyDescent="0.25"/>
  <cols>
    <col min="2" max="2" width="23.5703125" customWidth="1"/>
    <col min="3" max="3" width="26.42578125" customWidth="1"/>
    <col min="4" max="4" width="53.7109375" customWidth="1"/>
    <col min="5" max="5" width="10.28515625" customWidth="1"/>
    <col min="7" max="7" width="20.5703125" customWidth="1"/>
    <col min="8" max="8" width="28.85546875" customWidth="1"/>
    <col min="9" max="9" width="10.42578125" customWidth="1"/>
    <col min="10" max="10" width="17.5703125" customWidth="1"/>
    <col min="11" max="11" width="7.7109375" customWidth="1"/>
  </cols>
  <sheetData>
    <row r="2" spans="1:11" ht="45.95" customHeight="1" x14ac:dyDescent="0.4">
      <c r="A2" s="67" t="s">
        <v>29</v>
      </c>
      <c r="B2" s="67"/>
      <c r="C2" s="67"/>
      <c r="D2" s="67"/>
      <c r="E2" s="67"/>
      <c r="F2" s="67"/>
      <c r="G2" s="67"/>
      <c r="H2" s="67"/>
      <c r="I2" s="67"/>
      <c r="J2" s="67"/>
      <c r="K2" s="67"/>
    </row>
    <row r="3" spans="1:11" ht="53.1" customHeight="1" x14ac:dyDescent="0.25">
      <c r="A3" s="78" t="s">
        <v>12</v>
      </c>
      <c r="B3" s="78"/>
      <c r="C3" s="78"/>
      <c r="D3" s="78"/>
      <c r="E3" s="78"/>
      <c r="F3" s="78"/>
      <c r="G3" s="78"/>
      <c r="H3" s="78"/>
      <c r="I3" s="78"/>
      <c r="J3" s="78"/>
      <c r="K3" s="78"/>
    </row>
    <row r="5" spans="1:11" ht="33.6" customHeight="1" x14ac:dyDescent="0.25">
      <c r="A5" s="7" t="s">
        <v>0</v>
      </c>
      <c r="B5" s="7" t="s">
        <v>1</v>
      </c>
      <c r="C5" s="7" t="s">
        <v>9</v>
      </c>
      <c r="D5" s="7" t="s">
        <v>8</v>
      </c>
      <c r="E5" s="7" t="s">
        <v>7</v>
      </c>
      <c r="F5" s="7" t="s">
        <v>2</v>
      </c>
      <c r="G5" s="20" t="s">
        <v>3</v>
      </c>
      <c r="H5" s="20" t="s">
        <v>4</v>
      </c>
      <c r="I5" s="71" t="s">
        <v>5</v>
      </c>
      <c r="J5" s="71"/>
      <c r="K5" s="71"/>
    </row>
    <row r="6" spans="1:11" ht="127.5" customHeight="1" x14ac:dyDescent="0.25">
      <c r="A6" s="42">
        <v>1</v>
      </c>
      <c r="B6" s="3" t="s">
        <v>26</v>
      </c>
      <c r="C6" s="47" t="s">
        <v>39</v>
      </c>
      <c r="D6" s="44" t="s">
        <v>42</v>
      </c>
      <c r="E6" s="3" t="s">
        <v>10</v>
      </c>
      <c r="F6" s="46">
        <v>1</v>
      </c>
      <c r="G6" s="21"/>
      <c r="H6" s="36">
        <f>F6*G6</f>
        <v>0</v>
      </c>
      <c r="I6" s="77">
        <f>H6*1.21</f>
        <v>0</v>
      </c>
      <c r="J6" s="77"/>
      <c r="K6" s="77"/>
    </row>
    <row r="7" spans="1:11" ht="214.5" customHeight="1" x14ac:dyDescent="0.25">
      <c r="A7" s="42">
        <v>2</v>
      </c>
      <c r="B7" s="3" t="s">
        <v>26</v>
      </c>
      <c r="C7" s="43" t="s">
        <v>40</v>
      </c>
      <c r="D7" s="44" t="s">
        <v>43</v>
      </c>
      <c r="E7" s="3" t="s">
        <v>10</v>
      </c>
      <c r="F7" s="46">
        <v>1</v>
      </c>
      <c r="G7" s="21"/>
      <c r="H7" s="36">
        <f t="shared" ref="H7" si="0">F7*G7</f>
        <v>0</v>
      </c>
      <c r="I7" s="77">
        <f t="shared" ref="I7" si="1">H7*1.21</f>
        <v>0</v>
      </c>
      <c r="J7" s="77"/>
      <c r="K7" s="77"/>
    </row>
    <row r="8" spans="1:11" ht="100.5" customHeight="1" x14ac:dyDescent="0.25">
      <c r="A8" s="42">
        <v>3</v>
      </c>
      <c r="B8" s="3" t="s">
        <v>26</v>
      </c>
      <c r="C8" s="43" t="s">
        <v>41</v>
      </c>
      <c r="D8" s="44" t="s">
        <v>34</v>
      </c>
      <c r="E8" s="3" t="s">
        <v>10</v>
      </c>
      <c r="F8" s="46">
        <v>1</v>
      </c>
      <c r="G8" s="21"/>
      <c r="H8" s="36">
        <f t="shared" ref="H8:H19" si="2">F8*G8</f>
        <v>0</v>
      </c>
      <c r="I8" s="77">
        <f t="shared" ref="I8:I20" si="3">H8*1.21</f>
        <v>0</v>
      </c>
      <c r="J8" s="77"/>
      <c r="K8" s="77"/>
    </row>
    <row r="9" spans="1:11" ht="100.5" customHeight="1" x14ac:dyDescent="0.25">
      <c r="A9" s="42">
        <v>4</v>
      </c>
      <c r="B9" s="3" t="s">
        <v>26</v>
      </c>
      <c r="C9" s="43" t="s">
        <v>44</v>
      </c>
      <c r="D9" s="44" t="s">
        <v>45</v>
      </c>
      <c r="E9" s="3" t="s">
        <v>10</v>
      </c>
      <c r="F9" s="46">
        <v>8</v>
      </c>
      <c r="G9" s="21"/>
      <c r="H9" s="48">
        <f t="shared" si="2"/>
        <v>0</v>
      </c>
      <c r="I9" s="77">
        <f t="shared" ref="I9" si="4">H9*1.21</f>
        <v>0</v>
      </c>
      <c r="J9" s="77"/>
      <c r="K9" s="77"/>
    </row>
    <row r="10" spans="1:11" ht="100.5" customHeight="1" x14ac:dyDescent="0.25">
      <c r="A10" s="42">
        <v>5</v>
      </c>
      <c r="B10" s="3" t="s">
        <v>26</v>
      </c>
      <c r="C10" s="43" t="s">
        <v>46</v>
      </c>
      <c r="D10" s="44" t="s">
        <v>45</v>
      </c>
      <c r="E10" s="3" t="s">
        <v>10</v>
      </c>
      <c r="F10" s="46">
        <v>16</v>
      </c>
      <c r="G10" s="21"/>
      <c r="H10" s="48">
        <f t="shared" si="2"/>
        <v>0</v>
      </c>
      <c r="I10" s="77">
        <f t="shared" ref="I10" si="5">H10*1.21</f>
        <v>0</v>
      </c>
      <c r="J10" s="77"/>
      <c r="K10" s="77"/>
    </row>
    <row r="11" spans="1:11" ht="100.5" customHeight="1" x14ac:dyDescent="0.25">
      <c r="A11" s="42">
        <v>6</v>
      </c>
      <c r="B11" s="3" t="s">
        <v>26</v>
      </c>
      <c r="C11" s="43" t="s">
        <v>47</v>
      </c>
      <c r="D11" s="44" t="s">
        <v>48</v>
      </c>
      <c r="E11" s="3" t="s">
        <v>10</v>
      </c>
      <c r="F11" s="46">
        <v>1</v>
      </c>
      <c r="G11" s="21"/>
      <c r="H11" s="48">
        <f t="shared" si="2"/>
        <v>0</v>
      </c>
      <c r="I11" s="77">
        <f t="shared" ref="I11" si="6">H11*1.21</f>
        <v>0</v>
      </c>
      <c r="J11" s="77"/>
      <c r="K11" s="77"/>
    </row>
    <row r="12" spans="1:11" ht="100.5" customHeight="1" x14ac:dyDescent="0.25">
      <c r="A12" s="42">
        <v>7</v>
      </c>
      <c r="B12" s="3" t="s">
        <v>26</v>
      </c>
      <c r="C12" s="43" t="s">
        <v>49</v>
      </c>
      <c r="D12" s="44" t="s">
        <v>51</v>
      </c>
      <c r="E12" s="3" t="s">
        <v>10</v>
      </c>
      <c r="F12" s="46">
        <v>1</v>
      </c>
      <c r="G12" s="21"/>
      <c r="H12" s="48">
        <f t="shared" si="2"/>
        <v>0</v>
      </c>
      <c r="I12" s="77">
        <f t="shared" ref="I12" si="7">H12*1.21</f>
        <v>0</v>
      </c>
      <c r="J12" s="77"/>
      <c r="K12" s="77"/>
    </row>
    <row r="13" spans="1:11" ht="100.5" customHeight="1" x14ac:dyDescent="0.25">
      <c r="A13" s="42">
        <v>8</v>
      </c>
      <c r="B13" s="3" t="s">
        <v>26</v>
      </c>
      <c r="C13" s="43" t="s">
        <v>49</v>
      </c>
      <c r="D13" s="44" t="s">
        <v>50</v>
      </c>
      <c r="E13" s="3" t="s">
        <v>10</v>
      </c>
      <c r="F13" s="46">
        <v>2</v>
      </c>
      <c r="G13" s="21"/>
      <c r="H13" s="48">
        <f t="shared" si="2"/>
        <v>0</v>
      </c>
      <c r="I13" s="77">
        <f t="shared" ref="I13" si="8">H13*1.21</f>
        <v>0</v>
      </c>
      <c r="J13" s="77"/>
      <c r="K13" s="77"/>
    </row>
    <row r="14" spans="1:11" ht="100.5" customHeight="1" x14ac:dyDescent="0.25">
      <c r="A14" s="42">
        <v>9</v>
      </c>
      <c r="B14" s="3" t="s">
        <v>26</v>
      </c>
      <c r="C14" s="43" t="s">
        <v>49</v>
      </c>
      <c r="D14" s="44" t="s">
        <v>52</v>
      </c>
      <c r="E14" s="3" t="s">
        <v>10</v>
      </c>
      <c r="F14" s="46">
        <v>1</v>
      </c>
      <c r="G14" s="21"/>
      <c r="H14" s="48">
        <f t="shared" si="2"/>
        <v>0</v>
      </c>
      <c r="I14" s="77">
        <f t="shared" ref="I14" si="9">H14*1.21</f>
        <v>0</v>
      </c>
      <c r="J14" s="77"/>
      <c r="K14" s="77"/>
    </row>
    <row r="15" spans="1:11" ht="100.5" customHeight="1" x14ac:dyDescent="0.25">
      <c r="A15" s="42">
        <v>10</v>
      </c>
      <c r="B15" s="3" t="s">
        <v>26</v>
      </c>
      <c r="C15" s="43" t="s">
        <v>49</v>
      </c>
      <c r="D15" s="44" t="s">
        <v>53</v>
      </c>
      <c r="E15" s="3" t="s">
        <v>10</v>
      </c>
      <c r="F15" s="46">
        <v>1</v>
      </c>
      <c r="G15" s="21"/>
      <c r="H15" s="48">
        <f t="shared" si="2"/>
        <v>0</v>
      </c>
      <c r="I15" s="77">
        <f t="shared" ref="I15" si="10">H15*1.21</f>
        <v>0</v>
      </c>
      <c r="J15" s="77"/>
      <c r="K15" s="77"/>
    </row>
    <row r="16" spans="1:11" ht="100.5" customHeight="1" x14ac:dyDescent="0.25">
      <c r="A16" s="42">
        <v>11</v>
      </c>
      <c r="B16" s="3" t="s">
        <v>26</v>
      </c>
      <c r="C16" s="43" t="s">
        <v>54</v>
      </c>
      <c r="D16" s="44" t="s">
        <v>55</v>
      </c>
      <c r="E16" s="3" t="s">
        <v>10</v>
      </c>
      <c r="F16" s="46">
        <v>1</v>
      </c>
      <c r="G16" s="21"/>
      <c r="H16" s="48">
        <f t="shared" si="2"/>
        <v>0</v>
      </c>
      <c r="I16" s="77">
        <f t="shared" ref="I16" si="11">H16*1.21</f>
        <v>0</v>
      </c>
      <c r="J16" s="77"/>
      <c r="K16" s="77"/>
    </row>
    <row r="17" spans="1:11" ht="100.5" customHeight="1" x14ac:dyDescent="0.25">
      <c r="A17" s="42">
        <v>12</v>
      </c>
      <c r="B17" s="3" t="s">
        <v>26</v>
      </c>
      <c r="C17" s="43" t="s">
        <v>56</v>
      </c>
      <c r="D17" s="44" t="s">
        <v>57</v>
      </c>
      <c r="E17" s="3" t="s">
        <v>10</v>
      </c>
      <c r="F17" s="46">
        <v>1</v>
      </c>
      <c r="G17" s="21"/>
      <c r="H17" s="48">
        <f t="shared" si="2"/>
        <v>0</v>
      </c>
      <c r="I17" s="77">
        <f t="shared" ref="I17" si="12">H17*1.21</f>
        <v>0</v>
      </c>
      <c r="J17" s="77"/>
      <c r="K17" s="77"/>
    </row>
    <row r="18" spans="1:11" ht="100.5" customHeight="1" x14ac:dyDescent="0.25">
      <c r="A18" s="42">
        <v>13</v>
      </c>
      <c r="B18" s="3" t="s">
        <v>26</v>
      </c>
      <c r="C18" s="43" t="s">
        <v>58</v>
      </c>
      <c r="D18" s="44" t="s">
        <v>59</v>
      </c>
      <c r="E18" s="3" t="s">
        <v>10</v>
      </c>
      <c r="F18" s="46">
        <v>1</v>
      </c>
      <c r="G18" s="21"/>
      <c r="H18" s="48">
        <f t="shared" si="2"/>
        <v>0</v>
      </c>
      <c r="I18" s="77">
        <f t="shared" ref="I18" si="13">H18*1.21</f>
        <v>0</v>
      </c>
      <c r="J18" s="77"/>
      <c r="K18" s="77"/>
    </row>
    <row r="19" spans="1:11" ht="100.5" customHeight="1" x14ac:dyDescent="0.25">
      <c r="A19" s="42">
        <v>14</v>
      </c>
      <c r="B19" s="3" t="s">
        <v>26</v>
      </c>
      <c r="C19" s="43" t="s">
        <v>60</v>
      </c>
      <c r="D19" s="44" t="s">
        <v>62</v>
      </c>
      <c r="E19" s="3" t="s">
        <v>10</v>
      </c>
      <c r="F19" s="46">
        <v>1</v>
      </c>
      <c r="G19" s="21"/>
      <c r="H19" s="48">
        <f t="shared" si="2"/>
        <v>0</v>
      </c>
      <c r="I19" s="77">
        <f t="shared" ref="I19" si="14">H19*1.21</f>
        <v>0</v>
      </c>
      <c r="J19" s="77"/>
      <c r="K19" s="77"/>
    </row>
    <row r="20" spans="1:11" ht="121.15" customHeight="1" x14ac:dyDescent="0.25">
      <c r="A20" s="42">
        <v>15</v>
      </c>
      <c r="B20" s="3" t="s">
        <v>26</v>
      </c>
      <c r="C20" s="55" t="s">
        <v>61</v>
      </c>
      <c r="D20" s="56" t="s">
        <v>63</v>
      </c>
      <c r="E20" s="3" t="s">
        <v>10</v>
      </c>
      <c r="F20" s="57">
        <v>1</v>
      </c>
      <c r="G20" s="21"/>
      <c r="H20" s="48">
        <f>F9*G20</f>
        <v>0</v>
      </c>
      <c r="I20" s="77">
        <f t="shared" si="3"/>
        <v>0</v>
      </c>
      <c r="J20" s="77"/>
      <c r="K20" s="77"/>
    </row>
    <row r="22" spans="1:11" x14ac:dyDescent="0.25">
      <c r="G22" s="8" t="s">
        <v>6</v>
      </c>
      <c r="H22" s="19">
        <f>SUM(H6:H20)</f>
        <v>0</v>
      </c>
      <c r="I22" s="74">
        <f>SUM(I6:K20)</f>
        <v>0</v>
      </c>
      <c r="J22" s="75"/>
      <c r="K22" s="76"/>
    </row>
    <row r="23" spans="1:11" x14ac:dyDescent="0.25">
      <c r="D23" s="35" t="s">
        <v>11</v>
      </c>
    </row>
    <row r="25" spans="1:11" ht="23.45" customHeight="1" x14ac:dyDescent="0.25">
      <c r="B25" s="70" t="s">
        <v>22</v>
      </c>
      <c r="C25" s="70"/>
      <c r="D25" s="70"/>
    </row>
    <row r="26" spans="1:11" ht="29.45" customHeight="1" x14ac:dyDescent="0.25">
      <c r="B26" s="14" t="s">
        <v>4</v>
      </c>
      <c r="C26" s="72">
        <f>H22</f>
        <v>0</v>
      </c>
      <c r="D26" s="73"/>
    </row>
    <row r="27" spans="1:11" ht="26.45" customHeight="1" x14ac:dyDescent="0.25">
      <c r="B27" s="14" t="s">
        <v>14</v>
      </c>
      <c r="C27" s="72">
        <f>C28-C26</f>
        <v>0</v>
      </c>
      <c r="D27" s="73"/>
    </row>
    <row r="28" spans="1:11" ht="26.45" customHeight="1" x14ac:dyDescent="0.25">
      <c r="B28" s="14" t="s">
        <v>15</v>
      </c>
      <c r="C28" s="72">
        <f>I22</f>
        <v>0</v>
      </c>
      <c r="D28" s="73"/>
    </row>
  </sheetData>
  <protectedRanges>
    <protectedRange sqref="G6:G20" name="Oblast1"/>
  </protectedRanges>
  <mergeCells count="23">
    <mergeCell ref="I16:K16"/>
    <mergeCell ref="I17:K17"/>
    <mergeCell ref="C26:D26"/>
    <mergeCell ref="C27:D27"/>
    <mergeCell ref="C28:D28"/>
    <mergeCell ref="I22:K22"/>
    <mergeCell ref="B25:D25"/>
    <mergeCell ref="I18:K18"/>
    <mergeCell ref="I19:K19"/>
    <mergeCell ref="I8:K8"/>
    <mergeCell ref="I20:K20"/>
    <mergeCell ref="A2:K2"/>
    <mergeCell ref="A3:K3"/>
    <mergeCell ref="I5:K5"/>
    <mergeCell ref="I6:K6"/>
    <mergeCell ref="I7:K7"/>
    <mergeCell ref="I9:K9"/>
    <mergeCell ref="I10:K10"/>
    <mergeCell ref="I11:K11"/>
    <mergeCell ref="I12:K12"/>
    <mergeCell ref="I13:K13"/>
    <mergeCell ref="I14:K14"/>
    <mergeCell ref="I15:K1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Sumarizace nabídky</vt:lpstr>
      <vt:lpstr>IT vybavení</vt:lpstr>
      <vt:lpstr>Nábytek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Řezníček</dc:creator>
  <cp:lastModifiedBy>Filip Vítek</cp:lastModifiedBy>
  <dcterms:created xsi:type="dcterms:W3CDTF">2023-04-03T07:26:36Z</dcterms:created>
  <dcterms:modified xsi:type="dcterms:W3CDTF">2025-02-04T15:15:44Z</dcterms:modified>
</cp:coreProperties>
</file>