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101 - Přechod pro chodce" sheetId="2" r:id="rId2"/>
    <sheet name="SO401 - Přisvětlení přech..." sheetId="3" r:id="rId3"/>
    <sheet name="v_u - VON - uznatelné nák..." sheetId="4" r:id="rId4"/>
    <sheet name="v_n - VON - neuznatelné n..." sheetId="5" r:id="rId5"/>
    <sheet name="Seznam figur" sheetId="6" r:id="rId6"/>
    <sheet name="Pokyny pro vyplnění" sheetId="7" r:id="rId7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'SO101 - Přechod pro chodce'!$C$85:$K$503</definedName>
    <definedName name="_xlnm.Print_Area" localSheetId="1">'SO101 - Přechod pro chodce'!$C$4:$J$39,'SO101 - Přechod pro chodce'!$C$45:$J$67,'SO101 - Přechod pro chodce'!$C$73:$K$503</definedName>
    <definedName name="_xlnm.Print_Titles" localSheetId="1">'SO101 - Přechod pro chodce'!$85:$85</definedName>
    <definedName name="_xlnm._FilterDatabase" localSheetId="2" hidden="1">'SO401 - Přisvětlení přech...'!$C$87:$K$202</definedName>
    <definedName name="_xlnm.Print_Area" localSheetId="2">'SO401 - Přisvětlení přech...'!$C$4:$J$39,'SO401 - Přisvětlení přech...'!$C$45:$J$69,'SO401 - Přisvětlení přech...'!$C$75:$K$202</definedName>
    <definedName name="_xlnm.Print_Titles" localSheetId="2">'SO401 - Přisvětlení přech...'!$87:$87</definedName>
    <definedName name="_xlnm._FilterDatabase" localSheetId="3" hidden="1">'v_u - VON - uznatelné nák...'!$C$83:$K$103</definedName>
    <definedName name="_xlnm.Print_Area" localSheetId="3">'v_u - VON - uznatelné nák...'!$C$4:$J$39,'v_u - VON - uznatelné nák...'!$C$45:$J$65,'v_u - VON - uznatelné nák...'!$C$71:$K$103</definedName>
    <definedName name="_xlnm.Print_Titles" localSheetId="3">'v_u - VON - uznatelné nák...'!$83:$83</definedName>
    <definedName name="_xlnm._FilterDatabase" localSheetId="4" hidden="1">'v_n - VON - neuznatelné n...'!$C$81:$K$94</definedName>
    <definedName name="_xlnm.Print_Area" localSheetId="4">'v_n - VON - neuznatelné n...'!$C$4:$J$39,'v_n - VON - neuznatelné n...'!$C$45:$J$63,'v_n - VON - neuznatelné n...'!$C$69:$K$94</definedName>
    <definedName name="_xlnm.Print_Titles" localSheetId="4">'v_n - VON - neuznatelné n...'!$81:$81</definedName>
    <definedName name="_xlnm.Print_Area" localSheetId="5">'Seznam figur'!$C$4:$G$63</definedName>
    <definedName name="_xlnm.Print_Titles" localSheetId="5">'Seznam figur'!$9:$9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D7"/>
  <c i="5" r="J37"/>
  <c r="J36"/>
  <c i="1" r="AY58"/>
  <c i="5" r="J35"/>
  <c i="1" r="AX58"/>
  <c i="5" r="BI92"/>
  <c r="BH92"/>
  <c r="BG92"/>
  <c r="BF92"/>
  <c r="T92"/>
  <c r="T91"/>
  <c r="R92"/>
  <c r="R91"/>
  <c r="P92"/>
  <c r="P91"/>
  <c r="BI88"/>
  <c r="BH88"/>
  <c r="BG88"/>
  <c r="BF88"/>
  <c r="T88"/>
  <c r="R88"/>
  <c r="P88"/>
  <c r="BI85"/>
  <c r="BH85"/>
  <c r="BG85"/>
  <c r="BF85"/>
  <c r="T85"/>
  <c r="R85"/>
  <c r="P85"/>
  <c r="F78"/>
  <c r="F76"/>
  <c r="E74"/>
  <c r="F54"/>
  <c r="F52"/>
  <c r="E50"/>
  <c r="J24"/>
  <c r="E24"/>
  <c r="J55"/>
  <c r="J23"/>
  <c r="J21"/>
  <c r="E21"/>
  <c r="J78"/>
  <c r="J20"/>
  <c r="J18"/>
  <c r="E18"/>
  <c r="F55"/>
  <c r="J17"/>
  <c r="J12"/>
  <c r="J52"/>
  <c r="E7"/>
  <c r="E48"/>
  <c i="4" r="J37"/>
  <c r="J36"/>
  <c i="1" r="AY57"/>
  <c i="4" r="J35"/>
  <c i="1" r="AX57"/>
  <c i="4" r="BI101"/>
  <c r="BH101"/>
  <c r="BG101"/>
  <c r="BF101"/>
  <c r="T101"/>
  <c r="T100"/>
  <c r="R101"/>
  <c r="R100"/>
  <c r="P101"/>
  <c r="P100"/>
  <c r="BI97"/>
  <c r="BH97"/>
  <c r="BG97"/>
  <c r="BF97"/>
  <c r="T97"/>
  <c r="T96"/>
  <c r="R97"/>
  <c r="R96"/>
  <c r="P97"/>
  <c r="P96"/>
  <c r="BI94"/>
  <c r="BH94"/>
  <c r="BG94"/>
  <c r="BF94"/>
  <c r="T94"/>
  <c r="R94"/>
  <c r="P94"/>
  <c r="BI91"/>
  <c r="BH91"/>
  <c r="BG91"/>
  <c r="BF91"/>
  <c r="T91"/>
  <c r="R91"/>
  <c r="P91"/>
  <c r="BI87"/>
  <c r="BH87"/>
  <c r="BG87"/>
  <c r="BF87"/>
  <c r="T87"/>
  <c r="T86"/>
  <c r="R87"/>
  <c r="R86"/>
  <c r="P87"/>
  <c r="P86"/>
  <c r="F80"/>
  <c r="F78"/>
  <c r="E76"/>
  <c r="F54"/>
  <c r="F52"/>
  <c r="E50"/>
  <c r="J24"/>
  <c r="E24"/>
  <c r="J55"/>
  <c r="J23"/>
  <c r="J21"/>
  <c r="E21"/>
  <c r="J80"/>
  <c r="J20"/>
  <c r="J18"/>
  <c r="E18"/>
  <c r="F55"/>
  <c r="J17"/>
  <c r="J12"/>
  <c r="J78"/>
  <c r="E7"/>
  <c r="E74"/>
  <c i="3" r="J37"/>
  <c r="J36"/>
  <c i="1" r="AY56"/>
  <c i="3" r="J35"/>
  <c i="1" r="AX56"/>
  <c i="3"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T117"/>
  <c r="R118"/>
  <c r="R117"/>
  <c r="P118"/>
  <c r="P117"/>
  <c r="BI115"/>
  <c r="BH115"/>
  <c r="BG115"/>
  <c r="BF115"/>
  <c r="T115"/>
  <c r="R115"/>
  <c r="P115"/>
  <c r="BI112"/>
  <c r="BH112"/>
  <c r="BG112"/>
  <c r="BF112"/>
  <c r="T112"/>
  <c r="R112"/>
  <c r="P112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6"/>
  <c r="BH96"/>
  <c r="BG96"/>
  <c r="BF96"/>
  <c r="T96"/>
  <c r="R96"/>
  <c r="P96"/>
  <c r="BI91"/>
  <c r="BH91"/>
  <c r="BG91"/>
  <c r="BF91"/>
  <c r="T91"/>
  <c r="R91"/>
  <c r="P91"/>
  <c r="F84"/>
  <c r="F82"/>
  <c r="E80"/>
  <c r="F54"/>
  <c r="F52"/>
  <c r="E50"/>
  <c r="J24"/>
  <c r="E24"/>
  <c r="J85"/>
  <c r="J23"/>
  <c r="J21"/>
  <c r="E21"/>
  <c r="J54"/>
  <c r="J20"/>
  <c r="J18"/>
  <c r="E18"/>
  <c r="F85"/>
  <c r="J17"/>
  <c r="J12"/>
  <c r="J82"/>
  <c r="E7"/>
  <c r="E48"/>
  <c i="2" r="J37"/>
  <c r="J36"/>
  <c i="1" r="AY55"/>
  <c i="2" r="J35"/>
  <c i="1" r="AX55"/>
  <c i="2" r="BI502"/>
  <c r="BH502"/>
  <c r="BG502"/>
  <c r="BF502"/>
  <c r="T502"/>
  <c r="T501"/>
  <c r="R502"/>
  <c r="R501"/>
  <c r="P502"/>
  <c r="P501"/>
  <c r="BI498"/>
  <c r="BH498"/>
  <c r="BG498"/>
  <c r="BF498"/>
  <c r="T498"/>
  <c r="R498"/>
  <c r="P498"/>
  <c r="BI495"/>
  <c r="BH495"/>
  <c r="BG495"/>
  <c r="BF495"/>
  <c r="T495"/>
  <c r="R495"/>
  <c r="P495"/>
  <c r="BI492"/>
  <c r="BH492"/>
  <c r="BG492"/>
  <c r="BF492"/>
  <c r="T492"/>
  <c r="R492"/>
  <c r="P492"/>
  <c r="BI489"/>
  <c r="BH489"/>
  <c r="BG489"/>
  <c r="BF489"/>
  <c r="T489"/>
  <c r="R489"/>
  <c r="P489"/>
  <c r="BI486"/>
  <c r="BH486"/>
  <c r="BG486"/>
  <c r="BF486"/>
  <c r="T486"/>
  <c r="R486"/>
  <c r="P486"/>
  <c r="BI480"/>
  <c r="BH480"/>
  <c r="BG480"/>
  <c r="BF480"/>
  <c r="T480"/>
  <c r="R480"/>
  <c r="P480"/>
  <c r="BI478"/>
  <c r="BH478"/>
  <c r="BG478"/>
  <c r="BF478"/>
  <c r="T478"/>
  <c r="R478"/>
  <c r="P478"/>
  <c r="BI469"/>
  <c r="BH469"/>
  <c r="BG469"/>
  <c r="BF469"/>
  <c r="T469"/>
  <c r="R469"/>
  <c r="P469"/>
  <c r="BI461"/>
  <c r="BH461"/>
  <c r="BG461"/>
  <c r="BF461"/>
  <c r="T461"/>
  <c r="R461"/>
  <c r="P461"/>
  <c r="BI458"/>
  <c r="BH458"/>
  <c r="BG458"/>
  <c r="BF458"/>
  <c r="T458"/>
  <c r="R458"/>
  <c r="P458"/>
  <c r="BI453"/>
  <c r="BH453"/>
  <c r="BG453"/>
  <c r="BF453"/>
  <c r="T453"/>
  <c r="R453"/>
  <c r="P453"/>
  <c r="BI451"/>
  <c r="BH451"/>
  <c r="BG451"/>
  <c r="BF451"/>
  <c r="T451"/>
  <c r="R451"/>
  <c r="P451"/>
  <c r="BI442"/>
  <c r="BH442"/>
  <c r="BG442"/>
  <c r="BF442"/>
  <c r="T442"/>
  <c r="R442"/>
  <c r="P442"/>
  <c r="BI435"/>
  <c r="BH435"/>
  <c r="BG435"/>
  <c r="BF435"/>
  <c r="T435"/>
  <c r="R435"/>
  <c r="P435"/>
  <c r="BI428"/>
  <c r="BH428"/>
  <c r="BG428"/>
  <c r="BF428"/>
  <c r="T428"/>
  <c r="R428"/>
  <c r="P428"/>
  <c r="BI426"/>
  <c r="BH426"/>
  <c r="BG426"/>
  <c r="BF426"/>
  <c r="T426"/>
  <c r="R426"/>
  <c r="P426"/>
  <c r="BI417"/>
  <c r="BH417"/>
  <c r="BG417"/>
  <c r="BF417"/>
  <c r="T417"/>
  <c r="R417"/>
  <c r="P417"/>
  <c r="BI408"/>
  <c r="BH408"/>
  <c r="BG408"/>
  <c r="BF408"/>
  <c r="T408"/>
  <c r="R408"/>
  <c r="P408"/>
  <c r="BI401"/>
  <c r="BH401"/>
  <c r="BG401"/>
  <c r="BF401"/>
  <c r="T401"/>
  <c r="R401"/>
  <c r="P401"/>
  <c r="BI399"/>
  <c r="BH399"/>
  <c r="BG399"/>
  <c r="BF399"/>
  <c r="T399"/>
  <c r="R399"/>
  <c r="P399"/>
  <c r="BI395"/>
  <c r="BH395"/>
  <c r="BG395"/>
  <c r="BF395"/>
  <c r="T395"/>
  <c r="R395"/>
  <c r="P395"/>
  <c r="BI390"/>
  <c r="BH390"/>
  <c r="BG390"/>
  <c r="BF390"/>
  <c r="T390"/>
  <c r="R390"/>
  <c r="P390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6"/>
  <c r="BH376"/>
  <c r="BG376"/>
  <c r="BF376"/>
  <c r="T376"/>
  <c r="R376"/>
  <c r="P376"/>
  <c r="BI370"/>
  <c r="BH370"/>
  <c r="BG370"/>
  <c r="BF370"/>
  <c r="T370"/>
  <c r="R370"/>
  <c r="P370"/>
  <c r="BI365"/>
  <c r="BH365"/>
  <c r="BG365"/>
  <c r="BF365"/>
  <c r="T365"/>
  <c r="R365"/>
  <c r="P365"/>
  <c r="BI358"/>
  <c r="BH358"/>
  <c r="BG358"/>
  <c r="BF358"/>
  <c r="T358"/>
  <c r="R358"/>
  <c r="P358"/>
  <c r="BI353"/>
  <c r="BH353"/>
  <c r="BG353"/>
  <c r="BF353"/>
  <c r="T353"/>
  <c r="R353"/>
  <c r="P353"/>
  <c r="BI348"/>
  <c r="BH348"/>
  <c r="BG348"/>
  <c r="BF348"/>
  <c r="T348"/>
  <c r="R348"/>
  <c r="P348"/>
  <c r="BI343"/>
  <c r="BH343"/>
  <c r="BG343"/>
  <c r="BF343"/>
  <c r="T343"/>
  <c r="R343"/>
  <c r="P343"/>
  <c r="BI338"/>
  <c r="BH338"/>
  <c r="BG338"/>
  <c r="BF338"/>
  <c r="T338"/>
  <c r="R338"/>
  <c r="P338"/>
  <c r="BI333"/>
  <c r="BH333"/>
  <c r="BG333"/>
  <c r="BF333"/>
  <c r="T333"/>
  <c r="R333"/>
  <c r="P333"/>
  <c r="BI328"/>
  <c r="BH328"/>
  <c r="BG328"/>
  <c r="BF328"/>
  <c r="T328"/>
  <c r="R328"/>
  <c r="P328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5"/>
  <c r="BH295"/>
  <c r="BG295"/>
  <c r="BF295"/>
  <c r="T295"/>
  <c r="T294"/>
  <c r="R295"/>
  <c r="R294"/>
  <c r="P295"/>
  <c r="P294"/>
  <c r="BI288"/>
  <c r="BH288"/>
  <c r="BG288"/>
  <c r="BF288"/>
  <c r="T288"/>
  <c r="R288"/>
  <c r="P288"/>
  <c r="BI284"/>
  <c r="BH284"/>
  <c r="BG284"/>
  <c r="BF284"/>
  <c r="T284"/>
  <c r="R284"/>
  <c r="P284"/>
  <c r="BI278"/>
  <c r="BH278"/>
  <c r="BG278"/>
  <c r="BF278"/>
  <c r="T278"/>
  <c r="R278"/>
  <c r="P278"/>
  <c r="BI272"/>
  <c r="BH272"/>
  <c r="BG272"/>
  <c r="BF272"/>
  <c r="T272"/>
  <c r="R272"/>
  <c r="P272"/>
  <c r="BI265"/>
  <c r="BH265"/>
  <c r="BG265"/>
  <c r="BF265"/>
  <c r="T265"/>
  <c r="R265"/>
  <c r="P265"/>
  <c r="BI258"/>
  <c r="BH258"/>
  <c r="BG258"/>
  <c r="BF258"/>
  <c r="T258"/>
  <c r="R258"/>
  <c r="P258"/>
  <c r="BI250"/>
  <c r="BH250"/>
  <c r="BG250"/>
  <c r="BF250"/>
  <c r="T250"/>
  <c r="R250"/>
  <c r="P250"/>
  <c r="BI244"/>
  <c r="BH244"/>
  <c r="BG244"/>
  <c r="BF244"/>
  <c r="T244"/>
  <c r="R244"/>
  <c r="P244"/>
  <c r="BI240"/>
  <c r="BH240"/>
  <c r="BG240"/>
  <c r="BF240"/>
  <c r="T240"/>
  <c r="R240"/>
  <c r="P240"/>
  <c r="BI233"/>
  <c r="BH233"/>
  <c r="BG233"/>
  <c r="BF233"/>
  <c r="T233"/>
  <c r="R233"/>
  <c r="P233"/>
  <c r="BI230"/>
  <c r="BH230"/>
  <c r="BG230"/>
  <c r="BF230"/>
  <c r="T230"/>
  <c r="R230"/>
  <c r="P230"/>
  <c r="BI219"/>
  <c r="BH219"/>
  <c r="BG219"/>
  <c r="BF219"/>
  <c r="T219"/>
  <c r="R219"/>
  <c r="P219"/>
  <c r="BI208"/>
  <c r="BH208"/>
  <c r="BG208"/>
  <c r="BF208"/>
  <c r="T208"/>
  <c r="R208"/>
  <c r="P208"/>
  <c r="BI205"/>
  <c r="BH205"/>
  <c r="BG205"/>
  <c r="BF205"/>
  <c r="T205"/>
  <c r="R205"/>
  <c r="P205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6"/>
  <c r="BH186"/>
  <c r="BG186"/>
  <c r="BF186"/>
  <c r="T186"/>
  <c r="R186"/>
  <c r="P186"/>
  <c r="BI182"/>
  <c r="BH182"/>
  <c r="BG182"/>
  <c r="BF182"/>
  <c r="T182"/>
  <c r="R182"/>
  <c r="P182"/>
  <c r="BI176"/>
  <c r="BH176"/>
  <c r="BG176"/>
  <c r="BF176"/>
  <c r="T176"/>
  <c r="R176"/>
  <c r="P176"/>
  <c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29"/>
  <c r="BH129"/>
  <c r="BG129"/>
  <c r="BF129"/>
  <c r="T129"/>
  <c r="R129"/>
  <c r="P129"/>
  <c r="BI123"/>
  <c r="BH123"/>
  <c r="BG123"/>
  <c r="BF123"/>
  <c r="T123"/>
  <c r="R123"/>
  <c r="P123"/>
  <c r="BI114"/>
  <c r="BH114"/>
  <c r="BG114"/>
  <c r="BF114"/>
  <c r="T114"/>
  <c r="R114"/>
  <c r="P114"/>
  <c r="BI105"/>
  <c r="BH105"/>
  <c r="BG105"/>
  <c r="BF105"/>
  <c r="T105"/>
  <c r="R105"/>
  <c r="P105"/>
  <c r="BI96"/>
  <c r="BH96"/>
  <c r="BG96"/>
  <c r="BF96"/>
  <c r="T96"/>
  <c r="R96"/>
  <c r="P96"/>
  <c r="BI89"/>
  <c r="BH89"/>
  <c r="BG89"/>
  <c r="BF89"/>
  <c r="T89"/>
  <c r="R89"/>
  <c r="P89"/>
  <c r="F82"/>
  <c r="F80"/>
  <c r="E78"/>
  <c r="F54"/>
  <c r="F52"/>
  <c r="E50"/>
  <c r="J24"/>
  <c r="E24"/>
  <c r="J83"/>
  <c r="J23"/>
  <c r="J21"/>
  <c r="E21"/>
  <c r="J54"/>
  <c r="J20"/>
  <c r="J18"/>
  <c r="E18"/>
  <c r="F55"/>
  <c r="J17"/>
  <c r="J12"/>
  <c r="J80"/>
  <c r="E7"/>
  <c r="E48"/>
  <c i="1" r="L50"/>
  <c r="AM50"/>
  <c r="AM49"/>
  <c r="L49"/>
  <c r="AM47"/>
  <c r="L47"/>
  <c r="L45"/>
  <c r="L44"/>
  <c i="2" r="J240"/>
  <c r="J395"/>
  <c i="3" r="J107"/>
  <c r="J131"/>
  <c i="2" r="BK325"/>
  <c r="BK250"/>
  <c r="J155"/>
  <c r="BK321"/>
  <c r="BK469"/>
  <c r="BK89"/>
  <c r="BK311"/>
  <c r="J401"/>
  <c i="3" r="J192"/>
  <c r="J138"/>
  <c r="J146"/>
  <c i="2" r="J295"/>
  <c r="J353"/>
  <c i="3" r="BK156"/>
  <c r="BK131"/>
  <c i="2" r="BK244"/>
  <c r="BK313"/>
  <c r="BK461"/>
  <c r="J311"/>
  <c i="3" r="BK201"/>
  <c r="J134"/>
  <c i="4" r="BK97"/>
  <c i="2" r="BK129"/>
  <c r="J198"/>
  <c i="3" r="J144"/>
  <c r="J158"/>
  <c r="J91"/>
  <c i="2" r="J305"/>
  <c r="BK385"/>
  <c i="3" r="J180"/>
  <c i="4" r="J91"/>
  <c i="2" r="BK155"/>
  <c r="J129"/>
  <c i="3" r="BK149"/>
  <c i="2" r="BK230"/>
  <c r="J303"/>
  <c r="BK453"/>
  <c r="J417"/>
  <c i="3" r="J129"/>
  <c i="2" r="BK495"/>
  <c r="J161"/>
  <c r="J139"/>
  <c r="J148"/>
  <c r="BK195"/>
  <c r="BK198"/>
  <c r="J428"/>
  <c r="J435"/>
  <c r="J348"/>
  <c r="J142"/>
  <c i="3" r="BK180"/>
  <c r="J166"/>
  <c i="2" r="BK333"/>
  <c r="J385"/>
  <c i="3" r="BK158"/>
  <c r="J161"/>
  <c r="J163"/>
  <c i="2" r="J486"/>
  <c r="J300"/>
  <c r="J399"/>
  <c i="3" r="J174"/>
  <c r="BK192"/>
  <c r="J96"/>
  <c i="5" r="BK85"/>
  <c i="2" r="J272"/>
  <c r="J158"/>
  <c r="J390"/>
  <c i="3" r="J121"/>
  <c r="J127"/>
  <c i="2" r="BK480"/>
  <c r="BK136"/>
  <c r="BK399"/>
  <c i="3" r="BK124"/>
  <c r="J133"/>
  <c i="2" r="BK151"/>
  <c r="BK258"/>
  <c r="J208"/>
  <c r="J328"/>
  <c i="3" r="J201"/>
  <c r="J124"/>
  <c i="5" r="BK92"/>
  <c i="2" r="J451"/>
  <c r="BK219"/>
  <c r="BK338"/>
  <c r="BK478"/>
  <c r="J288"/>
  <c r="J136"/>
  <c r="BK498"/>
  <c r="F35"/>
  <c r="J323"/>
  <c r="BK428"/>
  <c r="BK233"/>
  <c i="3" r="BK199"/>
  <c r="BK144"/>
  <c i="5" r="J88"/>
  <c i="2" r="J230"/>
  <c r="J383"/>
  <c i="3" r="BK157"/>
  <c r="J140"/>
  <c i="2" r="BK458"/>
  <c r="J313"/>
  <c r="J176"/>
  <c i="3" r="BK136"/>
  <c i="4" r="J94"/>
  <c i="2" r="BK142"/>
  <c r="BK315"/>
  <c r="BK492"/>
  <c r="BK417"/>
  <c r="J461"/>
  <c r="J244"/>
  <c r="J381"/>
  <c i="3" r="BK146"/>
  <c r="BK185"/>
  <c i="4" r="BK87"/>
  <c i="2" r="J182"/>
  <c r="J192"/>
  <c i="3" r="J169"/>
  <c r="BK140"/>
  <c i="4" r="J101"/>
  <c i="2" r="BK451"/>
  <c r="BK186"/>
  <c r="BK383"/>
  <c i="3" r="J157"/>
  <c r="J142"/>
  <c r="BK118"/>
  <c i="2" r="BK502"/>
  <c r="BK302"/>
  <c r="J502"/>
  <c r="J333"/>
  <c i="3" r="BK107"/>
  <c r="J199"/>
  <c i="2" r="J343"/>
  <c r="J458"/>
  <c r="J151"/>
  <c i="3" r="BK190"/>
  <c r="BK121"/>
  <c i="2" r="J250"/>
  <c r="BK182"/>
  <c i="3" r="BK129"/>
  <c i="2" r="J498"/>
  <c r="BK308"/>
  <c r="J365"/>
  <c i="3" r="J148"/>
  <c r="J149"/>
  <c i="2" r="BK323"/>
  <c r="BK435"/>
  <c r="F36"/>
  <c i="5" r="BK88"/>
  <c i="2" r="BK489"/>
  <c r="J166"/>
  <c r="J89"/>
  <c r="BK205"/>
  <c i="3" r="BK148"/>
  <c r="BK99"/>
  <c i="4" r="J87"/>
  <c i="2" r="BK486"/>
  <c r="BK319"/>
  <c i="3" r="J200"/>
  <c r="J196"/>
  <c i="2" r="BK114"/>
  <c r="BK192"/>
  <c r="BK164"/>
  <c r="BK208"/>
  <c i="3" r="BK91"/>
  <c r="BK142"/>
  <c i="1" r="AS54"/>
  <c i="2" r="BK240"/>
  <c i="3" r="BK169"/>
  <c i="2" r="BK176"/>
  <c r="BK105"/>
  <c r="BK305"/>
  <c i="3" r="BK194"/>
  <c r="J152"/>
  <c i="2" r="BK300"/>
  <c r="BK295"/>
  <c i="3" r="BK196"/>
  <c i="2" r="J233"/>
  <c r="BK365"/>
  <c r="BK381"/>
  <c i="3" r="BK127"/>
  <c i="2" r="J186"/>
  <c r="J492"/>
  <c r="J315"/>
  <c r="J442"/>
  <c r="J258"/>
  <c r="J195"/>
  <c r="J219"/>
  <c r="J284"/>
  <c r="J489"/>
  <c r="BK390"/>
  <c i="3" r="J156"/>
  <c r="BK152"/>
  <c i="5" r="J85"/>
  <c i="2" r="BK442"/>
  <c r="BK284"/>
  <c i="3" r="BK202"/>
  <c r="J115"/>
  <c r="BK103"/>
  <c i="2" r="BK358"/>
  <c r="J96"/>
  <c r="J358"/>
  <c i="3" r="J183"/>
  <c r="BK154"/>
  <c i="2" r="BK328"/>
  <c r="J480"/>
  <c r="J376"/>
  <c i="3" r="J118"/>
  <c r="BK174"/>
  <c i="2" r="J495"/>
  <c r="BK272"/>
  <c r="BK376"/>
  <c r="BK96"/>
  <c i="3" r="J194"/>
  <c i="2" r="BK353"/>
  <c r="J370"/>
  <c i="3" r="J103"/>
  <c r="J185"/>
  <c i="2" r="J170"/>
  <c i="3" r="J202"/>
  <c i="4" r="BK101"/>
  <c i="2" r="BK265"/>
  <c r="J34"/>
  <c i="3" r="BK188"/>
  <c i="2" r="BK348"/>
  <c r="J123"/>
  <c r="BK327"/>
  <c i="3" r="BK200"/>
  <c r="BK183"/>
  <c i="2" r="BK426"/>
  <c r="F37"/>
  <c r="J114"/>
  <c r="J302"/>
  <c i="3" r="J177"/>
  <c r="BK177"/>
  <c i="2" r="J265"/>
  <c r="J478"/>
  <c r="BK288"/>
  <c r="J325"/>
  <c r="J469"/>
  <c r="BK303"/>
  <c r="J321"/>
  <c r="BK170"/>
  <c r="J308"/>
  <c i="3" r="BK112"/>
  <c r="BK138"/>
  <c r="J112"/>
  <c i="2" r="BK166"/>
  <c r="BK401"/>
  <c r="BK148"/>
  <c i="3" r="J154"/>
  <c r="J136"/>
  <c i="5" r="J92"/>
  <c i="2" r="J327"/>
  <c r="J426"/>
  <c r="BK139"/>
  <c i="3" r="BK133"/>
  <c r="J188"/>
  <c i="4" r="BK91"/>
  <c i="2" r="J338"/>
  <c r="J408"/>
  <c r="BK158"/>
  <c i="3" r="J99"/>
  <c r="BK134"/>
  <c i="2" r="J453"/>
  <c r="J164"/>
  <c r="BK343"/>
  <c i="3" r="BK115"/>
  <c r="BK161"/>
  <c i="2" r="BK395"/>
  <c i="3" r="BK166"/>
  <c i="4" r="BK94"/>
  <c i="2" r="J319"/>
  <c r="BK161"/>
  <c r="BK278"/>
  <c r="BK123"/>
  <c i="3" r="J190"/>
  <c i="2" r="J105"/>
  <c r="J278"/>
  <c r="J205"/>
  <c r="F34"/>
  <c i="4" r="J97"/>
  <c i="2" r="BK408"/>
  <c i="3" r="BK163"/>
  <c r="BK96"/>
  <c i="2" r="BK370"/>
  <c l="1" r="P88"/>
  <c r="R477"/>
  <c i="3" r="P126"/>
  <c i="2" r="BK299"/>
  <c r="J299"/>
  <c r="J64"/>
  <c i="3" r="BK90"/>
  <c r="J90"/>
  <c r="J61"/>
  <c r="P106"/>
  <c r="R168"/>
  <c i="2" r="T88"/>
  <c r="T477"/>
  <c r="R299"/>
  <c i="3" r="P90"/>
  <c r="R106"/>
  <c r="BK168"/>
  <c r="J168"/>
  <c r="J67"/>
  <c r="T198"/>
  <c i="4" r="P90"/>
  <c r="P85"/>
  <c r="P84"/>
  <c i="1" r="AU57"/>
  <c i="2" r="BK88"/>
  <c r="BK477"/>
  <c r="J477"/>
  <c r="J65"/>
  <c i="3" r="T90"/>
  <c r="BK120"/>
  <c r="J120"/>
  <c r="J64"/>
  <c r="R120"/>
  <c r="R198"/>
  <c i="2" r="T169"/>
  <c i="3" r="R126"/>
  <c r="R125"/>
  <c i="4" r="BK90"/>
  <c r="J90"/>
  <c r="J62"/>
  <c i="5" r="R84"/>
  <c r="R83"/>
  <c r="R82"/>
  <c i="2" r="BK169"/>
  <c r="J169"/>
  <c r="J62"/>
  <c i="3" r="BK106"/>
  <c r="J106"/>
  <c r="J62"/>
  <c r="T168"/>
  <c i="5" r="P84"/>
  <c r="P83"/>
  <c r="P82"/>
  <c i="1" r="AU58"/>
  <c i="2" r="T299"/>
  <c i="3" r="BK126"/>
  <c r="J126"/>
  <c r="J66"/>
  <c r="P198"/>
  <c i="5" r="T84"/>
  <c r="T83"/>
  <c r="T82"/>
  <c i="2" r="R169"/>
  <c i="3" r="T106"/>
  <c r="P120"/>
  <c r="T120"/>
  <c r="BK198"/>
  <c r="J198"/>
  <c r="J68"/>
  <c i="5" r="BK84"/>
  <c r="J84"/>
  <c r="J61"/>
  <c i="2" r="P299"/>
  <c i="4" r="R90"/>
  <c r="R85"/>
  <c r="R84"/>
  <c i="2" r="P169"/>
  <c i="3" r="R90"/>
  <c r="R89"/>
  <c r="R88"/>
  <c r="P168"/>
  <c i="4" r="T90"/>
  <c r="T85"/>
  <c r="T84"/>
  <c i="2" r="R88"/>
  <c r="R87"/>
  <c r="R86"/>
  <c r="P477"/>
  <c i="3" r="T126"/>
  <c r="T125"/>
  <c r="BK117"/>
  <c r="J117"/>
  <c r="J63"/>
  <c i="5" r="BK91"/>
  <c r="J91"/>
  <c r="J62"/>
  <c i="2" r="BK501"/>
  <c r="J501"/>
  <c r="J66"/>
  <c i="4" r="BK96"/>
  <c r="J96"/>
  <c r="J63"/>
  <c i="2" r="BK294"/>
  <c r="J294"/>
  <c r="J63"/>
  <c i="4" r="BK86"/>
  <c r="J86"/>
  <c r="J61"/>
  <c r="BK100"/>
  <c r="J100"/>
  <c r="J64"/>
  <c i="5" r="J54"/>
  <c r="J79"/>
  <c r="E72"/>
  <c r="F79"/>
  <c r="BE85"/>
  <c r="BE92"/>
  <c r="J76"/>
  <c r="BE88"/>
  <c i="3" r="BK89"/>
  <c i="4" r="J52"/>
  <c r="E48"/>
  <c r="J54"/>
  <c r="J81"/>
  <c r="BE87"/>
  <c r="BE101"/>
  <c r="F81"/>
  <c i="3" r="BK125"/>
  <c r="J125"/>
  <c r="J65"/>
  <c i="4" r="BE94"/>
  <c r="BE91"/>
  <c r="BE97"/>
  <c i="2" r="J88"/>
  <c r="J61"/>
  <c i="3" r="J55"/>
  <c r="BE99"/>
  <c r="BE115"/>
  <c r="BE124"/>
  <c r="BE133"/>
  <c r="BE138"/>
  <c r="BE161"/>
  <c r="BE169"/>
  <c r="BE183"/>
  <c r="BE192"/>
  <c r="BE194"/>
  <c r="J84"/>
  <c r="BE107"/>
  <c r="BE146"/>
  <c r="BE91"/>
  <c r="BE127"/>
  <c r="BE131"/>
  <c r="BE200"/>
  <c r="BE121"/>
  <c r="BE199"/>
  <c r="J52"/>
  <c r="BE118"/>
  <c r="BE129"/>
  <c r="BE149"/>
  <c r="BE156"/>
  <c r="BE166"/>
  <c r="F55"/>
  <c r="BE96"/>
  <c r="BE103"/>
  <c r="BE144"/>
  <c r="BE158"/>
  <c r="BE190"/>
  <c r="BE112"/>
  <c r="BE157"/>
  <c r="BE163"/>
  <c r="BE202"/>
  <c r="BE154"/>
  <c r="BE174"/>
  <c r="E78"/>
  <c r="BE140"/>
  <c r="BE152"/>
  <c r="BE180"/>
  <c r="BE185"/>
  <c r="BE134"/>
  <c r="BE142"/>
  <c r="BE148"/>
  <c r="BE177"/>
  <c r="BE188"/>
  <c r="BE196"/>
  <c r="BE201"/>
  <c r="BE136"/>
  <c i="2" r="J52"/>
  <c r="E76"/>
  <c r="J82"/>
  <c r="BE89"/>
  <c r="BE114"/>
  <c r="BE136"/>
  <c r="BE155"/>
  <c r="BE164"/>
  <c r="BE170"/>
  <c r="BE186"/>
  <c r="BE198"/>
  <c r="BE250"/>
  <c r="BE258"/>
  <c r="BE265"/>
  <c r="BE325"/>
  <c r="BE333"/>
  <c r="BE338"/>
  <c r="BE370"/>
  <c r="BE376"/>
  <c r="BE381"/>
  <c r="BE383"/>
  <c r="BE385"/>
  <c r="BE390"/>
  <c r="BE395"/>
  <c r="BE399"/>
  <c r="BE401"/>
  <c r="BE426"/>
  <c r="BE428"/>
  <c r="BE435"/>
  <c i="1" r="BB55"/>
  <c r="BC55"/>
  <c r="BA55"/>
  <c i="2" r="J55"/>
  <c r="F83"/>
  <c r="BE96"/>
  <c r="BE151"/>
  <c r="BE161"/>
  <c r="BE192"/>
  <c r="BE208"/>
  <c r="BE478"/>
  <c r="BE486"/>
  <c r="BE492"/>
  <c r="BE105"/>
  <c r="BE139"/>
  <c r="BE148"/>
  <c r="BE158"/>
  <c r="BE176"/>
  <c r="BE219"/>
  <c r="BE230"/>
  <c r="BE240"/>
  <c r="BE244"/>
  <c r="BE272"/>
  <c r="BE278"/>
  <c r="BE284"/>
  <c r="BE295"/>
  <c r="BE300"/>
  <c r="BE303"/>
  <c r="BE305"/>
  <c r="BE308"/>
  <c r="BE311"/>
  <c r="BE313"/>
  <c r="BE315"/>
  <c r="BE319"/>
  <c r="BE321"/>
  <c r="BE323"/>
  <c r="BE327"/>
  <c r="BE343"/>
  <c r="BE348"/>
  <c r="BE358"/>
  <c r="BE365"/>
  <c r="BE502"/>
  <c r="BE123"/>
  <c r="BE142"/>
  <c r="BE166"/>
  <c r="BE195"/>
  <c r="BE288"/>
  <c r="BE302"/>
  <c r="BE328"/>
  <c r="BE353"/>
  <c r="BE408"/>
  <c r="BE417"/>
  <c r="BE442"/>
  <c r="BE451"/>
  <c r="BE453"/>
  <c r="BE458"/>
  <c r="BE461"/>
  <c r="BE469"/>
  <c r="BE480"/>
  <c r="BE495"/>
  <c r="BE498"/>
  <c i="1" r="AW55"/>
  <c i="2" r="BE129"/>
  <c r="BE182"/>
  <c r="BE205"/>
  <c r="BE233"/>
  <c r="BE489"/>
  <c i="1" r="BD55"/>
  <c i="4" r="F37"/>
  <c i="1" r="BD57"/>
  <c i="4" r="J34"/>
  <c i="1" r="AW57"/>
  <c i="3" r="F35"/>
  <c i="1" r="BB56"/>
  <c i="3" r="J34"/>
  <c i="1" r="AW56"/>
  <c i="3" r="F37"/>
  <c i="1" r="BD56"/>
  <c i="5" r="F35"/>
  <c i="1" r="BB58"/>
  <c i="5" r="F36"/>
  <c i="1" r="BC58"/>
  <c i="5" r="F34"/>
  <c i="1" r="BA58"/>
  <c i="5" r="J34"/>
  <c i="1" r="AW58"/>
  <c i="3" r="F34"/>
  <c i="1" r="BA56"/>
  <c i="5" r="F37"/>
  <c i="1" r="BD58"/>
  <c i="4" r="F34"/>
  <c i="1" r="BA57"/>
  <c i="3" r="F36"/>
  <c i="1" r="BC56"/>
  <c i="4" r="F36"/>
  <c i="1" r="BC57"/>
  <c i="4" r="F35"/>
  <c i="1" r="BB57"/>
  <c i="4" l="1" r="BK85"/>
  <c r="BK84"/>
  <c r="J84"/>
  <c r="J59"/>
  <c i="2" r="P87"/>
  <c r="P86"/>
  <c i="1" r="AU55"/>
  <c i="2" r="T87"/>
  <c r="T86"/>
  <c i="3" r="P89"/>
  <c i="2" r="BK87"/>
  <c r="J87"/>
  <c r="J60"/>
  <c i="3" r="P125"/>
  <c r="T89"/>
  <c r="T88"/>
  <c i="5" r="BK83"/>
  <c r="BK82"/>
  <c r="J82"/>
  <c r="J59"/>
  <c i="4" r="J85"/>
  <c r="J60"/>
  <c i="3" r="BK88"/>
  <c r="J88"/>
  <c r="J89"/>
  <c r="J60"/>
  <c i="2" r="F33"/>
  <c i="1" r="AZ55"/>
  <c i="2" r="J33"/>
  <c i="1" r="AV55"/>
  <c r="AT55"/>
  <c i="3" r="J33"/>
  <c i="1" r="AV56"/>
  <c r="AT56"/>
  <c i="5" r="J33"/>
  <c i="1" r="AV58"/>
  <c r="AT58"/>
  <c i="3" r="J30"/>
  <c i="1" r="AG56"/>
  <c i="5" r="F33"/>
  <c i="1" r="AZ58"/>
  <c i="4" r="F33"/>
  <c i="1" r="AZ57"/>
  <c r="BD54"/>
  <c r="W33"/>
  <c i="3" r="F33"/>
  <c i="1" r="AZ56"/>
  <c r="BA54"/>
  <c r="W30"/>
  <c r="BB54"/>
  <c r="AX54"/>
  <c i="4" r="J33"/>
  <c i="1" r="AV57"/>
  <c r="AT57"/>
  <c i="4" r="J30"/>
  <c i="1" r="AG57"/>
  <c r="BC54"/>
  <c r="W32"/>
  <c i="3" l="1" r="P88"/>
  <c i="1" r="AU56"/>
  <c i="2" r="BK86"/>
  <c r="J86"/>
  <c i="5" r="J83"/>
  <c r="J60"/>
  <c i="1" r="AN57"/>
  <c r="AN56"/>
  <c i="3" r="J59"/>
  <c i="4" r="J39"/>
  <c i="3" r="J39"/>
  <c i="1" r="AU54"/>
  <c i="2" r="J30"/>
  <c i="1" r="AG55"/>
  <c r="AZ54"/>
  <c r="W29"/>
  <c r="AW54"/>
  <c r="AK30"/>
  <c r="W31"/>
  <c r="AY54"/>
  <c i="5" r="J30"/>
  <c i="1" r="AG58"/>
  <c i="5" l="1" r="J39"/>
  <c i="2" r="J39"/>
  <c r="J59"/>
  <c i="1" r="AN55"/>
  <c r="AN58"/>
  <c r="AG54"/>
  <c r="AK26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<sst xmlns="http://schemas.openxmlformats.org/spreadsheetml/2006/main">
  <si>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</si>
  <si>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</si>
  <si>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</si>
  <si>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</si>
  <si>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</si>
  <si>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{379111db-e9ea-48c9-8fec-1c17b0bf272e}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</si>
  <si>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</si>
  <si>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</si>
  <si>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</si>
  <si>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</si>
  <si>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</si>
  <si>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</si>
  <si>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</si>
  <si>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</si>
  <si>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240513_2025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</si>
  <si>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</si>
  <si>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</si>
  <si>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Přechod pro chodce v ulici Zborovská v blízkosti ulice Kounická, k.ú. Český Brod</t>
  </si>
  <si>
    <t>KSO:</t>
  </si>
  <si>
    <t>822 26</t>
  </si>
  <si>
    <t>CC-CZ:</t>
  </si>
  <si>
    <t>21121</t>
  </si>
  <si>
    <t>Místo:</t>
  </si>
  <si>
    <t>Český Brod</t>
  </si>
  <si>
    <t>Datum:</t>
  </si>
  <si>
    <t>13. 5. 2024</t>
  </si>
  <si>
    <t>CZ-CPV:</t>
  </si>
  <si>
    <t>45233140-2</t>
  </si>
  <si>
    <t>CZ-CPA:</t>
  </si>
  <si>
    <t>42.11.10</t>
  </si>
  <si>
    <t>Zadavatel:</t>
  </si>
  <si>
    <t>IČ:</t>
  </si>
  <si>
    <t>00235334</t>
  </si>
  <si>
    <t>Město Český Brod</t>
  </si>
  <si>
    <t>DIČ:</t>
  </si>
  <si>
    <t/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</si>
  <si>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</si>
  <si>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</si>
  <si>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</si>
  <si>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</si>
  <si>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</si>
  <si>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</si>
  <si>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</si>
  <si>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</si>
  <si>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</si>
  <si>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</si>
  <si>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</si>
  <si>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</si>
  <si>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</si>
  <si>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</si>
  <si>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</si>
  <si>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</si>
  <si>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</si>
  <si>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</si>
  <si>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</si>
  <si>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</si>
  <si>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</si>
  <si>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</si>
  <si>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</si>
  <si>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</si>
  <si>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</si>
  <si>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</si>
  <si>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</si>
  <si>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</si>
  <si>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</si>
  <si>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</si>
  <si>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</si>
  <si>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</si>
  <si>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</si>
  <si>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</si>
  <si>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</si>
  <si>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</si>
  <si>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</si>
  <si>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</si>
  <si>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</si>
  <si>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</si>
  <si>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</si>
  <si>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</si>
  <si>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</si>
  <si>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</si>
  <si>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</si>
  <si>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</si>
  <si>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</si>
  <si>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</si>
  <si>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Přechod pro chodce</t>
  </si>
  <si>
    <t>STA</t>
  </si>
  <si>
    <t>1</t>
  </si>
  <si>
    <t>{28dbba38-7baa-430d-a866-0f59f4f06e84}</t>
  </si>
  <si>
    <t>2</t>
  </si>
  <si>
    <t>SO401</t>
  </si>
  <si>
    <t>Přisvětlení přechodu pro chodce</t>
  </si>
  <si>
    <t>{9bfdd062-897d-4878-88b1-e736d2114589}</t>
  </si>
  <si>
    <t>v_u</t>
  </si>
  <si>
    <t>VON - uznatelné náklady</t>
  </si>
  <si>
    <t>VON</t>
  </si>
  <si>
    <t>{ad583861-ace5-4519-a7b9-286a0e456f9c}</t>
  </si>
  <si>
    <t>v_n</t>
  </si>
  <si>
    <t>VON - neuznatelné náklady</t>
  </si>
  <si>
    <t>{532ae3e1-0006-40c4-b3c8-56b929ff0b9d}</t>
  </si>
  <si>
    <t>S_bd1</t>
  </si>
  <si>
    <t>Plocha betonové dlažby</t>
  </si>
  <si>
    <t>m2</t>
  </si>
  <si>
    <t>41,1</t>
  </si>
  <si>
    <t>S_bd2</t>
  </si>
  <si>
    <t>Ploch abetonové dlažby bez fazety</t>
  </si>
  <si>
    <t>10,6</t>
  </si>
  <si>
    <t>KRYCÍ LIST SOUPISU PRACÍ</t>
  </si>
  <si>
    <t>S_bd3</t>
  </si>
  <si>
    <t>Plocha betonové dlažby reliéfní</t>
  </si>
  <si>
    <t>17,8</t>
  </si>
  <si>
    <t>S_va</t>
  </si>
  <si>
    <t>Plocha vozovky - asfaltový beton</t>
  </si>
  <si>
    <t>85,5</t>
  </si>
  <si>
    <t>Objekt:</t>
  </si>
  <si>
    <t>SO101 - Přechod pro chodce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</si>
  <si>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</si>
  <si>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</si>
  <si>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</si>
  <si>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</si>
  <si>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</si>
  <si>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</si>
  <si>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</si>
  <si>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</si>
  <si>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</si>
  <si>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</si>
  <si>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</si>
  <si>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</si>
  <si>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</si>
  <si>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</si>
  <si>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</si>
  <si>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</si>
  <si>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</si>
  <si>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</si>
  <si>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</si>
  <si>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</si>
  <si>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</si>
  <si>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</si>
  <si>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</si>
  <si>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</si>
  <si>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</si>
  <si>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</si>
  <si>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</si>
  <si>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</si>
  <si>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</si>
  <si>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</si>
  <si>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</si>
  <si>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CS ÚRS 2025 01</t>
  </si>
  <si>
    <t>4</t>
  </si>
  <si>
    <t>-1342009661</t>
  </si>
  <si>
    <t>Online PSC</t>
  </si>
  <si>
    <t>https://podminky.urs.cz/item/CS_URS_2025_01/113106123</t>
  </si>
  <si>
    <t>P</t>
  </si>
  <si>
    <t>Poznámka k položce:_x000d_
Množství suti redukováno - předpokládá se opětovné použití nepoškozených prvků</t>
  </si>
  <si>
    <t>VV</t>
  </si>
  <si>
    <t>"Dle D.1.1.9"</t>
  </si>
  <si>
    <t>"Ulice Zborovská" 9,9+7,3</t>
  </si>
  <si>
    <t>"Ulice Kounická" 9,1</t>
  </si>
  <si>
    <t>Součet</t>
  </si>
  <si>
    <t>113107124</t>
  </si>
  <si>
    <t>Odstranění podkladů nebo krytů ručně s přemístěním hmot na skládku na vzdálenost do 3 m nebo s naložením na dopravní prostředek z kameniva hrubého drceného, o tl. vrstvy přes 300 do 400 mm</t>
  </si>
  <si>
    <t>-570058396</t>
  </si>
  <si>
    <t>https://podminky.urs.cz/item/CS_URS_2025_01/113107124</t>
  </si>
  <si>
    <t>"Ulice Zborovská"</t>
  </si>
  <si>
    <t>"V místě nového ostrůvku" 29,6</t>
  </si>
  <si>
    <t>"Okolí obrub" 6,9*0,25</t>
  </si>
  <si>
    <t>"Ulice Kounická"</t>
  </si>
  <si>
    <t>"Okolí obrub" 5,6*0,25</t>
  </si>
  <si>
    <t>3</t>
  </si>
  <si>
    <t>113107143</t>
  </si>
  <si>
    <t>Odstranění podkladů nebo krytů ručně s přemístěním hmot na skládku na vzdálenost do 3 m nebo s naložením na dopravní prostředek živičných, o tl. vrstvy přes 100 do 150 mm</t>
  </si>
  <si>
    <t>-1944596351</t>
  </si>
  <si>
    <t>https://podminky.urs.cz/item/CS_URS_2025_01/113107143</t>
  </si>
  <si>
    <t>113154512</t>
  </si>
  <si>
    <t>Frézování živičného podkladu nebo krytu s naložením hmot na dopravní prostředek plochy do 500 m2 pruhu šířky do 0,5 m, tloušťky vrstvy 40 mm</t>
  </si>
  <si>
    <t>-656172525</t>
  </si>
  <si>
    <t>https://podminky.urs.cz/item/CS_URS_2025_01/113154512</t>
  </si>
  <si>
    <t>"Okolí nového ostrůvku" 3,8</t>
  </si>
  <si>
    <t>5</t>
  </si>
  <si>
    <t>113154522</t>
  </si>
  <si>
    <t>Frézování živičného podkladu nebo krytu s naložením hmot na dopravní prostředek plochy do 500 m2 pruhu šířky přes 0,5 m, tloušťky vrstvy 40 mm</t>
  </si>
  <si>
    <t>1296571304</t>
  </si>
  <si>
    <t>https://podminky.urs.cz/item/CS_URS_2025_01/113154522</t>
  </si>
  <si>
    <t>"Ulice Zborovská" 122,1+2,0*1,0</t>
  </si>
  <si>
    <t>"Ulice Kounická" 15,6</t>
  </si>
  <si>
    <t>6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</si>
  <si>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</si>
  <si>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</si>
  <si>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</si>
  <si>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-1482617726</t>
  </si>
  <si>
    <t>https://podminky.urs.cz/item/CS_URS_2025_01/113202111</t>
  </si>
  <si>
    <t>Poznámka k položce:_x000d_
Množství suti redukováno - předpokládá se opětovné použití nepoškozených prvků (40 % obrubníků)</t>
  </si>
  <si>
    <t>"Ulice Zborovská" 45,8+6,9</t>
  </si>
  <si>
    <t>"Ulice Kounická" 15,2+5,6</t>
  </si>
  <si>
    <t>7</t>
  </si>
  <si>
    <t>122251104</t>
  </si>
  <si>
    <t>Odkopávky a prokopávky nezapažené strojně v hornině třídy těžitelnosti I skupiny 3 přes 100 do 500 m3</t>
  </si>
  <si>
    <t>m3</t>
  </si>
  <si>
    <t>2100626253</t>
  </si>
  <si>
    <t>https://podminky.urs.cz/item/CS_URS_2025_01/122251104</t>
  </si>
  <si>
    <t>"Odtěžení svahu - odečteno ze 3D z modelu" 130,05</t>
  </si>
  <si>
    <t>8</t>
  </si>
  <si>
    <t>131251100</t>
  </si>
  <si>
    <t>Hloubení nezapažených jam a zářezů strojně s urovnáním dna do předepsaného profilu a spádu v hornině třídy těžitelnosti I skupiny 3 do 20 m3</t>
  </si>
  <si>
    <t>650243641</t>
  </si>
  <si>
    <t>https://podminky.urs.cz/item/CS_URS_2025_01/131251100</t>
  </si>
  <si>
    <t>"Výkop pro skladbu konstrukce - odečteno ze 3D z modelu" 12,5</t>
  </si>
  <si>
    <t>9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</si>
  <si>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</si>
  <si>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</si>
  <si>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-1514362528</t>
  </si>
  <si>
    <t>https://podminky.urs.cz/item/CS_URS_2025_01/162351103</t>
  </si>
  <si>
    <t>"Ornice pro vegetační úpravy - dle PD dočasně umístěna do 100 m"</t>
  </si>
  <si>
    <t>"Odvoz k uložení - ornice sejmutá v rámci koordinované akce" 0</t>
  </si>
  <si>
    <t>"Dovoz k rozprostření" 171,4*0,15</t>
  </si>
  <si>
    <t>10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</si>
  <si>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</si>
  <si>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</si>
  <si>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-480132558</t>
  </si>
  <si>
    <t>https://podminky.urs.cz/item/CS_URS_2025_01/162751117</t>
  </si>
  <si>
    <t>"Výkopek" 130,05+12,5</t>
  </si>
  <si>
    <t>11</t>
  </si>
  <si>
    <t>167151101</t>
  </si>
  <si>
    <t>Nakládání, skládání a překládání neulehlého výkopku nebo sypaniny strojně nakládání, množství do 100 m3, z horniny třídy těžitelnosti I, skupiny 1 až 3</t>
  </si>
  <si>
    <t>372821115</t>
  </si>
  <si>
    <t>https://podminky.urs.cz/item/CS_URS_2025_01/167151101</t>
  </si>
  <si>
    <t>171201231</t>
  </si>
  <si>
    <t>Poplatek za uložení stavebního odpadu na recyklační skládce (skládkovné) zeminy a kamení zatříděného do Katalogu odpadů pod kódem 17 05 04</t>
  </si>
  <si>
    <t>t</t>
  </si>
  <si>
    <t>1567061365</t>
  </si>
  <si>
    <t>https://podminky.urs.cz/item/CS_URS_2025_01/171201231</t>
  </si>
  <si>
    <t>142,55*1,8 'Přepočtené koeficientem množství</t>
  </si>
  <si>
    <t>13</t>
  </si>
  <si>
    <t>181111122</t>
  </si>
  <si>
    <t>Plošná úprava terénu v zemině skupiny 1 až 4 s urovnáním povrchu bez doplnění ornice souvislé plochy do 500 m2 při nerovnostech terénu přes 100 do 150 mm na svahu přes 1:5 do 1:2</t>
  </si>
  <si>
    <t>-57281012</t>
  </si>
  <si>
    <t>https://podminky.urs.cz/item/CS_URS_2025_01/181111122</t>
  </si>
  <si>
    <t>"Vegetační úpravy" 171,4</t>
  </si>
  <si>
    <t>14</t>
  </si>
  <si>
    <t>181411142</t>
  </si>
  <si>
    <t>Založení trávníku na půdě předem připravené plochy do 1000 m2 výsevem včetně utažení parterového na svahu přes 1:5 do 1:2</t>
  </si>
  <si>
    <t>1467682222</t>
  </si>
  <si>
    <t>https://podminky.urs.cz/item/CS_URS_2025_01/181411142</t>
  </si>
  <si>
    <t>15</t>
  </si>
  <si>
    <t>M</t>
  </si>
  <si>
    <t>00572420</t>
  </si>
  <si>
    <t>osivo směs travní parková okrasná</t>
  </si>
  <si>
    <t>kg</t>
  </si>
  <si>
    <t>964798280</t>
  </si>
  <si>
    <t>171,4*0,02 'Přepočtené koeficientem množství</t>
  </si>
  <si>
    <t>16</t>
  </si>
  <si>
    <t>182351123</t>
  </si>
  <si>
    <t>Rozprostření a urovnání ornice ve svahu sklonu přes 1:5 strojně při souvislé ploše přes 100 do 500 m2, tl. vrstvy do 200 mm</t>
  </si>
  <si>
    <t>-759207468</t>
  </si>
  <si>
    <t>https://podminky.urs.cz/item/CS_URS_2025_01/182351123</t>
  </si>
  <si>
    <t>Komunikace pozemní</t>
  </si>
  <si>
    <t>17</t>
  </si>
  <si>
    <t>564841012</t>
  </si>
  <si>
    <t>Podklad ze štěrkodrti ŠD s rozprostřením a zhutněním plochy jednotlivě do 100 m2, po zhutnění tl. 130 mm</t>
  </si>
  <si>
    <t>-169251416</t>
  </si>
  <si>
    <t>https://podminky.urs.cz/item/CS_URS_2025_01/564841012</t>
  </si>
  <si>
    <t>"Chodníkový přejezd - betonová dlažba" 9,9</t>
  </si>
  <si>
    <t>"Chodníkový přejezd - betonová dlažba bez fazety" 3,0</t>
  </si>
  <si>
    <t>"Chodníkový přejezd - betonová dlažba - varovný pás" 4,8</t>
  </si>
  <si>
    <t>18</t>
  </si>
  <si>
    <t>564851011</t>
  </si>
  <si>
    <t>Podklad ze štěrkodrti ŠD s rozprostřením a zhutněním plochy jednotlivě do 100 m2, po zhutnění tl. 150 mm</t>
  </si>
  <si>
    <t>1496177242</t>
  </si>
  <si>
    <t>https://podminky.urs.cz/item/CS_URS_2025_01/564851011</t>
  </si>
  <si>
    <t>"Chodník - betonová dlažba (nová + znovu použitá)" S_bd1+7,3</t>
  </si>
  <si>
    <t>"Chodník - betonová dlažba - bez fazety" S_bd2</t>
  </si>
  <si>
    <t>"Chodník - betonová dlažba - varovný pás" S_bd3</t>
  </si>
  <si>
    <t>19</t>
  </si>
  <si>
    <t>564861011</t>
  </si>
  <si>
    <t>Podklad ze štěrkodrti ŠD s rozprostřením a zhutněním plochy jednotlivě do 100 m2, po zhutnění tl. 200 mm</t>
  </si>
  <si>
    <t>1857068444</t>
  </si>
  <si>
    <t>https://podminky.urs.cz/item/CS_URS_2025_01/564861011</t>
  </si>
  <si>
    <t>"Dle D.1.1.2"</t>
  </si>
  <si>
    <t>"Technický prostor" 4,8+3,3</t>
  </si>
  <si>
    <t>20</t>
  </si>
  <si>
    <t>564871011</t>
  </si>
  <si>
    <t>Podklad ze štěrkodrti ŠD s rozprostřením a zhutněním plochy jednotlivě do 100 m2, po zhutnění tl. 250 mm</t>
  </si>
  <si>
    <t>-696164330</t>
  </si>
  <si>
    <t>https://podminky.urs.cz/item/CS_URS_2025_01/564871011</t>
  </si>
  <si>
    <t>Poznámka k položce:_x000d_
Štěrkodrť ŠDa 0/63</t>
  </si>
  <si>
    <t>"Vozovka - asfaltový beton" 85,5</t>
  </si>
  <si>
    <t>565135111</t>
  </si>
  <si>
    <t>Asfaltový beton vrstva podkladní ACP 16 (obalované kamenivo střednězrnné - OKS) s rozprostřením a zhutněním v pruhu šířky přes 1,5 do 3 m, po zhutnění tl. 50 mm</t>
  </si>
  <si>
    <t>219187508</t>
  </si>
  <si>
    <t>https://podminky.urs.cz/item/CS_URS_2025_01/565135111</t>
  </si>
  <si>
    <t>"Vozovka - asfaltový beton" S_va</t>
  </si>
  <si>
    <t>22</t>
  </si>
  <si>
    <t>567122113</t>
  </si>
  <si>
    <t>Podklad ze směsi stmelené cementem SC bez dilatačních spár, s rozprostřením a zhutněním SC C 8/10 (KSC I), po zhutnění tl. 140 mm</t>
  </si>
  <si>
    <t>-258818837</t>
  </si>
  <si>
    <t>https://podminky.urs.cz/item/CS_URS_2025_01/567122113</t>
  </si>
  <si>
    <t>23</t>
  </si>
  <si>
    <t>567124R01</t>
  </si>
  <si>
    <t>Podklad ze směsi stmelené cementem SC bez dilatačních spár, s rozprostřením a zhutněním SC C 20/25 (PB I), po zhutnění tl. 360 mm</t>
  </si>
  <si>
    <t>-1988463482</t>
  </si>
  <si>
    <t>Poznámka k položce:_x000d_
Tloušťka bude upřesněna podle skutečnosti</t>
  </si>
  <si>
    <t xml:space="preserve">"Vozovka - oprava okolo obrub" </t>
  </si>
  <si>
    <t>"V místě nového ostrůvku" 3,6</t>
  </si>
  <si>
    <t>"Ulice Zborovská" 6,9*0,25+2,0*0,25</t>
  </si>
  <si>
    <t>"Ulice Kounická" 5,6*0,25</t>
  </si>
  <si>
    <t>24</t>
  </si>
  <si>
    <t>573111112</t>
  </si>
  <si>
    <t>Postřik infiltrační PI z asfaltu silničního s posypem kamenivem, v množství 1,00 kg/m2</t>
  </si>
  <si>
    <t>-537884842</t>
  </si>
  <si>
    <t>https://podminky.urs.cz/item/CS_URS_2025_01/573111112</t>
  </si>
  <si>
    <t>25</t>
  </si>
  <si>
    <t>573231106</t>
  </si>
  <si>
    <t>Postřik spojovací PS bez posypu kamenivem ze silniční emulze, v množství 0,30 kg/m2</t>
  </si>
  <si>
    <t>-1185033144</t>
  </si>
  <si>
    <t>https://podminky.urs.cz/item/CS_URS_2025_01/573231106</t>
  </si>
  <si>
    <t>"Vozovka - asfaltový beton" S_va*2</t>
  </si>
  <si>
    <t xml:space="preserve">"Vozovka - oprava obrusné vrstvy" </t>
  </si>
  <si>
    <t>"Ulice Zborovská" 122,1</t>
  </si>
  <si>
    <t>"V místě nového ostrůvku" 7,4</t>
  </si>
  <si>
    <t>"Ulice Zborovská" 6,9*0,5+2,0*1,0</t>
  </si>
  <si>
    <t>"Ulice Kounická" 5,6*0,5</t>
  </si>
  <si>
    <t>26</t>
  </si>
  <si>
    <t>577134111</t>
  </si>
  <si>
    <t>Asfaltový beton vrstva obrusná ACO 11 (ABS) s rozprostřením a se zhutněním z nemodifikovaného asfaltu v pruhu šířky do 3 m tř. I (ACO 11+), po zhutnění tl. 40 mm</t>
  </si>
  <si>
    <t>311616734</t>
  </si>
  <si>
    <t>https://podminky.urs.cz/item/CS_URS_2025_01/577134111</t>
  </si>
  <si>
    <t>27</t>
  </si>
  <si>
    <t>577155132</t>
  </si>
  <si>
    <t>Asfaltový beton vrstva ložní ACL 16 (ABH) s rozprostřením a zhutněním z modifikovaného asfaltu v pruhu šířky přes 1,5 do 3 m, po zhutnění tl. 60 mm</t>
  </si>
  <si>
    <t>1565843972</t>
  </si>
  <si>
    <t>https://podminky.urs.cz/item/CS_URS_2025_01/577155132</t>
  </si>
  <si>
    <t>28</t>
  </si>
  <si>
    <t>578143113</t>
  </si>
  <si>
    <t>Litý asfalt MA 11 (LAS) s rozprostřením z nemodifikovaného asfaltu v pruhu šířky do 3 m tl. 40 mm</t>
  </si>
  <si>
    <t>521659447</t>
  </si>
  <si>
    <t>https://podminky.urs.cz/item/CS_URS_2025_01/578143113</t>
  </si>
  <si>
    <t>29</t>
  </si>
  <si>
    <t>581131314</t>
  </si>
  <si>
    <t>Kryt cementobetonový silničních komunikací skupiny CB III tl. 180 mm</t>
  </si>
  <si>
    <t>-1715495149</t>
  </si>
  <si>
    <t>https://podminky.urs.cz/item/CS_URS_2025_01/581131314</t>
  </si>
  <si>
    <t>30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</si>
  <si>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</si>
  <si>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</si>
  <si>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-284468747</t>
  </si>
  <si>
    <t>https://podminky.urs.cz/item/CS_URS_2025_01/596211110</t>
  </si>
  <si>
    <t>31</t>
  </si>
  <si>
    <t>59245018</t>
  </si>
  <si>
    <t>dlažba skladebná betonová 200x100mm tl 60mm přírodní</t>
  </si>
  <si>
    <t>753621696</t>
  </si>
  <si>
    <t>"Chodník - betonová dlažba"</t>
  </si>
  <si>
    <t>"V místě nového ostrůvku" 1,9</t>
  </si>
  <si>
    <t>"Ulice Zborovská" 27,8+12,9</t>
  </si>
  <si>
    <t>"Ulice Kounická" 3,2+2,6</t>
  </si>
  <si>
    <t>"Odečet stávající dlažby" -7,3</t>
  </si>
  <si>
    <t>41,1*1,03 'Přepočtené koeficientem množství</t>
  </si>
  <si>
    <t>32</t>
  </si>
  <si>
    <t>592450R01</t>
  </si>
  <si>
    <t>dlažba skladebná betonová 200x100mm tl 60mm bez fazety</t>
  </si>
  <si>
    <t>-323737653</t>
  </si>
  <si>
    <t>"Chodník - betonová dlažba bez fazety"</t>
  </si>
  <si>
    <t>"V místě nového ostrůvku" 2,0</t>
  </si>
  <si>
    <t>"Ulice Zborovská" 1,7+1,8+3,1</t>
  </si>
  <si>
    <t>"Ulice Kounická" 2,0</t>
  </si>
  <si>
    <t>10,6*1,03 'Přepočtené koeficientem množství</t>
  </si>
  <si>
    <t>33</t>
  </si>
  <si>
    <t>59245006</t>
  </si>
  <si>
    <t>dlažba pro nevidomé betonová 200x100mm tl 60mm barevná</t>
  </si>
  <si>
    <t>-201426413</t>
  </si>
  <si>
    <t>"Chodník - betonová dlažba - varovný pás"</t>
  </si>
  <si>
    <t>"V místě nového ostrůvku" 4,0</t>
  </si>
  <si>
    <t>"Ulice Zborovská" 3,2+2,9+5,5</t>
  </si>
  <si>
    <t>"Ulice Kounická" 2,2</t>
  </si>
  <si>
    <t>17,8*1,03 'Přepočtené koeficientem množství</t>
  </si>
  <si>
    <t>34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</si>
  <si>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</si>
  <si>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</si>
  <si>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521770715</t>
  </si>
  <si>
    <t>https://podminky.urs.cz/item/CS_URS_2025_01/596211210</t>
  </si>
  <si>
    <t>35</t>
  </si>
  <si>
    <t>59245020</t>
  </si>
  <si>
    <t>dlažba skladebná betonová 200x100mm tl 80mm přírodní</t>
  </si>
  <si>
    <t>366452930</t>
  </si>
  <si>
    <t>"Chodníkový přejezd - betonová dlažba"</t>
  </si>
  <si>
    <t>"Ulice Zborovská" 9,9</t>
  </si>
  <si>
    <t>"Odečet stávající dlažby" -7,9</t>
  </si>
  <si>
    <t>2*1,03 'Přepočtené koeficientem množství</t>
  </si>
  <si>
    <t>36</t>
  </si>
  <si>
    <t>592450R02</t>
  </si>
  <si>
    <t>dlažba skladebná betonová 200x100mm tl 80mm bez fazety</t>
  </si>
  <si>
    <t>-1615406234</t>
  </si>
  <si>
    <t>"Chodníkový přejezd - betonová dlažba bez fazety"</t>
  </si>
  <si>
    <t>"Ulice Zborovská" 3,0</t>
  </si>
  <si>
    <t>3*1,03 'Přepočtené koeficientem množství</t>
  </si>
  <si>
    <t>37</t>
  </si>
  <si>
    <t>59245226</t>
  </si>
  <si>
    <t>dlažba pro nevidomé betonová 200x100mm tl 80mm barevná</t>
  </si>
  <si>
    <t>1772614501</t>
  </si>
  <si>
    <t>"Chodníkový přejezd - betonová dlažba - varovný pás"</t>
  </si>
  <si>
    <t>"Ulice Zborovská" 4,8</t>
  </si>
  <si>
    <t>"Odečet stávající dlažby" -4,2</t>
  </si>
  <si>
    <t>0,6*1,03 'Přepočtené koeficientem množství</t>
  </si>
  <si>
    <t>Úpravy povrchů, podlahy a osazování výplní</t>
  </si>
  <si>
    <t>38</t>
  </si>
  <si>
    <t>915241111</t>
  </si>
  <si>
    <t>Bezpečnostní barevný povrch vozovek červený pro podklad asfaltový</t>
  </si>
  <si>
    <t>-794679316</t>
  </si>
  <si>
    <t>https://podminky.urs.cz/item/CS_URS_2025_01/915241111</t>
  </si>
  <si>
    <t>"Vozovka - bezpečnostní povrch" 140,3</t>
  </si>
  <si>
    <t>Ostatní konstrukce a práce, bourání</t>
  </si>
  <si>
    <t>39</t>
  </si>
  <si>
    <t>912111111</t>
  </si>
  <si>
    <t>Montáž zábrany parkovací tvaru sloupku do výšky 800 mm zabetonované</t>
  </si>
  <si>
    <t>kus</t>
  </si>
  <si>
    <t>-1021190494</t>
  </si>
  <si>
    <t>https://podminky.urs.cz/item/CS_URS_2025_01/912111111</t>
  </si>
  <si>
    <t>40</t>
  </si>
  <si>
    <t>749101R01</t>
  </si>
  <si>
    <t>regulační litinový sloupek</t>
  </si>
  <si>
    <t>1311710933</t>
  </si>
  <si>
    <t>41</t>
  </si>
  <si>
    <t>912511111</t>
  </si>
  <si>
    <t>Montáž dopravního knoflíku lepeného</t>
  </si>
  <si>
    <t>-383959465</t>
  </si>
  <si>
    <t>https://podminky.urs.cz/item/CS_URS_2025_01/912511111</t>
  </si>
  <si>
    <t>42</t>
  </si>
  <si>
    <t>63437003</t>
  </si>
  <si>
    <t>knoflík pochozí zapuštěný z tvrzeného skla D 100mm</t>
  </si>
  <si>
    <t>-426209511</t>
  </si>
  <si>
    <t>"Nový ostrůvek" 18</t>
  </si>
  <si>
    <t>43</t>
  </si>
  <si>
    <t>56288003</t>
  </si>
  <si>
    <t>knoflík trvalý lepený pro dopravní značení</t>
  </si>
  <si>
    <t>518985645</t>
  </si>
  <si>
    <t>"Nový ostrůvek - obvod V13" 10</t>
  </si>
  <si>
    <t>44</t>
  </si>
  <si>
    <t>914111111</t>
  </si>
  <si>
    <t>Montáž svislé dopravní značky základní velikosti do 1 m2 objímkami na sloupky nebo konzoly</t>
  </si>
  <si>
    <t>-2058620587</t>
  </si>
  <si>
    <t>https://podminky.urs.cz/item/CS_URS_2025_01/914111111</t>
  </si>
  <si>
    <t>45</t>
  </si>
  <si>
    <t>40445621</t>
  </si>
  <si>
    <t>informativní značky provozní IP1-IP3, IP4b-IP7, IP10a, b 500x500mm</t>
  </si>
  <si>
    <t>-808835212</t>
  </si>
  <si>
    <t>"IP6" 2</t>
  </si>
  <si>
    <t>46</t>
  </si>
  <si>
    <t>40445619</t>
  </si>
  <si>
    <t>zákazové, příkazové dopravní značky B1-B34, C1-15 500mm</t>
  </si>
  <si>
    <t>1595302342</t>
  </si>
  <si>
    <t>"B20a" 1</t>
  </si>
  <si>
    <t>"C4a" 2</t>
  </si>
  <si>
    <t>47</t>
  </si>
  <si>
    <t>40445611</t>
  </si>
  <si>
    <t>značky upravující přednost P2, P3, P8 500mm</t>
  </si>
  <si>
    <t>2041629195</t>
  </si>
  <si>
    <t>"P2" 1</t>
  </si>
  <si>
    <t>48</t>
  </si>
  <si>
    <t>914111121</t>
  </si>
  <si>
    <t>Montáž svislé dopravní značky základní velikosti do 2 m2 objímkami na sloupky nebo konzoly</t>
  </si>
  <si>
    <t>-1345469621</t>
  </si>
  <si>
    <t>https://podminky.urs.cz/item/CS_URS_2025_01/914111121</t>
  </si>
  <si>
    <t>49</t>
  </si>
  <si>
    <t>40445635</t>
  </si>
  <si>
    <t>informativní značky směrové IS9-IS11a 1000x1500mm</t>
  </si>
  <si>
    <t>-1167658882</t>
  </si>
  <si>
    <t>"IS10c" 1</t>
  </si>
  <si>
    <t>50</t>
  </si>
  <si>
    <t>914511111</t>
  </si>
  <si>
    <t>Montáž sloupku dopravních značek délky do 3,5 m do betonového základu</t>
  </si>
  <si>
    <t>-1762552720</t>
  </si>
  <si>
    <t>https://podminky.urs.cz/item/CS_URS_2025_01/914511111</t>
  </si>
  <si>
    <t>51</t>
  </si>
  <si>
    <t>40445225</t>
  </si>
  <si>
    <t>sloupek pro dopravní značku Zn D 60mm v 3,5m</t>
  </si>
  <si>
    <t>737510194</t>
  </si>
  <si>
    <t>52</t>
  </si>
  <si>
    <t>915111111</t>
  </si>
  <si>
    <t>Vodorovné dopravní značení stříkané barvou dělící čára šířky 125 mm souvislá bílá základní</t>
  </si>
  <si>
    <t>-730409505</t>
  </si>
  <si>
    <t>https://podminky.urs.cz/item/CS_URS_2025_01/915111111</t>
  </si>
  <si>
    <t>"V1a" 37,1+5,1+10,6</t>
  </si>
  <si>
    <t>"V13" 22,2+22,3</t>
  </si>
  <si>
    <t>53</t>
  </si>
  <si>
    <t>915111121</t>
  </si>
  <si>
    <t>Vodorovné dopravní značení stříkané barvou dělící čára šířky 125 mm přerušovaná bílá základní</t>
  </si>
  <si>
    <t>1956937656</t>
  </si>
  <si>
    <t>https://podminky.urs.cz/item/CS_URS_2025_01/915111121</t>
  </si>
  <si>
    <t>"V2b (1,5/1,5/0,125)" 22,5</t>
  </si>
  <si>
    <t>"V2b (3,0/1,5/0,125)" 25,5</t>
  </si>
  <si>
    <t>54</t>
  </si>
  <si>
    <t>915131111</t>
  </si>
  <si>
    <t>Vodorovné dopravní značení stříkané barvou přechody pro chodce, šipky, symboly bílé základní</t>
  </si>
  <si>
    <t>-1441758425</t>
  </si>
  <si>
    <t>https://podminky.urs.cz/item/CS_URS_2025_01/915131111</t>
  </si>
  <si>
    <t>"V7a" 20,7/2</t>
  </si>
  <si>
    <t>"V13" 4,0*0,5*7</t>
  </si>
  <si>
    <t>55</t>
  </si>
  <si>
    <t>915211111</t>
  </si>
  <si>
    <t>Vodorovné dopravní značení stříkaným plastem dělící čára šířky 125 mm souvislá bílá základní</t>
  </si>
  <si>
    <t>-1013887942</t>
  </si>
  <si>
    <t>https://podminky.urs.cz/item/CS_URS_2025_01/915211111</t>
  </si>
  <si>
    <t>56</t>
  </si>
  <si>
    <t>915211121</t>
  </si>
  <si>
    <t>Vodorovné dopravní značení stříkaným plastem dělící čára šířky 125 mm přerušovaná bílá základní</t>
  </si>
  <si>
    <t>-1241626576</t>
  </si>
  <si>
    <t>https://podminky.urs.cz/item/CS_URS_2025_01/915211121</t>
  </si>
  <si>
    <t>57</t>
  </si>
  <si>
    <t>915231111</t>
  </si>
  <si>
    <t>Vodorovné dopravní značení stříkaným plastem přechody pro chodce, šipky, symboly nápisy bílé základní</t>
  </si>
  <si>
    <t>1910925496</t>
  </si>
  <si>
    <t>https://podminky.urs.cz/item/CS_URS_2025_01/915231111</t>
  </si>
  <si>
    <t>58</t>
  </si>
  <si>
    <t>915611111</t>
  </si>
  <si>
    <t>Předznačení pro vodorovné značení stříkané barvou nebo prováděné z nátěrových hmot liniové dělicí čáry, vodicí proužky</t>
  </si>
  <si>
    <t>778371774</t>
  </si>
  <si>
    <t>https://podminky.urs.cz/item/CS_URS_2025_01/915611111</t>
  </si>
  <si>
    <t>59</t>
  </si>
  <si>
    <t>915621111</t>
  </si>
  <si>
    <t>Předznačení pro vodorovné značení stříkané barvou nebo prováděné z nátěrových hmot plošné šipky, symboly, nápisy</t>
  </si>
  <si>
    <t>666517829</t>
  </si>
  <si>
    <t>https://podminky.urs.cz/item/CS_URS_2025_01/915621111</t>
  </si>
  <si>
    <t>60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</si>
  <si>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</si>
  <si>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</si>
  <si>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1288969261</t>
  </si>
  <si>
    <t>https://podminky.urs.cz/item/CS_URS_2025_01/916131213</t>
  </si>
  <si>
    <t>"Ulice Zborovská" 58,9+6,9</t>
  </si>
  <si>
    <t>"Ulice Kounická" 5,6</t>
  </si>
  <si>
    <t>61</t>
  </si>
  <si>
    <t>59217034</t>
  </si>
  <si>
    <t>obrubník silniční betonový 1000x150x300mm</t>
  </si>
  <si>
    <t>-2029425253</t>
  </si>
  <si>
    <t>"Délka osazovaných obrub" 66,4</t>
  </si>
  <si>
    <t>"Odečet stávajících obrubníků" -29,4</t>
  </si>
  <si>
    <t>37*1,02 'Přepočtené koeficientem množství</t>
  </si>
  <si>
    <t>62</t>
  </si>
  <si>
    <t>59217076</t>
  </si>
  <si>
    <t>obrubník silniční betonový přechodový 1000x150x250mm</t>
  </si>
  <si>
    <t>1854100188</t>
  </si>
  <si>
    <t>5*1,02 'Přepočtené koeficientem množství</t>
  </si>
  <si>
    <t>63</t>
  </si>
  <si>
    <t>916133112</t>
  </si>
  <si>
    <t>Osazení silničního obrubníku ke kruhovým objezdům se zřízením lože tl. do 150 mm, s vyplněním a zatřením spár cementovou maltou betonového, do lože z betonu prostého s boční opěrou</t>
  </si>
  <si>
    <t>205776031</t>
  </si>
  <si>
    <t>https://podminky.urs.cz/item/CS_URS_2025_01/916133112</t>
  </si>
  <si>
    <t>64</t>
  </si>
  <si>
    <t>59217053</t>
  </si>
  <si>
    <t>obrubník betonový pro kruhový objezd vnější R1 200x520x300mm</t>
  </si>
  <si>
    <t>1565190939</t>
  </si>
  <si>
    <t>"Nový ostrůvek" 3,0+2,5</t>
  </si>
  <si>
    <t>5,5*1,02 'Přepočtené koeficientem množství</t>
  </si>
  <si>
    <t>65</t>
  </si>
  <si>
    <t>59217057</t>
  </si>
  <si>
    <t>obrubník betonový pro kruhový objezd přímý 200x600x300mm</t>
  </si>
  <si>
    <t>-1846809897</t>
  </si>
  <si>
    <t>"Nový ostrůvek" 18,2+1,9+1,8</t>
  </si>
  <si>
    <t>21,9*1,02 'Přepočtené koeficientem množství</t>
  </si>
  <si>
    <t>66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</si>
  <si>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</si>
  <si>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</si>
  <si>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-744722789</t>
  </si>
  <si>
    <t>https://podminky.urs.cz/item/CS_URS_2025_01/916231213</t>
  </si>
  <si>
    <t>"Ulice Zborovská" 23,1</t>
  </si>
  <si>
    <t>67</t>
  </si>
  <si>
    <t>59217016</t>
  </si>
  <si>
    <t>obrubník betonový chodníkový 1000x80x250mm</t>
  </si>
  <si>
    <t>-1146152427</t>
  </si>
  <si>
    <t>23,1*1,02 'Přepočtené koeficientem množství</t>
  </si>
  <si>
    <t>68</t>
  </si>
  <si>
    <t>916991121</t>
  </si>
  <si>
    <t>Lože pod obrubníky, krajníky nebo obruby z dlažebních kostek z betonu prostého</t>
  </si>
  <si>
    <t>-1594821121</t>
  </si>
  <si>
    <t>https://podminky.urs.cz/item/CS_URS_2025_01/916991121</t>
  </si>
  <si>
    <t xml:space="preserve">"Zvýšená tloušťka" </t>
  </si>
  <si>
    <t>"Ulice Zborovská" (58,9+6,9)*0,35*0,25</t>
  </si>
  <si>
    <t>"Ulice Kounická" 5,6*0,35*0,25</t>
  </si>
  <si>
    <t>"Nový ostrůvek" (3,0+2,5+18,2+1,9+1,8)*0,35*0,25</t>
  </si>
  <si>
    <t>69</t>
  </si>
  <si>
    <t>919112111</t>
  </si>
  <si>
    <t>Řezání dilatačních spár v živičném krytu příčných nebo podélných, šířky 4 mm, hloubky do 60 mm</t>
  </si>
  <si>
    <t>-1281623988</t>
  </si>
  <si>
    <t>https://podminky.urs.cz/item/CS_URS_2025_01/919112111</t>
  </si>
  <si>
    <t>"Rozhraní stávajícího a nového asfaltu"</t>
  </si>
  <si>
    <t>"Ulice Zborovská" 75,5+6,9+0,5*2</t>
  </si>
  <si>
    <t>"Ulice Kounická" 5,6+0,5*2</t>
  </si>
  <si>
    <t>"Sanace trhlin s geotextílií - předpoklad: 25 %"</t>
  </si>
  <si>
    <t>"Ulice Zborovská" 122,1*0,25</t>
  </si>
  <si>
    <t>"Ulice Kounická" 15,6*0,25</t>
  </si>
  <si>
    <t>70</t>
  </si>
  <si>
    <t>919112222</t>
  </si>
  <si>
    <t>Řezání dilatačních spár v živičném krytu vytvoření komůrky pro těsnící zálivku šířky 15 mm, hloubky 25 mm</t>
  </si>
  <si>
    <t>402694270</t>
  </si>
  <si>
    <t>https://podminky.urs.cz/item/CS_URS_2025_01/919112222</t>
  </si>
  <si>
    <t>71</t>
  </si>
  <si>
    <t>919122121</t>
  </si>
  <si>
    <t>Utěsnění dilatačních spár zálivkou za tepla v cementobetonovém nebo živičném krytu včetně adhezního nátěru s těsnicím profilem pod zálivkou, pro komůrky šířky 15 mm, hloubky 25 mm</t>
  </si>
  <si>
    <t>-2047941458</t>
  </si>
  <si>
    <t>https://podminky.urs.cz/item/CS_URS_2025_01/919122121</t>
  </si>
  <si>
    <t>72</t>
  </si>
  <si>
    <t>919726122</t>
  </si>
  <si>
    <t>Geotextilie netkaná pro ochranu, separaci nebo filtraci měrná hmotnost přes 200 do 300 g/m2</t>
  </si>
  <si>
    <t>-594320479</t>
  </si>
  <si>
    <t>https://podminky.urs.cz/item/CS_URS_2025_01/919726122</t>
  </si>
  <si>
    <t>73</t>
  </si>
  <si>
    <t>919726202</t>
  </si>
  <si>
    <t>Geotextilie tkaná pro vyztužení, separaci nebo filtraci z polypropylenu, podélná pevnost v tahu přes 15 do 50 kN/m</t>
  </si>
  <si>
    <t>-1599936652</t>
  </si>
  <si>
    <t>https://podminky.urs.cz/item/CS_URS_2025_01/919726202</t>
  </si>
  <si>
    <t>"Pás geotextílie šířky 0,5 m, přesah: + 10 %"</t>
  </si>
  <si>
    <t>"Ulice Zborovská" 122,1*0,25*0,5*1,1</t>
  </si>
  <si>
    <t>"Ulice Kounická" 15,6*0,25*0,5*1,1</t>
  </si>
  <si>
    <t>74</t>
  </si>
  <si>
    <t>919735113</t>
  </si>
  <si>
    <t>Řezání stávajícího živičného krytu nebo podkladu hloubky přes 100 do 150 mm</t>
  </si>
  <si>
    <t>-1097477314</t>
  </si>
  <si>
    <t>https://podminky.urs.cz/item/CS_URS_2025_01/919735113</t>
  </si>
  <si>
    <t>"V místě nového ostrůvku" 25,3</t>
  </si>
  <si>
    <t>"Okolí obrub" 6,9+0,25*2</t>
  </si>
  <si>
    <t>"Okolí obrub" 5,6+0,25*2</t>
  </si>
  <si>
    <t>75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</si>
  <si>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</si>
  <si>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</si>
  <si>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-1585865505</t>
  </si>
  <si>
    <t>https://podminky.urs.cz/item/CS_URS_2025_01/966006132</t>
  </si>
  <si>
    <t>76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</si>
  <si>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</si>
  <si>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</si>
  <si>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1063957712</t>
  </si>
  <si>
    <t>https://podminky.urs.cz/item/CS_URS_2025_01/966006211</t>
  </si>
  <si>
    <t>"E2b" 1</t>
  </si>
  <si>
    <t>77</t>
  </si>
  <si>
    <t>966007221</t>
  </si>
  <si>
    <t>Odstranění vodorovného dopravního značení vodním paprskem pod tlakem 2 500 barů (např. Peel Jet) z betonového nebo živičného povrchu značeného plastem čáry šířky do 125 mm</t>
  </si>
  <si>
    <t>-1899863177</t>
  </si>
  <si>
    <t>https://podminky.urs.cz/item/CS_URS_2025_01/966007221</t>
  </si>
  <si>
    <t>"Stávající VDZ" 33,3</t>
  </si>
  <si>
    <t>78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</si>
  <si>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</si>
  <si>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</si>
  <si>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209826720</t>
  </si>
  <si>
    <t>https://podminky.urs.cz/item/CS_URS_2025_01/979024443</t>
  </si>
  <si>
    <t>Poznámka k položce:_x000d_
Nepoškozené vybourané prvky</t>
  </si>
  <si>
    <t>73,5*0,4 'Přepočtené koeficientem množství</t>
  </si>
  <si>
    <t>79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</si>
  <si>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</si>
  <si>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</si>
  <si>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1826362214</t>
  </si>
  <si>
    <t>https://podminky.urs.cz/item/CS_URS_2025_01/979054451</t>
  </si>
  <si>
    <t>26,3*0,8 'Přepočtené koeficientem množství</t>
  </si>
  <si>
    <t>997</t>
  </si>
  <si>
    <t>Doprava suti a vybouraných hmot</t>
  </si>
  <si>
    <t>80</t>
  </si>
  <si>
    <t>997221551</t>
  </si>
  <si>
    <t>Vodorovná doprava suti bez naložení, ale se složením a s hrubým urovnáním ze sypkých materiálů, na vzdálenost do 1 km</t>
  </si>
  <si>
    <t>277511163</t>
  </si>
  <si>
    <t>https://podminky.urs.cz/item/CS_URS_2025_01/997221551</t>
  </si>
  <si>
    <t>81</t>
  </si>
  <si>
    <t>997221559</t>
  </si>
  <si>
    <t>Vodorovná doprava suti bez naložení, ale se složením a s hrubým urovnáním Příplatek k ceně za každý další započatý 1 km přes 1 km</t>
  </si>
  <si>
    <t>1709504789</t>
  </si>
  <si>
    <t>https://podminky.urs.cz/item/CS_URS_2025_01/997221559</t>
  </si>
  <si>
    <t>"Asfaltový nebezpečný odpad - 30 km" (0,637+10,341+12,852)*0,5*29</t>
  </si>
  <si>
    <t>"Asfaltový odpad bez příměsí - 5 km" (0,637+10,341+12,852)*0,5*4</t>
  </si>
  <si>
    <t>"Ostatní odpady - 5 km" (0,008+0,082+2,735+9,041+18,981)*4</t>
  </si>
  <si>
    <t>82</t>
  </si>
  <si>
    <t>997221615</t>
  </si>
  <si>
    <t>Poplatek za uložení stavebního odpadu na skládce (skládkovné) z prostého betonu zatříděného do Katalogu odpadů pod kódem 17 01 01</t>
  </si>
  <si>
    <t>600035978</t>
  </si>
  <si>
    <t>https://podminky.urs.cz/item/CS_URS_2025_01/997221615</t>
  </si>
  <si>
    <t>0,082+2,735+9,041</t>
  </si>
  <si>
    <t>83</t>
  </si>
  <si>
    <t>997221645</t>
  </si>
  <si>
    <t>Poplatek za uložení stavebního odpadu na skládce (skládkovné) asfaltového bez obsahu dehtu zatříděného do Katalogu odpadů pod kódem 17 03 02</t>
  </si>
  <si>
    <t>1718656835</t>
  </si>
  <si>
    <t>https://podminky.urs.cz/item/CS_URS_2025_01/997221645</t>
  </si>
  <si>
    <t>"Asfaltový odpad bez příměsí" (0,637+10,341+12,852)*0,5</t>
  </si>
  <si>
    <t>84</t>
  </si>
  <si>
    <t>997221655</t>
  </si>
  <si>
    <t>Poplatek za uložení stavebního odpadu na skládce (skládkovné) zeminy a kamení zatříděného do Katalogu odpadů pod kódem 17 05 04</t>
  </si>
  <si>
    <t>505879226</t>
  </si>
  <si>
    <t>https://podminky.urs.cz/item/CS_URS_2025_01/997221655</t>
  </si>
  <si>
    <t>18,981</t>
  </si>
  <si>
    <t>85</t>
  </si>
  <si>
    <t>997221665</t>
  </si>
  <si>
    <t>Poplatek za uložení stavebního odpadu na skládce (skládkovné) asfaltového s dehtem zatříděného do Katalogu odpadů pod kódem 17 03 01</t>
  </si>
  <si>
    <t>912072024</t>
  </si>
  <si>
    <t>https://podminky.urs.cz/item/CS_URS_2025_01/997221665</t>
  </si>
  <si>
    <t>"Asfaltový nebezpečný odpad" (0,637+10,341+12,852)*0,5</t>
  </si>
  <si>
    <t>86</t>
  </si>
  <si>
    <t>997013631</t>
  </si>
  <si>
    <t>Poplatek za uložení stavebního odpadu na skládce (skládkovné) směsného stavebního a demoličního zatříděného do Katalogu odpadů pod kódem 17 09 04</t>
  </si>
  <si>
    <t>1504553614</t>
  </si>
  <si>
    <t>https://podminky.urs.cz/item/CS_URS_2025_01/997013631</t>
  </si>
  <si>
    <t>0,008</t>
  </si>
  <si>
    <t>998</t>
  </si>
  <si>
    <t>Přesun hmot</t>
  </si>
  <si>
    <t>87</t>
  </si>
  <si>
    <t>998225111</t>
  </si>
  <si>
    <t>Přesun hmot pro komunikace s krytem z kameniva, monolitickým betonovým nebo živičným dopravní vzdálenost do 200 m jakékoliv délky objektu</t>
  </si>
  <si>
    <t>79416209</t>
  </si>
  <si>
    <t>https://podminky.urs.cz/item/CS_URS_2025_01/998225111</t>
  </si>
  <si>
    <t>V_vyk</t>
  </si>
  <si>
    <t>Objem výkopů</t>
  </si>
  <si>
    <t>1,014</t>
  </si>
  <si>
    <t>SO401 - Přisvětlení přechodu pro chodce</t>
  </si>
  <si>
    <t xml:space="preserve">    2 - Zakládání</t>
  </si>
  <si>
    <t>M - Práce a dodávky M</t>
  </si>
  <si>
    <t xml:space="preserve">    21-M - Elektromontáže</t>
  </si>
  <si>
    <t xml:space="preserve">    46-M - Zemní práce při extr.mont.pracích</t>
  </si>
  <si>
    <t>VRN - Vedlejší rozpočtové náklady</t>
  </si>
  <si>
    <t>131213701</t>
  </si>
  <si>
    <t>Hloubení nezapažených jam ručně s urovnáním dna do předepsaného profilu a spádu v hornině třídy těžitelnosti I skupiny 3 soudržných</t>
  </si>
  <si>
    <t>-1024078496</t>
  </si>
  <si>
    <t>https://podminky.urs.cz/item/CS_URS_2025_01/131213701</t>
  </si>
  <si>
    <t>"Výkop pro patky sloupů"</t>
  </si>
  <si>
    <t>0,65*0,65*1,2*2</t>
  </si>
  <si>
    <t>-2084511465</t>
  </si>
  <si>
    <t>"Přebytečný výkopek" V_vyk</t>
  </si>
  <si>
    <t>-970273258</t>
  </si>
  <si>
    <t>1,014*1,8 'Přepočtené koeficientem množství</t>
  </si>
  <si>
    <t>171251201</t>
  </si>
  <si>
    <t>Uložení sypaniny na skládky nebo meziskládky bez hutnění s upravením uložené sypaniny do předepsaného tvaru</t>
  </si>
  <si>
    <t>-1974110651</t>
  </si>
  <si>
    <t>https://podminky.urs.cz/item/CS_URS_2025_01/171251201</t>
  </si>
  <si>
    <t>Zakládání</t>
  </si>
  <si>
    <t>275321311</t>
  </si>
  <si>
    <t>Základy z betonu železového (bez výztuže) patky z betonu bez zvláštních nároků na prostředí tř. C 16/20</t>
  </si>
  <si>
    <t>524463823</t>
  </si>
  <si>
    <t>https://podminky.urs.cz/item/CS_URS_2025_01/275321311</t>
  </si>
  <si>
    <t>"Patky sloupů"</t>
  </si>
  <si>
    <t>1,014*1,03 'Přepočtené koeficientem množství</t>
  </si>
  <si>
    <t>275351121</t>
  </si>
  <si>
    <t>Bednění základů patek zřízení</t>
  </si>
  <si>
    <t>1611292741</t>
  </si>
  <si>
    <t>https://podminky.urs.cz/item/CS_URS_2025_01/275351121</t>
  </si>
  <si>
    <t>0,65*0,2*4*2</t>
  </si>
  <si>
    <t>275351122</t>
  </si>
  <si>
    <t>Bednění základů patek odstranění</t>
  </si>
  <si>
    <t>2044257428</t>
  </si>
  <si>
    <t>https://podminky.urs.cz/item/CS_URS_2025_01/275351122</t>
  </si>
  <si>
    <t>632451R01</t>
  </si>
  <si>
    <t>Vytvoření spádu horní vrstvy betonu</t>
  </si>
  <si>
    <t>-394059937</t>
  </si>
  <si>
    <t>0,65*0,65*2</t>
  </si>
  <si>
    <t>953943123</t>
  </si>
  <si>
    <t>Osazování drobných kovových předmětů výrobků ostatních jinde neuvedených do betonu se zajištěním polohy k bednění či k výztuži před zabetonováním hmotnosti přes 5 do 15 kg/kus</t>
  </si>
  <si>
    <t>-2119540628</t>
  </si>
  <si>
    <t>https://podminky.urs.cz/item/CS_URS_2025_01/953943123</t>
  </si>
  <si>
    <t>"Patky sloupů - plastová trubka DN 300" 2</t>
  </si>
  <si>
    <t>28611145</t>
  </si>
  <si>
    <t>trubka kanalizační PVC DN 315x5000mm SN4</t>
  </si>
  <si>
    <t>-169912690</t>
  </si>
  <si>
    <t>Práce a dodávky M</t>
  </si>
  <si>
    <t>21-M</t>
  </si>
  <si>
    <t>Elektromontáže</t>
  </si>
  <si>
    <t>210203901</t>
  </si>
  <si>
    <t>Montáž svítidel LED se zapojením vodičů průmyslových nebo venkovních na výložník nebo dřík</t>
  </si>
  <si>
    <t>19814287</t>
  </si>
  <si>
    <t>https://podminky.urs.cz/item/CS_URS_2025_01/210203901</t>
  </si>
  <si>
    <t>347740R01</t>
  </si>
  <si>
    <t>svítidlo veřejného osvětlení na výložník zdroj LED</t>
  </si>
  <si>
    <t>128</t>
  </si>
  <si>
    <t>-533394146</t>
  </si>
  <si>
    <t>Poznámka k položce:_x000d_
V01, V02 - LED svítidlo pro veřejné osvětlení_x000d_
Hliníkový korpus o rozměrech 520,00 x 220,00 x 90,00mm_x000d_
optika pro osvětlení přechodů 1x80W_x000d_
asymetrické, 11285 lm, Ra 70, 4000K, IP66, 843 cd/klm, třída oslnění D5_x000d_
Včetně recyklačních poplatků</t>
  </si>
  <si>
    <t>210204011</t>
  </si>
  <si>
    <t>Montáž stožárů osvětlení samostatně stojících ocelových, délky do 12 m</t>
  </si>
  <si>
    <t>253125139</t>
  </si>
  <si>
    <t>https://podminky.urs.cz/item/CS_URS_2025_01/210204011</t>
  </si>
  <si>
    <t>31674107</t>
  </si>
  <si>
    <t>stožár osvětlovací uliční Pz 159/133/114 v 8,2m</t>
  </si>
  <si>
    <t>-343709249</t>
  </si>
  <si>
    <t>210204103</t>
  </si>
  <si>
    <t>Montáž výložníků osvětlení jednoramenných sloupových, hmotnosti do 35 kg</t>
  </si>
  <si>
    <t>-1203543912</t>
  </si>
  <si>
    <t>https://podminky.urs.cz/item/CS_URS_2025_01/210204103</t>
  </si>
  <si>
    <t>31674005</t>
  </si>
  <si>
    <t>výložník rovný jednoduchý k osvětlovacím stožárům uličním vyložení 3000mm</t>
  </si>
  <si>
    <t>-1409668109</t>
  </si>
  <si>
    <t>Poznámka k položce:_x000d_
Včetně zavětrování</t>
  </si>
  <si>
    <t>210204104</t>
  </si>
  <si>
    <t>Montáž výložníků osvětlení jednoramenných sloupových, hmotnosti přes 35 kg</t>
  </si>
  <si>
    <t>-1780061671</t>
  </si>
  <si>
    <t>https://podminky.urs.cz/item/CS_URS_2025_01/210204104</t>
  </si>
  <si>
    <t>316740R01</t>
  </si>
  <si>
    <t>výložník rovný jednoduchý k osvětlovacím stožárům uličním vyložení 4500mm</t>
  </si>
  <si>
    <t>-838865550</t>
  </si>
  <si>
    <t>210204201</t>
  </si>
  <si>
    <t>Montáž elektrovýzbroje stožárů osvětlení 1 okruh</t>
  </si>
  <si>
    <t>981511731</t>
  </si>
  <si>
    <t>https://podminky.urs.cz/item/CS_URS_2025_01/210204201</t>
  </si>
  <si>
    <t>316741R01</t>
  </si>
  <si>
    <t>výzbroj stožárová - 3 pojistky</t>
  </si>
  <si>
    <t>363450646</t>
  </si>
  <si>
    <t>Poznámka k položce:_x000d_
Svorkovnice průběžná svorkovnice pro přívodní vodiče o průměru do 35 mm2 osazené keramickou pojistkou (až 3ks, 6-16A), IP54, včetně zapojení</t>
  </si>
  <si>
    <t>316741R02</t>
  </si>
  <si>
    <t>výzbroj stožárová - 1 pojistka</t>
  </si>
  <si>
    <t>-110975695</t>
  </si>
  <si>
    <t>Poznámka k položce:_x000d_
Svorkovnice koncová svorkovnice pro přívodní vodiče o průměru do 35 mm2 osazené keramickou pojistkou (1ks, 6-16A), IP54, včetně zapojení</t>
  </si>
  <si>
    <t>210204R01</t>
  </si>
  <si>
    <t>Přepojení stožárů (výměna svorkovnice a nový vývod pro stožár přechodu)</t>
  </si>
  <si>
    <t>-187670113</t>
  </si>
  <si>
    <t>210220002</t>
  </si>
  <si>
    <t>Montáž uzemňovacího vedení s upevněním, propojením a připojením pomocí svorek na povrchu vodičů FeZn drátem nebo lanem průměru do 10 mm</t>
  </si>
  <si>
    <t>519421759</t>
  </si>
  <si>
    <t>https://podminky.urs.cz/item/CS_URS_2025_01/210220002</t>
  </si>
  <si>
    <t>Poznámka k položce:_x000d_
Délka: 50 m + rezerva na zapojení</t>
  </si>
  <si>
    <t>35441073</t>
  </si>
  <si>
    <t>drát D 10mm FeZn</t>
  </si>
  <si>
    <t>1189463801</t>
  </si>
  <si>
    <t>55*0,65 'Přepočtené koeficientem množství</t>
  </si>
  <si>
    <t>210220300</t>
  </si>
  <si>
    <t>Montáž hromosvodného vedení svorek s jedním šroubem</t>
  </si>
  <si>
    <t>-79668469</t>
  </si>
  <si>
    <t>https://podminky.urs.cz/item/CS_URS_2025_01/210220300</t>
  </si>
  <si>
    <t>35431000</t>
  </si>
  <si>
    <t>svorka uzemnění FeZn univerzální</t>
  </si>
  <si>
    <t>-1233540080</t>
  </si>
  <si>
    <t>347R01</t>
  </si>
  <si>
    <t>Drobný montážní materiál</t>
  </si>
  <si>
    <t>kpl</t>
  </si>
  <si>
    <t>-305412209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</si>
  <si>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</si>
  <si>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</si>
  <si>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1620432922</t>
  </si>
  <si>
    <t>https://podminky.urs.cz/item/CS_URS_2025_01/210812011</t>
  </si>
  <si>
    <t>Poznámka k položce:_x000d_
Vnitřní instalace ve stožáru + rezerva</t>
  </si>
  <si>
    <t>34111030</t>
  </si>
  <si>
    <t>kabel instalační jádro Cu plné izolace PVC plášť PVC 450/750V (CYKY) 3x1,5mm2</t>
  </si>
  <si>
    <t>-347499814</t>
  </si>
  <si>
    <t>24*1,15 'Přepočtené koeficientem množství</t>
  </si>
  <si>
    <t>210812033</t>
  </si>
  <si>
    <t>Montáž izolovaných kabelů měděných do 1 kV bez ukončení plných nebo laněných kulatých (např. CYKY, CHKE-R) uložených volně nebo v liště počtu a průřezu žil 4x6 až 10 mm2</t>
  </si>
  <si>
    <t>1194706949</t>
  </si>
  <si>
    <t>https://podminky.urs.cz/item/CS_URS_2025_01/210812033</t>
  </si>
  <si>
    <t>34111076</t>
  </si>
  <si>
    <t>kabel instalační jádro Cu plné izolace PVC plášť PVC 450/750V (CYKY) 4x10mm2</t>
  </si>
  <si>
    <t>-1414964218</t>
  </si>
  <si>
    <t>55*1,15 'Přepočtené koeficientem množství</t>
  </si>
  <si>
    <t>46-M</t>
  </si>
  <si>
    <t>Zemní práce při extr.mont.pracích</t>
  </si>
  <si>
    <t>460161172</t>
  </si>
  <si>
    <t>Hloubení kabelových rýh ručně včetně urovnání dna s přemístěním výkopku do vzdálenosti 3 m od okraje jámy nebo s naložením na dopravní prostředek šířky 35 cm hloubky 80 cm v hornině třídy těžitelnosti I skupiny 3</t>
  </si>
  <si>
    <t>2014334111</t>
  </si>
  <si>
    <t>https://podminky.urs.cz/item/CS_URS_2025_01/460161172</t>
  </si>
  <si>
    <t>"K lampě VO1" 21,0</t>
  </si>
  <si>
    <t>"K lampě VO2" 31,0</t>
  </si>
  <si>
    <t>460341113</t>
  </si>
  <si>
    <t>Vodorovné přemístění (odvoz) horniny dopravními prostředky včetně složení, bez naložení a rozprostření jakékoliv třídy, na vzdálenost přes 500 do 1000 m</t>
  </si>
  <si>
    <t>640953495</t>
  </si>
  <si>
    <t>https://podminky.urs.cz/item/CS_URS_2025_01/460341113</t>
  </si>
  <si>
    <t>"Přebytečná zemina" 0,35*0,8*52,0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</si>
  <si>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</si>
  <si>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</si>
  <si>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-1688001687</t>
  </si>
  <si>
    <t>https://podminky.urs.cz/item/CS_URS_2025_01/460341121</t>
  </si>
  <si>
    <t>14,56*9 'Přepočtené koeficientem množství</t>
  </si>
  <si>
    <t>460361121</t>
  </si>
  <si>
    <t>Poplatek (skládkovné) za uložení zeminy na recyklační skládce zatříděné do Katalogu odpadů pod kódem 17 05 04</t>
  </si>
  <si>
    <t>1353050187</t>
  </si>
  <si>
    <t>https://podminky.urs.cz/item/CS_URS_2025_01/460361121</t>
  </si>
  <si>
    <t>14,56*1,8 'Přepočtené koeficientem množství</t>
  </si>
  <si>
    <t>460431182</t>
  </si>
  <si>
    <t>Zásyp kabelových rýh ručně s přemístění sypaniny ze vzdálenosti do 10 m, s uložením výkopku ve vrstvách včetně zhutnění a úpravy povrchu šířky 35 cm hloubky 80 cm z horniny třídy těžitelnosti I skupiny 3</t>
  </si>
  <si>
    <t>-942699600</t>
  </si>
  <si>
    <t>https://podminky.urs.cz/item/CS_URS_2025_01/460431182</t>
  </si>
  <si>
    <t>58331200</t>
  </si>
  <si>
    <t>štěrkopísek netříděný</t>
  </si>
  <si>
    <t>256</t>
  </si>
  <si>
    <t>-1632299776</t>
  </si>
  <si>
    <t>"Zásyp rýhy" 52,0*0,35*(0,8-0,2)</t>
  </si>
  <si>
    <t>10,92*1,9 'Přepočtené koeficientem množství</t>
  </si>
  <si>
    <t>460661111</t>
  </si>
  <si>
    <t>Kabelové lože z písku včetně podsypu, zhutnění a urovnání povrchu pro kabely nn bez zakrytí, šířky do 35 cm</t>
  </si>
  <si>
    <t>-1377406572</t>
  </si>
  <si>
    <t>https://podminky.urs.cz/item/CS_URS_2025_01/460661111</t>
  </si>
  <si>
    <t>460671112</t>
  </si>
  <si>
    <t>Výstražné prvky pro krytí kabelů včetně vyrovnání povrchu rýhy, rozvinutí a uložení fólie, šířky přes 20 do 25 cm</t>
  </si>
  <si>
    <t>-349978835</t>
  </si>
  <si>
    <t>https://podminky.urs.cz/item/CS_URS_2025_01/460671112</t>
  </si>
  <si>
    <t>460671124</t>
  </si>
  <si>
    <t>Výstražné prvky pro krytí kabelů včetně vyrovnání povrchu rýhy, rozvinutí a uložení deska, šířky přes 25 do 30 cm</t>
  </si>
  <si>
    <t>-709502155</t>
  </si>
  <si>
    <t>https://podminky.urs.cz/item/CS_URS_2025_01/460671124</t>
  </si>
  <si>
    <t>460791212</t>
  </si>
  <si>
    <t>Montáž trubek ochranných uložených volně do rýhy plastových ohebných, vnitřního průměru přes 32 do 50 mm</t>
  </si>
  <si>
    <t>-2029337230</t>
  </si>
  <si>
    <t>https://podminky.urs.cz/item/CS_URS_2025_01/460791212</t>
  </si>
  <si>
    <t>34571351</t>
  </si>
  <si>
    <t>trubka elektroinstalační ohebná dvouplášťová korugovaná HDPE (chránička) D 40/50mm</t>
  </si>
  <si>
    <t>525555001</t>
  </si>
  <si>
    <t>52*1,05 'Přepočtené koeficientem množství</t>
  </si>
  <si>
    <t>VRN</t>
  </si>
  <si>
    <t>Vedlejší rozpočtové náklady</t>
  </si>
  <si>
    <t>R02</t>
  </si>
  <si>
    <t>Plošina</t>
  </si>
  <si>
    <t>hod</t>
  </si>
  <si>
    <t>262144</t>
  </si>
  <si>
    <t>-1214492189</t>
  </si>
  <si>
    <t>R03</t>
  </si>
  <si>
    <t>Stavební přípomoce</t>
  </si>
  <si>
    <t>199874702</t>
  </si>
  <si>
    <t>R04</t>
  </si>
  <si>
    <t>Zaškolení obsluhy</t>
  </si>
  <si>
    <t>426347044</t>
  </si>
  <si>
    <t>R05</t>
  </si>
  <si>
    <t>Uvedení do provozu</t>
  </si>
  <si>
    <t>-591154374</t>
  </si>
  <si>
    <t>v_u - VON - uznatelné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</si>
  <si>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</si>
  <si>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</si>
  <si>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</si>
  <si>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</si>
  <si>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</si>
  <si>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zeměměřičské a projektové práce</t>
  </si>
  <si>
    <t>012403000</t>
  </si>
  <si>
    <t>Zeměměřičské práce po výstavbě</t>
  </si>
  <si>
    <t>…</t>
  </si>
  <si>
    <t>1024</t>
  </si>
  <si>
    <t>342520615</t>
  </si>
  <si>
    <t>https://podminky.urs.cz/item/CS_URS_2025_01/012403000</t>
  </si>
  <si>
    <t>Poznámka k položce:_x000d_
Zaměření skutečného stavu; včetně výstupu</t>
  </si>
  <si>
    <t>VRN3</t>
  </si>
  <si>
    <t>Zařízení staveniště</t>
  </si>
  <si>
    <t>030001000</t>
  </si>
  <si>
    <t>Kč</t>
  </si>
  <si>
    <t>-555231027</t>
  </si>
  <si>
    <t>https://podminky.urs.cz/item/CS_URS_2025_01/030001000</t>
  </si>
  <si>
    <t>Poznámka k položce:_x000d_
Včetně odstranění a úklidu plochy ZS _x000d__x000d__x000d_
Rozsah bude upraven podle zvyklostí a zařízení zhotovitele</t>
  </si>
  <si>
    <t>034503000</t>
  </si>
  <si>
    <t>Informační tabule na staveništi</t>
  </si>
  <si>
    <t>1378558831</t>
  </si>
  <si>
    <t>https://podminky.urs.cz/item/CS_URS_2025_01/034503000</t>
  </si>
  <si>
    <t>VRN4</t>
  </si>
  <si>
    <t>Inženýrská činnost</t>
  </si>
  <si>
    <t>040001000</t>
  </si>
  <si>
    <t>-2117578911</t>
  </si>
  <si>
    <t>https://podminky.urs.cz/item/CS_URS_2025_01/040001000</t>
  </si>
  <si>
    <t>Poznámka k položce:_x000d_
Kompletační a koordinační činnost - zajištění podkladů pro kolaudaci (revize nových sítí - VO), koordinace činností na stavbě_x000d_
Zkoušky a měření (rozbory PAU)</t>
  </si>
  <si>
    <t>VRN7</t>
  </si>
  <si>
    <t>Provozní vlivy</t>
  </si>
  <si>
    <t>070001000</t>
  </si>
  <si>
    <t>-149580705</t>
  </si>
  <si>
    <t>https://podminky.urs.cz/item/CS_URS_2025_01/070001000</t>
  </si>
  <si>
    <t xml:space="preserve">Poznámka k položce:_x000d_
Náklady na DIO:_x000d_
Návrh, projednání a povolení DIO (dopravně inženýrských opatření). Ulice Zborovská: uzavření jízdního pruhu při výstavbě středního dělícího ostrůvku, provoz řízen pomocí světelné signalizačního zařízení. Položka zahrnuje návrh, projednání a odsouhlasení DIO. Předpokládá se jednopruhový obousměrný provoz. Nutné projednat a odsouhlasit i s IDSK pro příměstskou autobusovou dopravu._x000d_
Předpokládané řízení během dopravně inženýrského opatření v pracovní dny ve špičkách cca 07:30-9:00 a 15:30 až 18:00  pomocí náležitě poučených osob ze stavby tj. řízení na pomocí radiových přijímačů právě z důvodu eliminace dopravní kongesce._x000d_
Nutná koordinace s DIO a stavbou Okružní křižovatky v Českém Brodě. Dále nutno koordinovat i s případným DIO stavby Vodovodního řadu do ulice Zborovská z Resortu Antico.</t>
  </si>
  <si>
    <t>v_n - VON - neuznatelné náklady</t>
  </si>
  <si>
    <t xml:space="preserve">    VRN9 - Ostatní náklady</t>
  </si>
  <si>
    <t>012002000</t>
  </si>
  <si>
    <t>Zeměměřičské práce</t>
  </si>
  <si>
    <t>950616470</t>
  </si>
  <si>
    <t>https://podminky.urs.cz/item/CS_URS_2025_01/012002000</t>
  </si>
  <si>
    <t>Poznámka k položce:_x000d_
Geodetické práce před výstavbou (vytýčení sítí, pozic stožárů)_x000d_
Geodetické práce v průběhu výstavby_x000d_
Geometrické plány pro věcná břemena</t>
  </si>
  <si>
    <t>013254000</t>
  </si>
  <si>
    <t>Dokumentace skutečného provedení stavby</t>
  </si>
  <si>
    <t>-720885580</t>
  </si>
  <si>
    <t>https://podminky.urs.cz/item/CS_URS_2025_01/013254000</t>
  </si>
  <si>
    <t>Poznámka k položce:_x000d_
Podrobnost podle platné vyhlášky a dle požadavku investora_x000d_
Počet vyhotovení: 6x papírově, 1x elektronicky_x000d__x000d_
Pro kolaudaci díla je nutné zpracovat i měřící protokol prokazující splnění normy ČSN EN 13201 o osvětlení pozemních komunikací.</t>
  </si>
  <si>
    <t>VRN9</t>
  </si>
  <si>
    <t>Ostatní náklady</t>
  </si>
  <si>
    <t>090001000</t>
  </si>
  <si>
    <t>-702908829</t>
  </si>
  <si>
    <t>https://podminky.urs.cz/item/CS_URS_2025_01/090001000</t>
  </si>
  <si>
    <t>Poznámka k položce:_x000d_
Opatření BOZP - lávky, vymezení_x000d_
Opatření proti nadměrné prašnosti_x000d_
Ostatní náklady související s provozem - čištění komunikací po dobu prací (metením a mytím)</t>
  </si>
  <si>
    <t>SEZNAM FIGUR</t>
  </si>
  <si>
    <t>Výměra</t>
  </si>
  <si>
    <t>Použití figury:</t>
  </si>
  <si>
    <t>Podklad ze štěrkodrtě ŠD plochy do 100 m2 tl 150 mm</t>
  </si>
  <si>
    <t>Kladení zámkové dlažby komunikací pro pěší ručně tl 60 mm skupiny A pl do 50 m2</t>
  </si>
  <si>
    <t>Podklad ze štěrkodrtě ŠD plochy do 100 m2 tl 250 mm</t>
  </si>
  <si>
    <t>Asfaltový beton vrstva podkladní ACP 16 (obalované kamenivo OKS) tl 50 mm š do 3 m</t>
  </si>
  <si>
    <t>Podklad ze směsi stmelené cementem SC C 8/10 (KSC I) tl 140 mm</t>
  </si>
  <si>
    <t>Postřik živičný infiltrační s posypem z asfaltu množství 1 kg/m2</t>
  </si>
  <si>
    <t>Postřik živičný spojovací ze silniční emulze v množství 0,30 kg/m2</t>
  </si>
  <si>
    <t>Asfaltový beton vrstva obrusná ACO 11+ (ABS) tř. I tl 40 mm š do 3 m z nemodifikovaného asfaltu</t>
  </si>
  <si>
    <t>Asfaltový beton vrstva ložní ACL 16 (ABH) tl 60 mm š do 3 m z modifikovaného asfaltu</t>
  </si>
  <si>
    <t>Hloubení nezapažených jam v soudržných horninách třídy těžitelnosti I skupiny 3 ručně</t>
  </si>
  <si>
    <t>Vodorovné přemístění přes 9 000 do 10000 m výkopku/sypaniny z horniny třídy těžitelnosti I skupiny 1 až 3</t>
  </si>
  <si>
    <t>Poplatek za uložení zeminy a kamení na recyklační skládce (skládkovné) kód odpadu 17 05 04</t>
  </si>
  <si>
    <t>Uložení sypaniny na skládky nebo meziskládky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</si>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</sst>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3" TargetMode="External" /><Relationship Id="rId2" Type="http://schemas.openxmlformats.org/officeDocument/2006/relationships/hyperlink" Target="https://podminky.urs.cz/item/CS_URS_2025_01/113107124" TargetMode="External" /><Relationship Id="rId3" Type="http://schemas.openxmlformats.org/officeDocument/2006/relationships/hyperlink" Target="https://podminky.urs.cz/item/CS_URS_2025_01/113107143" TargetMode="External" /><Relationship Id="rId4" Type="http://schemas.openxmlformats.org/officeDocument/2006/relationships/hyperlink" Target="https://podminky.urs.cz/item/CS_URS_2025_01/113154512" TargetMode="External" /><Relationship Id="rId5" Type="http://schemas.openxmlformats.org/officeDocument/2006/relationships/hyperlink" Target="https://podminky.urs.cz/item/CS_URS_2025_01/113154522" TargetMode="External" /><Relationship Id="rId6" Type="http://schemas.openxmlformats.org/officeDocument/2006/relationships/hyperlink" Target="https://podminky.urs.cz/item/CS_URS_2025_01/113202111" TargetMode="External" /><Relationship Id="rId7" Type="http://schemas.openxmlformats.org/officeDocument/2006/relationships/hyperlink" Target="https://podminky.urs.cz/item/CS_URS_2025_01/122251104" TargetMode="External" /><Relationship Id="rId8" Type="http://schemas.openxmlformats.org/officeDocument/2006/relationships/hyperlink" Target="https://podminky.urs.cz/item/CS_URS_2025_01/131251100" TargetMode="External" /><Relationship Id="rId9" Type="http://schemas.openxmlformats.org/officeDocument/2006/relationships/hyperlink" Target="https://podminky.urs.cz/item/CS_URS_2025_01/162351103" TargetMode="External" /><Relationship Id="rId10" Type="http://schemas.openxmlformats.org/officeDocument/2006/relationships/hyperlink" Target="https://podminky.urs.cz/item/CS_URS_2025_01/162751117" TargetMode="External" /><Relationship Id="rId11" Type="http://schemas.openxmlformats.org/officeDocument/2006/relationships/hyperlink" Target="https://podminky.urs.cz/item/CS_URS_2025_01/167151101" TargetMode="External" /><Relationship Id="rId12" Type="http://schemas.openxmlformats.org/officeDocument/2006/relationships/hyperlink" Target="https://podminky.urs.cz/item/CS_URS_2025_01/171201231" TargetMode="External" /><Relationship Id="rId13" Type="http://schemas.openxmlformats.org/officeDocument/2006/relationships/hyperlink" Target="https://podminky.urs.cz/item/CS_URS_2025_01/181111122" TargetMode="External" /><Relationship Id="rId14" Type="http://schemas.openxmlformats.org/officeDocument/2006/relationships/hyperlink" Target="https://podminky.urs.cz/item/CS_URS_2025_01/181411142" TargetMode="External" /><Relationship Id="rId15" Type="http://schemas.openxmlformats.org/officeDocument/2006/relationships/hyperlink" Target="https://podminky.urs.cz/item/CS_URS_2025_01/182351123" TargetMode="External" /><Relationship Id="rId16" Type="http://schemas.openxmlformats.org/officeDocument/2006/relationships/hyperlink" Target="https://podminky.urs.cz/item/CS_URS_2025_01/564841012" TargetMode="External" /><Relationship Id="rId17" Type="http://schemas.openxmlformats.org/officeDocument/2006/relationships/hyperlink" Target="https://podminky.urs.cz/item/CS_URS_2025_01/564851011" TargetMode="External" /><Relationship Id="rId18" Type="http://schemas.openxmlformats.org/officeDocument/2006/relationships/hyperlink" Target="https://podminky.urs.cz/item/CS_URS_2025_01/564861011" TargetMode="External" /><Relationship Id="rId19" Type="http://schemas.openxmlformats.org/officeDocument/2006/relationships/hyperlink" Target="https://podminky.urs.cz/item/CS_URS_2025_01/564871011" TargetMode="External" /><Relationship Id="rId20" Type="http://schemas.openxmlformats.org/officeDocument/2006/relationships/hyperlink" Target="https://podminky.urs.cz/item/CS_URS_2025_01/565135111" TargetMode="External" /><Relationship Id="rId21" Type="http://schemas.openxmlformats.org/officeDocument/2006/relationships/hyperlink" Target="https://podminky.urs.cz/item/CS_URS_2025_01/567122113" TargetMode="External" /><Relationship Id="rId22" Type="http://schemas.openxmlformats.org/officeDocument/2006/relationships/hyperlink" Target="https://podminky.urs.cz/item/CS_URS_2025_01/573111112" TargetMode="External" /><Relationship Id="rId23" Type="http://schemas.openxmlformats.org/officeDocument/2006/relationships/hyperlink" Target="https://podminky.urs.cz/item/CS_URS_2025_01/573231106" TargetMode="External" /><Relationship Id="rId24" Type="http://schemas.openxmlformats.org/officeDocument/2006/relationships/hyperlink" Target="https://podminky.urs.cz/item/CS_URS_2025_01/577134111" TargetMode="External" /><Relationship Id="rId25" Type="http://schemas.openxmlformats.org/officeDocument/2006/relationships/hyperlink" Target="https://podminky.urs.cz/item/CS_URS_2025_01/577155132" TargetMode="External" /><Relationship Id="rId26" Type="http://schemas.openxmlformats.org/officeDocument/2006/relationships/hyperlink" Target="https://podminky.urs.cz/item/CS_URS_2025_01/578143113" TargetMode="External" /><Relationship Id="rId27" Type="http://schemas.openxmlformats.org/officeDocument/2006/relationships/hyperlink" Target="https://podminky.urs.cz/item/CS_URS_2025_01/581131314" TargetMode="External" /><Relationship Id="rId28" Type="http://schemas.openxmlformats.org/officeDocument/2006/relationships/hyperlink" Target="https://podminky.urs.cz/item/CS_URS_2025_01/596211110" TargetMode="External" /><Relationship Id="rId29" Type="http://schemas.openxmlformats.org/officeDocument/2006/relationships/hyperlink" Target="https://podminky.urs.cz/item/CS_URS_2025_01/596211210" TargetMode="External" /><Relationship Id="rId30" Type="http://schemas.openxmlformats.org/officeDocument/2006/relationships/hyperlink" Target="https://podminky.urs.cz/item/CS_URS_2025_01/915241111" TargetMode="External" /><Relationship Id="rId31" Type="http://schemas.openxmlformats.org/officeDocument/2006/relationships/hyperlink" Target="https://podminky.urs.cz/item/CS_URS_2025_01/912111111" TargetMode="External" /><Relationship Id="rId32" Type="http://schemas.openxmlformats.org/officeDocument/2006/relationships/hyperlink" Target="https://podminky.urs.cz/item/CS_URS_2025_01/912511111" TargetMode="External" /><Relationship Id="rId33" Type="http://schemas.openxmlformats.org/officeDocument/2006/relationships/hyperlink" Target="https://podminky.urs.cz/item/CS_URS_2025_01/914111111" TargetMode="External" /><Relationship Id="rId34" Type="http://schemas.openxmlformats.org/officeDocument/2006/relationships/hyperlink" Target="https://podminky.urs.cz/item/CS_URS_2025_01/914111121" TargetMode="External" /><Relationship Id="rId35" Type="http://schemas.openxmlformats.org/officeDocument/2006/relationships/hyperlink" Target="https://podminky.urs.cz/item/CS_URS_2025_01/914511111" TargetMode="External" /><Relationship Id="rId36" Type="http://schemas.openxmlformats.org/officeDocument/2006/relationships/hyperlink" Target="https://podminky.urs.cz/item/CS_URS_2025_01/915111111" TargetMode="External" /><Relationship Id="rId37" Type="http://schemas.openxmlformats.org/officeDocument/2006/relationships/hyperlink" Target="https://podminky.urs.cz/item/CS_URS_2025_01/915111121" TargetMode="External" /><Relationship Id="rId38" Type="http://schemas.openxmlformats.org/officeDocument/2006/relationships/hyperlink" Target="https://podminky.urs.cz/item/CS_URS_2025_01/915131111" TargetMode="External" /><Relationship Id="rId39" Type="http://schemas.openxmlformats.org/officeDocument/2006/relationships/hyperlink" Target="https://podminky.urs.cz/item/CS_URS_2025_01/915211111" TargetMode="External" /><Relationship Id="rId40" Type="http://schemas.openxmlformats.org/officeDocument/2006/relationships/hyperlink" Target="https://podminky.urs.cz/item/CS_URS_2025_01/915211121" TargetMode="External" /><Relationship Id="rId41" Type="http://schemas.openxmlformats.org/officeDocument/2006/relationships/hyperlink" Target="https://podminky.urs.cz/item/CS_URS_2025_01/915231111" TargetMode="External" /><Relationship Id="rId42" Type="http://schemas.openxmlformats.org/officeDocument/2006/relationships/hyperlink" Target="https://podminky.urs.cz/item/CS_URS_2025_01/915611111" TargetMode="External" /><Relationship Id="rId43" Type="http://schemas.openxmlformats.org/officeDocument/2006/relationships/hyperlink" Target="https://podminky.urs.cz/item/CS_URS_2025_01/915621111" TargetMode="External" /><Relationship Id="rId44" Type="http://schemas.openxmlformats.org/officeDocument/2006/relationships/hyperlink" Target="https://podminky.urs.cz/item/CS_URS_2025_01/916131213" TargetMode="External" /><Relationship Id="rId45" Type="http://schemas.openxmlformats.org/officeDocument/2006/relationships/hyperlink" Target="https://podminky.urs.cz/item/CS_URS_2025_01/916133112" TargetMode="External" /><Relationship Id="rId46" Type="http://schemas.openxmlformats.org/officeDocument/2006/relationships/hyperlink" Target="https://podminky.urs.cz/item/CS_URS_2025_01/916231213" TargetMode="External" /><Relationship Id="rId47" Type="http://schemas.openxmlformats.org/officeDocument/2006/relationships/hyperlink" Target="https://podminky.urs.cz/item/CS_URS_2025_01/916991121" TargetMode="External" /><Relationship Id="rId48" Type="http://schemas.openxmlformats.org/officeDocument/2006/relationships/hyperlink" Target="https://podminky.urs.cz/item/CS_URS_2025_01/919112111" TargetMode="External" /><Relationship Id="rId49" Type="http://schemas.openxmlformats.org/officeDocument/2006/relationships/hyperlink" Target="https://podminky.urs.cz/item/CS_URS_2025_01/919112222" TargetMode="External" /><Relationship Id="rId50" Type="http://schemas.openxmlformats.org/officeDocument/2006/relationships/hyperlink" Target="https://podminky.urs.cz/item/CS_URS_2025_01/919122121" TargetMode="External" /><Relationship Id="rId51" Type="http://schemas.openxmlformats.org/officeDocument/2006/relationships/hyperlink" Target="https://podminky.urs.cz/item/CS_URS_2025_01/919726122" TargetMode="External" /><Relationship Id="rId52" Type="http://schemas.openxmlformats.org/officeDocument/2006/relationships/hyperlink" Target="https://podminky.urs.cz/item/CS_URS_2025_01/919726202" TargetMode="External" /><Relationship Id="rId53" Type="http://schemas.openxmlformats.org/officeDocument/2006/relationships/hyperlink" Target="https://podminky.urs.cz/item/CS_URS_2025_01/919735113" TargetMode="External" /><Relationship Id="rId54" Type="http://schemas.openxmlformats.org/officeDocument/2006/relationships/hyperlink" Target="https://podminky.urs.cz/item/CS_URS_2025_01/966006132" TargetMode="External" /><Relationship Id="rId55" Type="http://schemas.openxmlformats.org/officeDocument/2006/relationships/hyperlink" Target="https://podminky.urs.cz/item/CS_URS_2025_01/966006211" TargetMode="External" /><Relationship Id="rId56" Type="http://schemas.openxmlformats.org/officeDocument/2006/relationships/hyperlink" Target="https://podminky.urs.cz/item/CS_URS_2025_01/966007221" TargetMode="External" /><Relationship Id="rId57" Type="http://schemas.openxmlformats.org/officeDocument/2006/relationships/hyperlink" Target="https://podminky.urs.cz/item/CS_URS_2025_01/979024443" TargetMode="External" /><Relationship Id="rId58" Type="http://schemas.openxmlformats.org/officeDocument/2006/relationships/hyperlink" Target="https://podminky.urs.cz/item/CS_URS_2025_01/979054451" TargetMode="External" /><Relationship Id="rId59" Type="http://schemas.openxmlformats.org/officeDocument/2006/relationships/hyperlink" Target="https://podminky.urs.cz/item/CS_URS_2025_01/997221551" TargetMode="External" /><Relationship Id="rId60" Type="http://schemas.openxmlformats.org/officeDocument/2006/relationships/hyperlink" Target="https://podminky.urs.cz/item/CS_URS_2025_01/997221559" TargetMode="External" /><Relationship Id="rId61" Type="http://schemas.openxmlformats.org/officeDocument/2006/relationships/hyperlink" Target="https://podminky.urs.cz/item/CS_URS_2025_01/997221615" TargetMode="External" /><Relationship Id="rId62" Type="http://schemas.openxmlformats.org/officeDocument/2006/relationships/hyperlink" Target="https://podminky.urs.cz/item/CS_URS_2025_01/997221645" TargetMode="External" /><Relationship Id="rId63" Type="http://schemas.openxmlformats.org/officeDocument/2006/relationships/hyperlink" Target="https://podminky.urs.cz/item/CS_URS_2025_01/997221655" TargetMode="External" /><Relationship Id="rId64" Type="http://schemas.openxmlformats.org/officeDocument/2006/relationships/hyperlink" Target="https://podminky.urs.cz/item/CS_URS_2025_01/997221665" TargetMode="External" /><Relationship Id="rId65" Type="http://schemas.openxmlformats.org/officeDocument/2006/relationships/hyperlink" Target="https://podminky.urs.cz/item/CS_URS_2025_01/997013631" TargetMode="External" /><Relationship Id="rId66" Type="http://schemas.openxmlformats.org/officeDocument/2006/relationships/hyperlink" Target="https://podminky.urs.cz/item/CS_URS_2025_01/998225111" TargetMode="External" /><Relationship Id="rId6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1213701" TargetMode="External" /><Relationship Id="rId2" Type="http://schemas.openxmlformats.org/officeDocument/2006/relationships/hyperlink" Target="https://podminky.urs.cz/item/CS_URS_2025_01/162751117" TargetMode="External" /><Relationship Id="rId3" Type="http://schemas.openxmlformats.org/officeDocument/2006/relationships/hyperlink" Target="https://podminky.urs.cz/item/CS_URS_2025_01/171201231" TargetMode="External" /><Relationship Id="rId4" Type="http://schemas.openxmlformats.org/officeDocument/2006/relationships/hyperlink" Target="https://podminky.urs.cz/item/CS_URS_2025_01/171251201" TargetMode="External" /><Relationship Id="rId5" Type="http://schemas.openxmlformats.org/officeDocument/2006/relationships/hyperlink" Target="https://podminky.urs.cz/item/CS_URS_2025_01/275321311" TargetMode="External" /><Relationship Id="rId6" Type="http://schemas.openxmlformats.org/officeDocument/2006/relationships/hyperlink" Target="https://podminky.urs.cz/item/CS_URS_2025_01/275351121" TargetMode="External" /><Relationship Id="rId7" Type="http://schemas.openxmlformats.org/officeDocument/2006/relationships/hyperlink" Target="https://podminky.urs.cz/item/CS_URS_2025_01/275351122" TargetMode="External" /><Relationship Id="rId8" Type="http://schemas.openxmlformats.org/officeDocument/2006/relationships/hyperlink" Target="https://podminky.urs.cz/item/CS_URS_2025_01/953943123" TargetMode="External" /><Relationship Id="rId9" Type="http://schemas.openxmlformats.org/officeDocument/2006/relationships/hyperlink" Target="https://podminky.urs.cz/item/CS_URS_2025_01/210203901" TargetMode="External" /><Relationship Id="rId10" Type="http://schemas.openxmlformats.org/officeDocument/2006/relationships/hyperlink" Target="https://podminky.urs.cz/item/CS_URS_2025_01/210204011" TargetMode="External" /><Relationship Id="rId11" Type="http://schemas.openxmlformats.org/officeDocument/2006/relationships/hyperlink" Target="https://podminky.urs.cz/item/CS_URS_2025_01/210204103" TargetMode="External" /><Relationship Id="rId12" Type="http://schemas.openxmlformats.org/officeDocument/2006/relationships/hyperlink" Target="https://podminky.urs.cz/item/CS_URS_2025_01/210204104" TargetMode="External" /><Relationship Id="rId13" Type="http://schemas.openxmlformats.org/officeDocument/2006/relationships/hyperlink" Target="https://podminky.urs.cz/item/CS_URS_2025_01/210204201" TargetMode="External" /><Relationship Id="rId14" Type="http://schemas.openxmlformats.org/officeDocument/2006/relationships/hyperlink" Target="https://podminky.urs.cz/item/CS_URS_2025_01/210220002" TargetMode="External" /><Relationship Id="rId15" Type="http://schemas.openxmlformats.org/officeDocument/2006/relationships/hyperlink" Target="https://podminky.urs.cz/item/CS_URS_2025_01/210220300" TargetMode="External" /><Relationship Id="rId16" Type="http://schemas.openxmlformats.org/officeDocument/2006/relationships/hyperlink" Target="https://podminky.urs.cz/item/CS_URS_2025_01/210812011" TargetMode="External" /><Relationship Id="rId17" Type="http://schemas.openxmlformats.org/officeDocument/2006/relationships/hyperlink" Target="https://podminky.urs.cz/item/CS_URS_2025_01/210812033" TargetMode="External" /><Relationship Id="rId18" Type="http://schemas.openxmlformats.org/officeDocument/2006/relationships/hyperlink" Target="https://podminky.urs.cz/item/CS_URS_2025_01/460161172" TargetMode="External" /><Relationship Id="rId19" Type="http://schemas.openxmlformats.org/officeDocument/2006/relationships/hyperlink" Target="https://podminky.urs.cz/item/CS_URS_2025_01/460341113" TargetMode="External" /><Relationship Id="rId20" Type="http://schemas.openxmlformats.org/officeDocument/2006/relationships/hyperlink" Target="https://podminky.urs.cz/item/CS_URS_2025_01/460341121" TargetMode="External" /><Relationship Id="rId21" Type="http://schemas.openxmlformats.org/officeDocument/2006/relationships/hyperlink" Target="https://podminky.urs.cz/item/CS_URS_2025_01/460361121" TargetMode="External" /><Relationship Id="rId22" Type="http://schemas.openxmlformats.org/officeDocument/2006/relationships/hyperlink" Target="https://podminky.urs.cz/item/CS_URS_2025_01/460431182" TargetMode="External" /><Relationship Id="rId23" Type="http://schemas.openxmlformats.org/officeDocument/2006/relationships/hyperlink" Target="https://podminky.urs.cz/item/CS_URS_2025_01/460661111" TargetMode="External" /><Relationship Id="rId24" Type="http://schemas.openxmlformats.org/officeDocument/2006/relationships/hyperlink" Target="https://podminky.urs.cz/item/CS_URS_2025_01/460671112" TargetMode="External" /><Relationship Id="rId25" Type="http://schemas.openxmlformats.org/officeDocument/2006/relationships/hyperlink" Target="https://podminky.urs.cz/item/CS_URS_2025_01/460671124" TargetMode="External" /><Relationship Id="rId26" Type="http://schemas.openxmlformats.org/officeDocument/2006/relationships/hyperlink" Target="https://podminky.urs.cz/item/CS_URS_2025_01/460791212" TargetMode="External" /><Relationship Id="rId2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403000" TargetMode="External" /><Relationship Id="rId2" Type="http://schemas.openxmlformats.org/officeDocument/2006/relationships/hyperlink" Target="https://podminky.urs.cz/item/CS_URS_2025_01/030001000" TargetMode="External" /><Relationship Id="rId3" Type="http://schemas.openxmlformats.org/officeDocument/2006/relationships/hyperlink" Target="https://podminky.urs.cz/item/CS_URS_2025_01/034503000" TargetMode="External" /><Relationship Id="rId4" Type="http://schemas.openxmlformats.org/officeDocument/2006/relationships/hyperlink" Target="https://podminky.urs.cz/item/CS_URS_2025_01/040001000" TargetMode="External" /><Relationship Id="rId5" Type="http://schemas.openxmlformats.org/officeDocument/2006/relationships/hyperlink" Target="https://podminky.urs.cz/item/CS_URS_2025_01/070001000" TargetMode="External" /><Relationship Id="rId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002000" TargetMode="External" /><Relationship Id="rId2" Type="http://schemas.openxmlformats.org/officeDocument/2006/relationships/hyperlink" Target="https://podminky.urs.cz/item/CS_URS_2025_01/013254000" TargetMode="External" /><Relationship Id="rId3" Type="http://schemas.openxmlformats.org/officeDocument/2006/relationships/hyperlink" Target="https://podminky.urs.cz/item/CS_URS_2025_01/090001000" TargetMode="External" /><Relationship Id="rId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29.28" customHeight="1">
      <c r="B9" s="23"/>
      <c r="C9" s="24"/>
      <c r="D9" s="28" t="s">
        <v>26</v>
      </c>
      <c r="E9" s="24"/>
      <c r="F9" s="24"/>
      <c r="G9" s="24"/>
      <c r="H9" s="24"/>
      <c r="I9" s="24"/>
      <c r="J9" s="24"/>
      <c r="K9" s="36" t="s">
        <v>27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8" t="s">
        <v>28</v>
      </c>
      <c r="AL9" s="24"/>
      <c r="AM9" s="24"/>
      <c r="AN9" s="36" t="s">
        <v>29</v>
      </c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30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31</v>
      </c>
      <c r="AL10" s="24"/>
      <c r="AM10" s="24"/>
      <c r="AN10" s="29" t="s">
        <v>32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33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34</v>
      </c>
      <c r="AL11" s="24"/>
      <c r="AM11" s="24"/>
      <c r="AN11" s="29" t="s">
        <v>35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36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31</v>
      </c>
      <c r="AL13" s="24"/>
      <c r="AM13" s="24"/>
      <c r="AN13" s="37" t="s">
        <v>37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7" t="s">
        <v>37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4" t="s">
        <v>34</v>
      </c>
      <c r="AL14" s="24"/>
      <c r="AM14" s="24"/>
      <c r="AN14" s="37" t="s">
        <v>37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38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31</v>
      </c>
      <c r="AL16" s="24"/>
      <c r="AM16" s="24"/>
      <c r="AN16" s="29" t="s">
        <v>35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39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34</v>
      </c>
      <c r="AL17" s="24"/>
      <c r="AM17" s="24"/>
      <c r="AN17" s="29" t="s">
        <v>35</v>
      </c>
      <c r="AO17" s="24"/>
      <c r="AP17" s="24"/>
      <c r="AQ17" s="24"/>
      <c r="AR17" s="22"/>
      <c r="BE17" s="33"/>
      <c r="BS17" s="19" t="s">
        <v>40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41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31</v>
      </c>
      <c r="AL19" s="24"/>
      <c r="AM19" s="24"/>
      <c r="AN19" s="29" t="s">
        <v>35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39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34</v>
      </c>
      <c r="AL20" s="24"/>
      <c r="AM20" s="24"/>
      <c r="AN20" s="29" t="s">
        <v>35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9" t="s">
        <v>43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4"/>
      <c r="AQ25" s="24"/>
      <c r="AR25" s="22"/>
      <c r="BE25" s="33"/>
    </row>
    <row r="26" s="2" customFormat="1" ht="25.92" customHeight="1">
      <c r="A26" s="41"/>
      <c r="B26" s="42"/>
      <c r="C26" s="43"/>
      <c r="D26" s="44" t="s">
        <v>44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3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3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45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46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47</v>
      </c>
      <c r="AL28" s="48"/>
      <c r="AM28" s="48"/>
      <c r="AN28" s="48"/>
      <c r="AO28" s="48"/>
      <c r="AP28" s="43"/>
      <c r="AQ28" s="43"/>
      <c r="AR28" s="47"/>
      <c r="BE28" s="33"/>
    </row>
    <row r="29" s="3" customFormat="1" ht="14.4" customHeight="1">
      <c r="A29" s="3"/>
      <c r="B29" s="49"/>
      <c r="C29" s="50"/>
      <c r="D29" s="34" t="s">
        <v>48</v>
      </c>
      <c r="E29" s="50"/>
      <c r="F29" s="34" t="s">
        <v>49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4" t="s">
        <v>50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4" t="s">
        <v>51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4" t="s">
        <v>52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4" t="s">
        <v>53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54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55</v>
      </c>
      <c r="U35" s="57"/>
      <c r="V35" s="57"/>
      <c r="W35" s="57"/>
      <c r="X35" s="59" t="s">
        <v>56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5" t="s">
        <v>57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4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240513_2025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Přechod pro chodce v ulici Zborovská v blízkosti ulice Kounická, k.ú. Český Brod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4" t="s">
        <v>22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Český Brod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4" t="s">
        <v>24</v>
      </c>
      <c r="AJ47" s="43"/>
      <c r="AK47" s="43"/>
      <c r="AL47" s="43"/>
      <c r="AM47" s="75" t="str">
        <f>IF(AN8= "","",AN8)</f>
        <v>13. 5. 2024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4" t="s">
        <v>30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Český Brod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4" t="s">
        <v>38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58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4" t="s">
        <v>36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4" t="s">
        <v>41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59</v>
      </c>
      <c r="D52" s="90"/>
      <c r="E52" s="90"/>
      <c r="F52" s="90"/>
      <c r="G52" s="90"/>
      <c r="H52" s="91"/>
      <c r="I52" s="92" t="s">
        <v>60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61</v>
      </c>
      <c r="AH52" s="90"/>
      <c r="AI52" s="90"/>
      <c r="AJ52" s="90"/>
      <c r="AK52" s="90"/>
      <c r="AL52" s="90"/>
      <c r="AM52" s="90"/>
      <c r="AN52" s="92" t="s">
        <v>62</v>
      </c>
      <c r="AO52" s="90"/>
      <c r="AP52" s="90"/>
      <c r="AQ52" s="94" t="s">
        <v>63</v>
      </c>
      <c r="AR52" s="47"/>
      <c r="AS52" s="95" t="s">
        <v>64</v>
      </c>
      <c r="AT52" s="96" t="s">
        <v>65</v>
      </c>
      <c r="AU52" s="96" t="s">
        <v>66</v>
      </c>
      <c r="AV52" s="96" t="s">
        <v>67</v>
      </c>
      <c r="AW52" s="96" t="s">
        <v>68</v>
      </c>
      <c r="AX52" s="96" t="s">
        <v>69</v>
      </c>
      <c r="AY52" s="96" t="s">
        <v>70</v>
      </c>
      <c r="AZ52" s="96" t="s">
        <v>71</v>
      </c>
      <c r="BA52" s="96" t="s">
        <v>72</v>
      </c>
      <c r="BB52" s="96" t="s">
        <v>73</v>
      </c>
      <c r="BC52" s="96" t="s">
        <v>74</v>
      </c>
      <c r="BD52" s="97" t="s">
        <v>75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76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ROUND(SUM(AG55:AG58),2)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35</v>
      </c>
      <c r="AR54" s="107"/>
      <c r="AS54" s="108">
        <f>ROUND(SUM(AS55:AS58),2)</f>
        <v>0</v>
      </c>
      <c r="AT54" s="109">
        <f>ROUND(SUM(AV54:AW54),2)</f>
        <v>0</v>
      </c>
      <c r="AU54" s="110">
        <f>ROUND(SUM(AU55:AU58),5)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ROUND(SUM(AZ55:AZ58),2)</f>
        <v>0</v>
      </c>
      <c r="BA54" s="109">
        <f>ROUND(SUM(BA55:BA58),2)</f>
        <v>0</v>
      </c>
      <c r="BB54" s="109">
        <f>ROUND(SUM(BB55:BB58),2)</f>
        <v>0</v>
      </c>
      <c r="BC54" s="109">
        <f>ROUND(SUM(BC55:BC58),2)</f>
        <v>0</v>
      </c>
      <c r="BD54" s="111">
        <f>ROUND(SUM(BD55:BD58),2)</f>
        <v>0</v>
      </c>
      <c r="BE54" s="6"/>
      <c r="BS54" s="112" t="s">
        <v>77</v>
      </c>
      <c r="BT54" s="112" t="s">
        <v>78</v>
      </c>
      <c r="BU54" s="113" t="s">
        <v>79</v>
      </c>
      <c r="BV54" s="112" t="s">
        <v>80</v>
      </c>
      <c r="BW54" s="112" t="s">
        <v>5</v>
      </c>
      <c r="BX54" s="112" t="s">
        <v>81</v>
      </c>
      <c r="CL54" s="112" t="s">
        <v>19</v>
      </c>
    </row>
    <row r="55" s="7" customFormat="1" ht="16.5" customHeight="1">
      <c r="A55" s="114" t="s">
        <v>82</v>
      </c>
      <c r="B55" s="115"/>
      <c r="C55" s="116"/>
      <c r="D55" s="117" t="s">
        <v>83</v>
      </c>
      <c r="E55" s="117"/>
      <c r="F55" s="117"/>
      <c r="G55" s="117"/>
      <c r="H55" s="117"/>
      <c r="I55" s="118"/>
      <c r="J55" s="117" t="s">
        <v>84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'SO101 - Přechod pro chodce'!J30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85</v>
      </c>
      <c r="AR55" s="121"/>
      <c r="AS55" s="122">
        <v>0</v>
      </c>
      <c r="AT55" s="123">
        <f>ROUND(SUM(AV55:AW55),2)</f>
        <v>0</v>
      </c>
      <c r="AU55" s="124">
        <f>'SO101 - Přechod pro chodce'!P86</f>
        <v>0</v>
      </c>
      <c r="AV55" s="123">
        <f>'SO101 - Přechod pro chodce'!J33</f>
        <v>0</v>
      </c>
      <c r="AW55" s="123">
        <f>'SO101 - Přechod pro chodce'!J34</f>
        <v>0</v>
      </c>
      <c r="AX55" s="123">
        <f>'SO101 - Přechod pro chodce'!J35</f>
        <v>0</v>
      </c>
      <c r="AY55" s="123">
        <f>'SO101 - Přechod pro chodce'!J36</f>
        <v>0</v>
      </c>
      <c r="AZ55" s="123">
        <f>'SO101 - Přechod pro chodce'!F33</f>
        <v>0</v>
      </c>
      <c r="BA55" s="123">
        <f>'SO101 - Přechod pro chodce'!F34</f>
        <v>0</v>
      </c>
      <c r="BB55" s="123">
        <f>'SO101 - Přechod pro chodce'!F35</f>
        <v>0</v>
      </c>
      <c r="BC55" s="123">
        <f>'SO101 - Přechod pro chodce'!F36</f>
        <v>0</v>
      </c>
      <c r="BD55" s="125">
        <f>'SO101 - Přechod pro chodce'!F37</f>
        <v>0</v>
      </c>
      <c r="BE55" s="7"/>
      <c r="BT55" s="126" t="s">
        <v>86</v>
      </c>
      <c r="BV55" s="126" t="s">
        <v>80</v>
      </c>
      <c r="BW55" s="126" t="s">
        <v>87</v>
      </c>
      <c r="BX55" s="126" t="s">
        <v>5</v>
      </c>
      <c r="CL55" s="126" t="s">
        <v>19</v>
      </c>
      <c r="CM55" s="126" t="s">
        <v>88</v>
      </c>
    </row>
    <row r="56" s="7" customFormat="1" ht="16.5" customHeight="1">
      <c r="A56" s="114" t="s">
        <v>82</v>
      </c>
      <c r="B56" s="115"/>
      <c r="C56" s="116"/>
      <c r="D56" s="117" t="s">
        <v>89</v>
      </c>
      <c r="E56" s="117"/>
      <c r="F56" s="117"/>
      <c r="G56" s="117"/>
      <c r="H56" s="117"/>
      <c r="I56" s="118"/>
      <c r="J56" s="117" t="s">
        <v>90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'SO401 - Přisvětlení přech...'!J30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85</v>
      </c>
      <c r="AR56" s="121"/>
      <c r="AS56" s="122">
        <v>0</v>
      </c>
      <c r="AT56" s="123">
        <f>ROUND(SUM(AV56:AW56),2)</f>
        <v>0</v>
      </c>
      <c r="AU56" s="124">
        <f>'SO401 - Přisvětlení přech...'!P88</f>
        <v>0</v>
      </c>
      <c r="AV56" s="123">
        <f>'SO401 - Přisvětlení přech...'!J33</f>
        <v>0</v>
      </c>
      <c r="AW56" s="123">
        <f>'SO401 - Přisvětlení přech...'!J34</f>
        <v>0</v>
      </c>
      <c r="AX56" s="123">
        <f>'SO401 - Přisvětlení přech...'!J35</f>
        <v>0</v>
      </c>
      <c r="AY56" s="123">
        <f>'SO401 - Přisvětlení přech...'!J36</f>
        <v>0</v>
      </c>
      <c r="AZ56" s="123">
        <f>'SO401 - Přisvětlení přech...'!F33</f>
        <v>0</v>
      </c>
      <c r="BA56" s="123">
        <f>'SO401 - Přisvětlení přech...'!F34</f>
        <v>0</v>
      </c>
      <c r="BB56" s="123">
        <f>'SO401 - Přisvětlení přech...'!F35</f>
        <v>0</v>
      </c>
      <c r="BC56" s="123">
        <f>'SO401 - Přisvětlení přech...'!F36</f>
        <v>0</v>
      </c>
      <c r="BD56" s="125">
        <f>'SO401 - Přisvětlení přech...'!F37</f>
        <v>0</v>
      </c>
      <c r="BE56" s="7"/>
      <c r="BT56" s="126" t="s">
        <v>86</v>
      </c>
      <c r="BV56" s="126" t="s">
        <v>80</v>
      </c>
      <c r="BW56" s="126" t="s">
        <v>91</v>
      </c>
      <c r="BX56" s="126" t="s">
        <v>5</v>
      </c>
      <c r="CL56" s="126" t="s">
        <v>19</v>
      </c>
      <c r="CM56" s="126" t="s">
        <v>88</v>
      </c>
    </row>
    <row r="57" s="7" customFormat="1" ht="16.5" customHeight="1">
      <c r="A57" s="114" t="s">
        <v>82</v>
      </c>
      <c r="B57" s="115"/>
      <c r="C57" s="116"/>
      <c r="D57" s="117" t="s">
        <v>92</v>
      </c>
      <c r="E57" s="117"/>
      <c r="F57" s="117"/>
      <c r="G57" s="117"/>
      <c r="H57" s="117"/>
      <c r="I57" s="118"/>
      <c r="J57" s="117" t="s">
        <v>93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'v_u - VON - uznatelné nák...'!J30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94</v>
      </c>
      <c r="AR57" s="121"/>
      <c r="AS57" s="122">
        <v>0</v>
      </c>
      <c r="AT57" s="123">
        <f>ROUND(SUM(AV57:AW57),2)</f>
        <v>0</v>
      </c>
      <c r="AU57" s="124">
        <f>'v_u - VON - uznatelné nák...'!P84</f>
        <v>0</v>
      </c>
      <c r="AV57" s="123">
        <f>'v_u - VON - uznatelné nák...'!J33</f>
        <v>0</v>
      </c>
      <c r="AW57" s="123">
        <f>'v_u - VON - uznatelné nák...'!J34</f>
        <v>0</v>
      </c>
      <c r="AX57" s="123">
        <f>'v_u - VON - uznatelné nák...'!J35</f>
        <v>0</v>
      </c>
      <c r="AY57" s="123">
        <f>'v_u - VON - uznatelné nák...'!J36</f>
        <v>0</v>
      </c>
      <c r="AZ57" s="123">
        <f>'v_u - VON - uznatelné nák...'!F33</f>
        <v>0</v>
      </c>
      <c r="BA57" s="123">
        <f>'v_u - VON - uznatelné nák...'!F34</f>
        <v>0</v>
      </c>
      <c r="BB57" s="123">
        <f>'v_u - VON - uznatelné nák...'!F35</f>
        <v>0</v>
      </c>
      <c r="BC57" s="123">
        <f>'v_u - VON - uznatelné nák...'!F36</f>
        <v>0</v>
      </c>
      <c r="BD57" s="125">
        <f>'v_u - VON - uznatelné nák...'!F37</f>
        <v>0</v>
      </c>
      <c r="BE57" s="7"/>
      <c r="BT57" s="126" t="s">
        <v>86</v>
      </c>
      <c r="BV57" s="126" t="s">
        <v>80</v>
      </c>
      <c r="BW57" s="126" t="s">
        <v>95</v>
      </c>
      <c r="BX57" s="126" t="s">
        <v>5</v>
      </c>
      <c r="CL57" s="126" t="s">
        <v>19</v>
      </c>
      <c r="CM57" s="126" t="s">
        <v>88</v>
      </c>
    </row>
    <row r="58" s="7" customFormat="1" ht="16.5" customHeight="1">
      <c r="A58" s="114" t="s">
        <v>82</v>
      </c>
      <c r="B58" s="115"/>
      <c r="C58" s="116"/>
      <c r="D58" s="117" t="s">
        <v>96</v>
      </c>
      <c r="E58" s="117"/>
      <c r="F58" s="117"/>
      <c r="G58" s="117"/>
      <c r="H58" s="117"/>
      <c r="I58" s="118"/>
      <c r="J58" s="117" t="s">
        <v>97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'v_n - VON - neuznatelné n...'!J30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94</v>
      </c>
      <c r="AR58" s="121"/>
      <c r="AS58" s="127">
        <v>0</v>
      </c>
      <c r="AT58" s="128">
        <f>ROUND(SUM(AV58:AW58),2)</f>
        <v>0</v>
      </c>
      <c r="AU58" s="129">
        <f>'v_n - VON - neuznatelné n...'!P82</f>
        <v>0</v>
      </c>
      <c r="AV58" s="128">
        <f>'v_n - VON - neuznatelné n...'!J33</f>
        <v>0</v>
      </c>
      <c r="AW58" s="128">
        <f>'v_n - VON - neuznatelné n...'!J34</f>
        <v>0</v>
      </c>
      <c r="AX58" s="128">
        <f>'v_n - VON - neuznatelné n...'!J35</f>
        <v>0</v>
      </c>
      <c r="AY58" s="128">
        <f>'v_n - VON - neuznatelné n...'!J36</f>
        <v>0</v>
      </c>
      <c r="AZ58" s="128">
        <f>'v_n - VON - neuznatelné n...'!F33</f>
        <v>0</v>
      </c>
      <c r="BA58" s="128">
        <f>'v_n - VON - neuznatelné n...'!F34</f>
        <v>0</v>
      </c>
      <c r="BB58" s="128">
        <f>'v_n - VON - neuznatelné n...'!F35</f>
        <v>0</v>
      </c>
      <c r="BC58" s="128">
        <f>'v_n - VON - neuznatelné n...'!F36</f>
        <v>0</v>
      </c>
      <c r="BD58" s="130">
        <f>'v_n - VON - neuznatelné n...'!F37</f>
        <v>0</v>
      </c>
      <c r="BE58" s="7"/>
      <c r="BT58" s="126" t="s">
        <v>86</v>
      </c>
      <c r="BV58" s="126" t="s">
        <v>80</v>
      </c>
      <c r="BW58" s="126" t="s">
        <v>98</v>
      </c>
      <c r="BX58" s="126" t="s">
        <v>5</v>
      </c>
      <c r="CL58" s="126" t="s">
        <v>19</v>
      </c>
      <c r="CM58" s="126" t="s">
        <v>88</v>
      </c>
    </row>
    <row r="59" s="2" customFormat="1" ht="30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="2" customFormat="1" ht="6.96" customHeight="1">
      <c r="A60" s="41"/>
      <c r="B60" s="62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</sheetData>
  <sheetProtection sheet="1" formatColumns="0" formatRows="0" objects="1" scenarios="1" spinCount="100000" saltValue="vg7ub6mV3KXwg9MMj259NWpKFH6f3hM8r5Cvny/rah3Kto6oy8Txw5ghMG/eFMEC6My3IrI9SNLe4cmbp2TObg==" hashValue="5sljDwYPOkS/1+t12YtRqm7dvVE/sG3KNwVlNnxLf6qFsEN8i+7v/NeFFvRChJii6UxwSiezWPHOFfcCp2FgsQ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101 - Přechod pro chodce'!C2" display="/"/>
    <hyperlink ref="A56" location="'SO401 - Přisvětlení přech...'!C2" display="/"/>
    <hyperlink ref="A57" location="'v_u - VON - uznatelné nák...'!C2" display="/"/>
    <hyperlink ref="A58" location="'v_n - VON - neuznatelné n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  <c r="AZ2" s="131" t="s">
        <v>99</v>
      </c>
      <c r="BA2" s="131" t="s">
        <v>100</v>
      </c>
      <c r="BB2" s="131" t="s">
        <v>101</v>
      </c>
      <c r="BC2" s="131" t="s">
        <v>102</v>
      </c>
      <c r="BD2" s="131" t="s">
        <v>88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2"/>
      <c r="AT3" s="19" t="s">
        <v>88</v>
      </c>
      <c r="AZ3" s="131" t="s">
        <v>103</v>
      </c>
      <c r="BA3" s="131" t="s">
        <v>104</v>
      </c>
      <c r="BB3" s="131" t="s">
        <v>101</v>
      </c>
      <c r="BC3" s="131" t="s">
        <v>105</v>
      </c>
      <c r="BD3" s="131" t="s">
        <v>88</v>
      </c>
    </row>
    <row r="4" s="1" customFormat="1" ht="24.96" customHeight="1">
      <c r="B4" s="22"/>
      <c r="D4" s="134" t="s">
        <v>106</v>
      </c>
      <c r="L4" s="22"/>
      <c r="M4" s="135" t="s">
        <v>10</v>
      </c>
      <c r="AT4" s="19" t="s">
        <v>4</v>
      </c>
      <c r="AZ4" s="131" t="s">
        <v>107</v>
      </c>
      <c r="BA4" s="131" t="s">
        <v>108</v>
      </c>
      <c r="BB4" s="131" t="s">
        <v>101</v>
      </c>
      <c r="BC4" s="131" t="s">
        <v>109</v>
      </c>
      <c r="BD4" s="131" t="s">
        <v>88</v>
      </c>
    </row>
    <row r="5" s="1" customFormat="1" ht="6.96" customHeight="1">
      <c r="B5" s="22"/>
      <c r="L5" s="22"/>
      <c r="AZ5" s="131" t="s">
        <v>110</v>
      </c>
      <c r="BA5" s="131" t="s">
        <v>111</v>
      </c>
      <c r="BB5" s="131" t="s">
        <v>101</v>
      </c>
      <c r="BC5" s="131" t="s">
        <v>112</v>
      </c>
      <c r="BD5" s="131" t="s">
        <v>88</v>
      </c>
    </row>
    <row r="6" s="1" customFormat="1" ht="12" customHeight="1">
      <c r="B6" s="22"/>
      <c r="D6" s="136" t="s">
        <v>16</v>
      </c>
      <c r="L6" s="22"/>
    </row>
    <row r="7" s="1" customFormat="1" ht="16.5" customHeight="1">
      <c r="B7" s="22"/>
      <c r="E7" s="137" t="str">
        <f>'Rekapitulace stavby'!K6</f>
        <v>Přechod pro chodce v ulici Zborovská v blízkosti ulice Kounická, k.ú. Český Brod</v>
      </c>
      <c r="F7" s="136"/>
      <c r="G7" s="136"/>
      <c r="H7" s="136"/>
      <c r="L7" s="22"/>
    </row>
    <row r="8" s="2" customFormat="1" ht="12" customHeight="1">
      <c r="A8" s="41"/>
      <c r="B8" s="47"/>
      <c r="C8" s="41"/>
      <c r="D8" s="136" t="s">
        <v>113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114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35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13. 5. 2024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30</v>
      </c>
      <c r="E14" s="41"/>
      <c r="F14" s="41"/>
      <c r="G14" s="41"/>
      <c r="H14" s="41"/>
      <c r="I14" s="136" t="s">
        <v>31</v>
      </c>
      <c r="J14" s="140" t="s">
        <v>32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33</v>
      </c>
      <c r="F15" s="41"/>
      <c r="G15" s="41"/>
      <c r="H15" s="41"/>
      <c r="I15" s="136" t="s">
        <v>34</v>
      </c>
      <c r="J15" s="140" t="s">
        <v>35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36</v>
      </c>
      <c r="E17" s="41"/>
      <c r="F17" s="41"/>
      <c r="G17" s="41"/>
      <c r="H17" s="41"/>
      <c r="I17" s="136" t="s">
        <v>31</v>
      </c>
      <c r="J17" s="35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40"/>
      <c r="G18" s="140"/>
      <c r="H18" s="140"/>
      <c r="I18" s="136" t="s">
        <v>34</v>
      </c>
      <c r="J18" s="35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38</v>
      </c>
      <c r="E20" s="41"/>
      <c r="F20" s="41"/>
      <c r="G20" s="41"/>
      <c r="H20" s="41"/>
      <c r="I20" s="136" t="s">
        <v>31</v>
      </c>
      <c r="J20" s="140" t="str">
        <f>IF('Rekapitulace stavby'!AN16="","",'Rekapitulace stavby'!AN16)</f>
        <v/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tr">
        <f>IF('Rekapitulace stavby'!E17="","",'Rekapitulace stavby'!E17)</f>
        <v xml:space="preserve"> </v>
      </c>
      <c r="F21" s="41"/>
      <c r="G21" s="41"/>
      <c r="H21" s="41"/>
      <c r="I21" s="136" t="s">
        <v>34</v>
      </c>
      <c r="J21" s="140" t="str">
        <f>IF('Rekapitulace stavby'!AN17="","",'Rekapitulace stavby'!AN17)</f>
        <v/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41</v>
      </c>
      <c r="E23" s="41"/>
      <c r="F23" s="41"/>
      <c r="G23" s="41"/>
      <c r="H23" s="41"/>
      <c r="I23" s="136" t="s">
        <v>31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34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42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35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44</v>
      </c>
      <c r="E30" s="41"/>
      <c r="F30" s="41"/>
      <c r="G30" s="41"/>
      <c r="H30" s="41"/>
      <c r="I30" s="41"/>
      <c r="J30" s="148">
        <f>ROUND(J86,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46</v>
      </c>
      <c r="G32" s="41"/>
      <c r="H32" s="41"/>
      <c r="I32" s="149" t="s">
        <v>45</v>
      </c>
      <c r="J32" s="149" t="s">
        <v>47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48</v>
      </c>
      <c r="E33" s="136" t="s">
        <v>49</v>
      </c>
      <c r="F33" s="151">
        <f>ROUND((SUM(BE86:BE503)),  2)</f>
        <v>0</v>
      </c>
      <c r="G33" s="41"/>
      <c r="H33" s="41"/>
      <c r="I33" s="152">
        <v>0.20999999999999999</v>
      </c>
      <c r="J33" s="151">
        <f>ROUND(((SUM(BE86:BE503))*I33),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50</v>
      </c>
      <c r="F34" s="151">
        <f>ROUND((SUM(BF86:BF503)),  2)</f>
        <v>0</v>
      </c>
      <c r="G34" s="41"/>
      <c r="H34" s="41"/>
      <c r="I34" s="152">
        <v>0.12</v>
      </c>
      <c r="J34" s="151">
        <f>ROUND(((SUM(BF86:BF503))*I34),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51</v>
      </c>
      <c r="F35" s="151">
        <f>ROUND((SUM(BG86:BG503)),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52</v>
      </c>
      <c r="F36" s="151">
        <f>ROUND((SUM(BH86:BH503)),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53</v>
      </c>
      <c r="F37" s="151">
        <f>ROUND((SUM(BI86:BI503)),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54</v>
      </c>
      <c r="E39" s="155"/>
      <c r="F39" s="155"/>
      <c r="G39" s="156" t="s">
        <v>55</v>
      </c>
      <c r="H39" s="157" t="s">
        <v>56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115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Přechod pro chodce v ulici Zborovská v blízkosti ulice Kounická, k.ú. Český Brod</v>
      </c>
      <c r="F48" s="34"/>
      <c r="G48" s="34"/>
      <c r="H48" s="34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113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SO101 - Přechod pro chodce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Český Brod</v>
      </c>
      <c r="G52" s="43"/>
      <c r="H52" s="43"/>
      <c r="I52" s="34" t="s">
        <v>24</v>
      </c>
      <c r="J52" s="75" t="str">
        <f>IF(J12="","",J12)</f>
        <v>13. 5. 2024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>Město Český Brod</v>
      </c>
      <c r="G54" s="43"/>
      <c r="H54" s="43"/>
      <c r="I54" s="34" t="s">
        <v>38</v>
      </c>
      <c r="J54" s="39" t="str">
        <f>E21</f>
        <v xml:space="preserve"> 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36</v>
      </c>
      <c r="D55" s="43"/>
      <c r="E55" s="43"/>
      <c r="F55" s="29" t="str">
        <f>IF(E18="","",E18)</f>
        <v>Vyplň údaj</v>
      </c>
      <c r="G55" s="43"/>
      <c r="H55" s="43"/>
      <c r="I55" s="34" t="s">
        <v>41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116</v>
      </c>
      <c r="D57" s="166"/>
      <c r="E57" s="166"/>
      <c r="F57" s="166"/>
      <c r="G57" s="166"/>
      <c r="H57" s="166"/>
      <c r="I57" s="166"/>
      <c r="J57" s="167" t="s">
        <v>117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76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118</v>
      </c>
    </row>
    <row r="60" s="9" customFormat="1" ht="24.96" customHeight="1">
      <c r="A60" s="9"/>
      <c r="B60" s="169"/>
      <c r="C60" s="170"/>
      <c r="D60" s="171" t="s">
        <v>119</v>
      </c>
      <c r="E60" s="172"/>
      <c r="F60" s="172"/>
      <c r="G60" s="172"/>
      <c r="H60" s="172"/>
      <c r="I60" s="172"/>
      <c r="J60" s="173">
        <f>J87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120</v>
      </c>
      <c r="E61" s="178"/>
      <c r="F61" s="178"/>
      <c r="G61" s="178"/>
      <c r="H61" s="178"/>
      <c r="I61" s="178"/>
      <c r="J61" s="179">
        <f>J88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121</v>
      </c>
      <c r="E62" s="178"/>
      <c r="F62" s="178"/>
      <c r="G62" s="178"/>
      <c r="H62" s="178"/>
      <c r="I62" s="178"/>
      <c r="J62" s="179">
        <f>J169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122</v>
      </c>
      <c r="E63" s="178"/>
      <c r="F63" s="178"/>
      <c r="G63" s="178"/>
      <c r="H63" s="178"/>
      <c r="I63" s="178"/>
      <c r="J63" s="179">
        <f>J294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123</v>
      </c>
      <c r="E64" s="178"/>
      <c r="F64" s="178"/>
      <c r="G64" s="178"/>
      <c r="H64" s="178"/>
      <c r="I64" s="178"/>
      <c r="J64" s="179">
        <f>J299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124</v>
      </c>
      <c r="E65" s="178"/>
      <c r="F65" s="178"/>
      <c r="G65" s="178"/>
      <c r="H65" s="178"/>
      <c r="I65" s="178"/>
      <c r="J65" s="179">
        <f>J477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125</v>
      </c>
      <c r="E66" s="178"/>
      <c r="F66" s="178"/>
      <c r="G66" s="178"/>
      <c r="H66" s="178"/>
      <c r="I66" s="178"/>
      <c r="J66" s="179">
        <f>J501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3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5" t="s">
        <v>126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4" t="s">
        <v>16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64" t="str">
        <f>E7</f>
        <v>Přechod pro chodce v ulici Zborovská v blízkosti ulice Kounická, k.ú. Český Brod</v>
      </c>
      <c r="F76" s="34"/>
      <c r="G76" s="34"/>
      <c r="H76" s="34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4" t="s">
        <v>113</v>
      </c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>SO101 - Přechod pro chodce</v>
      </c>
      <c r="F78" s="43"/>
      <c r="G78" s="43"/>
      <c r="H78" s="43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4" t="s">
        <v>22</v>
      </c>
      <c r="D80" s="43"/>
      <c r="E80" s="43"/>
      <c r="F80" s="29" t="str">
        <f>F12</f>
        <v>Český Brod</v>
      </c>
      <c r="G80" s="43"/>
      <c r="H80" s="43"/>
      <c r="I80" s="34" t="s">
        <v>24</v>
      </c>
      <c r="J80" s="75" t="str">
        <f>IF(J12="","",J12)</f>
        <v>13. 5. 2024</v>
      </c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4" t="s">
        <v>30</v>
      </c>
      <c r="D82" s="43"/>
      <c r="E82" s="43"/>
      <c r="F82" s="29" t="str">
        <f>E15</f>
        <v>Město Český Brod</v>
      </c>
      <c r="G82" s="43"/>
      <c r="H82" s="43"/>
      <c r="I82" s="34" t="s">
        <v>38</v>
      </c>
      <c r="J82" s="39" t="str">
        <f>E21</f>
        <v xml:space="preserve"> </v>
      </c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4" t="s">
        <v>36</v>
      </c>
      <c r="D83" s="43"/>
      <c r="E83" s="43"/>
      <c r="F83" s="29" t="str">
        <f>IF(E18="","",E18)</f>
        <v>Vyplň údaj</v>
      </c>
      <c r="G83" s="43"/>
      <c r="H83" s="43"/>
      <c r="I83" s="34" t="s">
        <v>41</v>
      </c>
      <c r="J83" s="39" t="str">
        <f>E24</f>
        <v xml:space="preserve"> </v>
      </c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1"/>
      <c r="B85" s="182"/>
      <c r="C85" s="183" t="s">
        <v>127</v>
      </c>
      <c r="D85" s="184" t="s">
        <v>63</v>
      </c>
      <c r="E85" s="184" t="s">
        <v>59</v>
      </c>
      <c r="F85" s="184" t="s">
        <v>60</v>
      </c>
      <c r="G85" s="184" t="s">
        <v>128</v>
      </c>
      <c r="H85" s="184" t="s">
        <v>129</v>
      </c>
      <c r="I85" s="184" t="s">
        <v>130</v>
      </c>
      <c r="J85" s="184" t="s">
        <v>117</v>
      </c>
      <c r="K85" s="185" t="s">
        <v>131</v>
      </c>
      <c r="L85" s="186"/>
      <c r="M85" s="95" t="s">
        <v>35</v>
      </c>
      <c r="N85" s="96" t="s">
        <v>48</v>
      </c>
      <c r="O85" s="96" t="s">
        <v>132</v>
      </c>
      <c r="P85" s="96" t="s">
        <v>133</v>
      </c>
      <c r="Q85" s="96" t="s">
        <v>134</v>
      </c>
      <c r="R85" s="96" t="s">
        <v>135</v>
      </c>
      <c r="S85" s="96" t="s">
        <v>136</v>
      </c>
      <c r="T85" s="97" t="s">
        <v>137</v>
      </c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</row>
    <row r="86" s="2" customFormat="1" ht="22.8" customHeight="1">
      <c r="A86" s="41"/>
      <c r="B86" s="42"/>
      <c r="C86" s="102" t="s">
        <v>138</v>
      </c>
      <c r="D86" s="43"/>
      <c r="E86" s="43"/>
      <c r="F86" s="43"/>
      <c r="G86" s="43"/>
      <c r="H86" s="43"/>
      <c r="I86" s="43"/>
      <c r="J86" s="187">
        <f>BK86</f>
        <v>0</v>
      </c>
      <c r="K86" s="43"/>
      <c r="L86" s="47"/>
      <c r="M86" s="98"/>
      <c r="N86" s="188"/>
      <c r="O86" s="99"/>
      <c r="P86" s="189">
        <f>P87</f>
        <v>0</v>
      </c>
      <c r="Q86" s="99"/>
      <c r="R86" s="189">
        <f>R87</f>
        <v>74.392292151250004</v>
      </c>
      <c r="S86" s="99"/>
      <c r="T86" s="190">
        <f>T87</f>
        <v>64.806599999999989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19" t="s">
        <v>77</v>
      </c>
      <c r="AU86" s="19" t="s">
        <v>118</v>
      </c>
      <c r="BK86" s="191">
        <f>BK87</f>
        <v>0</v>
      </c>
    </row>
    <row r="87" s="12" customFormat="1" ht="25.92" customHeight="1">
      <c r="A87" s="12"/>
      <c r="B87" s="192"/>
      <c r="C87" s="193"/>
      <c r="D87" s="194" t="s">
        <v>77</v>
      </c>
      <c r="E87" s="195" t="s">
        <v>139</v>
      </c>
      <c r="F87" s="195" t="s">
        <v>140</v>
      </c>
      <c r="G87" s="193"/>
      <c r="H87" s="193"/>
      <c r="I87" s="196"/>
      <c r="J87" s="197">
        <f>BK87</f>
        <v>0</v>
      </c>
      <c r="K87" s="193"/>
      <c r="L87" s="198"/>
      <c r="M87" s="199"/>
      <c r="N87" s="200"/>
      <c r="O87" s="200"/>
      <c r="P87" s="201">
        <f>P88+P169+P294+P299+P477+P501</f>
        <v>0</v>
      </c>
      <c r="Q87" s="200"/>
      <c r="R87" s="201">
        <f>R88+R169+R294+R299+R477+R501</f>
        <v>74.392292151250004</v>
      </c>
      <c r="S87" s="200"/>
      <c r="T87" s="202">
        <f>T88+T169+T294+T299+T477+T501</f>
        <v>64.806599999999989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3" t="s">
        <v>86</v>
      </c>
      <c r="AT87" s="204" t="s">
        <v>77</v>
      </c>
      <c r="AU87" s="204" t="s">
        <v>78</v>
      </c>
      <c r="AY87" s="203" t="s">
        <v>141</v>
      </c>
      <c r="BK87" s="205">
        <f>BK88+BK169+BK294+BK299+BK477+BK501</f>
        <v>0</v>
      </c>
    </row>
    <row r="88" s="12" customFormat="1" ht="22.8" customHeight="1">
      <c r="A88" s="12"/>
      <c r="B88" s="192"/>
      <c r="C88" s="193"/>
      <c r="D88" s="194" t="s">
        <v>77</v>
      </c>
      <c r="E88" s="206" t="s">
        <v>86</v>
      </c>
      <c r="F88" s="206" t="s">
        <v>142</v>
      </c>
      <c r="G88" s="193"/>
      <c r="H88" s="193"/>
      <c r="I88" s="196"/>
      <c r="J88" s="207">
        <f>BK88</f>
        <v>0</v>
      </c>
      <c r="K88" s="193"/>
      <c r="L88" s="198"/>
      <c r="M88" s="199"/>
      <c r="N88" s="200"/>
      <c r="O88" s="200"/>
      <c r="P88" s="201">
        <f>SUM(P89:P168)</f>
        <v>0</v>
      </c>
      <c r="Q88" s="200"/>
      <c r="R88" s="201">
        <f>SUM(R89:R168)</f>
        <v>0.0051039237499999994</v>
      </c>
      <c r="S88" s="200"/>
      <c r="T88" s="202">
        <f>SUM(T89:T168)</f>
        <v>64.716599999999985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3" t="s">
        <v>86</v>
      </c>
      <c r="AT88" s="204" t="s">
        <v>77</v>
      </c>
      <c r="AU88" s="204" t="s">
        <v>86</v>
      </c>
      <c r="AY88" s="203" t="s">
        <v>141</v>
      </c>
      <c r="BK88" s="205">
        <f>SUM(BK89:BK168)</f>
        <v>0</v>
      </c>
    </row>
    <row r="89" s="2" customFormat="1" ht="37.8" customHeight="1">
      <c r="A89" s="41"/>
      <c r="B89" s="42"/>
      <c r="C89" s="208" t="s">
        <v>86</v>
      </c>
      <c r="D89" s="208" t="s">
        <v>143</v>
      </c>
      <c r="E89" s="209" t="s">
        <v>144</v>
      </c>
      <c r="F89" s="210" t="s">
        <v>145</v>
      </c>
      <c r="G89" s="211" t="s">
        <v>101</v>
      </c>
      <c r="H89" s="212">
        <v>26.300000000000001</v>
      </c>
      <c r="I89" s="213"/>
      <c r="J89" s="214">
        <f>ROUND(I89*H89,2)</f>
        <v>0</v>
      </c>
      <c r="K89" s="210" t="s">
        <v>146</v>
      </c>
      <c r="L89" s="47"/>
      <c r="M89" s="215" t="s">
        <v>35</v>
      </c>
      <c r="N89" s="216" t="s">
        <v>49</v>
      </c>
      <c r="O89" s="87"/>
      <c r="P89" s="217">
        <f>O89*H89</f>
        <v>0</v>
      </c>
      <c r="Q89" s="217">
        <v>0</v>
      </c>
      <c r="R89" s="217">
        <f>Q89*H89</f>
        <v>0</v>
      </c>
      <c r="S89" s="217">
        <v>0.26000000000000001</v>
      </c>
      <c r="T89" s="218">
        <f>S89*H89</f>
        <v>6.8380000000000001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9" t="s">
        <v>147</v>
      </c>
      <c r="AT89" s="219" t="s">
        <v>143</v>
      </c>
      <c r="AU89" s="219" t="s">
        <v>88</v>
      </c>
      <c r="AY89" s="19" t="s">
        <v>141</v>
      </c>
      <c r="BE89" s="220">
        <f>IF(N89="základní",J89,0)</f>
        <v>0</v>
      </c>
      <c r="BF89" s="220">
        <f>IF(N89="snížená",J89,0)</f>
        <v>0</v>
      </c>
      <c r="BG89" s="220">
        <f>IF(N89="zákl. přenesená",J89,0)</f>
        <v>0</v>
      </c>
      <c r="BH89" s="220">
        <f>IF(N89="sníž. přenesená",J89,0)</f>
        <v>0</v>
      </c>
      <c r="BI89" s="220">
        <f>IF(N89="nulová",J89,0)</f>
        <v>0</v>
      </c>
      <c r="BJ89" s="19" t="s">
        <v>86</v>
      </c>
      <c r="BK89" s="220">
        <f>ROUND(I89*H89,2)</f>
        <v>0</v>
      </c>
      <c r="BL89" s="19" t="s">
        <v>147</v>
      </c>
      <c r="BM89" s="219" t="s">
        <v>148</v>
      </c>
    </row>
    <row r="90" s="2" customFormat="1">
      <c r="A90" s="41"/>
      <c r="B90" s="42"/>
      <c r="C90" s="43"/>
      <c r="D90" s="221" t="s">
        <v>149</v>
      </c>
      <c r="E90" s="43"/>
      <c r="F90" s="222" t="s">
        <v>150</v>
      </c>
      <c r="G90" s="43"/>
      <c r="H90" s="43"/>
      <c r="I90" s="223"/>
      <c r="J90" s="43"/>
      <c r="K90" s="43"/>
      <c r="L90" s="47"/>
      <c r="M90" s="224"/>
      <c r="N90" s="225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19" t="s">
        <v>149</v>
      </c>
      <c r="AU90" s="19" t="s">
        <v>88</v>
      </c>
    </row>
    <row r="91" s="2" customFormat="1">
      <c r="A91" s="41"/>
      <c r="B91" s="42"/>
      <c r="C91" s="43"/>
      <c r="D91" s="226" t="s">
        <v>151</v>
      </c>
      <c r="E91" s="43"/>
      <c r="F91" s="227" t="s">
        <v>152</v>
      </c>
      <c r="G91" s="43"/>
      <c r="H91" s="43"/>
      <c r="I91" s="223"/>
      <c r="J91" s="43"/>
      <c r="K91" s="43"/>
      <c r="L91" s="47"/>
      <c r="M91" s="224"/>
      <c r="N91" s="225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19" t="s">
        <v>151</v>
      </c>
      <c r="AU91" s="19" t="s">
        <v>88</v>
      </c>
    </row>
    <row r="92" s="13" customFormat="1">
      <c r="A92" s="13"/>
      <c r="B92" s="228"/>
      <c r="C92" s="229"/>
      <c r="D92" s="226" t="s">
        <v>153</v>
      </c>
      <c r="E92" s="230" t="s">
        <v>35</v>
      </c>
      <c r="F92" s="231" t="s">
        <v>154</v>
      </c>
      <c r="G92" s="229"/>
      <c r="H92" s="230" t="s">
        <v>35</v>
      </c>
      <c r="I92" s="232"/>
      <c r="J92" s="229"/>
      <c r="K92" s="229"/>
      <c r="L92" s="233"/>
      <c r="M92" s="234"/>
      <c r="N92" s="235"/>
      <c r="O92" s="235"/>
      <c r="P92" s="235"/>
      <c r="Q92" s="235"/>
      <c r="R92" s="235"/>
      <c r="S92" s="235"/>
      <c r="T92" s="236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7" t="s">
        <v>153</v>
      </c>
      <c r="AU92" s="237" t="s">
        <v>88</v>
      </c>
      <c r="AV92" s="13" t="s">
        <v>86</v>
      </c>
      <c r="AW92" s="13" t="s">
        <v>40</v>
      </c>
      <c r="AX92" s="13" t="s">
        <v>78</v>
      </c>
      <c r="AY92" s="237" t="s">
        <v>141</v>
      </c>
    </row>
    <row r="93" s="14" customFormat="1">
      <c r="A93" s="14"/>
      <c r="B93" s="238"/>
      <c r="C93" s="239"/>
      <c r="D93" s="226" t="s">
        <v>153</v>
      </c>
      <c r="E93" s="240" t="s">
        <v>35</v>
      </c>
      <c r="F93" s="241" t="s">
        <v>155</v>
      </c>
      <c r="G93" s="239"/>
      <c r="H93" s="242">
        <v>17.199999999999999</v>
      </c>
      <c r="I93" s="243"/>
      <c r="J93" s="239"/>
      <c r="K93" s="239"/>
      <c r="L93" s="244"/>
      <c r="M93" s="245"/>
      <c r="N93" s="246"/>
      <c r="O93" s="246"/>
      <c r="P93" s="246"/>
      <c r="Q93" s="246"/>
      <c r="R93" s="246"/>
      <c r="S93" s="246"/>
      <c r="T93" s="247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8" t="s">
        <v>153</v>
      </c>
      <c r="AU93" s="248" t="s">
        <v>88</v>
      </c>
      <c r="AV93" s="14" t="s">
        <v>88</v>
      </c>
      <c r="AW93" s="14" t="s">
        <v>40</v>
      </c>
      <c r="AX93" s="14" t="s">
        <v>78</v>
      </c>
      <c r="AY93" s="248" t="s">
        <v>141</v>
      </c>
    </row>
    <row r="94" s="14" customFormat="1">
      <c r="A94" s="14"/>
      <c r="B94" s="238"/>
      <c r="C94" s="239"/>
      <c r="D94" s="226" t="s">
        <v>153</v>
      </c>
      <c r="E94" s="240" t="s">
        <v>35</v>
      </c>
      <c r="F94" s="241" t="s">
        <v>156</v>
      </c>
      <c r="G94" s="239"/>
      <c r="H94" s="242">
        <v>9.0999999999999996</v>
      </c>
      <c r="I94" s="243"/>
      <c r="J94" s="239"/>
      <c r="K94" s="239"/>
      <c r="L94" s="244"/>
      <c r="M94" s="245"/>
      <c r="N94" s="246"/>
      <c r="O94" s="246"/>
      <c r="P94" s="246"/>
      <c r="Q94" s="246"/>
      <c r="R94" s="246"/>
      <c r="S94" s="246"/>
      <c r="T94" s="247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8" t="s">
        <v>153</v>
      </c>
      <c r="AU94" s="248" t="s">
        <v>88</v>
      </c>
      <c r="AV94" s="14" t="s">
        <v>88</v>
      </c>
      <c r="AW94" s="14" t="s">
        <v>40</v>
      </c>
      <c r="AX94" s="14" t="s">
        <v>78</v>
      </c>
      <c r="AY94" s="248" t="s">
        <v>141</v>
      </c>
    </row>
    <row r="95" s="15" customFormat="1">
      <c r="A95" s="15"/>
      <c r="B95" s="249"/>
      <c r="C95" s="250"/>
      <c r="D95" s="226" t="s">
        <v>153</v>
      </c>
      <c r="E95" s="251" t="s">
        <v>35</v>
      </c>
      <c r="F95" s="252" t="s">
        <v>157</v>
      </c>
      <c r="G95" s="250"/>
      <c r="H95" s="253">
        <v>26.299999999999997</v>
      </c>
      <c r="I95" s="254"/>
      <c r="J95" s="250"/>
      <c r="K95" s="250"/>
      <c r="L95" s="255"/>
      <c r="M95" s="256"/>
      <c r="N95" s="257"/>
      <c r="O95" s="257"/>
      <c r="P95" s="257"/>
      <c r="Q95" s="257"/>
      <c r="R95" s="257"/>
      <c r="S95" s="257"/>
      <c r="T95" s="258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59" t="s">
        <v>153</v>
      </c>
      <c r="AU95" s="259" t="s">
        <v>88</v>
      </c>
      <c r="AV95" s="15" t="s">
        <v>147</v>
      </c>
      <c r="AW95" s="15" t="s">
        <v>40</v>
      </c>
      <c r="AX95" s="15" t="s">
        <v>86</v>
      </c>
      <c r="AY95" s="259" t="s">
        <v>141</v>
      </c>
    </row>
    <row r="96" s="2" customFormat="1" ht="33" customHeight="1">
      <c r="A96" s="41"/>
      <c r="B96" s="42"/>
      <c r="C96" s="208" t="s">
        <v>88</v>
      </c>
      <c r="D96" s="208" t="s">
        <v>143</v>
      </c>
      <c r="E96" s="209" t="s">
        <v>158</v>
      </c>
      <c r="F96" s="210" t="s">
        <v>159</v>
      </c>
      <c r="G96" s="211" t="s">
        <v>101</v>
      </c>
      <c r="H96" s="212">
        <v>32.725000000000001</v>
      </c>
      <c r="I96" s="213"/>
      <c r="J96" s="214">
        <f>ROUND(I96*H96,2)</f>
        <v>0</v>
      </c>
      <c r="K96" s="210" t="s">
        <v>146</v>
      </c>
      <c r="L96" s="47"/>
      <c r="M96" s="215" t="s">
        <v>35</v>
      </c>
      <c r="N96" s="216" t="s">
        <v>49</v>
      </c>
      <c r="O96" s="87"/>
      <c r="P96" s="217">
        <f>O96*H96</f>
        <v>0</v>
      </c>
      <c r="Q96" s="217">
        <v>0</v>
      </c>
      <c r="R96" s="217">
        <f>Q96*H96</f>
        <v>0</v>
      </c>
      <c r="S96" s="217">
        <v>0.57999999999999996</v>
      </c>
      <c r="T96" s="218">
        <f>S96*H96</f>
        <v>18.980499999999999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9" t="s">
        <v>147</v>
      </c>
      <c r="AT96" s="219" t="s">
        <v>143</v>
      </c>
      <c r="AU96" s="219" t="s">
        <v>88</v>
      </c>
      <c r="AY96" s="19" t="s">
        <v>141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19" t="s">
        <v>86</v>
      </c>
      <c r="BK96" s="220">
        <f>ROUND(I96*H96,2)</f>
        <v>0</v>
      </c>
      <c r="BL96" s="19" t="s">
        <v>147</v>
      </c>
      <c r="BM96" s="219" t="s">
        <v>160</v>
      </c>
    </row>
    <row r="97" s="2" customFormat="1">
      <c r="A97" s="41"/>
      <c r="B97" s="42"/>
      <c r="C97" s="43"/>
      <c r="D97" s="221" t="s">
        <v>149</v>
      </c>
      <c r="E97" s="43"/>
      <c r="F97" s="222" t="s">
        <v>161</v>
      </c>
      <c r="G97" s="43"/>
      <c r="H97" s="43"/>
      <c r="I97" s="223"/>
      <c r="J97" s="43"/>
      <c r="K97" s="43"/>
      <c r="L97" s="47"/>
      <c r="M97" s="224"/>
      <c r="N97" s="225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19" t="s">
        <v>149</v>
      </c>
      <c r="AU97" s="19" t="s">
        <v>88</v>
      </c>
    </row>
    <row r="98" s="13" customFormat="1">
      <c r="A98" s="13"/>
      <c r="B98" s="228"/>
      <c r="C98" s="229"/>
      <c r="D98" s="226" t="s">
        <v>153</v>
      </c>
      <c r="E98" s="230" t="s">
        <v>35</v>
      </c>
      <c r="F98" s="231" t="s">
        <v>154</v>
      </c>
      <c r="G98" s="229"/>
      <c r="H98" s="230" t="s">
        <v>35</v>
      </c>
      <c r="I98" s="232"/>
      <c r="J98" s="229"/>
      <c r="K98" s="229"/>
      <c r="L98" s="233"/>
      <c r="M98" s="234"/>
      <c r="N98" s="235"/>
      <c r="O98" s="235"/>
      <c r="P98" s="235"/>
      <c r="Q98" s="235"/>
      <c r="R98" s="235"/>
      <c r="S98" s="235"/>
      <c r="T98" s="236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7" t="s">
        <v>153</v>
      </c>
      <c r="AU98" s="237" t="s">
        <v>88</v>
      </c>
      <c r="AV98" s="13" t="s">
        <v>86</v>
      </c>
      <c r="AW98" s="13" t="s">
        <v>40</v>
      </c>
      <c r="AX98" s="13" t="s">
        <v>78</v>
      </c>
      <c r="AY98" s="237" t="s">
        <v>141</v>
      </c>
    </row>
    <row r="99" s="13" customFormat="1">
      <c r="A99" s="13"/>
      <c r="B99" s="228"/>
      <c r="C99" s="229"/>
      <c r="D99" s="226" t="s">
        <v>153</v>
      </c>
      <c r="E99" s="230" t="s">
        <v>35</v>
      </c>
      <c r="F99" s="231" t="s">
        <v>162</v>
      </c>
      <c r="G99" s="229"/>
      <c r="H99" s="230" t="s">
        <v>35</v>
      </c>
      <c r="I99" s="232"/>
      <c r="J99" s="229"/>
      <c r="K99" s="229"/>
      <c r="L99" s="233"/>
      <c r="M99" s="234"/>
      <c r="N99" s="235"/>
      <c r="O99" s="235"/>
      <c r="P99" s="235"/>
      <c r="Q99" s="235"/>
      <c r="R99" s="235"/>
      <c r="S99" s="235"/>
      <c r="T99" s="236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7" t="s">
        <v>153</v>
      </c>
      <c r="AU99" s="237" t="s">
        <v>88</v>
      </c>
      <c r="AV99" s="13" t="s">
        <v>86</v>
      </c>
      <c r="AW99" s="13" t="s">
        <v>40</v>
      </c>
      <c r="AX99" s="13" t="s">
        <v>78</v>
      </c>
      <c r="AY99" s="237" t="s">
        <v>141</v>
      </c>
    </row>
    <row r="100" s="14" customFormat="1">
      <c r="A100" s="14"/>
      <c r="B100" s="238"/>
      <c r="C100" s="239"/>
      <c r="D100" s="226" t="s">
        <v>153</v>
      </c>
      <c r="E100" s="240" t="s">
        <v>35</v>
      </c>
      <c r="F100" s="241" t="s">
        <v>163</v>
      </c>
      <c r="G100" s="239"/>
      <c r="H100" s="242">
        <v>29.600000000000001</v>
      </c>
      <c r="I100" s="243"/>
      <c r="J100" s="239"/>
      <c r="K100" s="239"/>
      <c r="L100" s="244"/>
      <c r="M100" s="245"/>
      <c r="N100" s="246"/>
      <c r="O100" s="246"/>
      <c r="P100" s="246"/>
      <c r="Q100" s="246"/>
      <c r="R100" s="246"/>
      <c r="S100" s="246"/>
      <c r="T100" s="247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8" t="s">
        <v>153</v>
      </c>
      <c r="AU100" s="248" t="s">
        <v>88</v>
      </c>
      <c r="AV100" s="14" t="s">
        <v>88</v>
      </c>
      <c r="AW100" s="14" t="s">
        <v>40</v>
      </c>
      <c r="AX100" s="14" t="s">
        <v>78</v>
      </c>
      <c r="AY100" s="248" t="s">
        <v>141</v>
      </c>
    </row>
    <row r="101" s="14" customFormat="1">
      <c r="A101" s="14"/>
      <c r="B101" s="238"/>
      <c r="C101" s="239"/>
      <c r="D101" s="226" t="s">
        <v>153</v>
      </c>
      <c r="E101" s="240" t="s">
        <v>35</v>
      </c>
      <c r="F101" s="241" t="s">
        <v>164</v>
      </c>
      <c r="G101" s="239"/>
      <c r="H101" s="242">
        <v>1.7250000000000001</v>
      </c>
      <c r="I101" s="243"/>
      <c r="J101" s="239"/>
      <c r="K101" s="239"/>
      <c r="L101" s="244"/>
      <c r="M101" s="245"/>
      <c r="N101" s="246"/>
      <c r="O101" s="246"/>
      <c r="P101" s="246"/>
      <c r="Q101" s="246"/>
      <c r="R101" s="246"/>
      <c r="S101" s="246"/>
      <c r="T101" s="24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8" t="s">
        <v>153</v>
      </c>
      <c r="AU101" s="248" t="s">
        <v>88</v>
      </c>
      <c r="AV101" s="14" t="s">
        <v>88</v>
      </c>
      <c r="AW101" s="14" t="s">
        <v>40</v>
      </c>
      <c r="AX101" s="14" t="s">
        <v>78</v>
      </c>
      <c r="AY101" s="248" t="s">
        <v>141</v>
      </c>
    </row>
    <row r="102" s="13" customFormat="1">
      <c r="A102" s="13"/>
      <c r="B102" s="228"/>
      <c r="C102" s="229"/>
      <c r="D102" s="226" t="s">
        <v>153</v>
      </c>
      <c r="E102" s="230" t="s">
        <v>35</v>
      </c>
      <c r="F102" s="231" t="s">
        <v>165</v>
      </c>
      <c r="G102" s="229"/>
      <c r="H102" s="230" t="s">
        <v>35</v>
      </c>
      <c r="I102" s="232"/>
      <c r="J102" s="229"/>
      <c r="K102" s="229"/>
      <c r="L102" s="233"/>
      <c r="M102" s="234"/>
      <c r="N102" s="235"/>
      <c r="O102" s="235"/>
      <c r="P102" s="235"/>
      <c r="Q102" s="235"/>
      <c r="R102" s="235"/>
      <c r="S102" s="235"/>
      <c r="T102" s="236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7" t="s">
        <v>153</v>
      </c>
      <c r="AU102" s="237" t="s">
        <v>88</v>
      </c>
      <c r="AV102" s="13" t="s">
        <v>86</v>
      </c>
      <c r="AW102" s="13" t="s">
        <v>40</v>
      </c>
      <c r="AX102" s="13" t="s">
        <v>78</v>
      </c>
      <c r="AY102" s="237" t="s">
        <v>141</v>
      </c>
    </row>
    <row r="103" s="14" customFormat="1">
      <c r="A103" s="14"/>
      <c r="B103" s="238"/>
      <c r="C103" s="239"/>
      <c r="D103" s="226" t="s">
        <v>153</v>
      </c>
      <c r="E103" s="240" t="s">
        <v>35</v>
      </c>
      <c r="F103" s="241" t="s">
        <v>166</v>
      </c>
      <c r="G103" s="239"/>
      <c r="H103" s="242">
        <v>1.3999999999999999</v>
      </c>
      <c r="I103" s="243"/>
      <c r="J103" s="239"/>
      <c r="K103" s="239"/>
      <c r="L103" s="244"/>
      <c r="M103" s="245"/>
      <c r="N103" s="246"/>
      <c r="O103" s="246"/>
      <c r="P103" s="246"/>
      <c r="Q103" s="246"/>
      <c r="R103" s="246"/>
      <c r="S103" s="246"/>
      <c r="T103" s="247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8" t="s">
        <v>153</v>
      </c>
      <c r="AU103" s="248" t="s">
        <v>88</v>
      </c>
      <c r="AV103" s="14" t="s">
        <v>88</v>
      </c>
      <c r="AW103" s="14" t="s">
        <v>40</v>
      </c>
      <c r="AX103" s="14" t="s">
        <v>78</v>
      </c>
      <c r="AY103" s="248" t="s">
        <v>141</v>
      </c>
    </row>
    <row r="104" s="15" customFormat="1">
      <c r="A104" s="15"/>
      <c r="B104" s="249"/>
      <c r="C104" s="250"/>
      <c r="D104" s="226" t="s">
        <v>153</v>
      </c>
      <c r="E104" s="251" t="s">
        <v>35</v>
      </c>
      <c r="F104" s="252" t="s">
        <v>157</v>
      </c>
      <c r="G104" s="250"/>
      <c r="H104" s="253">
        <v>32.725000000000001</v>
      </c>
      <c r="I104" s="254"/>
      <c r="J104" s="250"/>
      <c r="K104" s="250"/>
      <c r="L104" s="255"/>
      <c r="M104" s="256"/>
      <c r="N104" s="257"/>
      <c r="O104" s="257"/>
      <c r="P104" s="257"/>
      <c r="Q104" s="257"/>
      <c r="R104" s="257"/>
      <c r="S104" s="257"/>
      <c r="T104" s="258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9" t="s">
        <v>153</v>
      </c>
      <c r="AU104" s="259" t="s">
        <v>88</v>
      </c>
      <c r="AV104" s="15" t="s">
        <v>147</v>
      </c>
      <c r="AW104" s="15" t="s">
        <v>40</v>
      </c>
      <c r="AX104" s="15" t="s">
        <v>86</v>
      </c>
      <c r="AY104" s="259" t="s">
        <v>141</v>
      </c>
    </row>
    <row r="105" s="2" customFormat="1" ht="24.15" customHeight="1">
      <c r="A105" s="41"/>
      <c r="B105" s="42"/>
      <c r="C105" s="208" t="s">
        <v>167</v>
      </c>
      <c r="D105" s="208" t="s">
        <v>143</v>
      </c>
      <c r="E105" s="209" t="s">
        <v>168</v>
      </c>
      <c r="F105" s="210" t="s">
        <v>169</v>
      </c>
      <c r="G105" s="211" t="s">
        <v>101</v>
      </c>
      <c r="H105" s="212">
        <v>32.725000000000001</v>
      </c>
      <c r="I105" s="213"/>
      <c r="J105" s="214">
        <f>ROUND(I105*H105,2)</f>
        <v>0</v>
      </c>
      <c r="K105" s="210" t="s">
        <v>146</v>
      </c>
      <c r="L105" s="47"/>
      <c r="M105" s="215" t="s">
        <v>35</v>
      </c>
      <c r="N105" s="216" t="s">
        <v>49</v>
      </c>
      <c r="O105" s="87"/>
      <c r="P105" s="217">
        <f>O105*H105</f>
        <v>0</v>
      </c>
      <c r="Q105" s="217">
        <v>0</v>
      </c>
      <c r="R105" s="217">
        <f>Q105*H105</f>
        <v>0</v>
      </c>
      <c r="S105" s="217">
        <v>0.316</v>
      </c>
      <c r="T105" s="218">
        <f>S105*H105</f>
        <v>10.341100000000001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9" t="s">
        <v>147</v>
      </c>
      <c r="AT105" s="219" t="s">
        <v>143</v>
      </c>
      <c r="AU105" s="219" t="s">
        <v>88</v>
      </c>
      <c r="AY105" s="19" t="s">
        <v>141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19" t="s">
        <v>86</v>
      </c>
      <c r="BK105" s="220">
        <f>ROUND(I105*H105,2)</f>
        <v>0</v>
      </c>
      <c r="BL105" s="19" t="s">
        <v>147</v>
      </c>
      <c r="BM105" s="219" t="s">
        <v>170</v>
      </c>
    </row>
    <row r="106" s="2" customFormat="1">
      <c r="A106" s="41"/>
      <c r="B106" s="42"/>
      <c r="C106" s="43"/>
      <c r="D106" s="221" t="s">
        <v>149</v>
      </c>
      <c r="E106" s="43"/>
      <c r="F106" s="222" t="s">
        <v>171</v>
      </c>
      <c r="G106" s="43"/>
      <c r="H106" s="43"/>
      <c r="I106" s="223"/>
      <c r="J106" s="43"/>
      <c r="K106" s="43"/>
      <c r="L106" s="47"/>
      <c r="M106" s="224"/>
      <c r="N106" s="225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19" t="s">
        <v>149</v>
      </c>
      <c r="AU106" s="19" t="s">
        <v>88</v>
      </c>
    </row>
    <row r="107" s="13" customFormat="1">
      <c r="A107" s="13"/>
      <c r="B107" s="228"/>
      <c r="C107" s="229"/>
      <c r="D107" s="226" t="s">
        <v>153</v>
      </c>
      <c r="E107" s="230" t="s">
        <v>35</v>
      </c>
      <c r="F107" s="231" t="s">
        <v>154</v>
      </c>
      <c r="G107" s="229"/>
      <c r="H107" s="230" t="s">
        <v>35</v>
      </c>
      <c r="I107" s="232"/>
      <c r="J107" s="229"/>
      <c r="K107" s="229"/>
      <c r="L107" s="233"/>
      <c r="M107" s="234"/>
      <c r="N107" s="235"/>
      <c r="O107" s="235"/>
      <c r="P107" s="235"/>
      <c r="Q107" s="235"/>
      <c r="R107" s="235"/>
      <c r="S107" s="235"/>
      <c r="T107" s="236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7" t="s">
        <v>153</v>
      </c>
      <c r="AU107" s="237" t="s">
        <v>88</v>
      </c>
      <c r="AV107" s="13" t="s">
        <v>86</v>
      </c>
      <c r="AW107" s="13" t="s">
        <v>40</v>
      </c>
      <c r="AX107" s="13" t="s">
        <v>78</v>
      </c>
      <c r="AY107" s="237" t="s">
        <v>141</v>
      </c>
    </row>
    <row r="108" s="13" customFormat="1">
      <c r="A108" s="13"/>
      <c r="B108" s="228"/>
      <c r="C108" s="229"/>
      <c r="D108" s="226" t="s">
        <v>153</v>
      </c>
      <c r="E108" s="230" t="s">
        <v>35</v>
      </c>
      <c r="F108" s="231" t="s">
        <v>162</v>
      </c>
      <c r="G108" s="229"/>
      <c r="H108" s="230" t="s">
        <v>35</v>
      </c>
      <c r="I108" s="232"/>
      <c r="J108" s="229"/>
      <c r="K108" s="229"/>
      <c r="L108" s="233"/>
      <c r="M108" s="234"/>
      <c r="N108" s="235"/>
      <c r="O108" s="235"/>
      <c r="P108" s="235"/>
      <c r="Q108" s="235"/>
      <c r="R108" s="235"/>
      <c r="S108" s="235"/>
      <c r="T108" s="23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7" t="s">
        <v>153</v>
      </c>
      <c r="AU108" s="237" t="s">
        <v>88</v>
      </c>
      <c r="AV108" s="13" t="s">
        <v>86</v>
      </c>
      <c r="AW108" s="13" t="s">
        <v>40</v>
      </c>
      <c r="AX108" s="13" t="s">
        <v>78</v>
      </c>
      <c r="AY108" s="237" t="s">
        <v>141</v>
      </c>
    </row>
    <row r="109" s="14" customFormat="1">
      <c r="A109" s="14"/>
      <c r="B109" s="238"/>
      <c r="C109" s="239"/>
      <c r="D109" s="226" t="s">
        <v>153</v>
      </c>
      <c r="E109" s="240" t="s">
        <v>35</v>
      </c>
      <c r="F109" s="241" t="s">
        <v>163</v>
      </c>
      <c r="G109" s="239"/>
      <c r="H109" s="242">
        <v>29.600000000000001</v>
      </c>
      <c r="I109" s="243"/>
      <c r="J109" s="239"/>
      <c r="K109" s="239"/>
      <c r="L109" s="244"/>
      <c r="M109" s="245"/>
      <c r="N109" s="246"/>
      <c r="O109" s="246"/>
      <c r="P109" s="246"/>
      <c r="Q109" s="246"/>
      <c r="R109" s="246"/>
      <c r="S109" s="246"/>
      <c r="T109" s="24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8" t="s">
        <v>153</v>
      </c>
      <c r="AU109" s="248" t="s">
        <v>88</v>
      </c>
      <c r="AV109" s="14" t="s">
        <v>88</v>
      </c>
      <c r="AW109" s="14" t="s">
        <v>40</v>
      </c>
      <c r="AX109" s="14" t="s">
        <v>78</v>
      </c>
      <c r="AY109" s="248" t="s">
        <v>141</v>
      </c>
    </row>
    <row r="110" s="14" customFormat="1">
      <c r="A110" s="14"/>
      <c r="B110" s="238"/>
      <c r="C110" s="239"/>
      <c r="D110" s="226" t="s">
        <v>153</v>
      </c>
      <c r="E110" s="240" t="s">
        <v>35</v>
      </c>
      <c r="F110" s="241" t="s">
        <v>164</v>
      </c>
      <c r="G110" s="239"/>
      <c r="H110" s="242">
        <v>1.7250000000000001</v>
      </c>
      <c r="I110" s="243"/>
      <c r="J110" s="239"/>
      <c r="K110" s="239"/>
      <c r="L110" s="244"/>
      <c r="M110" s="245"/>
      <c r="N110" s="246"/>
      <c r="O110" s="246"/>
      <c r="P110" s="246"/>
      <c r="Q110" s="246"/>
      <c r="R110" s="246"/>
      <c r="S110" s="246"/>
      <c r="T110" s="24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8" t="s">
        <v>153</v>
      </c>
      <c r="AU110" s="248" t="s">
        <v>88</v>
      </c>
      <c r="AV110" s="14" t="s">
        <v>88</v>
      </c>
      <c r="AW110" s="14" t="s">
        <v>40</v>
      </c>
      <c r="AX110" s="14" t="s">
        <v>78</v>
      </c>
      <c r="AY110" s="248" t="s">
        <v>141</v>
      </c>
    </row>
    <row r="111" s="13" customFormat="1">
      <c r="A111" s="13"/>
      <c r="B111" s="228"/>
      <c r="C111" s="229"/>
      <c r="D111" s="226" t="s">
        <v>153</v>
      </c>
      <c r="E111" s="230" t="s">
        <v>35</v>
      </c>
      <c r="F111" s="231" t="s">
        <v>165</v>
      </c>
      <c r="G111" s="229"/>
      <c r="H111" s="230" t="s">
        <v>35</v>
      </c>
      <c r="I111" s="232"/>
      <c r="J111" s="229"/>
      <c r="K111" s="229"/>
      <c r="L111" s="233"/>
      <c r="M111" s="234"/>
      <c r="N111" s="235"/>
      <c r="O111" s="235"/>
      <c r="P111" s="235"/>
      <c r="Q111" s="235"/>
      <c r="R111" s="235"/>
      <c r="S111" s="235"/>
      <c r="T111" s="236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7" t="s">
        <v>153</v>
      </c>
      <c r="AU111" s="237" t="s">
        <v>88</v>
      </c>
      <c r="AV111" s="13" t="s">
        <v>86</v>
      </c>
      <c r="AW111" s="13" t="s">
        <v>40</v>
      </c>
      <c r="AX111" s="13" t="s">
        <v>78</v>
      </c>
      <c r="AY111" s="237" t="s">
        <v>141</v>
      </c>
    </row>
    <row r="112" s="14" customFormat="1">
      <c r="A112" s="14"/>
      <c r="B112" s="238"/>
      <c r="C112" s="239"/>
      <c r="D112" s="226" t="s">
        <v>153</v>
      </c>
      <c r="E112" s="240" t="s">
        <v>35</v>
      </c>
      <c r="F112" s="241" t="s">
        <v>166</v>
      </c>
      <c r="G112" s="239"/>
      <c r="H112" s="242">
        <v>1.3999999999999999</v>
      </c>
      <c r="I112" s="243"/>
      <c r="J112" s="239"/>
      <c r="K112" s="239"/>
      <c r="L112" s="244"/>
      <c r="M112" s="245"/>
      <c r="N112" s="246"/>
      <c r="O112" s="246"/>
      <c r="P112" s="246"/>
      <c r="Q112" s="246"/>
      <c r="R112" s="246"/>
      <c r="S112" s="246"/>
      <c r="T112" s="24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8" t="s">
        <v>153</v>
      </c>
      <c r="AU112" s="248" t="s">
        <v>88</v>
      </c>
      <c r="AV112" s="14" t="s">
        <v>88</v>
      </c>
      <c r="AW112" s="14" t="s">
        <v>40</v>
      </c>
      <c r="AX112" s="14" t="s">
        <v>78</v>
      </c>
      <c r="AY112" s="248" t="s">
        <v>141</v>
      </c>
    </row>
    <row r="113" s="15" customFormat="1">
      <c r="A113" s="15"/>
      <c r="B113" s="249"/>
      <c r="C113" s="250"/>
      <c r="D113" s="226" t="s">
        <v>153</v>
      </c>
      <c r="E113" s="251" t="s">
        <v>35</v>
      </c>
      <c r="F113" s="252" t="s">
        <v>157</v>
      </c>
      <c r="G113" s="250"/>
      <c r="H113" s="253">
        <v>32.725000000000001</v>
      </c>
      <c r="I113" s="254"/>
      <c r="J113" s="250"/>
      <c r="K113" s="250"/>
      <c r="L113" s="255"/>
      <c r="M113" s="256"/>
      <c r="N113" s="257"/>
      <c r="O113" s="257"/>
      <c r="P113" s="257"/>
      <c r="Q113" s="257"/>
      <c r="R113" s="257"/>
      <c r="S113" s="257"/>
      <c r="T113" s="258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9" t="s">
        <v>153</v>
      </c>
      <c r="AU113" s="259" t="s">
        <v>88</v>
      </c>
      <c r="AV113" s="15" t="s">
        <v>147</v>
      </c>
      <c r="AW113" s="15" t="s">
        <v>40</v>
      </c>
      <c r="AX113" s="15" t="s">
        <v>86</v>
      </c>
      <c r="AY113" s="259" t="s">
        <v>141</v>
      </c>
    </row>
    <row r="114" s="2" customFormat="1" ht="24.15" customHeight="1">
      <c r="A114" s="41"/>
      <c r="B114" s="42"/>
      <c r="C114" s="208" t="s">
        <v>147</v>
      </c>
      <c r="D114" s="208" t="s">
        <v>143</v>
      </c>
      <c r="E114" s="209" t="s">
        <v>172</v>
      </c>
      <c r="F114" s="210" t="s">
        <v>173</v>
      </c>
      <c r="G114" s="211" t="s">
        <v>101</v>
      </c>
      <c r="H114" s="212">
        <v>6.9249999999999998</v>
      </c>
      <c r="I114" s="213"/>
      <c r="J114" s="214">
        <f>ROUND(I114*H114,2)</f>
        <v>0</v>
      </c>
      <c r="K114" s="210" t="s">
        <v>146</v>
      </c>
      <c r="L114" s="47"/>
      <c r="M114" s="215" t="s">
        <v>35</v>
      </c>
      <c r="N114" s="216" t="s">
        <v>49</v>
      </c>
      <c r="O114" s="87"/>
      <c r="P114" s="217">
        <f>O114*H114</f>
        <v>0</v>
      </c>
      <c r="Q114" s="217">
        <v>1.1430000000000001E-05</v>
      </c>
      <c r="R114" s="217">
        <f>Q114*H114</f>
        <v>7.9152750000000002E-05</v>
      </c>
      <c r="S114" s="217">
        <v>0.091999999999999998</v>
      </c>
      <c r="T114" s="218">
        <f>S114*H114</f>
        <v>0.6371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9" t="s">
        <v>147</v>
      </c>
      <c r="AT114" s="219" t="s">
        <v>143</v>
      </c>
      <c r="AU114" s="219" t="s">
        <v>88</v>
      </c>
      <c r="AY114" s="19" t="s">
        <v>141</v>
      </c>
      <c r="BE114" s="220">
        <f>IF(N114="základní",J114,0)</f>
        <v>0</v>
      </c>
      <c r="BF114" s="220">
        <f>IF(N114="snížená",J114,0)</f>
        <v>0</v>
      </c>
      <c r="BG114" s="220">
        <f>IF(N114="zákl. přenesená",J114,0)</f>
        <v>0</v>
      </c>
      <c r="BH114" s="220">
        <f>IF(N114="sníž. přenesená",J114,0)</f>
        <v>0</v>
      </c>
      <c r="BI114" s="220">
        <f>IF(N114="nulová",J114,0)</f>
        <v>0</v>
      </c>
      <c r="BJ114" s="19" t="s">
        <v>86</v>
      </c>
      <c r="BK114" s="220">
        <f>ROUND(I114*H114,2)</f>
        <v>0</v>
      </c>
      <c r="BL114" s="19" t="s">
        <v>147</v>
      </c>
      <c r="BM114" s="219" t="s">
        <v>174</v>
      </c>
    </row>
    <row r="115" s="2" customFormat="1">
      <c r="A115" s="41"/>
      <c r="B115" s="42"/>
      <c r="C115" s="43"/>
      <c r="D115" s="221" t="s">
        <v>149</v>
      </c>
      <c r="E115" s="43"/>
      <c r="F115" s="222" t="s">
        <v>175</v>
      </c>
      <c r="G115" s="43"/>
      <c r="H115" s="43"/>
      <c r="I115" s="223"/>
      <c r="J115" s="43"/>
      <c r="K115" s="43"/>
      <c r="L115" s="47"/>
      <c r="M115" s="224"/>
      <c r="N115" s="225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19" t="s">
        <v>149</v>
      </c>
      <c r="AU115" s="19" t="s">
        <v>88</v>
      </c>
    </row>
    <row r="116" s="13" customFormat="1">
      <c r="A116" s="13"/>
      <c r="B116" s="228"/>
      <c r="C116" s="229"/>
      <c r="D116" s="226" t="s">
        <v>153</v>
      </c>
      <c r="E116" s="230" t="s">
        <v>35</v>
      </c>
      <c r="F116" s="231" t="s">
        <v>154</v>
      </c>
      <c r="G116" s="229"/>
      <c r="H116" s="230" t="s">
        <v>35</v>
      </c>
      <c r="I116" s="232"/>
      <c r="J116" s="229"/>
      <c r="K116" s="229"/>
      <c r="L116" s="233"/>
      <c r="M116" s="234"/>
      <c r="N116" s="235"/>
      <c r="O116" s="235"/>
      <c r="P116" s="235"/>
      <c r="Q116" s="235"/>
      <c r="R116" s="235"/>
      <c r="S116" s="235"/>
      <c r="T116" s="236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7" t="s">
        <v>153</v>
      </c>
      <c r="AU116" s="237" t="s">
        <v>88</v>
      </c>
      <c r="AV116" s="13" t="s">
        <v>86</v>
      </c>
      <c r="AW116" s="13" t="s">
        <v>40</v>
      </c>
      <c r="AX116" s="13" t="s">
        <v>78</v>
      </c>
      <c r="AY116" s="237" t="s">
        <v>141</v>
      </c>
    </row>
    <row r="117" s="13" customFormat="1">
      <c r="A117" s="13"/>
      <c r="B117" s="228"/>
      <c r="C117" s="229"/>
      <c r="D117" s="226" t="s">
        <v>153</v>
      </c>
      <c r="E117" s="230" t="s">
        <v>35</v>
      </c>
      <c r="F117" s="231" t="s">
        <v>162</v>
      </c>
      <c r="G117" s="229"/>
      <c r="H117" s="230" t="s">
        <v>35</v>
      </c>
      <c r="I117" s="232"/>
      <c r="J117" s="229"/>
      <c r="K117" s="229"/>
      <c r="L117" s="233"/>
      <c r="M117" s="234"/>
      <c r="N117" s="235"/>
      <c r="O117" s="235"/>
      <c r="P117" s="235"/>
      <c r="Q117" s="235"/>
      <c r="R117" s="235"/>
      <c r="S117" s="235"/>
      <c r="T117" s="23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7" t="s">
        <v>153</v>
      </c>
      <c r="AU117" s="237" t="s">
        <v>88</v>
      </c>
      <c r="AV117" s="13" t="s">
        <v>86</v>
      </c>
      <c r="AW117" s="13" t="s">
        <v>40</v>
      </c>
      <c r="AX117" s="13" t="s">
        <v>78</v>
      </c>
      <c r="AY117" s="237" t="s">
        <v>141</v>
      </c>
    </row>
    <row r="118" s="14" customFormat="1">
      <c r="A118" s="14"/>
      <c r="B118" s="238"/>
      <c r="C118" s="239"/>
      <c r="D118" s="226" t="s">
        <v>153</v>
      </c>
      <c r="E118" s="240" t="s">
        <v>35</v>
      </c>
      <c r="F118" s="241" t="s">
        <v>176</v>
      </c>
      <c r="G118" s="239"/>
      <c r="H118" s="242">
        <v>3.7999999999999998</v>
      </c>
      <c r="I118" s="243"/>
      <c r="J118" s="239"/>
      <c r="K118" s="239"/>
      <c r="L118" s="244"/>
      <c r="M118" s="245"/>
      <c r="N118" s="246"/>
      <c r="O118" s="246"/>
      <c r="P118" s="246"/>
      <c r="Q118" s="246"/>
      <c r="R118" s="246"/>
      <c r="S118" s="246"/>
      <c r="T118" s="247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8" t="s">
        <v>153</v>
      </c>
      <c r="AU118" s="248" t="s">
        <v>88</v>
      </c>
      <c r="AV118" s="14" t="s">
        <v>88</v>
      </c>
      <c r="AW118" s="14" t="s">
        <v>40</v>
      </c>
      <c r="AX118" s="14" t="s">
        <v>78</v>
      </c>
      <c r="AY118" s="248" t="s">
        <v>141</v>
      </c>
    </row>
    <row r="119" s="14" customFormat="1">
      <c r="A119" s="14"/>
      <c r="B119" s="238"/>
      <c r="C119" s="239"/>
      <c r="D119" s="226" t="s">
        <v>153</v>
      </c>
      <c r="E119" s="240" t="s">
        <v>35</v>
      </c>
      <c r="F119" s="241" t="s">
        <v>164</v>
      </c>
      <c r="G119" s="239"/>
      <c r="H119" s="242">
        <v>1.7250000000000001</v>
      </c>
      <c r="I119" s="243"/>
      <c r="J119" s="239"/>
      <c r="K119" s="239"/>
      <c r="L119" s="244"/>
      <c r="M119" s="245"/>
      <c r="N119" s="246"/>
      <c r="O119" s="246"/>
      <c r="P119" s="246"/>
      <c r="Q119" s="246"/>
      <c r="R119" s="246"/>
      <c r="S119" s="246"/>
      <c r="T119" s="24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8" t="s">
        <v>153</v>
      </c>
      <c r="AU119" s="248" t="s">
        <v>88</v>
      </c>
      <c r="AV119" s="14" t="s">
        <v>88</v>
      </c>
      <c r="AW119" s="14" t="s">
        <v>40</v>
      </c>
      <c r="AX119" s="14" t="s">
        <v>78</v>
      </c>
      <c r="AY119" s="248" t="s">
        <v>141</v>
      </c>
    </row>
    <row r="120" s="13" customFormat="1">
      <c r="A120" s="13"/>
      <c r="B120" s="228"/>
      <c r="C120" s="229"/>
      <c r="D120" s="226" t="s">
        <v>153</v>
      </c>
      <c r="E120" s="230" t="s">
        <v>35</v>
      </c>
      <c r="F120" s="231" t="s">
        <v>165</v>
      </c>
      <c r="G120" s="229"/>
      <c r="H120" s="230" t="s">
        <v>35</v>
      </c>
      <c r="I120" s="232"/>
      <c r="J120" s="229"/>
      <c r="K120" s="229"/>
      <c r="L120" s="233"/>
      <c r="M120" s="234"/>
      <c r="N120" s="235"/>
      <c r="O120" s="235"/>
      <c r="P120" s="235"/>
      <c r="Q120" s="235"/>
      <c r="R120" s="235"/>
      <c r="S120" s="235"/>
      <c r="T120" s="23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7" t="s">
        <v>153</v>
      </c>
      <c r="AU120" s="237" t="s">
        <v>88</v>
      </c>
      <c r="AV120" s="13" t="s">
        <v>86</v>
      </c>
      <c r="AW120" s="13" t="s">
        <v>40</v>
      </c>
      <c r="AX120" s="13" t="s">
        <v>78</v>
      </c>
      <c r="AY120" s="237" t="s">
        <v>141</v>
      </c>
    </row>
    <row r="121" s="14" customFormat="1">
      <c r="A121" s="14"/>
      <c r="B121" s="238"/>
      <c r="C121" s="239"/>
      <c r="D121" s="226" t="s">
        <v>153</v>
      </c>
      <c r="E121" s="240" t="s">
        <v>35</v>
      </c>
      <c r="F121" s="241" t="s">
        <v>166</v>
      </c>
      <c r="G121" s="239"/>
      <c r="H121" s="242">
        <v>1.3999999999999999</v>
      </c>
      <c r="I121" s="243"/>
      <c r="J121" s="239"/>
      <c r="K121" s="239"/>
      <c r="L121" s="244"/>
      <c r="M121" s="245"/>
      <c r="N121" s="246"/>
      <c r="O121" s="246"/>
      <c r="P121" s="246"/>
      <c r="Q121" s="246"/>
      <c r="R121" s="246"/>
      <c r="S121" s="246"/>
      <c r="T121" s="24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8" t="s">
        <v>153</v>
      </c>
      <c r="AU121" s="248" t="s">
        <v>88</v>
      </c>
      <c r="AV121" s="14" t="s">
        <v>88</v>
      </c>
      <c r="AW121" s="14" t="s">
        <v>40</v>
      </c>
      <c r="AX121" s="14" t="s">
        <v>78</v>
      </c>
      <c r="AY121" s="248" t="s">
        <v>141</v>
      </c>
    </row>
    <row r="122" s="15" customFormat="1">
      <c r="A122" s="15"/>
      <c r="B122" s="249"/>
      <c r="C122" s="250"/>
      <c r="D122" s="226" t="s">
        <v>153</v>
      </c>
      <c r="E122" s="251" t="s">
        <v>35</v>
      </c>
      <c r="F122" s="252" t="s">
        <v>157</v>
      </c>
      <c r="G122" s="250"/>
      <c r="H122" s="253">
        <v>6.9249999999999998</v>
      </c>
      <c r="I122" s="254"/>
      <c r="J122" s="250"/>
      <c r="K122" s="250"/>
      <c r="L122" s="255"/>
      <c r="M122" s="256"/>
      <c r="N122" s="257"/>
      <c r="O122" s="257"/>
      <c r="P122" s="257"/>
      <c r="Q122" s="257"/>
      <c r="R122" s="257"/>
      <c r="S122" s="257"/>
      <c r="T122" s="258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9" t="s">
        <v>153</v>
      </c>
      <c r="AU122" s="259" t="s">
        <v>88</v>
      </c>
      <c r="AV122" s="15" t="s">
        <v>147</v>
      </c>
      <c r="AW122" s="15" t="s">
        <v>40</v>
      </c>
      <c r="AX122" s="15" t="s">
        <v>86</v>
      </c>
      <c r="AY122" s="259" t="s">
        <v>141</v>
      </c>
    </row>
    <row r="123" s="2" customFormat="1" ht="24.15" customHeight="1">
      <c r="A123" s="41"/>
      <c r="B123" s="42"/>
      <c r="C123" s="208" t="s">
        <v>177</v>
      </c>
      <c r="D123" s="208" t="s">
        <v>143</v>
      </c>
      <c r="E123" s="209" t="s">
        <v>178</v>
      </c>
      <c r="F123" s="210" t="s">
        <v>179</v>
      </c>
      <c r="G123" s="211" t="s">
        <v>101</v>
      </c>
      <c r="H123" s="212">
        <v>139.69999999999999</v>
      </c>
      <c r="I123" s="213"/>
      <c r="J123" s="214">
        <f>ROUND(I123*H123,2)</f>
        <v>0</v>
      </c>
      <c r="K123" s="210" t="s">
        <v>146</v>
      </c>
      <c r="L123" s="47"/>
      <c r="M123" s="215" t="s">
        <v>35</v>
      </c>
      <c r="N123" s="216" t="s">
        <v>49</v>
      </c>
      <c r="O123" s="87"/>
      <c r="P123" s="217">
        <f>O123*H123</f>
        <v>0</v>
      </c>
      <c r="Q123" s="217">
        <v>1.1430000000000001E-05</v>
      </c>
      <c r="R123" s="217">
        <f>Q123*H123</f>
        <v>0.0015967709999999999</v>
      </c>
      <c r="S123" s="217">
        <v>0.091999999999999998</v>
      </c>
      <c r="T123" s="218">
        <f>S123*H123</f>
        <v>12.852399999999999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9" t="s">
        <v>147</v>
      </c>
      <c r="AT123" s="219" t="s">
        <v>143</v>
      </c>
      <c r="AU123" s="219" t="s">
        <v>88</v>
      </c>
      <c r="AY123" s="19" t="s">
        <v>141</v>
      </c>
      <c r="BE123" s="220">
        <f>IF(N123="základní",J123,0)</f>
        <v>0</v>
      </c>
      <c r="BF123" s="220">
        <f>IF(N123="snížená",J123,0)</f>
        <v>0</v>
      </c>
      <c r="BG123" s="220">
        <f>IF(N123="zákl. přenesená",J123,0)</f>
        <v>0</v>
      </c>
      <c r="BH123" s="220">
        <f>IF(N123="sníž. přenesená",J123,0)</f>
        <v>0</v>
      </c>
      <c r="BI123" s="220">
        <f>IF(N123="nulová",J123,0)</f>
        <v>0</v>
      </c>
      <c r="BJ123" s="19" t="s">
        <v>86</v>
      </c>
      <c r="BK123" s="220">
        <f>ROUND(I123*H123,2)</f>
        <v>0</v>
      </c>
      <c r="BL123" s="19" t="s">
        <v>147</v>
      </c>
      <c r="BM123" s="219" t="s">
        <v>180</v>
      </c>
    </row>
    <row r="124" s="2" customFormat="1">
      <c r="A124" s="41"/>
      <c r="B124" s="42"/>
      <c r="C124" s="43"/>
      <c r="D124" s="221" t="s">
        <v>149</v>
      </c>
      <c r="E124" s="43"/>
      <c r="F124" s="222" t="s">
        <v>181</v>
      </c>
      <c r="G124" s="43"/>
      <c r="H124" s="43"/>
      <c r="I124" s="223"/>
      <c r="J124" s="43"/>
      <c r="K124" s="43"/>
      <c r="L124" s="47"/>
      <c r="M124" s="224"/>
      <c r="N124" s="225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19" t="s">
        <v>149</v>
      </c>
      <c r="AU124" s="19" t="s">
        <v>88</v>
      </c>
    </row>
    <row r="125" s="13" customFormat="1">
      <c r="A125" s="13"/>
      <c r="B125" s="228"/>
      <c r="C125" s="229"/>
      <c r="D125" s="226" t="s">
        <v>153</v>
      </c>
      <c r="E125" s="230" t="s">
        <v>35</v>
      </c>
      <c r="F125" s="231" t="s">
        <v>154</v>
      </c>
      <c r="G125" s="229"/>
      <c r="H125" s="230" t="s">
        <v>35</v>
      </c>
      <c r="I125" s="232"/>
      <c r="J125" s="229"/>
      <c r="K125" s="229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153</v>
      </c>
      <c r="AU125" s="237" t="s">
        <v>88</v>
      </c>
      <c r="AV125" s="13" t="s">
        <v>86</v>
      </c>
      <c r="AW125" s="13" t="s">
        <v>40</v>
      </c>
      <c r="AX125" s="13" t="s">
        <v>78</v>
      </c>
      <c r="AY125" s="237" t="s">
        <v>141</v>
      </c>
    </row>
    <row r="126" s="14" customFormat="1">
      <c r="A126" s="14"/>
      <c r="B126" s="238"/>
      <c r="C126" s="239"/>
      <c r="D126" s="226" t="s">
        <v>153</v>
      </c>
      <c r="E126" s="240" t="s">
        <v>35</v>
      </c>
      <c r="F126" s="241" t="s">
        <v>182</v>
      </c>
      <c r="G126" s="239"/>
      <c r="H126" s="242">
        <v>124.09999999999999</v>
      </c>
      <c r="I126" s="243"/>
      <c r="J126" s="239"/>
      <c r="K126" s="239"/>
      <c r="L126" s="244"/>
      <c r="M126" s="245"/>
      <c r="N126" s="246"/>
      <c r="O126" s="246"/>
      <c r="P126" s="246"/>
      <c r="Q126" s="246"/>
      <c r="R126" s="246"/>
      <c r="S126" s="246"/>
      <c r="T126" s="24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8" t="s">
        <v>153</v>
      </c>
      <c r="AU126" s="248" t="s">
        <v>88</v>
      </c>
      <c r="AV126" s="14" t="s">
        <v>88</v>
      </c>
      <c r="AW126" s="14" t="s">
        <v>40</v>
      </c>
      <c r="AX126" s="14" t="s">
        <v>78</v>
      </c>
      <c r="AY126" s="248" t="s">
        <v>141</v>
      </c>
    </row>
    <row r="127" s="14" customFormat="1">
      <c r="A127" s="14"/>
      <c r="B127" s="238"/>
      <c r="C127" s="239"/>
      <c r="D127" s="226" t="s">
        <v>153</v>
      </c>
      <c r="E127" s="240" t="s">
        <v>35</v>
      </c>
      <c r="F127" s="241" t="s">
        <v>183</v>
      </c>
      <c r="G127" s="239"/>
      <c r="H127" s="242">
        <v>15.6</v>
      </c>
      <c r="I127" s="243"/>
      <c r="J127" s="239"/>
      <c r="K127" s="239"/>
      <c r="L127" s="244"/>
      <c r="M127" s="245"/>
      <c r="N127" s="246"/>
      <c r="O127" s="246"/>
      <c r="P127" s="246"/>
      <c r="Q127" s="246"/>
      <c r="R127" s="246"/>
      <c r="S127" s="246"/>
      <c r="T127" s="24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8" t="s">
        <v>153</v>
      </c>
      <c r="AU127" s="248" t="s">
        <v>88</v>
      </c>
      <c r="AV127" s="14" t="s">
        <v>88</v>
      </c>
      <c r="AW127" s="14" t="s">
        <v>40</v>
      </c>
      <c r="AX127" s="14" t="s">
        <v>78</v>
      </c>
      <c r="AY127" s="248" t="s">
        <v>141</v>
      </c>
    </row>
    <row r="128" s="15" customFormat="1">
      <c r="A128" s="15"/>
      <c r="B128" s="249"/>
      <c r="C128" s="250"/>
      <c r="D128" s="226" t="s">
        <v>153</v>
      </c>
      <c r="E128" s="251" t="s">
        <v>35</v>
      </c>
      <c r="F128" s="252" t="s">
        <v>157</v>
      </c>
      <c r="G128" s="250"/>
      <c r="H128" s="253">
        <v>139.69999999999999</v>
      </c>
      <c r="I128" s="254"/>
      <c r="J128" s="250"/>
      <c r="K128" s="250"/>
      <c r="L128" s="255"/>
      <c r="M128" s="256"/>
      <c r="N128" s="257"/>
      <c r="O128" s="257"/>
      <c r="P128" s="257"/>
      <c r="Q128" s="257"/>
      <c r="R128" s="257"/>
      <c r="S128" s="257"/>
      <c r="T128" s="258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9" t="s">
        <v>153</v>
      </c>
      <c r="AU128" s="259" t="s">
        <v>88</v>
      </c>
      <c r="AV128" s="15" t="s">
        <v>147</v>
      </c>
      <c r="AW128" s="15" t="s">
        <v>40</v>
      </c>
      <c r="AX128" s="15" t="s">
        <v>86</v>
      </c>
      <c r="AY128" s="259" t="s">
        <v>141</v>
      </c>
    </row>
    <row r="129" s="2" customFormat="1" ht="24.15" customHeight="1">
      <c r="A129" s="41"/>
      <c r="B129" s="42"/>
      <c r="C129" s="208" t="s">
        <v>184</v>
      </c>
      <c r="D129" s="208" t="s">
        <v>143</v>
      </c>
      <c r="E129" s="209" t="s">
        <v>185</v>
      </c>
      <c r="F129" s="210" t="s">
        <v>186</v>
      </c>
      <c r="G129" s="211" t="s">
        <v>187</v>
      </c>
      <c r="H129" s="212">
        <v>73.5</v>
      </c>
      <c r="I129" s="213"/>
      <c r="J129" s="214">
        <f>ROUND(I129*H129,2)</f>
        <v>0</v>
      </c>
      <c r="K129" s="210" t="s">
        <v>146</v>
      </c>
      <c r="L129" s="47"/>
      <c r="M129" s="215" t="s">
        <v>35</v>
      </c>
      <c r="N129" s="216" t="s">
        <v>49</v>
      </c>
      <c r="O129" s="87"/>
      <c r="P129" s="217">
        <f>O129*H129</f>
        <v>0</v>
      </c>
      <c r="Q129" s="217">
        <v>0</v>
      </c>
      <c r="R129" s="217">
        <f>Q129*H129</f>
        <v>0</v>
      </c>
      <c r="S129" s="217">
        <v>0.20499999999999999</v>
      </c>
      <c r="T129" s="218">
        <f>S129*H129</f>
        <v>15.067499999999999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9" t="s">
        <v>147</v>
      </c>
      <c r="AT129" s="219" t="s">
        <v>143</v>
      </c>
      <c r="AU129" s="219" t="s">
        <v>88</v>
      </c>
      <c r="AY129" s="19" t="s">
        <v>141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19" t="s">
        <v>86</v>
      </c>
      <c r="BK129" s="220">
        <f>ROUND(I129*H129,2)</f>
        <v>0</v>
      </c>
      <c r="BL129" s="19" t="s">
        <v>147</v>
      </c>
      <c r="BM129" s="219" t="s">
        <v>188</v>
      </c>
    </row>
    <row r="130" s="2" customFormat="1">
      <c r="A130" s="41"/>
      <c r="B130" s="42"/>
      <c r="C130" s="43"/>
      <c r="D130" s="221" t="s">
        <v>149</v>
      </c>
      <c r="E130" s="43"/>
      <c r="F130" s="222" t="s">
        <v>189</v>
      </c>
      <c r="G130" s="43"/>
      <c r="H130" s="43"/>
      <c r="I130" s="223"/>
      <c r="J130" s="43"/>
      <c r="K130" s="43"/>
      <c r="L130" s="47"/>
      <c r="M130" s="224"/>
      <c r="N130" s="225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19" t="s">
        <v>149</v>
      </c>
      <c r="AU130" s="19" t="s">
        <v>88</v>
      </c>
    </row>
    <row r="131" s="2" customFormat="1">
      <c r="A131" s="41"/>
      <c r="B131" s="42"/>
      <c r="C131" s="43"/>
      <c r="D131" s="226" t="s">
        <v>151</v>
      </c>
      <c r="E131" s="43"/>
      <c r="F131" s="227" t="s">
        <v>190</v>
      </c>
      <c r="G131" s="43"/>
      <c r="H131" s="43"/>
      <c r="I131" s="223"/>
      <c r="J131" s="43"/>
      <c r="K131" s="43"/>
      <c r="L131" s="47"/>
      <c r="M131" s="224"/>
      <c r="N131" s="225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19" t="s">
        <v>151</v>
      </c>
      <c r="AU131" s="19" t="s">
        <v>88</v>
      </c>
    </row>
    <row r="132" s="13" customFormat="1">
      <c r="A132" s="13"/>
      <c r="B132" s="228"/>
      <c r="C132" s="229"/>
      <c r="D132" s="226" t="s">
        <v>153</v>
      </c>
      <c r="E132" s="230" t="s">
        <v>35</v>
      </c>
      <c r="F132" s="231" t="s">
        <v>154</v>
      </c>
      <c r="G132" s="229"/>
      <c r="H132" s="230" t="s">
        <v>35</v>
      </c>
      <c r="I132" s="232"/>
      <c r="J132" s="229"/>
      <c r="K132" s="229"/>
      <c r="L132" s="233"/>
      <c r="M132" s="234"/>
      <c r="N132" s="235"/>
      <c r="O132" s="235"/>
      <c r="P132" s="235"/>
      <c r="Q132" s="235"/>
      <c r="R132" s="235"/>
      <c r="S132" s="235"/>
      <c r="T132" s="23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7" t="s">
        <v>153</v>
      </c>
      <c r="AU132" s="237" t="s">
        <v>88</v>
      </c>
      <c r="AV132" s="13" t="s">
        <v>86</v>
      </c>
      <c r="AW132" s="13" t="s">
        <v>40</v>
      </c>
      <c r="AX132" s="13" t="s">
        <v>78</v>
      </c>
      <c r="AY132" s="237" t="s">
        <v>141</v>
      </c>
    </row>
    <row r="133" s="14" customFormat="1">
      <c r="A133" s="14"/>
      <c r="B133" s="238"/>
      <c r="C133" s="239"/>
      <c r="D133" s="226" t="s">
        <v>153</v>
      </c>
      <c r="E133" s="240" t="s">
        <v>35</v>
      </c>
      <c r="F133" s="241" t="s">
        <v>191</v>
      </c>
      <c r="G133" s="239"/>
      <c r="H133" s="242">
        <v>52.700000000000003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8" t="s">
        <v>153</v>
      </c>
      <c r="AU133" s="248" t="s">
        <v>88</v>
      </c>
      <c r="AV133" s="14" t="s">
        <v>88</v>
      </c>
      <c r="AW133" s="14" t="s">
        <v>40</v>
      </c>
      <c r="AX133" s="14" t="s">
        <v>78</v>
      </c>
      <c r="AY133" s="248" t="s">
        <v>141</v>
      </c>
    </row>
    <row r="134" s="14" customFormat="1">
      <c r="A134" s="14"/>
      <c r="B134" s="238"/>
      <c r="C134" s="239"/>
      <c r="D134" s="226" t="s">
        <v>153</v>
      </c>
      <c r="E134" s="240" t="s">
        <v>35</v>
      </c>
      <c r="F134" s="241" t="s">
        <v>192</v>
      </c>
      <c r="G134" s="239"/>
      <c r="H134" s="242">
        <v>20.800000000000001</v>
      </c>
      <c r="I134" s="243"/>
      <c r="J134" s="239"/>
      <c r="K134" s="239"/>
      <c r="L134" s="244"/>
      <c r="M134" s="245"/>
      <c r="N134" s="246"/>
      <c r="O134" s="246"/>
      <c r="P134" s="246"/>
      <c r="Q134" s="246"/>
      <c r="R134" s="246"/>
      <c r="S134" s="246"/>
      <c r="T134" s="24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8" t="s">
        <v>153</v>
      </c>
      <c r="AU134" s="248" t="s">
        <v>88</v>
      </c>
      <c r="AV134" s="14" t="s">
        <v>88</v>
      </c>
      <c r="AW134" s="14" t="s">
        <v>40</v>
      </c>
      <c r="AX134" s="14" t="s">
        <v>78</v>
      </c>
      <c r="AY134" s="248" t="s">
        <v>141</v>
      </c>
    </row>
    <row r="135" s="15" customFormat="1">
      <c r="A135" s="15"/>
      <c r="B135" s="249"/>
      <c r="C135" s="250"/>
      <c r="D135" s="226" t="s">
        <v>153</v>
      </c>
      <c r="E135" s="251" t="s">
        <v>35</v>
      </c>
      <c r="F135" s="252" t="s">
        <v>157</v>
      </c>
      <c r="G135" s="250"/>
      <c r="H135" s="253">
        <v>73.5</v>
      </c>
      <c r="I135" s="254"/>
      <c r="J135" s="250"/>
      <c r="K135" s="250"/>
      <c r="L135" s="255"/>
      <c r="M135" s="256"/>
      <c r="N135" s="257"/>
      <c r="O135" s="257"/>
      <c r="P135" s="257"/>
      <c r="Q135" s="257"/>
      <c r="R135" s="257"/>
      <c r="S135" s="257"/>
      <c r="T135" s="258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9" t="s">
        <v>153</v>
      </c>
      <c r="AU135" s="259" t="s">
        <v>88</v>
      </c>
      <c r="AV135" s="15" t="s">
        <v>147</v>
      </c>
      <c r="AW135" s="15" t="s">
        <v>40</v>
      </c>
      <c r="AX135" s="15" t="s">
        <v>86</v>
      </c>
      <c r="AY135" s="259" t="s">
        <v>141</v>
      </c>
    </row>
    <row r="136" s="2" customFormat="1" ht="21.75" customHeight="1">
      <c r="A136" s="41"/>
      <c r="B136" s="42"/>
      <c r="C136" s="208" t="s">
        <v>193</v>
      </c>
      <c r="D136" s="208" t="s">
        <v>143</v>
      </c>
      <c r="E136" s="209" t="s">
        <v>194</v>
      </c>
      <c r="F136" s="210" t="s">
        <v>195</v>
      </c>
      <c r="G136" s="211" t="s">
        <v>196</v>
      </c>
      <c r="H136" s="212">
        <v>130.05000000000001</v>
      </c>
      <c r="I136" s="213"/>
      <c r="J136" s="214">
        <f>ROUND(I136*H136,2)</f>
        <v>0</v>
      </c>
      <c r="K136" s="210" t="s">
        <v>146</v>
      </c>
      <c r="L136" s="47"/>
      <c r="M136" s="215" t="s">
        <v>35</v>
      </c>
      <c r="N136" s="216" t="s">
        <v>49</v>
      </c>
      <c r="O136" s="87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9" t="s">
        <v>147</v>
      </c>
      <c r="AT136" s="219" t="s">
        <v>143</v>
      </c>
      <c r="AU136" s="219" t="s">
        <v>88</v>
      </c>
      <c r="AY136" s="19" t="s">
        <v>141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19" t="s">
        <v>86</v>
      </c>
      <c r="BK136" s="220">
        <f>ROUND(I136*H136,2)</f>
        <v>0</v>
      </c>
      <c r="BL136" s="19" t="s">
        <v>147</v>
      </c>
      <c r="BM136" s="219" t="s">
        <v>197</v>
      </c>
    </row>
    <row r="137" s="2" customFormat="1">
      <c r="A137" s="41"/>
      <c r="B137" s="42"/>
      <c r="C137" s="43"/>
      <c r="D137" s="221" t="s">
        <v>149</v>
      </c>
      <c r="E137" s="43"/>
      <c r="F137" s="222" t="s">
        <v>198</v>
      </c>
      <c r="G137" s="43"/>
      <c r="H137" s="43"/>
      <c r="I137" s="223"/>
      <c r="J137" s="43"/>
      <c r="K137" s="43"/>
      <c r="L137" s="47"/>
      <c r="M137" s="224"/>
      <c r="N137" s="225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19" t="s">
        <v>149</v>
      </c>
      <c r="AU137" s="19" t="s">
        <v>88</v>
      </c>
    </row>
    <row r="138" s="14" customFormat="1">
      <c r="A138" s="14"/>
      <c r="B138" s="238"/>
      <c r="C138" s="239"/>
      <c r="D138" s="226" t="s">
        <v>153</v>
      </c>
      <c r="E138" s="240" t="s">
        <v>35</v>
      </c>
      <c r="F138" s="241" t="s">
        <v>199</v>
      </c>
      <c r="G138" s="239"/>
      <c r="H138" s="242">
        <v>130.05000000000001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8" t="s">
        <v>153</v>
      </c>
      <c r="AU138" s="248" t="s">
        <v>88</v>
      </c>
      <c r="AV138" s="14" t="s">
        <v>88</v>
      </c>
      <c r="AW138" s="14" t="s">
        <v>40</v>
      </c>
      <c r="AX138" s="14" t="s">
        <v>86</v>
      </c>
      <c r="AY138" s="248" t="s">
        <v>141</v>
      </c>
    </row>
    <row r="139" s="2" customFormat="1" ht="24.15" customHeight="1">
      <c r="A139" s="41"/>
      <c r="B139" s="42"/>
      <c r="C139" s="208" t="s">
        <v>200</v>
      </c>
      <c r="D139" s="208" t="s">
        <v>143</v>
      </c>
      <c r="E139" s="209" t="s">
        <v>201</v>
      </c>
      <c r="F139" s="210" t="s">
        <v>202</v>
      </c>
      <c r="G139" s="211" t="s">
        <v>196</v>
      </c>
      <c r="H139" s="212">
        <v>12.5</v>
      </c>
      <c r="I139" s="213"/>
      <c r="J139" s="214">
        <f>ROUND(I139*H139,2)</f>
        <v>0</v>
      </c>
      <c r="K139" s="210" t="s">
        <v>146</v>
      </c>
      <c r="L139" s="47"/>
      <c r="M139" s="215" t="s">
        <v>35</v>
      </c>
      <c r="N139" s="216" t="s">
        <v>49</v>
      </c>
      <c r="O139" s="87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9" t="s">
        <v>147</v>
      </c>
      <c r="AT139" s="219" t="s">
        <v>143</v>
      </c>
      <c r="AU139" s="219" t="s">
        <v>88</v>
      </c>
      <c r="AY139" s="19" t="s">
        <v>141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19" t="s">
        <v>86</v>
      </c>
      <c r="BK139" s="220">
        <f>ROUND(I139*H139,2)</f>
        <v>0</v>
      </c>
      <c r="BL139" s="19" t="s">
        <v>147</v>
      </c>
      <c r="BM139" s="219" t="s">
        <v>203</v>
      </c>
    </row>
    <row r="140" s="2" customFormat="1">
      <c r="A140" s="41"/>
      <c r="B140" s="42"/>
      <c r="C140" s="43"/>
      <c r="D140" s="221" t="s">
        <v>149</v>
      </c>
      <c r="E140" s="43"/>
      <c r="F140" s="222" t="s">
        <v>204</v>
      </c>
      <c r="G140" s="43"/>
      <c r="H140" s="43"/>
      <c r="I140" s="223"/>
      <c r="J140" s="43"/>
      <c r="K140" s="43"/>
      <c r="L140" s="47"/>
      <c r="M140" s="224"/>
      <c r="N140" s="225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19" t="s">
        <v>149</v>
      </c>
      <c r="AU140" s="19" t="s">
        <v>88</v>
      </c>
    </row>
    <row r="141" s="14" customFormat="1">
      <c r="A141" s="14"/>
      <c r="B141" s="238"/>
      <c r="C141" s="239"/>
      <c r="D141" s="226" t="s">
        <v>153</v>
      </c>
      <c r="E141" s="240" t="s">
        <v>35</v>
      </c>
      <c r="F141" s="241" t="s">
        <v>205</v>
      </c>
      <c r="G141" s="239"/>
      <c r="H141" s="242">
        <v>12.5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8" t="s">
        <v>153</v>
      </c>
      <c r="AU141" s="248" t="s">
        <v>88</v>
      </c>
      <c r="AV141" s="14" t="s">
        <v>88</v>
      </c>
      <c r="AW141" s="14" t="s">
        <v>40</v>
      </c>
      <c r="AX141" s="14" t="s">
        <v>86</v>
      </c>
      <c r="AY141" s="248" t="s">
        <v>141</v>
      </c>
    </row>
    <row r="142" s="2" customFormat="1" ht="37.8" customHeight="1">
      <c r="A142" s="41"/>
      <c r="B142" s="42"/>
      <c r="C142" s="208" t="s">
        <v>206</v>
      </c>
      <c r="D142" s="208" t="s">
        <v>143</v>
      </c>
      <c r="E142" s="209" t="s">
        <v>207</v>
      </c>
      <c r="F142" s="210" t="s">
        <v>208</v>
      </c>
      <c r="G142" s="211" t="s">
        <v>196</v>
      </c>
      <c r="H142" s="212">
        <v>25.710000000000001</v>
      </c>
      <c r="I142" s="213"/>
      <c r="J142" s="214">
        <f>ROUND(I142*H142,2)</f>
        <v>0</v>
      </c>
      <c r="K142" s="210" t="s">
        <v>146</v>
      </c>
      <c r="L142" s="47"/>
      <c r="M142" s="215" t="s">
        <v>35</v>
      </c>
      <c r="N142" s="216" t="s">
        <v>49</v>
      </c>
      <c r="O142" s="87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9" t="s">
        <v>147</v>
      </c>
      <c r="AT142" s="219" t="s">
        <v>143</v>
      </c>
      <c r="AU142" s="219" t="s">
        <v>88</v>
      </c>
      <c r="AY142" s="19" t="s">
        <v>141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19" t="s">
        <v>86</v>
      </c>
      <c r="BK142" s="220">
        <f>ROUND(I142*H142,2)</f>
        <v>0</v>
      </c>
      <c r="BL142" s="19" t="s">
        <v>147</v>
      </c>
      <c r="BM142" s="219" t="s">
        <v>209</v>
      </c>
    </row>
    <row r="143" s="2" customFormat="1">
      <c r="A143" s="41"/>
      <c r="B143" s="42"/>
      <c r="C143" s="43"/>
      <c r="D143" s="221" t="s">
        <v>149</v>
      </c>
      <c r="E143" s="43"/>
      <c r="F143" s="222" t="s">
        <v>210</v>
      </c>
      <c r="G143" s="43"/>
      <c r="H143" s="43"/>
      <c r="I143" s="223"/>
      <c r="J143" s="43"/>
      <c r="K143" s="43"/>
      <c r="L143" s="47"/>
      <c r="M143" s="224"/>
      <c r="N143" s="225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19" t="s">
        <v>149</v>
      </c>
      <c r="AU143" s="19" t="s">
        <v>88</v>
      </c>
    </row>
    <row r="144" s="13" customFormat="1">
      <c r="A144" s="13"/>
      <c r="B144" s="228"/>
      <c r="C144" s="229"/>
      <c r="D144" s="226" t="s">
        <v>153</v>
      </c>
      <c r="E144" s="230" t="s">
        <v>35</v>
      </c>
      <c r="F144" s="231" t="s">
        <v>211</v>
      </c>
      <c r="G144" s="229"/>
      <c r="H144" s="230" t="s">
        <v>35</v>
      </c>
      <c r="I144" s="232"/>
      <c r="J144" s="229"/>
      <c r="K144" s="229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153</v>
      </c>
      <c r="AU144" s="237" t="s">
        <v>88</v>
      </c>
      <c r="AV144" s="13" t="s">
        <v>86</v>
      </c>
      <c r="AW144" s="13" t="s">
        <v>40</v>
      </c>
      <c r="AX144" s="13" t="s">
        <v>78</v>
      </c>
      <c r="AY144" s="237" t="s">
        <v>141</v>
      </c>
    </row>
    <row r="145" s="14" customFormat="1">
      <c r="A145" s="14"/>
      <c r="B145" s="238"/>
      <c r="C145" s="239"/>
      <c r="D145" s="226" t="s">
        <v>153</v>
      </c>
      <c r="E145" s="240" t="s">
        <v>35</v>
      </c>
      <c r="F145" s="241" t="s">
        <v>212</v>
      </c>
      <c r="G145" s="239"/>
      <c r="H145" s="242">
        <v>0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8" t="s">
        <v>153</v>
      </c>
      <c r="AU145" s="248" t="s">
        <v>88</v>
      </c>
      <c r="AV145" s="14" t="s">
        <v>88</v>
      </c>
      <c r="AW145" s="14" t="s">
        <v>40</v>
      </c>
      <c r="AX145" s="14" t="s">
        <v>78</v>
      </c>
      <c r="AY145" s="248" t="s">
        <v>141</v>
      </c>
    </row>
    <row r="146" s="14" customFormat="1">
      <c r="A146" s="14"/>
      <c r="B146" s="238"/>
      <c r="C146" s="239"/>
      <c r="D146" s="226" t="s">
        <v>153</v>
      </c>
      <c r="E146" s="240" t="s">
        <v>35</v>
      </c>
      <c r="F146" s="241" t="s">
        <v>213</v>
      </c>
      <c r="G146" s="239"/>
      <c r="H146" s="242">
        <v>25.710000000000001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8" t="s">
        <v>153</v>
      </c>
      <c r="AU146" s="248" t="s">
        <v>88</v>
      </c>
      <c r="AV146" s="14" t="s">
        <v>88</v>
      </c>
      <c r="AW146" s="14" t="s">
        <v>40</v>
      </c>
      <c r="AX146" s="14" t="s">
        <v>78</v>
      </c>
      <c r="AY146" s="248" t="s">
        <v>141</v>
      </c>
    </row>
    <row r="147" s="15" customFormat="1">
      <c r="A147" s="15"/>
      <c r="B147" s="249"/>
      <c r="C147" s="250"/>
      <c r="D147" s="226" t="s">
        <v>153</v>
      </c>
      <c r="E147" s="251" t="s">
        <v>35</v>
      </c>
      <c r="F147" s="252" t="s">
        <v>157</v>
      </c>
      <c r="G147" s="250"/>
      <c r="H147" s="253">
        <v>25.710000000000001</v>
      </c>
      <c r="I147" s="254"/>
      <c r="J147" s="250"/>
      <c r="K147" s="250"/>
      <c r="L147" s="255"/>
      <c r="M147" s="256"/>
      <c r="N147" s="257"/>
      <c r="O147" s="257"/>
      <c r="P147" s="257"/>
      <c r="Q147" s="257"/>
      <c r="R147" s="257"/>
      <c r="S147" s="257"/>
      <c r="T147" s="258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9" t="s">
        <v>153</v>
      </c>
      <c r="AU147" s="259" t="s">
        <v>88</v>
      </c>
      <c r="AV147" s="15" t="s">
        <v>147</v>
      </c>
      <c r="AW147" s="15" t="s">
        <v>40</v>
      </c>
      <c r="AX147" s="15" t="s">
        <v>86</v>
      </c>
      <c r="AY147" s="259" t="s">
        <v>141</v>
      </c>
    </row>
    <row r="148" s="2" customFormat="1" ht="37.8" customHeight="1">
      <c r="A148" s="41"/>
      <c r="B148" s="42"/>
      <c r="C148" s="208" t="s">
        <v>214</v>
      </c>
      <c r="D148" s="208" t="s">
        <v>143</v>
      </c>
      <c r="E148" s="209" t="s">
        <v>215</v>
      </c>
      <c r="F148" s="210" t="s">
        <v>216</v>
      </c>
      <c r="G148" s="211" t="s">
        <v>196</v>
      </c>
      <c r="H148" s="212">
        <v>142.55000000000001</v>
      </c>
      <c r="I148" s="213"/>
      <c r="J148" s="214">
        <f>ROUND(I148*H148,2)</f>
        <v>0</v>
      </c>
      <c r="K148" s="210" t="s">
        <v>146</v>
      </c>
      <c r="L148" s="47"/>
      <c r="M148" s="215" t="s">
        <v>35</v>
      </c>
      <c r="N148" s="216" t="s">
        <v>49</v>
      </c>
      <c r="O148" s="87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9" t="s">
        <v>147</v>
      </c>
      <c r="AT148" s="219" t="s">
        <v>143</v>
      </c>
      <c r="AU148" s="219" t="s">
        <v>88</v>
      </c>
      <c r="AY148" s="19" t="s">
        <v>141</v>
      </c>
      <c r="BE148" s="220">
        <f>IF(N148="základní",J148,0)</f>
        <v>0</v>
      </c>
      <c r="BF148" s="220">
        <f>IF(N148="snížená",J148,0)</f>
        <v>0</v>
      </c>
      <c r="BG148" s="220">
        <f>IF(N148="zákl. přenesená",J148,0)</f>
        <v>0</v>
      </c>
      <c r="BH148" s="220">
        <f>IF(N148="sníž. přenesená",J148,0)</f>
        <v>0</v>
      </c>
      <c r="BI148" s="220">
        <f>IF(N148="nulová",J148,0)</f>
        <v>0</v>
      </c>
      <c r="BJ148" s="19" t="s">
        <v>86</v>
      </c>
      <c r="BK148" s="220">
        <f>ROUND(I148*H148,2)</f>
        <v>0</v>
      </c>
      <c r="BL148" s="19" t="s">
        <v>147</v>
      </c>
      <c r="BM148" s="219" t="s">
        <v>217</v>
      </c>
    </row>
    <row r="149" s="2" customFormat="1">
      <c r="A149" s="41"/>
      <c r="B149" s="42"/>
      <c r="C149" s="43"/>
      <c r="D149" s="221" t="s">
        <v>149</v>
      </c>
      <c r="E149" s="43"/>
      <c r="F149" s="222" t="s">
        <v>218</v>
      </c>
      <c r="G149" s="43"/>
      <c r="H149" s="43"/>
      <c r="I149" s="223"/>
      <c r="J149" s="43"/>
      <c r="K149" s="43"/>
      <c r="L149" s="47"/>
      <c r="M149" s="224"/>
      <c r="N149" s="225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19" t="s">
        <v>149</v>
      </c>
      <c r="AU149" s="19" t="s">
        <v>88</v>
      </c>
    </row>
    <row r="150" s="14" customFormat="1">
      <c r="A150" s="14"/>
      <c r="B150" s="238"/>
      <c r="C150" s="239"/>
      <c r="D150" s="226" t="s">
        <v>153</v>
      </c>
      <c r="E150" s="240" t="s">
        <v>35</v>
      </c>
      <c r="F150" s="241" t="s">
        <v>219</v>
      </c>
      <c r="G150" s="239"/>
      <c r="H150" s="242">
        <v>142.55000000000001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8" t="s">
        <v>153</v>
      </c>
      <c r="AU150" s="248" t="s">
        <v>88</v>
      </c>
      <c r="AV150" s="14" t="s">
        <v>88</v>
      </c>
      <c r="AW150" s="14" t="s">
        <v>40</v>
      </c>
      <c r="AX150" s="14" t="s">
        <v>86</v>
      </c>
      <c r="AY150" s="248" t="s">
        <v>141</v>
      </c>
    </row>
    <row r="151" s="2" customFormat="1" ht="24.15" customHeight="1">
      <c r="A151" s="41"/>
      <c r="B151" s="42"/>
      <c r="C151" s="208" t="s">
        <v>220</v>
      </c>
      <c r="D151" s="208" t="s">
        <v>143</v>
      </c>
      <c r="E151" s="209" t="s">
        <v>221</v>
      </c>
      <c r="F151" s="210" t="s">
        <v>222</v>
      </c>
      <c r="G151" s="211" t="s">
        <v>196</v>
      </c>
      <c r="H151" s="212">
        <v>25.710000000000001</v>
      </c>
      <c r="I151" s="213"/>
      <c r="J151" s="214">
        <f>ROUND(I151*H151,2)</f>
        <v>0</v>
      </c>
      <c r="K151" s="210" t="s">
        <v>146</v>
      </c>
      <c r="L151" s="47"/>
      <c r="M151" s="215" t="s">
        <v>35</v>
      </c>
      <c r="N151" s="216" t="s">
        <v>49</v>
      </c>
      <c r="O151" s="87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9" t="s">
        <v>147</v>
      </c>
      <c r="AT151" s="219" t="s">
        <v>143</v>
      </c>
      <c r="AU151" s="219" t="s">
        <v>88</v>
      </c>
      <c r="AY151" s="19" t="s">
        <v>141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19" t="s">
        <v>86</v>
      </c>
      <c r="BK151" s="220">
        <f>ROUND(I151*H151,2)</f>
        <v>0</v>
      </c>
      <c r="BL151" s="19" t="s">
        <v>147</v>
      </c>
      <c r="BM151" s="219" t="s">
        <v>223</v>
      </c>
    </row>
    <row r="152" s="2" customFormat="1">
      <c r="A152" s="41"/>
      <c r="B152" s="42"/>
      <c r="C152" s="43"/>
      <c r="D152" s="221" t="s">
        <v>149</v>
      </c>
      <c r="E152" s="43"/>
      <c r="F152" s="222" t="s">
        <v>224</v>
      </c>
      <c r="G152" s="43"/>
      <c r="H152" s="43"/>
      <c r="I152" s="223"/>
      <c r="J152" s="43"/>
      <c r="K152" s="43"/>
      <c r="L152" s="47"/>
      <c r="M152" s="224"/>
      <c r="N152" s="225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19" t="s">
        <v>149</v>
      </c>
      <c r="AU152" s="19" t="s">
        <v>88</v>
      </c>
    </row>
    <row r="153" s="13" customFormat="1">
      <c r="A153" s="13"/>
      <c r="B153" s="228"/>
      <c r="C153" s="229"/>
      <c r="D153" s="226" t="s">
        <v>153</v>
      </c>
      <c r="E153" s="230" t="s">
        <v>35</v>
      </c>
      <c r="F153" s="231" t="s">
        <v>211</v>
      </c>
      <c r="G153" s="229"/>
      <c r="H153" s="230" t="s">
        <v>35</v>
      </c>
      <c r="I153" s="232"/>
      <c r="J153" s="229"/>
      <c r="K153" s="229"/>
      <c r="L153" s="233"/>
      <c r="M153" s="234"/>
      <c r="N153" s="235"/>
      <c r="O153" s="235"/>
      <c r="P153" s="235"/>
      <c r="Q153" s="235"/>
      <c r="R153" s="235"/>
      <c r="S153" s="235"/>
      <c r="T153" s="23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7" t="s">
        <v>153</v>
      </c>
      <c r="AU153" s="237" t="s">
        <v>88</v>
      </c>
      <c r="AV153" s="13" t="s">
        <v>86</v>
      </c>
      <c r="AW153" s="13" t="s">
        <v>40</v>
      </c>
      <c r="AX153" s="13" t="s">
        <v>78</v>
      </c>
      <c r="AY153" s="237" t="s">
        <v>141</v>
      </c>
    </row>
    <row r="154" s="14" customFormat="1">
      <c r="A154" s="14"/>
      <c r="B154" s="238"/>
      <c r="C154" s="239"/>
      <c r="D154" s="226" t="s">
        <v>153</v>
      </c>
      <c r="E154" s="240" t="s">
        <v>35</v>
      </c>
      <c r="F154" s="241" t="s">
        <v>213</v>
      </c>
      <c r="G154" s="239"/>
      <c r="H154" s="242">
        <v>25.710000000000001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8" t="s">
        <v>153</v>
      </c>
      <c r="AU154" s="248" t="s">
        <v>88</v>
      </c>
      <c r="AV154" s="14" t="s">
        <v>88</v>
      </c>
      <c r="AW154" s="14" t="s">
        <v>40</v>
      </c>
      <c r="AX154" s="14" t="s">
        <v>86</v>
      </c>
      <c r="AY154" s="248" t="s">
        <v>141</v>
      </c>
    </row>
    <row r="155" s="2" customFormat="1" ht="24.15" customHeight="1">
      <c r="A155" s="41"/>
      <c r="B155" s="42"/>
      <c r="C155" s="208" t="s">
        <v>8</v>
      </c>
      <c r="D155" s="208" t="s">
        <v>143</v>
      </c>
      <c r="E155" s="209" t="s">
        <v>225</v>
      </c>
      <c r="F155" s="210" t="s">
        <v>226</v>
      </c>
      <c r="G155" s="211" t="s">
        <v>227</v>
      </c>
      <c r="H155" s="212">
        <v>256.58999999999997</v>
      </c>
      <c r="I155" s="213"/>
      <c r="J155" s="214">
        <f>ROUND(I155*H155,2)</f>
        <v>0</v>
      </c>
      <c r="K155" s="210" t="s">
        <v>146</v>
      </c>
      <c r="L155" s="47"/>
      <c r="M155" s="215" t="s">
        <v>35</v>
      </c>
      <c r="N155" s="216" t="s">
        <v>49</v>
      </c>
      <c r="O155" s="87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9" t="s">
        <v>147</v>
      </c>
      <c r="AT155" s="219" t="s">
        <v>143</v>
      </c>
      <c r="AU155" s="219" t="s">
        <v>88</v>
      </c>
      <c r="AY155" s="19" t="s">
        <v>141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19" t="s">
        <v>86</v>
      </c>
      <c r="BK155" s="220">
        <f>ROUND(I155*H155,2)</f>
        <v>0</v>
      </c>
      <c r="BL155" s="19" t="s">
        <v>147</v>
      </c>
      <c r="BM155" s="219" t="s">
        <v>228</v>
      </c>
    </row>
    <row r="156" s="2" customFormat="1">
      <c r="A156" s="41"/>
      <c r="B156" s="42"/>
      <c r="C156" s="43"/>
      <c r="D156" s="221" t="s">
        <v>149</v>
      </c>
      <c r="E156" s="43"/>
      <c r="F156" s="222" t="s">
        <v>229</v>
      </c>
      <c r="G156" s="43"/>
      <c r="H156" s="43"/>
      <c r="I156" s="223"/>
      <c r="J156" s="43"/>
      <c r="K156" s="43"/>
      <c r="L156" s="47"/>
      <c r="M156" s="224"/>
      <c r="N156" s="225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19" t="s">
        <v>149</v>
      </c>
      <c r="AU156" s="19" t="s">
        <v>88</v>
      </c>
    </row>
    <row r="157" s="14" customFormat="1">
      <c r="A157" s="14"/>
      <c r="B157" s="238"/>
      <c r="C157" s="239"/>
      <c r="D157" s="226" t="s">
        <v>153</v>
      </c>
      <c r="E157" s="239"/>
      <c r="F157" s="241" t="s">
        <v>230</v>
      </c>
      <c r="G157" s="239"/>
      <c r="H157" s="242">
        <v>256.58999999999997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8" t="s">
        <v>153</v>
      </c>
      <c r="AU157" s="248" t="s">
        <v>88</v>
      </c>
      <c r="AV157" s="14" t="s">
        <v>88</v>
      </c>
      <c r="AW157" s="14" t="s">
        <v>4</v>
      </c>
      <c r="AX157" s="14" t="s">
        <v>86</v>
      </c>
      <c r="AY157" s="248" t="s">
        <v>141</v>
      </c>
    </row>
    <row r="158" s="2" customFormat="1" ht="33" customHeight="1">
      <c r="A158" s="41"/>
      <c r="B158" s="42"/>
      <c r="C158" s="208" t="s">
        <v>231</v>
      </c>
      <c r="D158" s="208" t="s">
        <v>143</v>
      </c>
      <c r="E158" s="209" t="s">
        <v>232</v>
      </c>
      <c r="F158" s="210" t="s">
        <v>233</v>
      </c>
      <c r="G158" s="211" t="s">
        <v>101</v>
      </c>
      <c r="H158" s="212">
        <v>171.40000000000001</v>
      </c>
      <c r="I158" s="213"/>
      <c r="J158" s="214">
        <f>ROUND(I158*H158,2)</f>
        <v>0</v>
      </c>
      <c r="K158" s="210" t="s">
        <v>146</v>
      </c>
      <c r="L158" s="47"/>
      <c r="M158" s="215" t="s">
        <v>35</v>
      </c>
      <c r="N158" s="216" t="s">
        <v>49</v>
      </c>
      <c r="O158" s="87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9" t="s">
        <v>147</v>
      </c>
      <c r="AT158" s="219" t="s">
        <v>143</v>
      </c>
      <c r="AU158" s="219" t="s">
        <v>88</v>
      </c>
      <c r="AY158" s="19" t="s">
        <v>141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19" t="s">
        <v>86</v>
      </c>
      <c r="BK158" s="220">
        <f>ROUND(I158*H158,2)</f>
        <v>0</v>
      </c>
      <c r="BL158" s="19" t="s">
        <v>147</v>
      </c>
      <c r="BM158" s="219" t="s">
        <v>234</v>
      </c>
    </row>
    <row r="159" s="2" customFormat="1">
      <c r="A159" s="41"/>
      <c r="B159" s="42"/>
      <c r="C159" s="43"/>
      <c r="D159" s="221" t="s">
        <v>149</v>
      </c>
      <c r="E159" s="43"/>
      <c r="F159" s="222" t="s">
        <v>235</v>
      </c>
      <c r="G159" s="43"/>
      <c r="H159" s="43"/>
      <c r="I159" s="223"/>
      <c r="J159" s="43"/>
      <c r="K159" s="43"/>
      <c r="L159" s="47"/>
      <c r="M159" s="224"/>
      <c r="N159" s="225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19" t="s">
        <v>149</v>
      </c>
      <c r="AU159" s="19" t="s">
        <v>88</v>
      </c>
    </row>
    <row r="160" s="14" customFormat="1">
      <c r="A160" s="14"/>
      <c r="B160" s="238"/>
      <c r="C160" s="239"/>
      <c r="D160" s="226" t="s">
        <v>153</v>
      </c>
      <c r="E160" s="240" t="s">
        <v>35</v>
      </c>
      <c r="F160" s="241" t="s">
        <v>236</v>
      </c>
      <c r="G160" s="239"/>
      <c r="H160" s="242">
        <v>171.40000000000001</v>
      </c>
      <c r="I160" s="243"/>
      <c r="J160" s="239"/>
      <c r="K160" s="239"/>
      <c r="L160" s="244"/>
      <c r="M160" s="245"/>
      <c r="N160" s="246"/>
      <c r="O160" s="246"/>
      <c r="P160" s="246"/>
      <c r="Q160" s="246"/>
      <c r="R160" s="246"/>
      <c r="S160" s="246"/>
      <c r="T160" s="24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8" t="s">
        <v>153</v>
      </c>
      <c r="AU160" s="248" t="s">
        <v>88</v>
      </c>
      <c r="AV160" s="14" t="s">
        <v>88</v>
      </c>
      <c r="AW160" s="14" t="s">
        <v>40</v>
      </c>
      <c r="AX160" s="14" t="s">
        <v>86</v>
      </c>
      <c r="AY160" s="248" t="s">
        <v>141</v>
      </c>
    </row>
    <row r="161" s="2" customFormat="1" ht="24.15" customHeight="1">
      <c r="A161" s="41"/>
      <c r="B161" s="42"/>
      <c r="C161" s="208" t="s">
        <v>237</v>
      </c>
      <c r="D161" s="208" t="s">
        <v>143</v>
      </c>
      <c r="E161" s="209" t="s">
        <v>238</v>
      </c>
      <c r="F161" s="210" t="s">
        <v>239</v>
      </c>
      <c r="G161" s="211" t="s">
        <v>101</v>
      </c>
      <c r="H161" s="212">
        <v>171.40000000000001</v>
      </c>
      <c r="I161" s="213"/>
      <c r="J161" s="214">
        <f>ROUND(I161*H161,2)</f>
        <v>0</v>
      </c>
      <c r="K161" s="210" t="s">
        <v>146</v>
      </c>
      <c r="L161" s="47"/>
      <c r="M161" s="215" t="s">
        <v>35</v>
      </c>
      <c r="N161" s="216" t="s">
        <v>49</v>
      </c>
      <c r="O161" s="87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9" t="s">
        <v>147</v>
      </c>
      <c r="AT161" s="219" t="s">
        <v>143</v>
      </c>
      <c r="AU161" s="219" t="s">
        <v>88</v>
      </c>
      <c r="AY161" s="19" t="s">
        <v>141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19" t="s">
        <v>86</v>
      </c>
      <c r="BK161" s="220">
        <f>ROUND(I161*H161,2)</f>
        <v>0</v>
      </c>
      <c r="BL161" s="19" t="s">
        <v>147</v>
      </c>
      <c r="BM161" s="219" t="s">
        <v>240</v>
      </c>
    </row>
    <row r="162" s="2" customFormat="1">
      <c r="A162" s="41"/>
      <c r="B162" s="42"/>
      <c r="C162" s="43"/>
      <c r="D162" s="221" t="s">
        <v>149</v>
      </c>
      <c r="E162" s="43"/>
      <c r="F162" s="222" t="s">
        <v>241</v>
      </c>
      <c r="G162" s="43"/>
      <c r="H162" s="43"/>
      <c r="I162" s="223"/>
      <c r="J162" s="43"/>
      <c r="K162" s="43"/>
      <c r="L162" s="47"/>
      <c r="M162" s="224"/>
      <c r="N162" s="225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19" t="s">
        <v>149</v>
      </c>
      <c r="AU162" s="19" t="s">
        <v>88</v>
      </c>
    </row>
    <row r="163" s="14" customFormat="1">
      <c r="A163" s="14"/>
      <c r="B163" s="238"/>
      <c r="C163" s="239"/>
      <c r="D163" s="226" t="s">
        <v>153</v>
      </c>
      <c r="E163" s="240" t="s">
        <v>35</v>
      </c>
      <c r="F163" s="241" t="s">
        <v>236</v>
      </c>
      <c r="G163" s="239"/>
      <c r="H163" s="242">
        <v>171.40000000000001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8" t="s">
        <v>153</v>
      </c>
      <c r="AU163" s="248" t="s">
        <v>88</v>
      </c>
      <c r="AV163" s="14" t="s">
        <v>88</v>
      </c>
      <c r="AW163" s="14" t="s">
        <v>40</v>
      </c>
      <c r="AX163" s="14" t="s">
        <v>86</v>
      </c>
      <c r="AY163" s="248" t="s">
        <v>141</v>
      </c>
    </row>
    <row r="164" s="2" customFormat="1" ht="16.5" customHeight="1">
      <c r="A164" s="41"/>
      <c r="B164" s="42"/>
      <c r="C164" s="260" t="s">
        <v>242</v>
      </c>
      <c r="D164" s="260" t="s">
        <v>243</v>
      </c>
      <c r="E164" s="261" t="s">
        <v>244</v>
      </c>
      <c r="F164" s="262" t="s">
        <v>245</v>
      </c>
      <c r="G164" s="263" t="s">
        <v>246</v>
      </c>
      <c r="H164" s="264">
        <v>3.4279999999999999</v>
      </c>
      <c r="I164" s="265"/>
      <c r="J164" s="266">
        <f>ROUND(I164*H164,2)</f>
        <v>0</v>
      </c>
      <c r="K164" s="262" t="s">
        <v>146</v>
      </c>
      <c r="L164" s="267"/>
      <c r="M164" s="268" t="s">
        <v>35</v>
      </c>
      <c r="N164" s="269" t="s">
        <v>49</v>
      </c>
      <c r="O164" s="87"/>
      <c r="P164" s="217">
        <f>O164*H164</f>
        <v>0</v>
      </c>
      <c r="Q164" s="217">
        <v>0.001</v>
      </c>
      <c r="R164" s="217">
        <f>Q164*H164</f>
        <v>0.0034280000000000001</v>
      </c>
      <c r="S164" s="217">
        <v>0</v>
      </c>
      <c r="T164" s="218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9" t="s">
        <v>200</v>
      </c>
      <c r="AT164" s="219" t="s">
        <v>243</v>
      </c>
      <c r="AU164" s="219" t="s">
        <v>88</v>
      </c>
      <c r="AY164" s="19" t="s">
        <v>141</v>
      </c>
      <c r="BE164" s="220">
        <f>IF(N164="základní",J164,0)</f>
        <v>0</v>
      </c>
      <c r="BF164" s="220">
        <f>IF(N164="snížená",J164,0)</f>
        <v>0</v>
      </c>
      <c r="BG164" s="220">
        <f>IF(N164="zákl. přenesená",J164,0)</f>
        <v>0</v>
      </c>
      <c r="BH164" s="220">
        <f>IF(N164="sníž. přenesená",J164,0)</f>
        <v>0</v>
      </c>
      <c r="BI164" s="220">
        <f>IF(N164="nulová",J164,0)</f>
        <v>0</v>
      </c>
      <c r="BJ164" s="19" t="s">
        <v>86</v>
      </c>
      <c r="BK164" s="220">
        <f>ROUND(I164*H164,2)</f>
        <v>0</v>
      </c>
      <c r="BL164" s="19" t="s">
        <v>147</v>
      </c>
      <c r="BM164" s="219" t="s">
        <v>247</v>
      </c>
    </row>
    <row r="165" s="14" customFormat="1">
      <c r="A165" s="14"/>
      <c r="B165" s="238"/>
      <c r="C165" s="239"/>
      <c r="D165" s="226" t="s">
        <v>153</v>
      </c>
      <c r="E165" s="239"/>
      <c r="F165" s="241" t="s">
        <v>248</v>
      </c>
      <c r="G165" s="239"/>
      <c r="H165" s="242">
        <v>3.4279999999999999</v>
      </c>
      <c r="I165" s="243"/>
      <c r="J165" s="239"/>
      <c r="K165" s="239"/>
      <c r="L165" s="244"/>
      <c r="M165" s="245"/>
      <c r="N165" s="246"/>
      <c r="O165" s="246"/>
      <c r="P165" s="246"/>
      <c r="Q165" s="246"/>
      <c r="R165" s="246"/>
      <c r="S165" s="246"/>
      <c r="T165" s="24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8" t="s">
        <v>153</v>
      </c>
      <c r="AU165" s="248" t="s">
        <v>88</v>
      </c>
      <c r="AV165" s="14" t="s">
        <v>88</v>
      </c>
      <c r="AW165" s="14" t="s">
        <v>4</v>
      </c>
      <c r="AX165" s="14" t="s">
        <v>86</v>
      </c>
      <c r="AY165" s="248" t="s">
        <v>141</v>
      </c>
    </row>
    <row r="166" s="2" customFormat="1" ht="24.15" customHeight="1">
      <c r="A166" s="41"/>
      <c r="B166" s="42"/>
      <c r="C166" s="208" t="s">
        <v>249</v>
      </c>
      <c r="D166" s="208" t="s">
        <v>143</v>
      </c>
      <c r="E166" s="209" t="s">
        <v>250</v>
      </c>
      <c r="F166" s="210" t="s">
        <v>251</v>
      </c>
      <c r="G166" s="211" t="s">
        <v>101</v>
      </c>
      <c r="H166" s="212">
        <v>171.40000000000001</v>
      </c>
      <c r="I166" s="213"/>
      <c r="J166" s="214">
        <f>ROUND(I166*H166,2)</f>
        <v>0</v>
      </c>
      <c r="K166" s="210" t="s">
        <v>146</v>
      </c>
      <c r="L166" s="47"/>
      <c r="M166" s="215" t="s">
        <v>35</v>
      </c>
      <c r="N166" s="216" t="s">
        <v>49</v>
      </c>
      <c r="O166" s="87"/>
      <c r="P166" s="217">
        <f>O166*H166</f>
        <v>0</v>
      </c>
      <c r="Q166" s="217">
        <v>0</v>
      </c>
      <c r="R166" s="217">
        <f>Q166*H166</f>
        <v>0</v>
      </c>
      <c r="S166" s="217">
        <v>0</v>
      </c>
      <c r="T166" s="218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9" t="s">
        <v>147</v>
      </c>
      <c r="AT166" s="219" t="s">
        <v>143</v>
      </c>
      <c r="AU166" s="219" t="s">
        <v>88</v>
      </c>
      <c r="AY166" s="19" t="s">
        <v>141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19" t="s">
        <v>86</v>
      </c>
      <c r="BK166" s="220">
        <f>ROUND(I166*H166,2)</f>
        <v>0</v>
      </c>
      <c r="BL166" s="19" t="s">
        <v>147</v>
      </c>
      <c r="BM166" s="219" t="s">
        <v>252</v>
      </c>
    </row>
    <row r="167" s="2" customFormat="1">
      <c r="A167" s="41"/>
      <c r="B167" s="42"/>
      <c r="C167" s="43"/>
      <c r="D167" s="221" t="s">
        <v>149</v>
      </c>
      <c r="E167" s="43"/>
      <c r="F167" s="222" t="s">
        <v>253</v>
      </c>
      <c r="G167" s="43"/>
      <c r="H167" s="43"/>
      <c r="I167" s="223"/>
      <c r="J167" s="43"/>
      <c r="K167" s="43"/>
      <c r="L167" s="47"/>
      <c r="M167" s="224"/>
      <c r="N167" s="225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19" t="s">
        <v>149</v>
      </c>
      <c r="AU167" s="19" t="s">
        <v>88</v>
      </c>
    </row>
    <row r="168" s="14" customFormat="1">
      <c r="A168" s="14"/>
      <c r="B168" s="238"/>
      <c r="C168" s="239"/>
      <c r="D168" s="226" t="s">
        <v>153</v>
      </c>
      <c r="E168" s="240" t="s">
        <v>35</v>
      </c>
      <c r="F168" s="241" t="s">
        <v>236</v>
      </c>
      <c r="G168" s="239"/>
      <c r="H168" s="242">
        <v>171.40000000000001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8" t="s">
        <v>153</v>
      </c>
      <c r="AU168" s="248" t="s">
        <v>88</v>
      </c>
      <c r="AV168" s="14" t="s">
        <v>88</v>
      </c>
      <c r="AW168" s="14" t="s">
        <v>40</v>
      </c>
      <c r="AX168" s="14" t="s">
        <v>86</v>
      </c>
      <c r="AY168" s="248" t="s">
        <v>141</v>
      </c>
    </row>
    <row r="169" s="12" customFormat="1" ht="22.8" customHeight="1">
      <c r="A169" s="12"/>
      <c r="B169" s="192"/>
      <c r="C169" s="193"/>
      <c r="D169" s="194" t="s">
        <v>77</v>
      </c>
      <c r="E169" s="206" t="s">
        <v>177</v>
      </c>
      <c r="F169" s="206" t="s">
        <v>254</v>
      </c>
      <c r="G169" s="193"/>
      <c r="H169" s="193"/>
      <c r="I169" s="196"/>
      <c r="J169" s="207">
        <f>BK169</f>
        <v>0</v>
      </c>
      <c r="K169" s="193"/>
      <c r="L169" s="198"/>
      <c r="M169" s="199"/>
      <c r="N169" s="200"/>
      <c r="O169" s="200"/>
      <c r="P169" s="201">
        <f>SUM(P170:P293)</f>
        <v>0</v>
      </c>
      <c r="Q169" s="200"/>
      <c r="R169" s="201">
        <f>SUM(R170:R293)</f>
        <v>18.890588000000001</v>
      </c>
      <c r="S169" s="200"/>
      <c r="T169" s="202">
        <f>SUM(T170:T293)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3" t="s">
        <v>86</v>
      </c>
      <c r="AT169" s="204" t="s">
        <v>77</v>
      </c>
      <c r="AU169" s="204" t="s">
        <v>86</v>
      </c>
      <c r="AY169" s="203" t="s">
        <v>141</v>
      </c>
      <c r="BK169" s="205">
        <f>SUM(BK170:BK293)</f>
        <v>0</v>
      </c>
    </row>
    <row r="170" s="2" customFormat="1" ht="21.75" customHeight="1">
      <c r="A170" s="41"/>
      <c r="B170" s="42"/>
      <c r="C170" s="208" t="s">
        <v>255</v>
      </c>
      <c r="D170" s="208" t="s">
        <v>143</v>
      </c>
      <c r="E170" s="209" t="s">
        <v>256</v>
      </c>
      <c r="F170" s="210" t="s">
        <v>257</v>
      </c>
      <c r="G170" s="211" t="s">
        <v>101</v>
      </c>
      <c r="H170" s="212">
        <v>17.699999999999999</v>
      </c>
      <c r="I170" s="213"/>
      <c r="J170" s="214">
        <f>ROUND(I170*H170,2)</f>
        <v>0</v>
      </c>
      <c r="K170" s="210" t="s">
        <v>146</v>
      </c>
      <c r="L170" s="47"/>
      <c r="M170" s="215" t="s">
        <v>35</v>
      </c>
      <c r="N170" s="216" t="s">
        <v>49</v>
      </c>
      <c r="O170" s="87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9" t="s">
        <v>147</v>
      </c>
      <c r="AT170" s="219" t="s">
        <v>143</v>
      </c>
      <c r="AU170" s="219" t="s">
        <v>88</v>
      </c>
      <c r="AY170" s="19" t="s">
        <v>141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19" t="s">
        <v>86</v>
      </c>
      <c r="BK170" s="220">
        <f>ROUND(I170*H170,2)</f>
        <v>0</v>
      </c>
      <c r="BL170" s="19" t="s">
        <v>147</v>
      </c>
      <c r="BM170" s="219" t="s">
        <v>258</v>
      </c>
    </row>
    <row r="171" s="2" customFormat="1">
      <c r="A171" s="41"/>
      <c r="B171" s="42"/>
      <c r="C171" s="43"/>
      <c r="D171" s="221" t="s">
        <v>149</v>
      </c>
      <c r="E171" s="43"/>
      <c r="F171" s="222" t="s">
        <v>259</v>
      </c>
      <c r="G171" s="43"/>
      <c r="H171" s="43"/>
      <c r="I171" s="223"/>
      <c r="J171" s="43"/>
      <c r="K171" s="43"/>
      <c r="L171" s="47"/>
      <c r="M171" s="224"/>
      <c r="N171" s="225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19" t="s">
        <v>149</v>
      </c>
      <c r="AU171" s="19" t="s">
        <v>88</v>
      </c>
    </row>
    <row r="172" s="14" customFormat="1">
      <c r="A172" s="14"/>
      <c r="B172" s="238"/>
      <c r="C172" s="239"/>
      <c r="D172" s="226" t="s">
        <v>153</v>
      </c>
      <c r="E172" s="240" t="s">
        <v>35</v>
      </c>
      <c r="F172" s="241" t="s">
        <v>260</v>
      </c>
      <c r="G172" s="239"/>
      <c r="H172" s="242">
        <v>9.9000000000000004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8" t="s">
        <v>153</v>
      </c>
      <c r="AU172" s="248" t="s">
        <v>88</v>
      </c>
      <c r="AV172" s="14" t="s">
        <v>88</v>
      </c>
      <c r="AW172" s="14" t="s">
        <v>40</v>
      </c>
      <c r="AX172" s="14" t="s">
        <v>78</v>
      </c>
      <c r="AY172" s="248" t="s">
        <v>141</v>
      </c>
    </row>
    <row r="173" s="14" customFormat="1">
      <c r="A173" s="14"/>
      <c r="B173" s="238"/>
      <c r="C173" s="239"/>
      <c r="D173" s="226" t="s">
        <v>153</v>
      </c>
      <c r="E173" s="240" t="s">
        <v>35</v>
      </c>
      <c r="F173" s="241" t="s">
        <v>261</v>
      </c>
      <c r="G173" s="239"/>
      <c r="H173" s="242">
        <v>3</v>
      </c>
      <c r="I173" s="243"/>
      <c r="J173" s="239"/>
      <c r="K173" s="239"/>
      <c r="L173" s="244"/>
      <c r="M173" s="245"/>
      <c r="N173" s="246"/>
      <c r="O173" s="246"/>
      <c r="P173" s="246"/>
      <c r="Q173" s="246"/>
      <c r="R173" s="246"/>
      <c r="S173" s="246"/>
      <c r="T173" s="24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8" t="s">
        <v>153</v>
      </c>
      <c r="AU173" s="248" t="s">
        <v>88</v>
      </c>
      <c r="AV173" s="14" t="s">
        <v>88</v>
      </c>
      <c r="AW173" s="14" t="s">
        <v>40</v>
      </c>
      <c r="AX173" s="14" t="s">
        <v>78</v>
      </c>
      <c r="AY173" s="248" t="s">
        <v>141</v>
      </c>
    </row>
    <row r="174" s="14" customFormat="1">
      <c r="A174" s="14"/>
      <c r="B174" s="238"/>
      <c r="C174" s="239"/>
      <c r="D174" s="226" t="s">
        <v>153</v>
      </c>
      <c r="E174" s="240" t="s">
        <v>35</v>
      </c>
      <c r="F174" s="241" t="s">
        <v>262</v>
      </c>
      <c r="G174" s="239"/>
      <c r="H174" s="242">
        <v>4.7999999999999998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8" t="s">
        <v>153</v>
      </c>
      <c r="AU174" s="248" t="s">
        <v>88</v>
      </c>
      <c r="AV174" s="14" t="s">
        <v>88</v>
      </c>
      <c r="AW174" s="14" t="s">
        <v>40</v>
      </c>
      <c r="AX174" s="14" t="s">
        <v>78</v>
      </c>
      <c r="AY174" s="248" t="s">
        <v>141</v>
      </c>
    </row>
    <row r="175" s="15" customFormat="1">
      <c r="A175" s="15"/>
      <c r="B175" s="249"/>
      <c r="C175" s="250"/>
      <c r="D175" s="226" t="s">
        <v>153</v>
      </c>
      <c r="E175" s="251" t="s">
        <v>35</v>
      </c>
      <c r="F175" s="252" t="s">
        <v>157</v>
      </c>
      <c r="G175" s="250"/>
      <c r="H175" s="253">
        <v>17.699999999999999</v>
      </c>
      <c r="I175" s="254"/>
      <c r="J175" s="250"/>
      <c r="K175" s="250"/>
      <c r="L175" s="255"/>
      <c r="M175" s="256"/>
      <c r="N175" s="257"/>
      <c r="O175" s="257"/>
      <c r="P175" s="257"/>
      <c r="Q175" s="257"/>
      <c r="R175" s="257"/>
      <c r="S175" s="257"/>
      <c r="T175" s="258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9" t="s">
        <v>153</v>
      </c>
      <c r="AU175" s="259" t="s">
        <v>88</v>
      </c>
      <c r="AV175" s="15" t="s">
        <v>147</v>
      </c>
      <c r="AW175" s="15" t="s">
        <v>40</v>
      </c>
      <c r="AX175" s="15" t="s">
        <v>86</v>
      </c>
      <c r="AY175" s="259" t="s">
        <v>141</v>
      </c>
    </row>
    <row r="176" s="2" customFormat="1" ht="21.75" customHeight="1">
      <c r="A176" s="41"/>
      <c r="B176" s="42"/>
      <c r="C176" s="208" t="s">
        <v>263</v>
      </c>
      <c r="D176" s="208" t="s">
        <v>143</v>
      </c>
      <c r="E176" s="209" t="s">
        <v>264</v>
      </c>
      <c r="F176" s="210" t="s">
        <v>265</v>
      </c>
      <c r="G176" s="211" t="s">
        <v>101</v>
      </c>
      <c r="H176" s="212">
        <v>76.799999999999997</v>
      </c>
      <c r="I176" s="213"/>
      <c r="J176" s="214">
        <f>ROUND(I176*H176,2)</f>
        <v>0</v>
      </c>
      <c r="K176" s="210" t="s">
        <v>146</v>
      </c>
      <c r="L176" s="47"/>
      <c r="M176" s="215" t="s">
        <v>35</v>
      </c>
      <c r="N176" s="216" t="s">
        <v>49</v>
      </c>
      <c r="O176" s="87"/>
      <c r="P176" s="217">
        <f>O176*H176</f>
        <v>0</v>
      </c>
      <c r="Q176" s="217">
        <v>0</v>
      </c>
      <c r="R176" s="217">
        <f>Q176*H176</f>
        <v>0</v>
      </c>
      <c r="S176" s="217">
        <v>0</v>
      </c>
      <c r="T176" s="218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9" t="s">
        <v>147</v>
      </c>
      <c r="AT176" s="219" t="s">
        <v>143</v>
      </c>
      <c r="AU176" s="219" t="s">
        <v>88</v>
      </c>
      <c r="AY176" s="19" t="s">
        <v>141</v>
      </c>
      <c r="BE176" s="220">
        <f>IF(N176="základní",J176,0)</f>
        <v>0</v>
      </c>
      <c r="BF176" s="220">
        <f>IF(N176="snížená",J176,0)</f>
        <v>0</v>
      </c>
      <c r="BG176" s="220">
        <f>IF(N176="zákl. přenesená",J176,0)</f>
        <v>0</v>
      </c>
      <c r="BH176" s="220">
        <f>IF(N176="sníž. přenesená",J176,0)</f>
        <v>0</v>
      </c>
      <c r="BI176" s="220">
        <f>IF(N176="nulová",J176,0)</f>
        <v>0</v>
      </c>
      <c r="BJ176" s="19" t="s">
        <v>86</v>
      </c>
      <c r="BK176" s="220">
        <f>ROUND(I176*H176,2)</f>
        <v>0</v>
      </c>
      <c r="BL176" s="19" t="s">
        <v>147</v>
      </c>
      <c r="BM176" s="219" t="s">
        <v>266</v>
      </c>
    </row>
    <row r="177" s="2" customFormat="1">
      <c r="A177" s="41"/>
      <c r="B177" s="42"/>
      <c r="C177" s="43"/>
      <c r="D177" s="221" t="s">
        <v>149</v>
      </c>
      <c r="E177" s="43"/>
      <c r="F177" s="222" t="s">
        <v>267</v>
      </c>
      <c r="G177" s="43"/>
      <c r="H177" s="43"/>
      <c r="I177" s="223"/>
      <c r="J177" s="43"/>
      <c r="K177" s="43"/>
      <c r="L177" s="47"/>
      <c r="M177" s="224"/>
      <c r="N177" s="225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19" t="s">
        <v>149</v>
      </c>
      <c r="AU177" s="19" t="s">
        <v>88</v>
      </c>
    </row>
    <row r="178" s="14" customFormat="1">
      <c r="A178" s="14"/>
      <c r="B178" s="238"/>
      <c r="C178" s="239"/>
      <c r="D178" s="226" t="s">
        <v>153</v>
      </c>
      <c r="E178" s="240" t="s">
        <v>35</v>
      </c>
      <c r="F178" s="241" t="s">
        <v>268</v>
      </c>
      <c r="G178" s="239"/>
      <c r="H178" s="242">
        <v>48.399999999999999</v>
      </c>
      <c r="I178" s="243"/>
      <c r="J178" s="239"/>
      <c r="K178" s="239"/>
      <c r="L178" s="244"/>
      <c r="M178" s="245"/>
      <c r="N178" s="246"/>
      <c r="O178" s="246"/>
      <c r="P178" s="246"/>
      <c r="Q178" s="246"/>
      <c r="R178" s="246"/>
      <c r="S178" s="246"/>
      <c r="T178" s="24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8" t="s">
        <v>153</v>
      </c>
      <c r="AU178" s="248" t="s">
        <v>88</v>
      </c>
      <c r="AV178" s="14" t="s">
        <v>88</v>
      </c>
      <c r="AW178" s="14" t="s">
        <v>40</v>
      </c>
      <c r="AX178" s="14" t="s">
        <v>78</v>
      </c>
      <c r="AY178" s="248" t="s">
        <v>141</v>
      </c>
    </row>
    <row r="179" s="14" customFormat="1">
      <c r="A179" s="14"/>
      <c r="B179" s="238"/>
      <c r="C179" s="239"/>
      <c r="D179" s="226" t="s">
        <v>153</v>
      </c>
      <c r="E179" s="240" t="s">
        <v>35</v>
      </c>
      <c r="F179" s="241" t="s">
        <v>269</v>
      </c>
      <c r="G179" s="239"/>
      <c r="H179" s="242">
        <v>10.6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8" t="s">
        <v>153</v>
      </c>
      <c r="AU179" s="248" t="s">
        <v>88</v>
      </c>
      <c r="AV179" s="14" t="s">
        <v>88</v>
      </c>
      <c r="AW179" s="14" t="s">
        <v>40</v>
      </c>
      <c r="AX179" s="14" t="s">
        <v>78</v>
      </c>
      <c r="AY179" s="248" t="s">
        <v>141</v>
      </c>
    </row>
    <row r="180" s="14" customFormat="1">
      <c r="A180" s="14"/>
      <c r="B180" s="238"/>
      <c r="C180" s="239"/>
      <c r="D180" s="226" t="s">
        <v>153</v>
      </c>
      <c r="E180" s="240" t="s">
        <v>35</v>
      </c>
      <c r="F180" s="241" t="s">
        <v>270</v>
      </c>
      <c r="G180" s="239"/>
      <c r="H180" s="242">
        <v>17.800000000000001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8" t="s">
        <v>153</v>
      </c>
      <c r="AU180" s="248" t="s">
        <v>88</v>
      </c>
      <c r="AV180" s="14" t="s">
        <v>88</v>
      </c>
      <c r="AW180" s="14" t="s">
        <v>40</v>
      </c>
      <c r="AX180" s="14" t="s">
        <v>78</v>
      </c>
      <c r="AY180" s="248" t="s">
        <v>141</v>
      </c>
    </row>
    <row r="181" s="15" customFormat="1">
      <c r="A181" s="15"/>
      <c r="B181" s="249"/>
      <c r="C181" s="250"/>
      <c r="D181" s="226" t="s">
        <v>153</v>
      </c>
      <c r="E181" s="251" t="s">
        <v>35</v>
      </c>
      <c r="F181" s="252" t="s">
        <v>157</v>
      </c>
      <c r="G181" s="250"/>
      <c r="H181" s="253">
        <v>76.799999999999997</v>
      </c>
      <c r="I181" s="254"/>
      <c r="J181" s="250"/>
      <c r="K181" s="250"/>
      <c r="L181" s="255"/>
      <c r="M181" s="256"/>
      <c r="N181" s="257"/>
      <c r="O181" s="257"/>
      <c r="P181" s="257"/>
      <c r="Q181" s="257"/>
      <c r="R181" s="257"/>
      <c r="S181" s="257"/>
      <c r="T181" s="258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9" t="s">
        <v>153</v>
      </c>
      <c r="AU181" s="259" t="s">
        <v>88</v>
      </c>
      <c r="AV181" s="15" t="s">
        <v>147</v>
      </c>
      <c r="AW181" s="15" t="s">
        <v>40</v>
      </c>
      <c r="AX181" s="15" t="s">
        <v>86</v>
      </c>
      <c r="AY181" s="259" t="s">
        <v>141</v>
      </c>
    </row>
    <row r="182" s="2" customFormat="1" ht="21.75" customHeight="1">
      <c r="A182" s="41"/>
      <c r="B182" s="42"/>
      <c r="C182" s="208" t="s">
        <v>271</v>
      </c>
      <c r="D182" s="208" t="s">
        <v>143</v>
      </c>
      <c r="E182" s="209" t="s">
        <v>272</v>
      </c>
      <c r="F182" s="210" t="s">
        <v>273</v>
      </c>
      <c r="G182" s="211" t="s">
        <v>101</v>
      </c>
      <c r="H182" s="212">
        <v>8.0999999999999996</v>
      </c>
      <c r="I182" s="213"/>
      <c r="J182" s="214">
        <f>ROUND(I182*H182,2)</f>
        <v>0</v>
      </c>
      <c r="K182" s="210" t="s">
        <v>146</v>
      </c>
      <c r="L182" s="47"/>
      <c r="M182" s="215" t="s">
        <v>35</v>
      </c>
      <c r="N182" s="216" t="s">
        <v>49</v>
      </c>
      <c r="O182" s="87"/>
      <c r="P182" s="217">
        <f>O182*H182</f>
        <v>0</v>
      </c>
      <c r="Q182" s="217">
        <v>0</v>
      </c>
      <c r="R182" s="217">
        <f>Q182*H182</f>
        <v>0</v>
      </c>
      <c r="S182" s="217">
        <v>0</v>
      </c>
      <c r="T182" s="218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9" t="s">
        <v>147</v>
      </c>
      <c r="AT182" s="219" t="s">
        <v>143</v>
      </c>
      <c r="AU182" s="219" t="s">
        <v>88</v>
      </c>
      <c r="AY182" s="19" t="s">
        <v>141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19" t="s">
        <v>86</v>
      </c>
      <c r="BK182" s="220">
        <f>ROUND(I182*H182,2)</f>
        <v>0</v>
      </c>
      <c r="BL182" s="19" t="s">
        <v>147</v>
      </c>
      <c r="BM182" s="219" t="s">
        <v>274</v>
      </c>
    </row>
    <row r="183" s="2" customFormat="1">
      <c r="A183" s="41"/>
      <c r="B183" s="42"/>
      <c r="C183" s="43"/>
      <c r="D183" s="221" t="s">
        <v>149</v>
      </c>
      <c r="E183" s="43"/>
      <c r="F183" s="222" t="s">
        <v>275</v>
      </c>
      <c r="G183" s="43"/>
      <c r="H183" s="43"/>
      <c r="I183" s="223"/>
      <c r="J183" s="43"/>
      <c r="K183" s="43"/>
      <c r="L183" s="47"/>
      <c r="M183" s="224"/>
      <c r="N183" s="225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19" t="s">
        <v>149</v>
      </c>
      <c r="AU183" s="19" t="s">
        <v>88</v>
      </c>
    </row>
    <row r="184" s="13" customFormat="1">
      <c r="A184" s="13"/>
      <c r="B184" s="228"/>
      <c r="C184" s="229"/>
      <c r="D184" s="226" t="s">
        <v>153</v>
      </c>
      <c r="E184" s="230" t="s">
        <v>35</v>
      </c>
      <c r="F184" s="231" t="s">
        <v>276</v>
      </c>
      <c r="G184" s="229"/>
      <c r="H184" s="230" t="s">
        <v>35</v>
      </c>
      <c r="I184" s="232"/>
      <c r="J184" s="229"/>
      <c r="K184" s="229"/>
      <c r="L184" s="233"/>
      <c r="M184" s="234"/>
      <c r="N184" s="235"/>
      <c r="O184" s="235"/>
      <c r="P184" s="235"/>
      <c r="Q184" s="235"/>
      <c r="R184" s="235"/>
      <c r="S184" s="235"/>
      <c r="T184" s="23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7" t="s">
        <v>153</v>
      </c>
      <c r="AU184" s="237" t="s">
        <v>88</v>
      </c>
      <c r="AV184" s="13" t="s">
        <v>86</v>
      </c>
      <c r="AW184" s="13" t="s">
        <v>40</v>
      </c>
      <c r="AX184" s="13" t="s">
        <v>78</v>
      </c>
      <c r="AY184" s="237" t="s">
        <v>141</v>
      </c>
    </row>
    <row r="185" s="14" customFormat="1">
      <c r="A185" s="14"/>
      <c r="B185" s="238"/>
      <c r="C185" s="239"/>
      <c r="D185" s="226" t="s">
        <v>153</v>
      </c>
      <c r="E185" s="240" t="s">
        <v>35</v>
      </c>
      <c r="F185" s="241" t="s">
        <v>277</v>
      </c>
      <c r="G185" s="239"/>
      <c r="H185" s="242">
        <v>8.0999999999999996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8" t="s">
        <v>153</v>
      </c>
      <c r="AU185" s="248" t="s">
        <v>88</v>
      </c>
      <c r="AV185" s="14" t="s">
        <v>88</v>
      </c>
      <c r="AW185" s="14" t="s">
        <v>40</v>
      </c>
      <c r="AX185" s="14" t="s">
        <v>86</v>
      </c>
      <c r="AY185" s="248" t="s">
        <v>141</v>
      </c>
    </row>
    <row r="186" s="2" customFormat="1" ht="21.75" customHeight="1">
      <c r="A186" s="41"/>
      <c r="B186" s="42"/>
      <c r="C186" s="208" t="s">
        <v>278</v>
      </c>
      <c r="D186" s="208" t="s">
        <v>143</v>
      </c>
      <c r="E186" s="209" t="s">
        <v>279</v>
      </c>
      <c r="F186" s="210" t="s">
        <v>280</v>
      </c>
      <c r="G186" s="211" t="s">
        <v>101</v>
      </c>
      <c r="H186" s="212">
        <v>85.5</v>
      </c>
      <c r="I186" s="213"/>
      <c r="J186" s="214">
        <f>ROUND(I186*H186,2)</f>
        <v>0</v>
      </c>
      <c r="K186" s="210" t="s">
        <v>146</v>
      </c>
      <c r="L186" s="47"/>
      <c r="M186" s="215" t="s">
        <v>35</v>
      </c>
      <c r="N186" s="216" t="s">
        <v>49</v>
      </c>
      <c r="O186" s="87"/>
      <c r="P186" s="217">
        <f>O186*H186</f>
        <v>0</v>
      </c>
      <c r="Q186" s="217">
        <v>0</v>
      </c>
      <c r="R186" s="217">
        <f>Q186*H186</f>
        <v>0</v>
      </c>
      <c r="S186" s="217">
        <v>0</v>
      </c>
      <c r="T186" s="218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9" t="s">
        <v>147</v>
      </c>
      <c r="AT186" s="219" t="s">
        <v>143</v>
      </c>
      <c r="AU186" s="219" t="s">
        <v>88</v>
      </c>
      <c r="AY186" s="19" t="s">
        <v>141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19" t="s">
        <v>86</v>
      </c>
      <c r="BK186" s="220">
        <f>ROUND(I186*H186,2)</f>
        <v>0</v>
      </c>
      <c r="BL186" s="19" t="s">
        <v>147</v>
      </c>
      <c r="BM186" s="219" t="s">
        <v>281</v>
      </c>
    </row>
    <row r="187" s="2" customFormat="1">
      <c r="A187" s="41"/>
      <c r="B187" s="42"/>
      <c r="C187" s="43"/>
      <c r="D187" s="221" t="s">
        <v>149</v>
      </c>
      <c r="E187" s="43"/>
      <c r="F187" s="222" t="s">
        <v>282</v>
      </c>
      <c r="G187" s="43"/>
      <c r="H187" s="43"/>
      <c r="I187" s="223"/>
      <c r="J187" s="43"/>
      <c r="K187" s="43"/>
      <c r="L187" s="47"/>
      <c r="M187" s="224"/>
      <c r="N187" s="225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19" t="s">
        <v>149</v>
      </c>
      <c r="AU187" s="19" t="s">
        <v>88</v>
      </c>
    </row>
    <row r="188" s="2" customFormat="1">
      <c r="A188" s="41"/>
      <c r="B188" s="42"/>
      <c r="C188" s="43"/>
      <c r="D188" s="226" t="s">
        <v>151</v>
      </c>
      <c r="E188" s="43"/>
      <c r="F188" s="227" t="s">
        <v>283</v>
      </c>
      <c r="G188" s="43"/>
      <c r="H188" s="43"/>
      <c r="I188" s="223"/>
      <c r="J188" s="43"/>
      <c r="K188" s="43"/>
      <c r="L188" s="47"/>
      <c r="M188" s="224"/>
      <c r="N188" s="225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19" t="s">
        <v>151</v>
      </c>
      <c r="AU188" s="19" t="s">
        <v>88</v>
      </c>
    </row>
    <row r="189" s="13" customFormat="1">
      <c r="A189" s="13"/>
      <c r="B189" s="228"/>
      <c r="C189" s="229"/>
      <c r="D189" s="226" t="s">
        <v>153</v>
      </c>
      <c r="E189" s="230" t="s">
        <v>35</v>
      </c>
      <c r="F189" s="231" t="s">
        <v>276</v>
      </c>
      <c r="G189" s="229"/>
      <c r="H189" s="230" t="s">
        <v>35</v>
      </c>
      <c r="I189" s="232"/>
      <c r="J189" s="229"/>
      <c r="K189" s="229"/>
      <c r="L189" s="233"/>
      <c r="M189" s="234"/>
      <c r="N189" s="235"/>
      <c r="O189" s="235"/>
      <c r="P189" s="235"/>
      <c r="Q189" s="235"/>
      <c r="R189" s="235"/>
      <c r="S189" s="235"/>
      <c r="T189" s="23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7" t="s">
        <v>153</v>
      </c>
      <c r="AU189" s="237" t="s">
        <v>88</v>
      </c>
      <c r="AV189" s="13" t="s">
        <v>86</v>
      </c>
      <c r="AW189" s="13" t="s">
        <v>40</v>
      </c>
      <c r="AX189" s="13" t="s">
        <v>78</v>
      </c>
      <c r="AY189" s="237" t="s">
        <v>141</v>
      </c>
    </row>
    <row r="190" s="14" customFormat="1">
      <c r="A190" s="14"/>
      <c r="B190" s="238"/>
      <c r="C190" s="239"/>
      <c r="D190" s="226" t="s">
        <v>153</v>
      </c>
      <c r="E190" s="240" t="s">
        <v>35</v>
      </c>
      <c r="F190" s="241" t="s">
        <v>284</v>
      </c>
      <c r="G190" s="239"/>
      <c r="H190" s="242">
        <v>85.5</v>
      </c>
      <c r="I190" s="243"/>
      <c r="J190" s="239"/>
      <c r="K190" s="239"/>
      <c r="L190" s="244"/>
      <c r="M190" s="245"/>
      <c r="N190" s="246"/>
      <c r="O190" s="246"/>
      <c r="P190" s="246"/>
      <c r="Q190" s="246"/>
      <c r="R190" s="246"/>
      <c r="S190" s="246"/>
      <c r="T190" s="24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8" t="s">
        <v>153</v>
      </c>
      <c r="AU190" s="248" t="s">
        <v>88</v>
      </c>
      <c r="AV190" s="14" t="s">
        <v>88</v>
      </c>
      <c r="AW190" s="14" t="s">
        <v>40</v>
      </c>
      <c r="AX190" s="14" t="s">
        <v>78</v>
      </c>
      <c r="AY190" s="248" t="s">
        <v>141</v>
      </c>
    </row>
    <row r="191" s="15" customFormat="1">
      <c r="A191" s="15"/>
      <c r="B191" s="249"/>
      <c r="C191" s="250"/>
      <c r="D191" s="226" t="s">
        <v>153</v>
      </c>
      <c r="E191" s="251" t="s">
        <v>110</v>
      </c>
      <c r="F191" s="252" t="s">
        <v>157</v>
      </c>
      <c r="G191" s="250"/>
      <c r="H191" s="253">
        <v>85.5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9" t="s">
        <v>153</v>
      </c>
      <c r="AU191" s="259" t="s">
        <v>88</v>
      </c>
      <c r="AV191" s="15" t="s">
        <v>147</v>
      </c>
      <c r="AW191" s="15" t="s">
        <v>40</v>
      </c>
      <c r="AX191" s="15" t="s">
        <v>86</v>
      </c>
      <c r="AY191" s="259" t="s">
        <v>141</v>
      </c>
    </row>
    <row r="192" s="2" customFormat="1" ht="24.15" customHeight="1">
      <c r="A192" s="41"/>
      <c r="B192" s="42"/>
      <c r="C192" s="208" t="s">
        <v>7</v>
      </c>
      <c r="D192" s="208" t="s">
        <v>143</v>
      </c>
      <c r="E192" s="209" t="s">
        <v>285</v>
      </c>
      <c r="F192" s="210" t="s">
        <v>286</v>
      </c>
      <c r="G192" s="211" t="s">
        <v>101</v>
      </c>
      <c r="H192" s="212">
        <v>85.5</v>
      </c>
      <c r="I192" s="213"/>
      <c r="J192" s="214">
        <f>ROUND(I192*H192,2)</f>
        <v>0</v>
      </c>
      <c r="K192" s="210" t="s">
        <v>146</v>
      </c>
      <c r="L192" s="47"/>
      <c r="M192" s="215" t="s">
        <v>35</v>
      </c>
      <c r="N192" s="216" t="s">
        <v>49</v>
      </c>
      <c r="O192" s="87"/>
      <c r="P192" s="217">
        <f>O192*H192</f>
        <v>0</v>
      </c>
      <c r="Q192" s="217">
        <v>0</v>
      </c>
      <c r="R192" s="217">
        <f>Q192*H192</f>
        <v>0</v>
      </c>
      <c r="S192" s="217">
        <v>0</v>
      </c>
      <c r="T192" s="218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9" t="s">
        <v>147</v>
      </c>
      <c r="AT192" s="219" t="s">
        <v>143</v>
      </c>
      <c r="AU192" s="219" t="s">
        <v>88</v>
      </c>
      <c r="AY192" s="19" t="s">
        <v>141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19" t="s">
        <v>86</v>
      </c>
      <c r="BK192" s="220">
        <f>ROUND(I192*H192,2)</f>
        <v>0</v>
      </c>
      <c r="BL192" s="19" t="s">
        <v>147</v>
      </c>
      <c r="BM192" s="219" t="s">
        <v>287</v>
      </c>
    </row>
    <row r="193" s="2" customFormat="1">
      <c r="A193" s="41"/>
      <c r="B193" s="42"/>
      <c r="C193" s="43"/>
      <c r="D193" s="221" t="s">
        <v>149</v>
      </c>
      <c r="E193" s="43"/>
      <c r="F193" s="222" t="s">
        <v>288</v>
      </c>
      <c r="G193" s="43"/>
      <c r="H193" s="43"/>
      <c r="I193" s="223"/>
      <c r="J193" s="43"/>
      <c r="K193" s="43"/>
      <c r="L193" s="47"/>
      <c r="M193" s="224"/>
      <c r="N193" s="225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19" t="s">
        <v>149</v>
      </c>
      <c r="AU193" s="19" t="s">
        <v>88</v>
      </c>
    </row>
    <row r="194" s="14" customFormat="1">
      <c r="A194" s="14"/>
      <c r="B194" s="238"/>
      <c r="C194" s="239"/>
      <c r="D194" s="226" t="s">
        <v>153</v>
      </c>
      <c r="E194" s="240" t="s">
        <v>35</v>
      </c>
      <c r="F194" s="241" t="s">
        <v>289</v>
      </c>
      <c r="G194" s="239"/>
      <c r="H194" s="242">
        <v>85.5</v>
      </c>
      <c r="I194" s="243"/>
      <c r="J194" s="239"/>
      <c r="K194" s="239"/>
      <c r="L194" s="244"/>
      <c r="M194" s="245"/>
      <c r="N194" s="246"/>
      <c r="O194" s="246"/>
      <c r="P194" s="246"/>
      <c r="Q194" s="246"/>
      <c r="R194" s="246"/>
      <c r="S194" s="246"/>
      <c r="T194" s="24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8" t="s">
        <v>153</v>
      </c>
      <c r="AU194" s="248" t="s">
        <v>88</v>
      </c>
      <c r="AV194" s="14" t="s">
        <v>88</v>
      </c>
      <c r="AW194" s="14" t="s">
        <v>40</v>
      </c>
      <c r="AX194" s="14" t="s">
        <v>86</v>
      </c>
      <c r="AY194" s="248" t="s">
        <v>141</v>
      </c>
    </row>
    <row r="195" s="2" customFormat="1" ht="24.15" customHeight="1">
      <c r="A195" s="41"/>
      <c r="B195" s="42"/>
      <c r="C195" s="208" t="s">
        <v>290</v>
      </c>
      <c r="D195" s="208" t="s">
        <v>143</v>
      </c>
      <c r="E195" s="209" t="s">
        <v>291</v>
      </c>
      <c r="F195" s="210" t="s">
        <v>292</v>
      </c>
      <c r="G195" s="211" t="s">
        <v>101</v>
      </c>
      <c r="H195" s="212">
        <v>85.5</v>
      </c>
      <c r="I195" s="213"/>
      <c r="J195" s="214">
        <f>ROUND(I195*H195,2)</f>
        <v>0</v>
      </c>
      <c r="K195" s="210" t="s">
        <v>146</v>
      </c>
      <c r="L195" s="47"/>
      <c r="M195" s="215" t="s">
        <v>35</v>
      </c>
      <c r="N195" s="216" t="s">
        <v>49</v>
      </c>
      <c r="O195" s="87"/>
      <c r="P195" s="217">
        <f>O195*H195</f>
        <v>0</v>
      </c>
      <c r="Q195" s="217">
        <v>0</v>
      </c>
      <c r="R195" s="217">
        <f>Q195*H195</f>
        <v>0</v>
      </c>
      <c r="S195" s="217">
        <v>0</v>
      </c>
      <c r="T195" s="218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9" t="s">
        <v>147</v>
      </c>
      <c r="AT195" s="219" t="s">
        <v>143</v>
      </c>
      <c r="AU195" s="219" t="s">
        <v>88</v>
      </c>
      <c r="AY195" s="19" t="s">
        <v>141</v>
      </c>
      <c r="BE195" s="220">
        <f>IF(N195="základní",J195,0)</f>
        <v>0</v>
      </c>
      <c r="BF195" s="220">
        <f>IF(N195="snížená",J195,0)</f>
        <v>0</v>
      </c>
      <c r="BG195" s="220">
        <f>IF(N195="zákl. přenesená",J195,0)</f>
        <v>0</v>
      </c>
      <c r="BH195" s="220">
        <f>IF(N195="sníž. přenesená",J195,0)</f>
        <v>0</v>
      </c>
      <c r="BI195" s="220">
        <f>IF(N195="nulová",J195,0)</f>
        <v>0</v>
      </c>
      <c r="BJ195" s="19" t="s">
        <v>86</v>
      </c>
      <c r="BK195" s="220">
        <f>ROUND(I195*H195,2)</f>
        <v>0</v>
      </c>
      <c r="BL195" s="19" t="s">
        <v>147</v>
      </c>
      <c r="BM195" s="219" t="s">
        <v>293</v>
      </c>
    </row>
    <row r="196" s="2" customFormat="1">
      <c r="A196" s="41"/>
      <c r="B196" s="42"/>
      <c r="C196" s="43"/>
      <c r="D196" s="221" t="s">
        <v>149</v>
      </c>
      <c r="E196" s="43"/>
      <c r="F196" s="222" t="s">
        <v>294</v>
      </c>
      <c r="G196" s="43"/>
      <c r="H196" s="43"/>
      <c r="I196" s="223"/>
      <c r="J196" s="43"/>
      <c r="K196" s="43"/>
      <c r="L196" s="47"/>
      <c r="M196" s="224"/>
      <c r="N196" s="225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19" t="s">
        <v>149</v>
      </c>
      <c r="AU196" s="19" t="s">
        <v>88</v>
      </c>
    </row>
    <row r="197" s="14" customFormat="1">
      <c r="A197" s="14"/>
      <c r="B197" s="238"/>
      <c r="C197" s="239"/>
      <c r="D197" s="226" t="s">
        <v>153</v>
      </c>
      <c r="E197" s="240" t="s">
        <v>35</v>
      </c>
      <c r="F197" s="241" t="s">
        <v>289</v>
      </c>
      <c r="G197" s="239"/>
      <c r="H197" s="242">
        <v>85.5</v>
      </c>
      <c r="I197" s="243"/>
      <c r="J197" s="239"/>
      <c r="K197" s="239"/>
      <c r="L197" s="244"/>
      <c r="M197" s="245"/>
      <c r="N197" s="246"/>
      <c r="O197" s="246"/>
      <c r="P197" s="246"/>
      <c r="Q197" s="246"/>
      <c r="R197" s="246"/>
      <c r="S197" s="246"/>
      <c r="T197" s="24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8" t="s">
        <v>153</v>
      </c>
      <c r="AU197" s="248" t="s">
        <v>88</v>
      </c>
      <c r="AV197" s="14" t="s">
        <v>88</v>
      </c>
      <c r="AW197" s="14" t="s">
        <v>40</v>
      </c>
      <c r="AX197" s="14" t="s">
        <v>86</v>
      </c>
      <c r="AY197" s="248" t="s">
        <v>141</v>
      </c>
    </row>
    <row r="198" s="2" customFormat="1" ht="24.15" customHeight="1">
      <c r="A198" s="41"/>
      <c r="B198" s="42"/>
      <c r="C198" s="208" t="s">
        <v>295</v>
      </c>
      <c r="D198" s="208" t="s">
        <v>143</v>
      </c>
      <c r="E198" s="209" t="s">
        <v>296</v>
      </c>
      <c r="F198" s="210" t="s">
        <v>297</v>
      </c>
      <c r="G198" s="211" t="s">
        <v>101</v>
      </c>
      <c r="H198" s="212">
        <v>7.2249999999999996</v>
      </c>
      <c r="I198" s="213"/>
      <c r="J198" s="214">
        <f>ROUND(I198*H198,2)</f>
        <v>0</v>
      </c>
      <c r="K198" s="210" t="s">
        <v>35</v>
      </c>
      <c r="L198" s="47"/>
      <c r="M198" s="215" t="s">
        <v>35</v>
      </c>
      <c r="N198" s="216" t="s">
        <v>49</v>
      </c>
      <c r="O198" s="87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9" t="s">
        <v>147</v>
      </c>
      <c r="AT198" s="219" t="s">
        <v>143</v>
      </c>
      <c r="AU198" s="219" t="s">
        <v>88</v>
      </c>
      <c r="AY198" s="19" t="s">
        <v>141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19" t="s">
        <v>86</v>
      </c>
      <c r="BK198" s="220">
        <f>ROUND(I198*H198,2)</f>
        <v>0</v>
      </c>
      <c r="BL198" s="19" t="s">
        <v>147</v>
      </c>
      <c r="BM198" s="219" t="s">
        <v>298</v>
      </c>
    </row>
    <row r="199" s="2" customFormat="1">
      <c r="A199" s="41"/>
      <c r="B199" s="42"/>
      <c r="C199" s="43"/>
      <c r="D199" s="226" t="s">
        <v>151</v>
      </c>
      <c r="E199" s="43"/>
      <c r="F199" s="227" t="s">
        <v>299</v>
      </c>
      <c r="G199" s="43"/>
      <c r="H199" s="43"/>
      <c r="I199" s="223"/>
      <c r="J199" s="43"/>
      <c r="K199" s="43"/>
      <c r="L199" s="47"/>
      <c r="M199" s="224"/>
      <c r="N199" s="225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19" t="s">
        <v>151</v>
      </c>
      <c r="AU199" s="19" t="s">
        <v>88</v>
      </c>
    </row>
    <row r="200" s="13" customFormat="1">
      <c r="A200" s="13"/>
      <c r="B200" s="228"/>
      <c r="C200" s="229"/>
      <c r="D200" s="226" t="s">
        <v>153</v>
      </c>
      <c r="E200" s="230" t="s">
        <v>35</v>
      </c>
      <c r="F200" s="231" t="s">
        <v>300</v>
      </c>
      <c r="G200" s="229"/>
      <c r="H200" s="230" t="s">
        <v>35</v>
      </c>
      <c r="I200" s="232"/>
      <c r="J200" s="229"/>
      <c r="K200" s="229"/>
      <c r="L200" s="233"/>
      <c r="M200" s="234"/>
      <c r="N200" s="235"/>
      <c r="O200" s="235"/>
      <c r="P200" s="235"/>
      <c r="Q200" s="235"/>
      <c r="R200" s="235"/>
      <c r="S200" s="235"/>
      <c r="T200" s="23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7" t="s">
        <v>153</v>
      </c>
      <c r="AU200" s="237" t="s">
        <v>88</v>
      </c>
      <c r="AV200" s="13" t="s">
        <v>86</v>
      </c>
      <c r="AW200" s="13" t="s">
        <v>40</v>
      </c>
      <c r="AX200" s="13" t="s">
        <v>78</v>
      </c>
      <c r="AY200" s="237" t="s">
        <v>141</v>
      </c>
    </row>
    <row r="201" s="14" customFormat="1">
      <c r="A201" s="14"/>
      <c r="B201" s="238"/>
      <c r="C201" s="239"/>
      <c r="D201" s="226" t="s">
        <v>153</v>
      </c>
      <c r="E201" s="240" t="s">
        <v>35</v>
      </c>
      <c r="F201" s="241" t="s">
        <v>301</v>
      </c>
      <c r="G201" s="239"/>
      <c r="H201" s="242">
        <v>3.6000000000000001</v>
      </c>
      <c r="I201" s="243"/>
      <c r="J201" s="239"/>
      <c r="K201" s="239"/>
      <c r="L201" s="244"/>
      <c r="M201" s="245"/>
      <c r="N201" s="246"/>
      <c r="O201" s="246"/>
      <c r="P201" s="246"/>
      <c r="Q201" s="246"/>
      <c r="R201" s="246"/>
      <c r="S201" s="246"/>
      <c r="T201" s="24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8" t="s">
        <v>153</v>
      </c>
      <c r="AU201" s="248" t="s">
        <v>88</v>
      </c>
      <c r="AV201" s="14" t="s">
        <v>88</v>
      </c>
      <c r="AW201" s="14" t="s">
        <v>40</v>
      </c>
      <c r="AX201" s="14" t="s">
        <v>78</v>
      </c>
      <c r="AY201" s="248" t="s">
        <v>141</v>
      </c>
    </row>
    <row r="202" s="14" customFormat="1">
      <c r="A202" s="14"/>
      <c r="B202" s="238"/>
      <c r="C202" s="239"/>
      <c r="D202" s="226" t="s">
        <v>153</v>
      </c>
      <c r="E202" s="240" t="s">
        <v>35</v>
      </c>
      <c r="F202" s="241" t="s">
        <v>302</v>
      </c>
      <c r="G202" s="239"/>
      <c r="H202" s="242">
        <v>2.2250000000000001</v>
      </c>
      <c r="I202" s="243"/>
      <c r="J202" s="239"/>
      <c r="K202" s="239"/>
      <c r="L202" s="244"/>
      <c r="M202" s="245"/>
      <c r="N202" s="246"/>
      <c r="O202" s="246"/>
      <c r="P202" s="246"/>
      <c r="Q202" s="246"/>
      <c r="R202" s="246"/>
      <c r="S202" s="246"/>
      <c r="T202" s="24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8" t="s">
        <v>153</v>
      </c>
      <c r="AU202" s="248" t="s">
        <v>88</v>
      </c>
      <c r="AV202" s="14" t="s">
        <v>88</v>
      </c>
      <c r="AW202" s="14" t="s">
        <v>40</v>
      </c>
      <c r="AX202" s="14" t="s">
        <v>78</v>
      </c>
      <c r="AY202" s="248" t="s">
        <v>141</v>
      </c>
    </row>
    <row r="203" s="14" customFormat="1">
      <c r="A203" s="14"/>
      <c r="B203" s="238"/>
      <c r="C203" s="239"/>
      <c r="D203" s="226" t="s">
        <v>153</v>
      </c>
      <c r="E203" s="240" t="s">
        <v>35</v>
      </c>
      <c r="F203" s="241" t="s">
        <v>303</v>
      </c>
      <c r="G203" s="239"/>
      <c r="H203" s="242">
        <v>1.3999999999999999</v>
      </c>
      <c r="I203" s="243"/>
      <c r="J203" s="239"/>
      <c r="K203" s="239"/>
      <c r="L203" s="244"/>
      <c r="M203" s="245"/>
      <c r="N203" s="246"/>
      <c r="O203" s="246"/>
      <c r="P203" s="246"/>
      <c r="Q203" s="246"/>
      <c r="R203" s="246"/>
      <c r="S203" s="246"/>
      <c r="T203" s="24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8" t="s">
        <v>153</v>
      </c>
      <c r="AU203" s="248" t="s">
        <v>88</v>
      </c>
      <c r="AV203" s="14" t="s">
        <v>88</v>
      </c>
      <c r="AW203" s="14" t="s">
        <v>40</v>
      </c>
      <c r="AX203" s="14" t="s">
        <v>78</v>
      </c>
      <c r="AY203" s="248" t="s">
        <v>141</v>
      </c>
    </row>
    <row r="204" s="15" customFormat="1">
      <c r="A204" s="15"/>
      <c r="B204" s="249"/>
      <c r="C204" s="250"/>
      <c r="D204" s="226" t="s">
        <v>153</v>
      </c>
      <c r="E204" s="251" t="s">
        <v>35</v>
      </c>
      <c r="F204" s="252" t="s">
        <v>157</v>
      </c>
      <c r="G204" s="250"/>
      <c r="H204" s="253">
        <v>7.2249999999999996</v>
      </c>
      <c r="I204" s="254"/>
      <c r="J204" s="250"/>
      <c r="K204" s="250"/>
      <c r="L204" s="255"/>
      <c r="M204" s="256"/>
      <c r="N204" s="257"/>
      <c r="O204" s="257"/>
      <c r="P204" s="257"/>
      <c r="Q204" s="257"/>
      <c r="R204" s="257"/>
      <c r="S204" s="257"/>
      <c r="T204" s="258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9" t="s">
        <v>153</v>
      </c>
      <c r="AU204" s="259" t="s">
        <v>88</v>
      </c>
      <c r="AV204" s="15" t="s">
        <v>147</v>
      </c>
      <c r="AW204" s="15" t="s">
        <v>40</v>
      </c>
      <c r="AX204" s="15" t="s">
        <v>86</v>
      </c>
      <c r="AY204" s="259" t="s">
        <v>141</v>
      </c>
    </row>
    <row r="205" s="2" customFormat="1" ht="16.5" customHeight="1">
      <c r="A205" s="41"/>
      <c r="B205" s="42"/>
      <c r="C205" s="208" t="s">
        <v>304</v>
      </c>
      <c r="D205" s="208" t="s">
        <v>143</v>
      </c>
      <c r="E205" s="209" t="s">
        <v>305</v>
      </c>
      <c r="F205" s="210" t="s">
        <v>306</v>
      </c>
      <c r="G205" s="211" t="s">
        <v>101</v>
      </c>
      <c r="H205" s="212">
        <v>85.5</v>
      </c>
      <c r="I205" s="213"/>
      <c r="J205" s="214">
        <f>ROUND(I205*H205,2)</f>
        <v>0</v>
      </c>
      <c r="K205" s="210" t="s">
        <v>146</v>
      </c>
      <c r="L205" s="47"/>
      <c r="M205" s="215" t="s">
        <v>35</v>
      </c>
      <c r="N205" s="216" t="s">
        <v>49</v>
      </c>
      <c r="O205" s="87"/>
      <c r="P205" s="217">
        <f>O205*H205</f>
        <v>0</v>
      </c>
      <c r="Q205" s="217">
        <v>0</v>
      </c>
      <c r="R205" s="217">
        <f>Q205*H205</f>
        <v>0</v>
      </c>
      <c r="S205" s="217">
        <v>0</v>
      </c>
      <c r="T205" s="218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9" t="s">
        <v>147</v>
      </c>
      <c r="AT205" s="219" t="s">
        <v>143</v>
      </c>
      <c r="AU205" s="219" t="s">
        <v>88</v>
      </c>
      <c r="AY205" s="19" t="s">
        <v>141</v>
      </c>
      <c r="BE205" s="220">
        <f>IF(N205="základní",J205,0)</f>
        <v>0</v>
      </c>
      <c r="BF205" s="220">
        <f>IF(N205="snížená",J205,0)</f>
        <v>0</v>
      </c>
      <c r="BG205" s="220">
        <f>IF(N205="zákl. přenesená",J205,0)</f>
        <v>0</v>
      </c>
      <c r="BH205" s="220">
        <f>IF(N205="sníž. přenesená",J205,0)</f>
        <v>0</v>
      </c>
      <c r="BI205" s="220">
        <f>IF(N205="nulová",J205,0)</f>
        <v>0</v>
      </c>
      <c r="BJ205" s="19" t="s">
        <v>86</v>
      </c>
      <c r="BK205" s="220">
        <f>ROUND(I205*H205,2)</f>
        <v>0</v>
      </c>
      <c r="BL205" s="19" t="s">
        <v>147</v>
      </c>
      <c r="BM205" s="219" t="s">
        <v>307</v>
      </c>
    </row>
    <row r="206" s="2" customFormat="1">
      <c r="A206" s="41"/>
      <c r="B206" s="42"/>
      <c r="C206" s="43"/>
      <c r="D206" s="221" t="s">
        <v>149</v>
      </c>
      <c r="E206" s="43"/>
      <c r="F206" s="222" t="s">
        <v>308</v>
      </c>
      <c r="G206" s="43"/>
      <c r="H206" s="43"/>
      <c r="I206" s="223"/>
      <c r="J206" s="43"/>
      <c r="K206" s="43"/>
      <c r="L206" s="47"/>
      <c r="M206" s="224"/>
      <c r="N206" s="225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19" t="s">
        <v>149</v>
      </c>
      <c r="AU206" s="19" t="s">
        <v>88</v>
      </c>
    </row>
    <row r="207" s="14" customFormat="1">
      <c r="A207" s="14"/>
      <c r="B207" s="238"/>
      <c r="C207" s="239"/>
      <c r="D207" s="226" t="s">
        <v>153</v>
      </c>
      <c r="E207" s="240" t="s">
        <v>35</v>
      </c>
      <c r="F207" s="241" t="s">
        <v>289</v>
      </c>
      <c r="G207" s="239"/>
      <c r="H207" s="242">
        <v>85.5</v>
      </c>
      <c r="I207" s="243"/>
      <c r="J207" s="239"/>
      <c r="K207" s="239"/>
      <c r="L207" s="244"/>
      <c r="M207" s="245"/>
      <c r="N207" s="246"/>
      <c r="O207" s="246"/>
      <c r="P207" s="246"/>
      <c r="Q207" s="246"/>
      <c r="R207" s="246"/>
      <c r="S207" s="246"/>
      <c r="T207" s="247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8" t="s">
        <v>153</v>
      </c>
      <c r="AU207" s="248" t="s">
        <v>88</v>
      </c>
      <c r="AV207" s="14" t="s">
        <v>88</v>
      </c>
      <c r="AW207" s="14" t="s">
        <v>40</v>
      </c>
      <c r="AX207" s="14" t="s">
        <v>86</v>
      </c>
      <c r="AY207" s="248" t="s">
        <v>141</v>
      </c>
    </row>
    <row r="208" s="2" customFormat="1" ht="16.5" customHeight="1">
      <c r="A208" s="41"/>
      <c r="B208" s="42"/>
      <c r="C208" s="208" t="s">
        <v>309</v>
      </c>
      <c r="D208" s="208" t="s">
        <v>143</v>
      </c>
      <c r="E208" s="209" t="s">
        <v>310</v>
      </c>
      <c r="F208" s="210" t="s">
        <v>311</v>
      </c>
      <c r="G208" s="211" t="s">
        <v>101</v>
      </c>
      <c r="H208" s="212">
        <v>324.35000000000002</v>
      </c>
      <c r="I208" s="213"/>
      <c r="J208" s="214">
        <f>ROUND(I208*H208,2)</f>
        <v>0</v>
      </c>
      <c r="K208" s="210" t="s">
        <v>146</v>
      </c>
      <c r="L208" s="47"/>
      <c r="M208" s="215" t="s">
        <v>35</v>
      </c>
      <c r="N208" s="216" t="s">
        <v>49</v>
      </c>
      <c r="O208" s="87"/>
      <c r="P208" s="217">
        <f>O208*H208</f>
        <v>0</v>
      </c>
      <c r="Q208" s="217">
        <v>0</v>
      </c>
      <c r="R208" s="217">
        <f>Q208*H208</f>
        <v>0</v>
      </c>
      <c r="S208" s="217">
        <v>0</v>
      </c>
      <c r="T208" s="218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9" t="s">
        <v>147</v>
      </c>
      <c r="AT208" s="219" t="s">
        <v>143</v>
      </c>
      <c r="AU208" s="219" t="s">
        <v>88</v>
      </c>
      <c r="AY208" s="19" t="s">
        <v>141</v>
      </c>
      <c r="BE208" s="220">
        <f>IF(N208="základní",J208,0)</f>
        <v>0</v>
      </c>
      <c r="BF208" s="220">
        <f>IF(N208="snížená",J208,0)</f>
        <v>0</v>
      </c>
      <c r="BG208" s="220">
        <f>IF(N208="zákl. přenesená",J208,0)</f>
        <v>0</v>
      </c>
      <c r="BH208" s="220">
        <f>IF(N208="sníž. přenesená",J208,0)</f>
        <v>0</v>
      </c>
      <c r="BI208" s="220">
        <f>IF(N208="nulová",J208,0)</f>
        <v>0</v>
      </c>
      <c r="BJ208" s="19" t="s">
        <v>86</v>
      </c>
      <c r="BK208" s="220">
        <f>ROUND(I208*H208,2)</f>
        <v>0</v>
      </c>
      <c r="BL208" s="19" t="s">
        <v>147</v>
      </c>
      <c r="BM208" s="219" t="s">
        <v>312</v>
      </c>
    </row>
    <row r="209" s="2" customFormat="1">
      <c r="A209" s="41"/>
      <c r="B209" s="42"/>
      <c r="C209" s="43"/>
      <c r="D209" s="221" t="s">
        <v>149</v>
      </c>
      <c r="E209" s="43"/>
      <c r="F209" s="222" t="s">
        <v>313</v>
      </c>
      <c r="G209" s="43"/>
      <c r="H209" s="43"/>
      <c r="I209" s="223"/>
      <c r="J209" s="43"/>
      <c r="K209" s="43"/>
      <c r="L209" s="47"/>
      <c r="M209" s="224"/>
      <c r="N209" s="225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19" t="s">
        <v>149</v>
      </c>
      <c r="AU209" s="19" t="s">
        <v>88</v>
      </c>
    </row>
    <row r="210" s="14" customFormat="1">
      <c r="A210" s="14"/>
      <c r="B210" s="238"/>
      <c r="C210" s="239"/>
      <c r="D210" s="226" t="s">
        <v>153</v>
      </c>
      <c r="E210" s="240" t="s">
        <v>35</v>
      </c>
      <c r="F210" s="241" t="s">
        <v>314</v>
      </c>
      <c r="G210" s="239"/>
      <c r="H210" s="242">
        <v>171</v>
      </c>
      <c r="I210" s="243"/>
      <c r="J210" s="239"/>
      <c r="K210" s="239"/>
      <c r="L210" s="244"/>
      <c r="M210" s="245"/>
      <c r="N210" s="246"/>
      <c r="O210" s="246"/>
      <c r="P210" s="246"/>
      <c r="Q210" s="246"/>
      <c r="R210" s="246"/>
      <c r="S210" s="246"/>
      <c r="T210" s="24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8" t="s">
        <v>153</v>
      </c>
      <c r="AU210" s="248" t="s">
        <v>88</v>
      </c>
      <c r="AV210" s="14" t="s">
        <v>88</v>
      </c>
      <c r="AW210" s="14" t="s">
        <v>40</v>
      </c>
      <c r="AX210" s="14" t="s">
        <v>78</v>
      </c>
      <c r="AY210" s="248" t="s">
        <v>141</v>
      </c>
    </row>
    <row r="211" s="13" customFormat="1">
      <c r="A211" s="13"/>
      <c r="B211" s="228"/>
      <c r="C211" s="229"/>
      <c r="D211" s="226" t="s">
        <v>153</v>
      </c>
      <c r="E211" s="230" t="s">
        <v>35</v>
      </c>
      <c r="F211" s="231" t="s">
        <v>315</v>
      </c>
      <c r="G211" s="229"/>
      <c r="H211" s="230" t="s">
        <v>35</v>
      </c>
      <c r="I211" s="232"/>
      <c r="J211" s="229"/>
      <c r="K211" s="229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153</v>
      </c>
      <c r="AU211" s="237" t="s">
        <v>88</v>
      </c>
      <c r="AV211" s="13" t="s">
        <v>86</v>
      </c>
      <c r="AW211" s="13" t="s">
        <v>40</v>
      </c>
      <c r="AX211" s="13" t="s">
        <v>78</v>
      </c>
      <c r="AY211" s="237" t="s">
        <v>141</v>
      </c>
    </row>
    <row r="212" s="14" customFormat="1">
      <c r="A212" s="14"/>
      <c r="B212" s="238"/>
      <c r="C212" s="239"/>
      <c r="D212" s="226" t="s">
        <v>153</v>
      </c>
      <c r="E212" s="240" t="s">
        <v>35</v>
      </c>
      <c r="F212" s="241" t="s">
        <v>316</v>
      </c>
      <c r="G212" s="239"/>
      <c r="H212" s="242">
        <v>122.09999999999999</v>
      </c>
      <c r="I212" s="243"/>
      <c r="J212" s="239"/>
      <c r="K212" s="239"/>
      <c r="L212" s="244"/>
      <c r="M212" s="245"/>
      <c r="N212" s="246"/>
      <c r="O212" s="246"/>
      <c r="P212" s="246"/>
      <c r="Q212" s="246"/>
      <c r="R212" s="246"/>
      <c r="S212" s="246"/>
      <c r="T212" s="24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8" t="s">
        <v>153</v>
      </c>
      <c r="AU212" s="248" t="s">
        <v>88</v>
      </c>
      <c r="AV212" s="14" t="s">
        <v>88</v>
      </c>
      <c r="AW212" s="14" t="s">
        <v>40</v>
      </c>
      <c r="AX212" s="14" t="s">
        <v>78</v>
      </c>
      <c r="AY212" s="248" t="s">
        <v>141</v>
      </c>
    </row>
    <row r="213" s="14" customFormat="1">
      <c r="A213" s="14"/>
      <c r="B213" s="238"/>
      <c r="C213" s="239"/>
      <c r="D213" s="226" t="s">
        <v>153</v>
      </c>
      <c r="E213" s="240" t="s">
        <v>35</v>
      </c>
      <c r="F213" s="241" t="s">
        <v>183</v>
      </c>
      <c r="G213" s="239"/>
      <c r="H213" s="242">
        <v>15.6</v>
      </c>
      <c r="I213" s="243"/>
      <c r="J213" s="239"/>
      <c r="K213" s="239"/>
      <c r="L213" s="244"/>
      <c r="M213" s="245"/>
      <c r="N213" s="246"/>
      <c r="O213" s="246"/>
      <c r="P213" s="246"/>
      <c r="Q213" s="246"/>
      <c r="R213" s="246"/>
      <c r="S213" s="246"/>
      <c r="T213" s="24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8" t="s">
        <v>153</v>
      </c>
      <c r="AU213" s="248" t="s">
        <v>88</v>
      </c>
      <c r="AV213" s="14" t="s">
        <v>88</v>
      </c>
      <c r="AW213" s="14" t="s">
        <v>40</v>
      </c>
      <c r="AX213" s="14" t="s">
        <v>78</v>
      </c>
      <c r="AY213" s="248" t="s">
        <v>141</v>
      </c>
    </row>
    <row r="214" s="13" customFormat="1">
      <c r="A214" s="13"/>
      <c r="B214" s="228"/>
      <c r="C214" s="229"/>
      <c r="D214" s="226" t="s">
        <v>153</v>
      </c>
      <c r="E214" s="230" t="s">
        <v>35</v>
      </c>
      <c r="F214" s="231" t="s">
        <v>300</v>
      </c>
      <c r="G214" s="229"/>
      <c r="H214" s="230" t="s">
        <v>35</v>
      </c>
      <c r="I214" s="232"/>
      <c r="J214" s="229"/>
      <c r="K214" s="229"/>
      <c r="L214" s="233"/>
      <c r="M214" s="234"/>
      <c r="N214" s="235"/>
      <c r="O214" s="235"/>
      <c r="P214" s="235"/>
      <c r="Q214" s="235"/>
      <c r="R214" s="235"/>
      <c r="S214" s="235"/>
      <c r="T214" s="23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7" t="s">
        <v>153</v>
      </c>
      <c r="AU214" s="237" t="s">
        <v>88</v>
      </c>
      <c r="AV214" s="13" t="s">
        <v>86</v>
      </c>
      <c r="AW214" s="13" t="s">
        <v>40</v>
      </c>
      <c r="AX214" s="13" t="s">
        <v>78</v>
      </c>
      <c r="AY214" s="237" t="s">
        <v>141</v>
      </c>
    </row>
    <row r="215" s="14" customFormat="1">
      <c r="A215" s="14"/>
      <c r="B215" s="238"/>
      <c r="C215" s="239"/>
      <c r="D215" s="226" t="s">
        <v>153</v>
      </c>
      <c r="E215" s="240" t="s">
        <v>35</v>
      </c>
      <c r="F215" s="241" t="s">
        <v>317</v>
      </c>
      <c r="G215" s="239"/>
      <c r="H215" s="242">
        <v>7.4000000000000004</v>
      </c>
      <c r="I215" s="243"/>
      <c r="J215" s="239"/>
      <c r="K215" s="239"/>
      <c r="L215" s="244"/>
      <c r="M215" s="245"/>
      <c r="N215" s="246"/>
      <c r="O215" s="246"/>
      <c r="P215" s="246"/>
      <c r="Q215" s="246"/>
      <c r="R215" s="246"/>
      <c r="S215" s="246"/>
      <c r="T215" s="247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8" t="s">
        <v>153</v>
      </c>
      <c r="AU215" s="248" t="s">
        <v>88</v>
      </c>
      <c r="AV215" s="14" t="s">
        <v>88</v>
      </c>
      <c r="AW215" s="14" t="s">
        <v>40</v>
      </c>
      <c r="AX215" s="14" t="s">
        <v>78</v>
      </c>
      <c r="AY215" s="248" t="s">
        <v>141</v>
      </c>
    </row>
    <row r="216" s="14" customFormat="1">
      <c r="A216" s="14"/>
      <c r="B216" s="238"/>
      <c r="C216" s="239"/>
      <c r="D216" s="226" t="s">
        <v>153</v>
      </c>
      <c r="E216" s="240" t="s">
        <v>35</v>
      </c>
      <c r="F216" s="241" t="s">
        <v>318</v>
      </c>
      <c r="G216" s="239"/>
      <c r="H216" s="242">
        <v>5.4500000000000002</v>
      </c>
      <c r="I216" s="243"/>
      <c r="J216" s="239"/>
      <c r="K216" s="239"/>
      <c r="L216" s="244"/>
      <c r="M216" s="245"/>
      <c r="N216" s="246"/>
      <c r="O216" s="246"/>
      <c r="P216" s="246"/>
      <c r="Q216" s="246"/>
      <c r="R216" s="246"/>
      <c r="S216" s="246"/>
      <c r="T216" s="24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8" t="s">
        <v>153</v>
      </c>
      <c r="AU216" s="248" t="s">
        <v>88</v>
      </c>
      <c r="AV216" s="14" t="s">
        <v>88</v>
      </c>
      <c r="AW216" s="14" t="s">
        <v>40</v>
      </c>
      <c r="AX216" s="14" t="s">
        <v>78</v>
      </c>
      <c r="AY216" s="248" t="s">
        <v>141</v>
      </c>
    </row>
    <row r="217" s="14" customFormat="1">
      <c r="A217" s="14"/>
      <c r="B217" s="238"/>
      <c r="C217" s="239"/>
      <c r="D217" s="226" t="s">
        <v>153</v>
      </c>
      <c r="E217" s="240" t="s">
        <v>35</v>
      </c>
      <c r="F217" s="241" t="s">
        <v>319</v>
      </c>
      <c r="G217" s="239"/>
      <c r="H217" s="242">
        <v>2.7999999999999998</v>
      </c>
      <c r="I217" s="243"/>
      <c r="J217" s="239"/>
      <c r="K217" s="239"/>
      <c r="L217" s="244"/>
      <c r="M217" s="245"/>
      <c r="N217" s="246"/>
      <c r="O217" s="246"/>
      <c r="P217" s="246"/>
      <c r="Q217" s="246"/>
      <c r="R217" s="246"/>
      <c r="S217" s="246"/>
      <c r="T217" s="24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8" t="s">
        <v>153</v>
      </c>
      <c r="AU217" s="248" t="s">
        <v>88</v>
      </c>
      <c r="AV217" s="14" t="s">
        <v>88</v>
      </c>
      <c r="AW217" s="14" t="s">
        <v>40</v>
      </c>
      <c r="AX217" s="14" t="s">
        <v>78</v>
      </c>
      <c r="AY217" s="248" t="s">
        <v>141</v>
      </c>
    </row>
    <row r="218" s="15" customFormat="1">
      <c r="A218" s="15"/>
      <c r="B218" s="249"/>
      <c r="C218" s="250"/>
      <c r="D218" s="226" t="s">
        <v>153</v>
      </c>
      <c r="E218" s="251" t="s">
        <v>35</v>
      </c>
      <c r="F218" s="252" t="s">
        <v>157</v>
      </c>
      <c r="G218" s="250"/>
      <c r="H218" s="253">
        <v>324.35000000000002</v>
      </c>
      <c r="I218" s="254"/>
      <c r="J218" s="250"/>
      <c r="K218" s="250"/>
      <c r="L218" s="255"/>
      <c r="M218" s="256"/>
      <c r="N218" s="257"/>
      <c r="O218" s="257"/>
      <c r="P218" s="257"/>
      <c r="Q218" s="257"/>
      <c r="R218" s="257"/>
      <c r="S218" s="257"/>
      <c r="T218" s="258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9" t="s">
        <v>153</v>
      </c>
      <c r="AU218" s="259" t="s">
        <v>88</v>
      </c>
      <c r="AV218" s="15" t="s">
        <v>147</v>
      </c>
      <c r="AW218" s="15" t="s">
        <v>40</v>
      </c>
      <c r="AX218" s="15" t="s">
        <v>86</v>
      </c>
      <c r="AY218" s="259" t="s">
        <v>141</v>
      </c>
    </row>
    <row r="219" s="2" customFormat="1" ht="24.15" customHeight="1">
      <c r="A219" s="41"/>
      <c r="B219" s="42"/>
      <c r="C219" s="208" t="s">
        <v>320</v>
      </c>
      <c r="D219" s="208" t="s">
        <v>143</v>
      </c>
      <c r="E219" s="209" t="s">
        <v>321</v>
      </c>
      <c r="F219" s="210" t="s">
        <v>322</v>
      </c>
      <c r="G219" s="211" t="s">
        <v>101</v>
      </c>
      <c r="H219" s="212">
        <v>238.84999999999999</v>
      </c>
      <c r="I219" s="213"/>
      <c r="J219" s="214">
        <f>ROUND(I219*H219,2)</f>
        <v>0</v>
      </c>
      <c r="K219" s="210" t="s">
        <v>146</v>
      </c>
      <c r="L219" s="47"/>
      <c r="M219" s="215" t="s">
        <v>35</v>
      </c>
      <c r="N219" s="216" t="s">
        <v>49</v>
      </c>
      <c r="O219" s="87"/>
      <c r="P219" s="217">
        <f>O219*H219</f>
        <v>0</v>
      </c>
      <c r="Q219" s="217">
        <v>0</v>
      </c>
      <c r="R219" s="217">
        <f>Q219*H219</f>
        <v>0</v>
      </c>
      <c r="S219" s="217">
        <v>0</v>
      </c>
      <c r="T219" s="218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9" t="s">
        <v>147</v>
      </c>
      <c r="AT219" s="219" t="s">
        <v>143</v>
      </c>
      <c r="AU219" s="219" t="s">
        <v>88</v>
      </c>
      <c r="AY219" s="19" t="s">
        <v>141</v>
      </c>
      <c r="BE219" s="220">
        <f>IF(N219="základní",J219,0)</f>
        <v>0</v>
      </c>
      <c r="BF219" s="220">
        <f>IF(N219="snížená",J219,0)</f>
        <v>0</v>
      </c>
      <c r="BG219" s="220">
        <f>IF(N219="zákl. přenesená",J219,0)</f>
        <v>0</v>
      </c>
      <c r="BH219" s="220">
        <f>IF(N219="sníž. přenesená",J219,0)</f>
        <v>0</v>
      </c>
      <c r="BI219" s="220">
        <f>IF(N219="nulová",J219,0)</f>
        <v>0</v>
      </c>
      <c r="BJ219" s="19" t="s">
        <v>86</v>
      </c>
      <c r="BK219" s="220">
        <f>ROUND(I219*H219,2)</f>
        <v>0</v>
      </c>
      <c r="BL219" s="19" t="s">
        <v>147</v>
      </c>
      <c r="BM219" s="219" t="s">
        <v>323</v>
      </c>
    </row>
    <row r="220" s="2" customFormat="1">
      <c r="A220" s="41"/>
      <c r="B220" s="42"/>
      <c r="C220" s="43"/>
      <c r="D220" s="221" t="s">
        <v>149</v>
      </c>
      <c r="E220" s="43"/>
      <c r="F220" s="222" t="s">
        <v>324</v>
      </c>
      <c r="G220" s="43"/>
      <c r="H220" s="43"/>
      <c r="I220" s="223"/>
      <c r="J220" s="43"/>
      <c r="K220" s="43"/>
      <c r="L220" s="47"/>
      <c r="M220" s="224"/>
      <c r="N220" s="225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19" t="s">
        <v>149</v>
      </c>
      <c r="AU220" s="19" t="s">
        <v>88</v>
      </c>
    </row>
    <row r="221" s="14" customFormat="1">
      <c r="A221" s="14"/>
      <c r="B221" s="238"/>
      <c r="C221" s="239"/>
      <c r="D221" s="226" t="s">
        <v>153</v>
      </c>
      <c r="E221" s="240" t="s">
        <v>35</v>
      </c>
      <c r="F221" s="241" t="s">
        <v>289</v>
      </c>
      <c r="G221" s="239"/>
      <c r="H221" s="242">
        <v>85.5</v>
      </c>
      <c r="I221" s="243"/>
      <c r="J221" s="239"/>
      <c r="K221" s="239"/>
      <c r="L221" s="244"/>
      <c r="M221" s="245"/>
      <c r="N221" s="246"/>
      <c r="O221" s="246"/>
      <c r="P221" s="246"/>
      <c r="Q221" s="246"/>
      <c r="R221" s="246"/>
      <c r="S221" s="246"/>
      <c r="T221" s="24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8" t="s">
        <v>153</v>
      </c>
      <c r="AU221" s="248" t="s">
        <v>88</v>
      </c>
      <c r="AV221" s="14" t="s">
        <v>88</v>
      </c>
      <c r="AW221" s="14" t="s">
        <v>40</v>
      </c>
      <c r="AX221" s="14" t="s">
        <v>78</v>
      </c>
      <c r="AY221" s="248" t="s">
        <v>141</v>
      </c>
    </row>
    <row r="222" s="13" customFormat="1">
      <c r="A222" s="13"/>
      <c r="B222" s="228"/>
      <c r="C222" s="229"/>
      <c r="D222" s="226" t="s">
        <v>153</v>
      </c>
      <c r="E222" s="230" t="s">
        <v>35</v>
      </c>
      <c r="F222" s="231" t="s">
        <v>315</v>
      </c>
      <c r="G222" s="229"/>
      <c r="H222" s="230" t="s">
        <v>35</v>
      </c>
      <c r="I222" s="232"/>
      <c r="J222" s="229"/>
      <c r="K222" s="229"/>
      <c r="L222" s="233"/>
      <c r="M222" s="234"/>
      <c r="N222" s="235"/>
      <c r="O222" s="235"/>
      <c r="P222" s="235"/>
      <c r="Q222" s="235"/>
      <c r="R222" s="235"/>
      <c r="S222" s="235"/>
      <c r="T222" s="23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7" t="s">
        <v>153</v>
      </c>
      <c r="AU222" s="237" t="s">
        <v>88</v>
      </c>
      <c r="AV222" s="13" t="s">
        <v>86</v>
      </c>
      <c r="AW222" s="13" t="s">
        <v>40</v>
      </c>
      <c r="AX222" s="13" t="s">
        <v>78</v>
      </c>
      <c r="AY222" s="237" t="s">
        <v>141</v>
      </c>
    </row>
    <row r="223" s="14" customFormat="1">
      <c r="A223" s="14"/>
      <c r="B223" s="238"/>
      <c r="C223" s="239"/>
      <c r="D223" s="226" t="s">
        <v>153</v>
      </c>
      <c r="E223" s="240" t="s">
        <v>35</v>
      </c>
      <c r="F223" s="241" t="s">
        <v>316</v>
      </c>
      <c r="G223" s="239"/>
      <c r="H223" s="242">
        <v>122.09999999999999</v>
      </c>
      <c r="I223" s="243"/>
      <c r="J223" s="239"/>
      <c r="K223" s="239"/>
      <c r="L223" s="244"/>
      <c r="M223" s="245"/>
      <c r="N223" s="246"/>
      <c r="O223" s="246"/>
      <c r="P223" s="246"/>
      <c r="Q223" s="246"/>
      <c r="R223" s="246"/>
      <c r="S223" s="246"/>
      <c r="T223" s="24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8" t="s">
        <v>153</v>
      </c>
      <c r="AU223" s="248" t="s">
        <v>88</v>
      </c>
      <c r="AV223" s="14" t="s">
        <v>88</v>
      </c>
      <c r="AW223" s="14" t="s">
        <v>40</v>
      </c>
      <c r="AX223" s="14" t="s">
        <v>78</v>
      </c>
      <c r="AY223" s="248" t="s">
        <v>141</v>
      </c>
    </row>
    <row r="224" s="14" customFormat="1">
      <c r="A224" s="14"/>
      <c r="B224" s="238"/>
      <c r="C224" s="239"/>
      <c r="D224" s="226" t="s">
        <v>153</v>
      </c>
      <c r="E224" s="240" t="s">
        <v>35</v>
      </c>
      <c r="F224" s="241" t="s">
        <v>183</v>
      </c>
      <c r="G224" s="239"/>
      <c r="H224" s="242">
        <v>15.6</v>
      </c>
      <c r="I224" s="243"/>
      <c r="J224" s="239"/>
      <c r="K224" s="239"/>
      <c r="L224" s="244"/>
      <c r="M224" s="245"/>
      <c r="N224" s="246"/>
      <c r="O224" s="246"/>
      <c r="P224" s="246"/>
      <c r="Q224" s="246"/>
      <c r="R224" s="246"/>
      <c r="S224" s="246"/>
      <c r="T224" s="24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8" t="s">
        <v>153</v>
      </c>
      <c r="AU224" s="248" t="s">
        <v>88</v>
      </c>
      <c r="AV224" s="14" t="s">
        <v>88</v>
      </c>
      <c r="AW224" s="14" t="s">
        <v>40</v>
      </c>
      <c r="AX224" s="14" t="s">
        <v>78</v>
      </c>
      <c r="AY224" s="248" t="s">
        <v>141</v>
      </c>
    </row>
    <row r="225" s="13" customFormat="1">
      <c r="A225" s="13"/>
      <c r="B225" s="228"/>
      <c r="C225" s="229"/>
      <c r="D225" s="226" t="s">
        <v>153</v>
      </c>
      <c r="E225" s="230" t="s">
        <v>35</v>
      </c>
      <c r="F225" s="231" t="s">
        <v>300</v>
      </c>
      <c r="G225" s="229"/>
      <c r="H225" s="230" t="s">
        <v>35</v>
      </c>
      <c r="I225" s="232"/>
      <c r="J225" s="229"/>
      <c r="K225" s="229"/>
      <c r="L225" s="233"/>
      <c r="M225" s="234"/>
      <c r="N225" s="235"/>
      <c r="O225" s="235"/>
      <c r="P225" s="235"/>
      <c r="Q225" s="235"/>
      <c r="R225" s="235"/>
      <c r="S225" s="235"/>
      <c r="T225" s="23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7" t="s">
        <v>153</v>
      </c>
      <c r="AU225" s="237" t="s">
        <v>88</v>
      </c>
      <c r="AV225" s="13" t="s">
        <v>86</v>
      </c>
      <c r="AW225" s="13" t="s">
        <v>40</v>
      </c>
      <c r="AX225" s="13" t="s">
        <v>78</v>
      </c>
      <c r="AY225" s="237" t="s">
        <v>141</v>
      </c>
    </row>
    <row r="226" s="14" customFormat="1">
      <c r="A226" s="14"/>
      <c r="B226" s="238"/>
      <c r="C226" s="239"/>
      <c r="D226" s="226" t="s">
        <v>153</v>
      </c>
      <c r="E226" s="240" t="s">
        <v>35</v>
      </c>
      <c r="F226" s="241" t="s">
        <v>317</v>
      </c>
      <c r="G226" s="239"/>
      <c r="H226" s="242">
        <v>7.4000000000000004</v>
      </c>
      <c r="I226" s="243"/>
      <c r="J226" s="239"/>
      <c r="K226" s="239"/>
      <c r="L226" s="244"/>
      <c r="M226" s="245"/>
      <c r="N226" s="246"/>
      <c r="O226" s="246"/>
      <c r="P226" s="246"/>
      <c r="Q226" s="246"/>
      <c r="R226" s="246"/>
      <c r="S226" s="246"/>
      <c r="T226" s="24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8" t="s">
        <v>153</v>
      </c>
      <c r="AU226" s="248" t="s">
        <v>88</v>
      </c>
      <c r="AV226" s="14" t="s">
        <v>88</v>
      </c>
      <c r="AW226" s="14" t="s">
        <v>40</v>
      </c>
      <c r="AX226" s="14" t="s">
        <v>78</v>
      </c>
      <c r="AY226" s="248" t="s">
        <v>141</v>
      </c>
    </row>
    <row r="227" s="14" customFormat="1">
      <c r="A227" s="14"/>
      <c r="B227" s="238"/>
      <c r="C227" s="239"/>
      <c r="D227" s="226" t="s">
        <v>153</v>
      </c>
      <c r="E227" s="240" t="s">
        <v>35</v>
      </c>
      <c r="F227" s="241" t="s">
        <v>318</v>
      </c>
      <c r="G227" s="239"/>
      <c r="H227" s="242">
        <v>5.4500000000000002</v>
      </c>
      <c r="I227" s="243"/>
      <c r="J227" s="239"/>
      <c r="K227" s="239"/>
      <c r="L227" s="244"/>
      <c r="M227" s="245"/>
      <c r="N227" s="246"/>
      <c r="O227" s="246"/>
      <c r="P227" s="246"/>
      <c r="Q227" s="246"/>
      <c r="R227" s="246"/>
      <c r="S227" s="246"/>
      <c r="T227" s="24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8" t="s">
        <v>153</v>
      </c>
      <c r="AU227" s="248" t="s">
        <v>88</v>
      </c>
      <c r="AV227" s="14" t="s">
        <v>88</v>
      </c>
      <c r="AW227" s="14" t="s">
        <v>40</v>
      </c>
      <c r="AX227" s="14" t="s">
        <v>78</v>
      </c>
      <c r="AY227" s="248" t="s">
        <v>141</v>
      </c>
    </row>
    <row r="228" s="14" customFormat="1">
      <c r="A228" s="14"/>
      <c r="B228" s="238"/>
      <c r="C228" s="239"/>
      <c r="D228" s="226" t="s">
        <v>153</v>
      </c>
      <c r="E228" s="240" t="s">
        <v>35</v>
      </c>
      <c r="F228" s="241" t="s">
        <v>319</v>
      </c>
      <c r="G228" s="239"/>
      <c r="H228" s="242">
        <v>2.7999999999999998</v>
      </c>
      <c r="I228" s="243"/>
      <c r="J228" s="239"/>
      <c r="K228" s="239"/>
      <c r="L228" s="244"/>
      <c r="M228" s="245"/>
      <c r="N228" s="246"/>
      <c r="O228" s="246"/>
      <c r="P228" s="246"/>
      <c r="Q228" s="246"/>
      <c r="R228" s="246"/>
      <c r="S228" s="246"/>
      <c r="T228" s="24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8" t="s">
        <v>153</v>
      </c>
      <c r="AU228" s="248" t="s">
        <v>88</v>
      </c>
      <c r="AV228" s="14" t="s">
        <v>88</v>
      </c>
      <c r="AW228" s="14" t="s">
        <v>40</v>
      </c>
      <c r="AX228" s="14" t="s">
        <v>78</v>
      </c>
      <c r="AY228" s="248" t="s">
        <v>141</v>
      </c>
    </row>
    <row r="229" s="15" customFormat="1">
      <c r="A229" s="15"/>
      <c r="B229" s="249"/>
      <c r="C229" s="250"/>
      <c r="D229" s="226" t="s">
        <v>153</v>
      </c>
      <c r="E229" s="251" t="s">
        <v>35</v>
      </c>
      <c r="F229" s="252" t="s">
        <v>157</v>
      </c>
      <c r="G229" s="250"/>
      <c r="H229" s="253">
        <v>238.84999999999999</v>
      </c>
      <c r="I229" s="254"/>
      <c r="J229" s="250"/>
      <c r="K229" s="250"/>
      <c r="L229" s="255"/>
      <c r="M229" s="256"/>
      <c r="N229" s="257"/>
      <c r="O229" s="257"/>
      <c r="P229" s="257"/>
      <c r="Q229" s="257"/>
      <c r="R229" s="257"/>
      <c r="S229" s="257"/>
      <c r="T229" s="258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9" t="s">
        <v>153</v>
      </c>
      <c r="AU229" s="259" t="s">
        <v>88</v>
      </c>
      <c r="AV229" s="15" t="s">
        <v>147</v>
      </c>
      <c r="AW229" s="15" t="s">
        <v>40</v>
      </c>
      <c r="AX229" s="15" t="s">
        <v>86</v>
      </c>
      <c r="AY229" s="259" t="s">
        <v>141</v>
      </c>
    </row>
    <row r="230" s="2" customFormat="1" ht="24.15" customHeight="1">
      <c r="A230" s="41"/>
      <c r="B230" s="42"/>
      <c r="C230" s="208" t="s">
        <v>325</v>
      </c>
      <c r="D230" s="208" t="s">
        <v>143</v>
      </c>
      <c r="E230" s="209" t="s">
        <v>326</v>
      </c>
      <c r="F230" s="210" t="s">
        <v>327</v>
      </c>
      <c r="G230" s="211" t="s">
        <v>101</v>
      </c>
      <c r="H230" s="212">
        <v>85.5</v>
      </c>
      <c r="I230" s="213"/>
      <c r="J230" s="214">
        <f>ROUND(I230*H230,2)</f>
        <v>0</v>
      </c>
      <c r="K230" s="210" t="s">
        <v>146</v>
      </c>
      <c r="L230" s="47"/>
      <c r="M230" s="215" t="s">
        <v>35</v>
      </c>
      <c r="N230" s="216" t="s">
        <v>49</v>
      </c>
      <c r="O230" s="87"/>
      <c r="P230" s="217">
        <f>O230*H230</f>
        <v>0</v>
      </c>
      <c r="Q230" s="217">
        <v>0</v>
      </c>
      <c r="R230" s="217">
        <f>Q230*H230</f>
        <v>0</v>
      </c>
      <c r="S230" s="217">
        <v>0</v>
      </c>
      <c r="T230" s="218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9" t="s">
        <v>147</v>
      </c>
      <c r="AT230" s="219" t="s">
        <v>143</v>
      </c>
      <c r="AU230" s="219" t="s">
        <v>88</v>
      </c>
      <c r="AY230" s="19" t="s">
        <v>141</v>
      </c>
      <c r="BE230" s="220">
        <f>IF(N230="základní",J230,0)</f>
        <v>0</v>
      </c>
      <c r="BF230" s="220">
        <f>IF(N230="snížená",J230,0)</f>
        <v>0</v>
      </c>
      <c r="BG230" s="220">
        <f>IF(N230="zákl. přenesená",J230,0)</f>
        <v>0</v>
      </c>
      <c r="BH230" s="220">
        <f>IF(N230="sníž. přenesená",J230,0)</f>
        <v>0</v>
      </c>
      <c r="BI230" s="220">
        <f>IF(N230="nulová",J230,0)</f>
        <v>0</v>
      </c>
      <c r="BJ230" s="19" t="s">
        <v>86</v>
      </c>
      <c r="BK230" s="220">
        <f>ROUND(I230*H230,2)</f>
        <v>0</v>
      </c>
      <c r="BL230" s="19" t="s">
        <v>147</v>
      </c>
      <c r="BM230" s="219" t="s">
        <v>328</v>
      </c>
    </row>
    <row r="231" s="2" customFormat="1">
      <c r="A231" s="41"/>
      <c r="B231" s="42"/>
      <c r="C231" s="43"/>
      <c r="D231" s="221" t="s">
        <v>149</v>
      </c>
      <c r="E231" s="43"/>
      <c r="F231" s="222" t="s">
        <v>329</v>
      </c>
      <c r="G231" s="43"/>
      <c r="H231" s="43"/>
      <c r="I231" s="223"/>
      <c r="J231" s="43"/>
      <c r="K231" s="43"/>
      <c r="L231" s="47"/>
      <c r="M231" s="224"/>
      <c r="N231" s="225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19" t="s">
        <v>149</v>
      </c>
      <c r="AU231" s="19" t="s">
        <v>88</v>
      </c>
    </row>
    <row r="232" s="14" customFormat="1">
      <c r="A232" s="14"/>
      <c r="B232" s="238"/>
      <c r="C232" s="239"/>
      <c r="D232" s="226" t="s">
        <v>153</v>
      </c>
      <c r="E232" s="240" t="s">
        <v>35</v>
      </c>
      <c r="F232" s="241" t="s">
        <v>289</v>
      </c>
      <c r="G232" s="239"/>
      <c r="H232" s="242">
        <v>85.5</v>
      </c>
      <c r="I232" s="243"/>
      <c r="J232" s="239"/>
      <c r="K232" s="239"/>
      <c r="L232" s="244"/>
      <c r="M232" s="245"/>
      <c r="N232" s="246"/>
      <c r="O232" s="246"/>
      <c r="P232" s="246"/>
      <c r="Q232" s="246"/>
      <c r="R232" s="246"/>
      <c r="S232" s="246"/>
      <c r="T232" s="24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8" t="s">
        <v>153</v>
      </c>
      <c r="AU232" s="248" t="s">
        <v>88</v>
      </c>
      <c r="AV232" s="14" t="s">
        <v>88</v>
      </c>
      <c r="AW232" s="14" t="s">
        <v>40</v>
      </c>
      <c r="AX232" s="14" t="s">
        <v>86</v>
      </c>
      <c r="AY232" s="248" t="s">
        <v>141</v>
      </c>
    </row>
    <row r="233" s="2" customFormat="1" ht="21.75" customHeight="1">
      <c r="A233" s="41"/>
      <c r="B233" s="42"/>
      <c r="C233" s="208" t="s">
        <v>330</v>
      </c>
      <c r="D233" s="208" t="s">
        <v>143</v>
      </c>
      <c r="E233" s="209" t="s">
        <v>331</v>
      </c>
      <c r="F233" s="210" t="s">
        <v>332</v>
      </c>
      <c r="G233" s="211" t="s">
        <v>101</v>
      </c>
      <c r="H233" s="212">
        <v>7.2249999999999996</v>
      </c>
      <c r="I233" s="213"/>
      <c r="J233" s="214">
        <f>ROUND(I233*H233,2)</f>
        <v>0</v>
      </c>
      <c r="K233" s="210" t="s">
        <v>146</v>
      </c>
      <c r="L233" s="47"/>
      <c r="M233" s="215" t="s">
        <v>35</v>
      </c>
      <c r="N233" s="216" t="s">
        <v>49</v>
      </c>
      <c r="O233" s="87"/>
      <c r="P233" s="217">
        <f>O233*H233</f>
        <v>0</v>
      </c>
      <c r="Q233" s="217">
        <v>0</v>
      </c>
      <c r="R233" s="217">
        <f>Q233*H233</f>
        <v>0</v>
      </c>
      <c r="S233" s="217">
        <v>0</v>
      </c>
      <c r="T233" s="218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9" t="s">
        <v>147</v>
      </c>
      <c r="AT233" s="219" t="s">
        <v>143</v>
      </c>
      <c r="AU233" s="219" t="s">
        <v>88</v>
      </c>
      <c r="AY233" s="19" t="s">
        <v>141</v>
      </c>
      <c r="BE233" s="220">
        <f>IF(N233="základní",J233,0)</f>
        <v>0</v>
      </c>
      <c r="BF233" s="220">
        <f>IF(N233="snížená",J233,0)</f>
        <v>0</v>
      </c>
      <c r="BG233" s="220">
        <f>IF(N233="zákl. přenesená",J233,0)</f>
        <v>0</v>
      </c>
      <c r="BH233" s="220">
        <f>IF(N233="sníž. přenesená",J233,0)</f>
        <v>0</v>
      </c>
      <c r="BI233" s="220">
        <f>IF(N233="nulová",J233,0)</f>
        <v>0</v>
      </c>
      <c r="BJ233" s="19" t="s">
        <v>86</v>
      </c>
      <c r="BK233" s="220">
        <f>ROUND(I233*H233,2)</f>
        <v>0</v>
      </c>
      <c r="BL233" s="19" t="s">
        <v>147</v>
      </c>
      <c r="BM233" s="219" t="s">
        <v>333</v>
      </c>
    </row>
    <row r="234" s="2" customFormat="1">
      <c r="A234" s="41"/>
      <c r="B234" s="42"/>
      <c r="C234" s="43"/>
      <c r="D234" s="221" t="s">
        <v>149</v>
      </c>
      <c r="E234" s="43"/>
      <c r="F234" s="222" t="s">
        <v>334</v>
      </c>
      <c r="G234" s="43"/>
      <c r="H234" s="43"/>
      <c r="I234" s="223"/>
      <c r="J234" s="43"/>
      <c r="K234" s="43"/>
      <c r="L234" s="47"/>
      <c r="M234" s="224"/>
      <c r="N234" s="225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19" t="s">
        <v>149</v>
      </c>
      <c r="AU234" s="19" t="s">
        <v>88</v>
      </c>
    </row>
    <row r="235" s="13" customFormat="1">
      <c r="A235" s="13"/>
      <c r="B235" s="228"/>
      <c r="C235" s="229"/>
      <c r="D235" s="226" t="s">
        <v>153</v>
      </c>
      <c r="E235" s="230" t="s">
        <v>35</v>
      </c>
      <c r="F235" s="231" t="s">
        <v>300</v>
      </c>
      <c r="G235" s="229"/>
      <c r="H235" s="230" t="s">
        <v>35</v>
      </c>
      <c r="I235" s="232"/>
      <c r="J235" s="229"/>
      <c r="K235" s="229"/>
      <c r="L235" s="233"/>
      <c r="M235" s="234"/>
      <c r="N235" s="235"/>
      <c r="O235" s="235"/>
      <c r="P235" s="235"/>
      <c r="Q235" s="235"/>
      <c r="R235" s="235"/>
      <c r="S235" s="235"/>
      <c r="T235" s="23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7" t="s">
        <v>153</v>
      </c>
      <c r="AU235" s="237" t="s">
        <v>88</v>
      </c>
      <c r="AV235" s="13" t="s">
        <v>86</v>
      </c>
      <c r="AW235" s="13" t="s">
        <v>40</v>
      </c>
      <c r="AX235" s="13" t="s">
        <v>78</v>
      </c>
      <c r="AY235" s="237" t="s">
        <v>141</v>
      </c>
    </row>
    <row r="236" s="14" customFormat="1">
      <c r="A236" s="14"/>
      <c r="B236" s="238"/>
      <c r="C236" s="239"/>
      <c r="D236" s="226" t="s">
        <v>153</v>
      </c>
      <c r="E236" s="240" t="s">
        <v>35</v>
      </c>
      <c r="F236" s="241" t="s">
        <v>301</v>
      </c>
      <c r="G236" s="239"/>
      <c r="H236" s="242">
        <v>3.6000000000000001</v>
      </c>
      <c r="I236" s="243"/>
      <c r="J236" s="239"/>
      <c r="K236" s="239"/>
      <c r="L236" s="244"/>
      <c r="M236" s="245"/>
      <c r="N236" s="246"/>
      <c r="O236" s="246"/>
      <c r="P236" s="246"/>
      <c r="Q236" s="246"/>
      <c r="R236" s="246"/>
      <c r="S236" s="246"/>
      <c r="T236" s="24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8" t="s">
        <v>153</v>
      </c>
      <c r="AU236" s="248" t="s">
        <v>88</v>
      </c>
      <c r="AV236" s="14" t="s">
        <v>88</v>
      </c>
      <c r="AW236" s="14" t="s">
        <v>40</v>
      </c>
      <c r="AX236" s="14" t="s">
        <v>78</v>
      </c>
      <c r="AY236" s="248" t="s">
        <v>141</v>
      </c>
    </row>
    <row r="237" s="14" customFormat="1">
      <c r="A237" s="14"/>
      <c r="B237" s="238"/>
      <c r="C237" s="239"/>
      <c r="D237" s="226" t="s">
        <v>153</v>
      </c>
      <c r="E237" s="240" t="s">
        <v>35</v>
      </c>
      <c r="F237" s="241" t="s">
        <v>302</v>
      </c>
      <c r="G237" s="239"/>
      <c r="H237" s="242">
        <v>2.2250000000000001</v>
      </c>
      <c r="I237" s="243"/>
      <c r="J237" s="239"/>
      <c r="K237" s="239"/>
      <c r="L237" s="244"/>
      <c r="M237" s="245"/>
      <c r="N237" s="246"/>
      <c r="O237" s="246"/>
      <c r="P237" s="246"/>
      <c r="Q237" s="246"/>
      <c r="R237" s="246"/>
      <c r="S237" s="246"/>
      <c r="T237" s="247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8" t="s">
        <v>153</v>
      </c>
      <c r="AU237" s="248" t="s">
        <v>88</v>
      </c>
      <c r="AV237" s="14" t="s">
        <v>88</v>
      </c>
      <c r="AW237" s="14" t="s">
        <v>40</v>
      </c>
      <c r="AX237" s="14" t="s">
        <v>78</v>
      </c>
      <c r="AY237" s="248" t="s">
        <v>141</v>
      </c>
    </row>
    <row r="238" s="14" customFormat="1">
      <c r="A238" s="14"/>
      <c r="B238" s="238"/>
      <c r="C238" s="239"/>
      <c r="D238" s="226" t="s">
        <v>153</v>
      </c>
      <c r="E238" s="240" t="s">
        <v>35</v>
      </c>
      <c r="F238" s="241" t="s">
        <v>303</v>
      </c>
      <c r="G238" s="239"/>
      <c r="H238" s="242">
        <v>1.3999999999999999</v>
      </c>
      <c r="I238" s="243"/>
      <c r="J238" s="239"/>
      <c r="K238" s="239"/>
      <c r="L238" s="244"/>
      <c r="M238" s="245"/>
      <c r="N238" s="246"/>
      <c r="O238" s="246"/>
      <c r="P238" s="246"/>
      <c r="Q238" s="246"/>
      <c r="R238" s="246"/>
      <c r="S238" s="246"/>
      <c r="T238" s="24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8" t="s">
        <v>153</v>
      </c>
      <c r="AU238" s="248" t="s">
        <v>88</v>
      </c>
      <c r="AV238" s="14" t="s">
        <v>88</v>
      </c>
      <c r="AW238" s="14" t="s">
        <v>40</v>
      </c>
      <c r="AX238" s="14" t="s">
        <v>78</v>
      </c>
      <c r="AY238" s="248" t="s">
        <v>141</v>
      </c>
    </row>
    <row r="239" s="15" customFormat="1">
      <c r="A239" s="15"/>
      <c r="B239" s="249"/>
      <c r="C239" s="250"/>
      <c r="D239" s="226" t="s">
        <v>153</v>
      </c>
      <c r="E239" s="251" t="s">
        <v>35</v>
      </c>
      <c r="F239" s="252" t="s">
        <v>157</v>
      </c>
      <c r="G239" s="250"/>
      <c r="H239" s="253">
        <v>7.2249999999999996</v>
      </c>
      <c r="I239" s="254"/>
      <c r="J239" s="250"/>
      <c r="K239" s="250"/>
      <c r="L239" s="255"/>
      <c r="M239" s="256"/>
      <c r="N239" s="257"/>
      <c r="O239" s="257"/>
      <c r="P239" s="257"/>
      <c r="Q239" s="257"/>
      <c r="R239" s="257"/>
      <c r="S239" s="257"/>
      <c r="T239" s="258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9" t="s">
        <v>153</v>
      </c>
      <c r="AU239" s="259" t="s">
        <v>88</v>
      </c>
      <c r="AV239" s="15" t="s">
        <v>147</v>
      </c>
      <c r="AW239" s="15" t="s">
        <v>40</v>
      </c>
      <c r="AX239" s="15" t="s">
        <v>86</v>
      </c>
      <c r="AY239" s="259" t="s">
        <v>141</v>
      </c>
    </row>
    <row r="240" s="2" customFormat="1" ht="16.5" customHeight="1">
      <c r="A240" s="41"/>
      <c r="B240" s="42"/>
      <c r="C240" s="208" t="s">
        <v>335</v>
      </c>
      <c r="D240" s="208" t="s">
        <v>143</v>
      </c>
      <c r="E240" s="209" t="s">
        <v>336</v>
      </c>
      <c r="F240" s="210" t="s">
        <v>337</v>
      </c>
      <c r="G240" s="211" t="s">
        <v>101</v>
      </c>
      <c r="H240" s="212">
        <v>8.0999999999999996</v>
      </c>
      <c r="I240" s="213"/>
      <c r="J240" s="214">
        <f>ROUND(I240*H240,2)</f>
        <v>0</v>
      </c>
      <c r="K240" s="210" t="s">
        <v>146</v>
      </c>
      <c r="L240" s="47"/>
      <c r="M240" s="215" t="s">
        <v>35</v>
      </c>
      <c r="N240" s="216" t="s">
        <v>49</v>
      </c>
      <c r="O240" s="87"/>
      <c r="P240" s="217">
        <f>O240*H240</f>
        <v>0</v>
      </c>
      <c r="Q240" s="217">
        <v>0</v>
      </c>
      <c r="R240" s="217">
        <f>Q240*H240</f>
        <v>0</v>
      </c>
      <c r="S240" s="217">
        <v>0</v>
      </c>
      <c r="T240" s="218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9" t="s">
        <v>147</v>
      </c>
      <c r="AT240" s="219" t="s">
        <v>143</v>
      </c>
      <c r="AU240" s="219" t="s">
        <v>88</v>
      </c>
      <c r="AY240" s="19" t="s">
        <v>141</v>
      </c>
      <c r="BE240" s="220">
        <f>IF(N240="základní",J240,0)</f>
        <v>0</v>
      </c>
      <c r="BF240" s="220">
        <f>IF(N240="snížená",J240,0)</f>
        <v>0</v>
      </c>
      <c r="BG240" s="220">
        <f>IF(N240="zákl. přenesená",J240,0)</f>
        <v>0</v>
      </c>
      <c r="BH240" s="220">
        <f>IF(N240="sníž. přenesená",J240,0)</f>
        <v>0</v>
      </c>
      <c r="BI240" s="220">
        <f>IF(N240="nulová",J240,0)</f>
        <v>0</v>
      </c>
      <c r="BJ240" s="19" t="s">
        <v>86</v>
      </c>
      <c r="BK240" s="220">
        <f>ROUND(I240*H240,2)</f>
        <v>0</v>
      </c>
      <c r="BL240" s="19" t="s">
        <v>147</v>
      </c>
      <c r="BM240" s="219" t="s">
        <v>338</v>
      </c>
    </row>
    <row r="241" s="2" customFormat="1">
      <c r="A241" s="41"/>
      <c r="B241" s="42"/>
      <c r="C241" s="43"/>
      <c r="D241" s="221" t="s">
        <v>149</v>
      </c>
      <c r="E241" s="43"/>
      <c r="F241" s="222" t="s">
        <v>339</v>
      </c>
      <c r="G241" s="43"/>
      <c r="H241" s="43"/>
      <c r="I241" s="223"/>
      <c r="J241" s="43"/>
      <c r="K241" s="43"/>
      <c r="L241" s="47"/>
      <c r="M241" s="224"/>
      <c r="N241" s="225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19" t="s">
        <v>149</v>
      </c>
      <c r="AU241" s="19" t="s">
        <v>88</v>
      </c>
    </row>
    <row r="242" s="13" customFormat="1">
      <c r="A242" s="13"/>
      <c r="B242" s="228"/>
      <c r="C242" s="229"/>
      <c r="D242" s="226" t="s">
        <v>153</v>
      </c>
      <c r="E242" s="230" t="s">
        <v>35</v>
      </c>
      <c r="F242" s="231" t="s">
        <v>276</v>
      </c>
      <c r="G242" s="229"/>
      <c r="H242" s="230" t="s">
        <v>35</v>
      </c>
      <c r="I242" s="232"/>
      <c r="J242" s="229"/>
      <c r="K242" s="229"/>
      <c r="L242" s="233"/>
      <c r="M242" s="234"/>
      <c r="N242" s="235"/>
      <c r="O242" s="235"/>
      <c r="P242" s="235"/>
      <c r="Q242" s="235"/>
      <c r="R242" s="235"/>
      <c r="S242" s="235"/>
      <c r="T242" s="23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7" t="s">
        <v>153</v>
      </c>
      <c r="AU242" s="237" t="s">
        <v>88</v>
      </c>
      <c r="AV242" s="13" t="s">
        <v>86</v>
      </c>
      <c r="AW242" s="13" t="s">
        <v>40</v>
      </c>
      <c r="AX242" s="13" t="s">
        <v>78</v>
      </c>
      <c r="AY242" s="237" t="s">
        <v>141</v>
      </c>
    </row>
    <row r="243" s="14" customFormat="1">
      <c r="A243" s="14"/>
      <c r="B243" s="238"/>
      <c r="C243" s="239"/>
      <c r="D243" s="226" t="s">
        <v>153</v>
      </c>
      <c r="E243" s="240" t="s">
        <v>35</v>
      </c>
      <c r="F243" s="241" t="s">
        <v>277</v>
      </c>
      <c r="G243" s="239"/>
      <c r="H243" s="242">
        <v>8.0999999999999996</v>
      </c>
      <c r="I243" s="243"/>
      <c r="J243" s="239"/>
      <c r="K243" s="239"/>
      <c r="L243" s="244"/>
      <c r="M243" s="245"/>
      <c r="N243" s="246"/>
      <c r="O243" s="246"/>
      <c r="P243" s="246"/>
      <c r="Q243" s="246"/>
      <c r="R243" s="246"/>
      <c r="S243" s="246"/>
      <c r="T243" s="247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8" t="s">
        <v>153</v>
      </c>
      <c r="AU243" s="248" t="s">
        <v>88</v>
      </c>
      <c r="AV243" s="14" t="s">
        <v>88</v>
      </c>
      <c r="AW243" s="14" t="s">
        <v>40</v>
      </c>
      <c r="AX243" s="14" t="s">
        <v>86</v>
      </c>
      <c r="AY243" s="248" t="s">
        <v>141</v>
      </c>
    </row>
    <row r="244" s="2" customFormat="1" ht="37.8" customHeight="1">
      <c r="A244" s="41"/>
      <c r="B244" s="42"/>
      <c r="C244" s="208" t="s">
        <v>340</v>
      </c>
      <c r="D244" s="208" t="s">
        <v>143</v>
      </c>
      <c r="E244" s="209" t="s">
        <v>341</v>
      </c>
      <c r="F244" s="210" t="s">
        <v>342</v>
      </c>
      <c r="G244" s="211" t="s">
        <v>101</v>
      </c>
      <c r="H244" s="212">
        <v>76.799999999999997</v>
      </c>
      <c r="I244" s="213"/>
      <c r="J244" s="214">
        <f>ROUND(I244*H244,2)</f>
        <v>0</v>
      </c>
      <c r="K244" s="210" t="s">
        <v>146</v>
      </c>
      <c r="L244" s="47"/>
      <c r="M244" s="215" t="s">
        <v>35</v>
      </c>
      <c r="N244" s="216" t="s">
        <v>49</v>
      </c>
      <c r="O244" s="87"/>
      <c r="P244" s="217">
        <f>O244*H244</f>
        <v>0</v>
      </c>
      <c r="Q244" s="217">
        <v>0.089219999999999994</v>
      </c>
      <c r="R244" s="217">
        <f>Q244*H244</f>
        <v>6.8520959999999995</v>
      </c>
      <c r="S244" s="217">
        <v>0</v>
      </c>
      <c r="T244" s="218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9" t="s">
        <v>147</v>
      </c>
      <c r="AT244" s="219" t="s">
        <v>143</v>
      </c>
      <c r="AU244" s="219" t="s">
        <v>88</v>
      </c>
      <c r="AY244" s="19" t="s">
        <v>141</v>
      </c>
      <c r="BE244" s="220">
        <f>IF(N244="základní",J244,0)</f>
        <v>0</v>
      </c>
      <c r="BF244" s="220">
        <f>IF(N244="snížená",J244,0)</f>
        <v>0</v>
      </c>
      <c r="BG244" s="220">
        <f>IF(N244="zákl. přenesená",J244,0)</f>
        <v>0</v>
      </c>
      <c r="BH244" s="220">
        <f>IF(N244="sníž. přenesená",J244,0)</f>
        <v>0</v>
      </c>
      <c r="BI244" s="220">
        <f>IF(N244="nulová",J244,0)</f>
        <v>0</v>
      </c>
      <c r="BJ244" s="19" t="s">
        <v>86</v>
      </c>
      <c r="BK244" s="220">
        <f>ROUND(I244*H244,2)</f>
        <v>0</v>
      </c>
      <c r="BL244" s="19" t="s">
        <v>147</v>
      </c>
      <c r="BM244" s="219" t="s">
        <v>343</v>
      </c>
    </row>
    <row r="245" s="2" customFormat="1">
      <c r="A245" s="41"/>
      <c r="B245" s="42"/>
      <c r="C245" s="43"/>
      <c r="D245" s="221" t="s">
        <v>149</v>
      </c>
      <c r="E245" s="43"/>
      <c r="F245" s="222" t="s">
        <v>344</v>
      </c>
      <c r="G245" s="43"/>
      <c r="H245" s="43"/>
      <c r="I245" s="223"/>
      <c r="J245" s="43"/>
      <c r="K245" s="43"/>
      <c r="L245" s="47"/>
      <c r="M245" s="224"/>
      <c r="N245" s="225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19" t="s">
        <v>149</v>
      </c>
      <c r="AU245" s="19" t="s">
        <v>88</v>
      </c>
    </row>
    <row r="246" s="14" customFormat="1">
      <c r="A246" s="14"/>
      <c r="B246" s="238"/>
      <c r="C246" s="239"/>
      <c r="D246" s="226" t="s">
        <v>153</v>
      </c>
      <c r="E246" s="240" t="s">
        <v>35</v>
      </c>
      <c r="F246" s="241" t="s">
        <v>268</v>
      </c>
      <c r="G246" s="239"/>
      <c r="H246" s="242">
        <v>48.399999999999999</v>
      </c>
      <c r="I246" s="243"/>
      <c r="J246" s="239"/>
      <c r="K246" s="239"/>
      <c r="L246" s="244"/>
      <c r="M246" s="245"/>
      <c r="N246" s="246"/>
      <c r="O246" s="246"/>
      <c r="P246" s="246"/>
      <c r="Q246" s="246"/>
      <c r="R246" s="246"/>
      <c r="S246" s="246"/>
      <c r="T246" s="247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8" t="s">
        <v>153</v>
      </c>
      <c r="AU246" s="248" t="s">
        <v>88</v>
      </c>
      <c r="AV246" s="14" t="s">
        <v>88</v>
      </c>
      <c r="AW246" s="14" t="s">
        <v>40</v>
      </c>
      <c r="AX246" s="14" t="s">
        <v>78</v>
      </c>
      <c r="AY246" s="248" t="s">
        <v>141</v>
      </c>
    </row>
    <row r="247" s="14" customFormat="1">
      <c r="A247" s="14"/>
      <c r="B247" s="238"/>
      <c r="C247" s="239"/>
      <c r="D247" s="226" t="s">
        <v>153</v>
      </c>
      <c r="E247" s="240" t="s">
        <v>35</v>
      </c>
      <c r="F247" s="241" t="s">
        <v>269</v>
      </c>
      <c r="G247" s="239"/>
      <c r="H247" s="242">
        <v>10.6</v>
      </c>
      <c r="I247" s="243"/>
      <c r="J247" s="239"/>
      <c r="K247" s="239"/>
      <c r="L247" s="244"/>
      <c r="M247" s="245"/>
      <c r="N247" s="246"/>
      <c r="O247" s="246"/>
      <c r="P247" s="246"/>
      <c r="Q247" s="246"/>
      <c r="R247" s="246"/>
      <c r="S247" s="246"/>
      <c r="T247" s="247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8" t="s">
        <v>153</v>
      </c>
      <c r="AU247" s="248" t="s">
        <v>88</v>
      </c>
      <c r="AV247" s="14" t="s">
        <v>88</v>
      </c>
      <c r="AW247" s="14" t="s">
        <v>40</v>
      </c>
      <c r="AX247" s="14" t="s">
        <v>78</v>
      </c>
      <c r="AY247" s="248" t="s">
        <v>141</v>
      </c>
    </row>
    <row r="248" s="14" customFormat="1">
      <c r="A248" s="14"/>
      <c r="B248" s="238"/>
      <c r="C248" s="239"/>
      <c r="D248" s="226" t="s">
        <v>153</v>
      </c>
      <c r="E248" s="240" t="s">
        <v>35</v>
      </c>
      <c r="F248" s="241" t="s">
        <v>270</v>
      </c>
      <c r="G248" s="239"/>
      <c r="H248" s="242">
        <v>17.800000000000001</v>
      </c>
      <c r="I248" s="243"/>
      <c r="J248" s="239"/>
      <c r="K248" s="239"/>
      <c r="L248" s="244"/>
      <c r="M248" s="245"/>
      <c r="N248" s="246"/>
      <c r="O248" s="246"/>
      <c r="P248" s="246"/>
      <c r="Q248" s="246"/>
      <c r="R248" s="246"/>
      <c r="S248" s="246"/>
      <c r="T248" s="247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8" t="s">
        <v>153</v>
      </c>
      <c r="AU248" s="248" t="s">
        <v>88</v>
      </c>
      <c r="AV248" s="14" t="s">
        <v>88</v>
      </c>
      <c r="AW248" s="14" t="s">
        <v>40</v>
      </c>
      <c r="AX248" s="14" t="s">
        <v>78</v>
      </c>
      <c r="AY248" s="248" t="s">
        <v>141</v>
      </c>
    </row>
    <row r="249" s="15" customFormat="1">
      <c r="A249" s="15"/>
      <c r="B249" s="249"/>
      <c r="C249" s="250"/>
      <c r="D249" s="226" t="s">
        <v>153</v>
      </c>
      <c r="E249" s="251" t="s">
        <v>35</v>
      </c>
      <c r="F249" s="252" t="s">
        <v>157</v>
      </c>
      <c r="G249" s="250"/>
      <c r="H249" s="253">
        <v>76.799999999999997</v>
      </c>
      <c r="I249" s="254"/>
      <c r="J249" s="250"/>
      <c r="K249" s="250"/>
      <c r="L249" s="255"/>
      <c r="M249" s="256"/>
      <c r="N249" s="257"/>
      <c r="O249" s="257"/>
      <c r="P249" s="257"/>
      <c r="Q249" s="257"/>
      <c r="R249" s="257"/>
      <c r="S249" s="257"/>
      <c r="T249" s="258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59" t="s">
        <v>153</v>
      </c>
      <c r="AU249" s="259" t="s">
        <v>88</v>
      </c>
      <c r="AV249" s="15" t="s">
        <v>147</v>
      </c>
      <c r="AW249" s="15" t="s">
        <v>40</v>
      </c>
      <c r="AX249" s="15" t="s">
        <v>86</v>
      </c>
      <c r="AY249" s="259" t="s">
        <v>141</v>
      </c>
    </row>
    <row r="250" s="2" customFormat="1" ht="16.5" customHeight="1">
      <c r="A250" s="41"/>
      <c r="B250" s="42"/>
      <c r="C250" s="260" t="s">
        <v>345</v>
      </c>
      <c r="D250" s="260" t="s">
        <v>243</v>
      </c>
      <c r="E250" s="261" t="s">
        <v>346</v>
      </c>
      <c r="F250" s="262" t="s">
        <v>347</v>
      </c>
      <c r="G250" s="263" t="s">
        <v>101</v>
      </c>
      <c r="H250" s="264">
        <v>42.332999999999998</v>
      </c>
      <c r="I250" s="265"/>
      <c r="J250" s="266">
        <f>ROUND(I250*H250,2)</f>
        <v>0</v>
      </c>
      <c r="K250" s="262" t="s">
        <v>146</v>
      </c>
      <c r="L250" s="267"/>
      <c r="M250" s="268" t="s">
        <v>35</v>
      </c>
      <c r="N250" s="269" t="s">
        <v>49</v>
      </c>
      <c r="O250" s="87"/>
      <c r="P250" s="217">
        <f>O250*H250</f>
        <v>0</v>
      </c>
      <c r="Q250" s="217">
        <v>0.13200000000000001</v>
      </c>
      <c r="R250" s="217">
        <f>Q250*H250</f>
        <v>5.5879560000000001</v>
      </c>
      <c r="S250" s="217">
        <v>0</v>
      </c>
      <c r="T250" s="218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9" t="s">
        <v>200</v>
      </c>
      <c r="AT250" s="219" t="s">
        <v>243</v>
      </c>
      <c r="AU250" s="219" t="s">
        <v>88</v>
      </c>
      <c r="AY250" s="19" t="s">
        <v>141</v>
      </c>
      <c r="BE250" s="220">
        <f>IF(N250="základní",J250,0)</f>
        <v>0</v>
      </c>
      <c r="BF250" s="220">
        <f>IF(N250="snížená",J250,0)</f>
        <v>0</v>
      </c>
      <c r="BG250" s="220">
        <f>IF(N250="zákl. přenesená",J250,0)</f>
        <v>0</v>
      </c>
      <c r="BH250" s="220">
        <f>IF(N250="sníž. přenesená",J250,0)</f>
        <v>0</v>
      </c>
      <c r="BI250" s="220">
        <f>IF(N250="nulová",J250,0)</f>
        <v>0</v>
      </c>
      <c r="BJ250" s="19" t="s">
        <v>86</v>
      </c>
      <c r="BK250" s="220">
        <f>ROUND(I250*H250,2)</f>
        <v>0</v>
      </c>
      <c r="BL250" s="19" t="s">
        <v>147</v>
      </c>
      <c r="BM250" s="219" t="s">
        <v>348</v>
      </c>
    </row>
    <row r="251" s="13" customFormat="1">
      <c r="A251" s="13"/>
      <c r="B251" s="228"/>
      <c r="C251" s="229"/>
      <c r="D251" s="226" t="s">
        <v>153</v>
      </c>
      <c r="E251" s="230" t="s">
        <v>35</v>
      </c>
      <c r="F251" s="231" t="s">
        <v>349</v>
      </c>
      <c r="G251" s="229"/>
      <c r="H251" s="230" t="s">
        <v>35</v>
      </c>
      <c r="I251" s="232"/>
      <c r="J251" s="229"/>
      <c r="K251" s="229"/>
      <c r="L251" s="233"/>
      <c r="M251" s="234"/>
      <c r="N251" s="235"/>
      <c r="O251" s="235"/>
      <c r="P251" s="235"/>
      <c r="Q251" s="235"/>
      <c r="R251" s="235"/>
      <c r="S251" s="235"/>
      <c r="T251" s="23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7" t="s">
        <v>153</v>
      </c>
      <c r="AU251" s="237" t="s">
        <v>88</v>
      </c>
      <c r="AV251" s="13" t="s">
        <v>86</v>
      </c>
      <c r="AW251" s="13" t="s">
        <v>40</v>
      </c>
      <c r="AX251" s="13" t="s">
        <v>78</v>
      </c>
      <c r="AY251" s="237" t="s">
        <v>141</v>
      </c>
    </row>
    <row r="252" s="14" customFormat="1">
      <c r="A252" s="14"/>
      <c r="B252" s="238"/>
      <c r="C252" s="239"/>
      <c r="D252" s="226" t="s">
        <v>153</v>
      </c>
      <c r="E252" s="240" t="s">
        <v>35</v>
      </c>
      <c r="F252" s="241" t="s">
        <v>350</v>
      </c>
      <c r="G252" s="239"/>
      <c r="H252" s="242">
        <v>1.8999999999999999</v>
      </c>
      <c r="I252" s="243"/>
      <c r="J252" s="239"/>
      <c r="K252" s="239"/>
      <c r="L252" s="244"/>
      <c r="M252" s="245"/>
      <c r="N252" s="246"/>
      <c r="O252" s="246"/>
      <c r="P252" s="246"/>
      <c r="Q252" s="246"/>
      <c r="R252" s="246"/>
      <c r="S252" s="246"/>
      <c r="T252" s="24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8" t="s">
        <v>153</v>
      </c>
      <c r="AU252" s="248" t="s">
        <v>88</v>
      </c>
      <c r="AV252" s="14" t="s">
        <v>88</v>
      </c>
      <c r="AW252" s="14" t="s">
        <v>40</v>
      </c>
      <c r="AX252" s="14" t="s">
        <v>78</v>
      </c>
      <c r="AY252" s="248" t="s">
        <v>141</v>
      </c>
    </row>
    <row r="253" s="14" customFormat="1">
      <c r="A253" s="14"/>
      <c r="B253" s="238"/>
      <c r="C253" s="239"/>
      <c r="D253" s="226" t="s">
        <v>153</v>
      </c>
      <c r="E253" s="240" t="s">
        <v>35</v>
      </c>
      <c r="F253" s="241" t="s">
        <v>351</v>
      </c>
      <c r="G253" s="239"/>
      <c r="H253" s="242">
        <v>40.700000000000003</v>
      </c>
      <c r="I253" s="243"/>
      <c r="J253" s="239"/>
      <c r="K253" s="239"/>
      <c r="L253" s="244"/>
      <c r="M253" s="245"/>
      <c r="N253" s="246"/>
      <c r="O253" s="246"/>
      <c r="P253" s="246"/>
      <c r="Q253" s="246"/>
      <c r="R253" s="246"/>
      <c r="S253" s="246"/>
      <c r="T253" s="24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8" t="s">
        <v>153</v>
      </c>
      <c r="AU253" s="248" t="s">
        <v>88</v>
      </c>
      <c r="AV253" s="14" t="s">
        <v>88</v>
      </c>
      <c r="AW253" s="14" t="s">
        <v>40</v>
      </c>
      <c r="AX253" s="14" t="s">
        <v>78</v>
      </c>
      <c r="AY253" s="248" t="s">
        <v>141</v>
      </c>
    </row>
    <row r="254" s="14" customFormat="1">
      <c r="A254" s="14"/>
      <c r="B254" s="238"/>
      <c r="C254" s="239"/>
      <c r="D254" s="226" t="s">
        <v>153</v>
      </c>
      <c r="E254" s="240" t="s">
        <v>35</v>
      </c>
      <c r="F254" s="241" t="s">
        <v>352</v>
      </c>
      <c r="G254" s="239"/>
      <c r="H254" s="242">
        <v>5.7999999999999998</v>
      </c>
      <c r="I254" s="243"/>
      <c r="J254" s="239"/>
      <c r="K254" s="239"/>
      <c r="L254" s="244"/>
      <c r="M254" s="245"/>
      <c r="N254" s="246"/>
      <c r="O254" s="246"/>
      <c r="P254" s="246"/>
      <c r="Q254" s="246"/>
      <c r="R254" s="246"/>
      <c r="S254" s="246"/>
      <c r="T254" s="24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8" t="s">
        <v>153</v>
      </c>
      <c r="AU254" s="248" t="s">
        <v>88</v>
      </c>
      <c r="AV254" s="14" t="s">
        <v>88</v>
      </c>
      <c r="AW254" s="14" t="s">
        <v>40</v>
      </c>
      <c r="AX254" s="14" t="s">
        <v>78</v>
      </c>
      <c r="AY254" s="248" t="s">
        <v>141</v>
      </c>
    </row>
    <row r="255" s="14" customFormat="1">
      <c r="A255" s="14"/>
      <c r="B255" s="238"/>
      <c r="C255" s="239"/>
      <c r="D255" s="226" t="s">
        <v>153</v>
      </c>
      <c r="E255" s="240" t="s">
        <v>35</v>
      </c>
      <c r="F255" s="241" t="s">
        <v>353</v>
      </c>
      <c r="G255" s="239"/>
      <c r="H255" s="242">
        <v>-7.2999999999999998</v>
      </c>
      <c r="I255" s="243"/>
      <c r="J255" s="239"/>
      <c r="K255" s="239"/>
      <c r="L255" s="244"/>
      <c r="M255" s="245"/>
      <c r="N255" s="246"/>
      <c r="O255" s="246"/>
      <c r="P255" s="246"/>
      <c r="Q255" s="246"/>
      <c r="R255" s="246"/>
      <c r="S255" s="246"/>
      <c r="T255" s="247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8" t="s">
        <v>153</v>
      </c>
      <c r="AU255" s="248" t="s">
        <v>88</v>
      </c>
      <c r="AV255" s="14" t="s">
        <v>88</v>
      </c>
      <c r="AW255" s="14" t="s">
        <v>40</v>
      </c>
      <c r="AX255" s="14" t="s">
        <v>78</v>
      </c>
      <c r="AY255" s="248" t="s">
        <v>141</v>
      </c>
    </row>
    <row r="256" s="15" customFormat="1">
      <c r="A256" s="15"/>
      <c r="B256" s="249"/>
      <c r="C256" s="250"/>
      <c r="D256" s="226" t="s">
        <v>153</v>
      </c>
      <c r="E256" s="251" t="s">
        <v>99</v>
      </c>
      <c r="F256" s="252" t="s">
        <v>157</v>
      </c>
      <c r="G256" s="250"/>
      <c r="H256" s="253">
        <v>41.100000000000001</v>
      </c>
      <c r="I256" s="254"/>
      <c r="J256" s="250"/>
      <c r="K256" s="250"/>
      <c r="L256" s="255"/>
      <c r="M256" s="256"/>
      <c r="N256" s="257"/>
      <c r="O256" s="257"/>
      <c r="P256" s="257"/>
      <c r="Q256" s="257"/>
      <c r="R256" s="257"/>
      <c r="S256" s="257"/>
      <c r="T256" s="258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59" t="s">
        <v>153</v>
      </c>
      <c r="AU256" s="259" t="s">
        <v>88</v>
      </c>
      <c r="AV256" s="15" t="s">
        <v>147</v>
      </c>
      <c r="AW256" s="15" t="s">
        <v>40</v>
      </c>
      <c r="AX256" s="15" t="s">
        <v>86</v>
      </c>
      <c r="AY256" s="259" t="s">
        <v>141</v>
      </c>
    </row>
    <row r="257" s="14" customFormat="1">
      <c r="A257" s="14"/>
      <c r="B257" s="238"/>
      <c r="C257" s="239"/>
      <c r="D257" s="226" t="s">
        <v>153</v>
      </c>
      <c r="E257" s="239"/>
      <c r="F257" s="241" t="s">
        <v>354</v>
      </c>
      <c r="G257" s="239"/>
      <c r="H257" s="242">
        <v>42.332999999999998</v>
      </c>
      <c r="I257" s="243"/>
      <c r="J257" s="239"/>
      <c r="K257" s="239"/>
      <c r="L257" s="244"/>
      <c r="M257" s="245"/>
      <c r="N257" s="246"/>
      <c r="O257" s="246"/>
      <c r="P257" s="246"/>
      <c r="Q257" s="246"/>
      <c r="R257" s="246"/>
      <c r="S257" s="246"/>
      <c r="T257" s="247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8" t="s">
        <v>153</v>
      </c>
      <c r="AU257" s="248" t="s">
        <v>88</v>
      </c>
      <c r="AV257" s="14" t="s">
        <v>88</v>
      </c>
      <c r="AW257" s="14" t="s">
        <v>4</v>
      </c>
      <c r="AX257" s="14" t="s">
        <v>86</v>
      </c>
      <c r="AY257" s="248" t="s">
        <v>141</v>
      </c>
    </row>
    <row r="258" s="2" customFormat="1" ht="16.5" customHeight="1">
      <c r="A258" s="41"/>
      <c r="B258" s="42"/>
      <c r="C258" s="260" t="s">
        <v>355</v>
      </c>
      <c r="D258" s="260" t="s">
        <v>243</v>
      </c>
      <c r="E258" s="261" t="s">
        <v>356</v>
      </c>
      <c r="F258" s="262" t="s">
        <v>357</v>
      </c>
      <c r="G258" s="263" t="s">
        <v>101</v>
      </c>
      <c r="H258" s="264">
        <v>10.917999999999999</v>
      </c>
      <c r="I258" s="265"/>
      <c r="J258" s="266">
        <f>ROUND(I258*H258,2)</f>
        <v>0</v>
      </c>
      <c r="K258" s="262" t="s">
        <v>35</v>
      </c>
      <c r="L258" s="267"/>
      <c r="M258" s="268" t="s">
        <v>35</v>
      </c>
      <c r="N258" s="269" t="s">
        <v>49</v>
      </c>
      <c r="O258" s="87"/>
      <c r="P258" s="217">
        <f>O258*H258</f>
        <v>0</v>
      </c>
      <c r="Q258" s="217">
        <v>0.13100000000000001</v>
      </c>
      <c r="R258" s="217">
        <f>Q258*H258</f>
        <v>1.430258</v>
      </c>
      <c r="S258" s="217">
        <v>0</v>
      </c>
      <c r="T258" s="218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9" t="s">
        <v>200</v>
      </c>
      <c r="AT258" s="219" t="s">
        <v>243</v>
      </c>
      <c r="AU258" s="219" t="s">
        <v>88</v>
      </c>
      <c r="AY258" s="19" t="s">
        <v>141</v>
      </c>
      <c r="BE258" s="220">
        <f>IF(N258="základní",J258,0)</f>
        <v>0</v>
      </c>
      <c r="BF258" s="220">
        <f>IF(N258="snížená",J258,0)</f>
        <v>0</v>
      </c>
      <c r="BG258" s="220">
        <f>IF(N258="zákl. přenesená",J258,0)</f>
        <v>0</v>
      </c>
      <c r="BH258" s="220">
        <f>IF(N258="sníž. přenesená",J258,0)</f>
        <v>0</v>
      </c>
      <c r="BI258" s="220">
        <f>IF(N258="nulová",J258,0)</f>
        <v>0</v>
      </c>
      <c r="BJ258" s="19" t="s">
        <v>86</v>
      </c>
      <c r="BK258" s="220">
        <f>ROUND(I258*H258,2)</f>
        <v>0</v>
      </c>
      <c r="BL258" s="19" t="s">
        <v>147</v>
      </c>
      <c r="BM258" s="219" t="s">
        <v>358</v>
      </c>
    </row>
    <row r="259" s="13" customFormat="1">
      <c r="A259" s="13"/>
      <c r="B259" s="228"/>
      <c r="C259" s="229"/>
      <c r="D259" s="226" t="s">
        <v>153</v>
      </c>
      <c r="E259" s="230" t="s">
        <v>35</v>
      </c>
      <c r="F259" s="231" t="s">
        <v>359</v>
      </c>
      <c r="G259" s="229"/>
      <c r="H259" s="230" t="s">
        <v>35</v>
      </c>
      <c r="I259" s="232"/>
      <c r="J259" s="229"/>
      <c r="K259" s="229"/>
      <c r="L259" s="233"/>
      <c r="M259" s="234"/>
      <c r="N259" s="235"/>
      <c r="O259" s="235"/>
      <c r="P259" s="235"/>
      <c r="Q259" s="235"/>
      <c r="R259" s="235"/>
      <c r="S259" s="235"/>
      <c r="T259" s="23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7" t="s">
        <v>153</v>
      </c>
      <c r="AU259" s="237" t="s">
        <v>88</v>
      </c>
      <c r="AV259" s="13" t="s">
        <v>86</v>
      </c>
      <c r="AW259" s="13" t="s">
        <v>40</v>
      </c>
      <c r="AX259" s="13" t="s">
        <v>78</v>
      </c>
      <c r="AY259" s="237" t="s">
        <v>141</v>
      </c>
    </row>
    <row r="260" s="14" customFormat="1">
      <c r="A260" s="14"/>
      <c r="B260" s="238"/>
      <c r="C260" s="239"/>
      <c r="D260" s="226" t="s">
        <v>153</v>
      </c>
      <c r="E260" s="240" t="s">
        <v>35</v>
      </c>
      <c r="F260" s="241" t="s">
        <v>360</v>
      </c>
      <c r="G260" s="239"/>
      <c r="H260" s="242">
        <v>2</v>
      </c>
      <c r="I260" s="243"/>
      <c r="J260" s="239"/>
      <c r="K260" s="239"/>
      <c r="L260" s="244"/>
      <c r="M260" s="245"/>
      <c r="N260" s="246"/>
      <c r="O260" s="246"/>
      <c r="P260" s="246"/>
      <c r="Q260" s="246"/>
      <c r="R260" s="246"/>
      <c r="S260" s="246"/>
      <c r="T260" s="24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8" t="s">
        <v>153</v>
      </c>
      <c r="AU260" s="248" t="s">
        <v>88</v>
      </c>
      <c r="AV260" s="14" t="s">
        <v>88</v>
      </c>
      <c r="AW260" s="14" t="s">
        <v>40</v>
      </c>
      <c r="AX260" s="14" t="s">
        <v>78</v>
      </c>
      <c r="AY260" s="248" t="s">
        <v>141</v>
      </c>
    </row>
    <row r="261" s="14" customFormat="1">
      <c r="A261" s="14"/>
      <c r="B261" s="238"/>
      <c r="C261" s="239"/>
      <c r="D261" s="226" t="s">
        <v>153</v>
      </c>
      <c r="E261" s="240" t="s">
        <v>35</v>
      </c>
      <c r="F261" s="241" t="s">
        <v>361</v>
      </c>
      <c r="G261" s="239"/>
      <c r="H261" s="242">
        <v>6.5999999999999996</v>
      </c>
      <c r="I261" s="243"/>
      <c r="J261" s="239"/>
      <c r="K261" s="239"/>
      <c r="L261" s="244"/>
      <c r="M261" s="245"/>
      <c r="N261" s="246"/>
      <c r="O261" s="246"/>
      <c r="P261" s="246"/>
      <c r="Q261" s="246"/>
      <c r="R261" s="246"/>
      <c r="S261" s="246"/>
      <c r="T261" s="247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8" t="s">
        <v>153</v>
      </c>
      <c r="AU261" s="248" t="s">
        <v>88</v>
      </c>
      <c r="AV261" s="14" t="s">
        <v>88</v>
      </c>
      <c r="AW261" s="14" t="s">
        <v>40</v>
      </c>
      <c r="AX261" s="14" t="s">
        <v>78</v>
      </c>
      <c r="AY261" s="248" t="s">
        <v>141</v>
      </c>
    </row>
    <row r="262" s="14" customFormat="1">
      <c r="A262" s="14"/>
      <c r="B262" s="238"/>
      <c r="C262" s="239"/>
      <c r="D262" s="226" t="s">
        <v>153</v>
      </c>
      <c r="E262" s="240" t="s">
        <v>35</v>
      </c>
      <c r="F262" s="241" t="s">
        <v>362</v>
      </c>
      <c r="G262" s="239"/>
      <c r="H262" s="242">
        <v>2</v>
      </c>
      <c r="I262" s="243"/>
      <c r="J262" s="239"/>
      <c r="K262" s="239"/>
      <c r="L262" s="244"/>
      <c r="M262" s="245"/>
      <c r="N262" s="246"/>
      <c r="O262" s="246"/>
      <c r="P262" s="246"/>
      <c r="Q262" s="246"/>
      <c r="R262" s="246"/>
      <c r="S262" s="246"/>
      <c r="T262" s="24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8" t="s">
        <v>153</v>
      </c>
      <c r="AU262" s="248" t="s">
        <v>88</v>
      </c>
      <c r="AV262" s="14" t="s">
        <v>88</v>
      </c>
      <c r="AW262" s="14" t="s">
        <v>40</v>
      </c>
      <c r="AX262" s="14" t="s">
        <v>78</v>
      </c>
      <c r="AY262" s="248" t="s">
        <v>141</v>
      </c>
    </row>
    <row r="263" s="15" customFormat="1">
      <c r="A263" s="15"/>
      <c r="B263" s="249"/>
      <c r="C263" s="250"/>
      <c r="D263" s="226" t="s">
        <v>153</v>
      </c>
      <c r="E263" s="251" t="s">
        <v>103</v>
      </c>
      <c r="F263" s="252" t="s">
        <v>157</v>
      </c>
      <c r="G263" s="250"/>
      <c r="H263" s="253">
        <v>10.6</v>
      </c>
      <c r="I263" s="254"/>
      <c r="J263" s="250"/>
      <c r="K263" s="250"/>
      <c r="L263" s="255"/>
      <c r="M263" s="256"/>
      <c r="N263" s="257"/>
      <c r="O263" s="257"/>
      <c r="P263" s="257"/>
      <c r="Q263" s="257"/>
      <c r="R263" s="257"/>
      <c r="S263" s="257"/>
      <c r="T263" s="258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9" t="s">
        <v>153</v>
      </c>
      <c r="AU263" s="259" t="s">
        <v>88</v>
      </c>
      <c r="AV263" s="15" t="s">
        <v>147</v>
      </c>
      <c r="AW263" s="15" t="s">
        <v>40</v>
      </c>
      <c r="AX263" s="15" t="s">
        <v>86</v>
      </c>
      <c r="AY263" s="259" t="s">
        <v>141</v>
      </c>
    </row>
    <row r="264" s="14" customFormat="1">
      <c r="A264" s="14"/>
      <c r="B264" s="238"/>
      <c r="C264" s="239"/>
      <c r="D264" s="226" t="s">
        <v>153</v>
      </c>
      <c r="E264" s="239"/>
      <c r="F264" s="241" t="s">
        <v>363</v>
      </c>
      <c r="G264" s="239"/>
      <c r="H264" s="242">
        <v>10.917999999999999</v>
      </c>
      <c r="I264" s="243"/>
      <c r="J264" s="239"/>
      <c r="K264" s="239"/>
      <c r="L264" s="244"/>
      <c r="M264" s="245"/>
      <c r="N264" s="246"/>
      <c r="O264" s="246"/>
      <c r="P264" s="246"/>
      <c r="Q264" s="246"/>
      <c r="R264" s="246"/>
      <c r="S264" s="246"/>
      <c r="T264" s="24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8" t="s">
        <v>153</v>
      </c>
      <c r="AU264" s="248" t="s">
        <v>88</v>
      </c>
      <c r="AV264" s="14" t="s">
        <v>88</v>
      </c>
      <c r="AW264" s="14" t="s">
        <v>4</v>
      </c>
      <c r="AX264" s="14" t="s">
        <v>86</v>
      </c>
      <c r="AY264" s="248" t="s">
        <v>141</v>
      </c>
    </row>
    <row r="265" s="2" customFormat="1" ht="16.5" customHeight="1">
      <c r="A265" s="41"/>
      <c r="B265" s="42"/>
      <c r="C265" s="260" t="s">
        <v>364</v>
      </c>
      <c r="D265" s="260" t="s">
        <v>243</v>
      </c>
      <c r="E265" s="261" t="s">
        <v>365</v>
      </c>
      <c r="F265" s="262" t="s">
        <v>366</v>
      </c>
      <c r="G265" s="263" t="s">
        <v>101</v>
      </c>
      <c r="H265" s="264">
        <v>18.334</v>
      </c>
      <c r="I265" s="265"/>
      <c r="J265" s="266">
        <f>ROUND(I265*H265,2)</f>
        <v>0</v>
      </c>
      <c r="K265" s="262" t="s">
        <v>146</v>
      </c>
      <c r="L265" s="267"/>
      <c r="M265" s="268" t="s">
        <v>35</v>
      </c>
      <c r="N265" s="269" t="s">
        <v>49</v>
      </c>
      <c r="O265" s="87"/>
      <c r="P265" s="217">
        <f>O265*H265</f>
        <v>0</v>
      </c>
      <c r="Q265" s="217">
        <v>0.13100000000000001</v>
      </c>
      <c r="R265" s="217">
        <f>Q265*H265</f>
        <v>2.4017539999999999</v>
      </c>
      <c r="S265" s="217">
        <v>0</v>
      </c>
      <c r="T265" s="218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9" t="s">
        <v>200</v>
      </c>
      <c r="AT265" s="219" t="s">
        <v>243</v>
      </c>
      <c r="AU265" s="219" t="s">
        <v>88</v>
      </c>
      <c r="AY265" s="19" t="s">
        <v>141</v>
      </c>
      <c r="BE265" s="220">
        <f>IF(N265="základní",J265,0)</f>
        <v>0</v>
      </c>
      <c r="BF265" s="220">
        <f>IF(N265="snížená",J265,0)</f>
        <v>0</v>
      </c>
      <c r="BG265" s="220">
        <f>IF(N265="zákl. přenesená",J265,0)</f>
        <v>0</v>
      </c>
      <c r="BH265" s="220">
        <f>IF(N265="sníž. přenesená",J265,0)</f>
        <v>0</v>
      </c>
      <c r="BI265" s="220">
        <f>IF(N265="nulová",J265,0)</f>
        <v>0</v>
      </c>
      <c r="BJ265" s="19" t="s">
        <v>86</v>
      </c>
      <c r="BK265" s="220">
        <f>ROUND(I265*H265,2)</f>
        <v>0</v>
      </c>
      <c r="BL265" s="19" t="s">
        <v>147</v>
      </c>
      <c r="BM265" s="219" t="s">
        <v>367</v>
      </c>
    </row>
    <row r="266" s="13" customFormat="1">
      <c r="A266" s="13"/>
      <c r="B266" s="228"/>
      <c r="C266" s="229"/>
      <c r="D266" s="226" t="s">
        <v>153</v>
      </c>
      <c r="E266" s="230" t="s">
        <v>35</v>
      </c>
      <c r="F266" s="231" t="s">
        <v>368</v>
      </c>
      <c r="G266" s="229"/>
      <c r="H266" s="230" t="s">
        <v>35</v>
      </c>
      <c r="I266" s="232"/>
      <c r="J266" s="229"/>
      <c r="K266" s="229"/>
      <c r="L266" s="233"/>
      <c r="M266" s="234"/>
      <c r="N266" s="235"/>
      <c r="O266" s="235"/>
      <c r="P266" s="235"/>
      <c r="Q266" s="235"/>
      <c r="R266" s="235"/>
      <c r="S266" s="235"/>
      <c r="T266" s="23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7" t="s">
        <v>153</v>
      </c>
      <c r="AU266" s="237" t="s">
        <v>88</v>
      </c>
      <c r="AV266" s="13" t="s">
        <v>86</v>
      </c>
      <c r="AW266" s="13" t="s">
        <v>40</v>
      </c>
      <c r="AX266" s="13" t="s">
        <v>78</v>
      </c>
      <c r="AY266" s="237" t="s">
        <v>141</v>
      </c>
    </row>
    <row r="267" s="14" customFormat="1">
      <c r="A267" s="14"/>
      <c r="B267" s="238"/>
      <c r="C267" s="239"/>
      <c r="D267" s="226" t="s">
        <v>153</v>
      </c>
      <c r="E267" s="240" t="s">
        <v>35</v>
      </c>
      <c r="F267" s="241" t="s">
        <v>369</v>
      </c>
      <c r="G267" s="239"/>
      <c r="H267" s="242">
        <v>4</v>
      </c>
      <c r="I267" s="243"/>
      <c r="J267" s="239"/>
      <c r="K267" s="239"/>
      <c r="L267" s="244"/>
      <c r="M267" s="245"/>
      <c r="N267" s="246"/>
      <c r="O267" s="246"/>
      <c r="P267" s="246"/>
      <c r="Q267" s="246"/>
      <c r="R267" s="246"/>
      <c r="S267" s="246"/>
      <c r="T267" s="24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8" t="s">
        <v>153</v>
      </c>
      <c r="AU267" s="248" t="s">
        <v>88</v>
      </c>
      <c r="AV267" s="14" t="s">
        <v>88</v>
      </c>
      <c r="AW267" s="14" t="s">
        <v>40</v>
      </c>
      <c r="AX267" s="14" t="s">
        <v>78</v>
      </c>
      <c r="AY267" s="248" t="s">
        <v>141</v>
      </c>
    </row>
    <row r="268" s="14" customFormat="1">
      <c r="A268" s="14"/>
      <c r="B268" s="238"/>
      <c r="C268" s="239"/>
      <c r="D268" s="226" t="s">
        <v>153</v>
      </c>
      <c r="E268" s="240" t="s">
        <v>35</v>
      </c>
      <c r="F268" s="241" t="s">
        <v>370</v>
      </c>
      <c r="G268" s="239"/>
      <c r="H268" s="242">
        <v>11.6</v>
      </c>
      <c r="I268" s="243"/>
      <c r="J268" s="239"/>
      <c r="K268" s="239"/>
      <c r="L268" s="244"/>
      <c r="M268" s="245"/>
      <c r="N268" s="246"/>
      <c r="O268" s="246"/>
      <c r="P268" s="246"/>
      <c r="Q268" s="246"/>
      <c r="R268" s="246"/>
      <c r="S268" s="246"/>
      <c r="T268" s="247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8" t="s">
        <v>153</v>
      </c>
      <c r="AU268" s="248" t="s">
        <v>88</v>
      </c>
      <c r="AV268" s="14" t="s">
        <v>88</v>
      </c>
      <c r="AW268" s="14" t="s">
        <v>40</v>
      </c>
      <c r="AX268" s="14" t="s">
        <v>78</v>
      </c>
      <c r="AY268" s="248" t="s">
        <v>141</v>
      </c>
    </row>
    <row r="269" s="14" customFormat="1">
      <c r="A269" s="14"/>
      <c r="B269" s="238"/>
      <c r="C269" s="239"/>
      <c r="D269" s="226" t="s">
        <v>153</v>
      </c>
      <c r="E269" s="240" t="s">
        <v>35</v>
      </c>
      <c r="F269" s="241" t="s">
        <v>371</v>
      </c>
      <c r="G269" s="239"/>
      <c r="H269" s="242">
        <v>2.2000000000000002</v>
      </c>
      <c r="I269" s="243"/>
      <c r="J269" s="239"/>
      <c r="K269" s="239"/>
      <c r="L269" s="244"/>
      <c r="M269" s="245"/>
      <c r="N269" s="246"/>
      <c r="O269" s="246"/>
      <c r="P269" s="246"/>
      <c r="Q269" s="246"/>
      <c r="R269" s="246"/>
      <c r="S269" s="246"/>
      <c r="T269" s="247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8" t="s">
        <v>153</v>
      </c>
      <c r="AU269" s="248" t="s">
        <v>88</v>
      </c>
      <c r="AV269" s="14" t="s">
        <v>88</v>
      </c>
      <c r="AW269" s="14" t="s">
        <v>40</v>
      </c>
      <c r="AX269" s="14" t="s">
        <v>78</v>
      </c>
      <c r="AY269" s="248" t="s">
        <v>141</v>
      </c>
    </row>
    <row r="270" s="15" customFormat="1">
      <c r="A270" s="15"/>
      <c r="B270" s="249"/>
      <c r="C270" s="250"/>
      <c r="D270" s="226" t="s">
        <v>153</v>
      </c>
      <c r="E270" s="251" t="s">
        <v>107</v>
      </c>
      <c r="F270" s="252" t="s">
        <v>157</v>
      </c>
      <c r="G270" s="250"/>
      <c r="H270" s="253">
        <v>17.800000000000001</v>
      </c>
      <c r="I270" s="254"/>
      <c r="J270" s="250"/>
      <c r="K270" s="250"/>
      <c r="L270" s="255"/>
      <c r="M270" s="256"/>
      <c r="N270" s="257"/>
      <c r="O270" s="257"/>
      <c r="P270" s="257"/>
      <c r="Q270" s="257"/>
      <c r="R270" s="257"/>
      <c r="S270" s="257"/>
      <c r="T270" s="258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9" t="s">
        <v>153</v>
      </c>
      <c r="AU270" s="259" t="s">
        <v>88</v>
      </c>
      <c r="AV270" s="15" t="s">
        <v>147</v>
      </c>
      <c r="AW270" s="15" t="s">
        <v>40</v>
      </c>
      <c r="AX270" s="15" t="s">
        <v>86</v>
      </c>
      <c r="AY270" s="259" t="s">
        <v>141</v>
      </c>
    </row>
    <row r="271" s="14" customFormat="1">
      <c r="A271" s="14"/>
      <c r="B271" s="238"/>
      <c r="C271" s="239"/>
      <c r="D271" s="226" t="s">
        <v>153</v>
      </c>
      <c r="E271" s="239"/>
      <c r="F271" s="241" t="s">
        <v>372</v>
      </c>
      <c r="G271" s="239"/>
      <c r="H271" s="242">
        <v>18.334</v>
      </c>
      <c r="I271" s="243"/>
      <c r="J271" s="239"/>
      <c r="K271" s="239"/>
      <c r="L271" s="244"/>
      <c r="M271" s="245"/>
      <c r="N271" s="246"/>
      <c r="O271" s="246"/>
      <c r="P271" s="246"/>
      <c r="Q271" s="246"/>
      <c r="R271" s="246"/>
      <c r="S271" s="246"/>
      <c r="T271" s="247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8" t="s">
        <v>153</v>
      </c>
      <c r="AU271" s="248" t="s">
        <v>88</v>
      </c>
      <c r="AV271" s="14" t="s">
        <v>88</v>
      </c>
      <c r="AW271" s="14" t="s">
        <v>4</v>
      </c>
      <c r="AX271" s="14" t="s">
        <v>86</v>
      </c>
      <c r="AY271" s="248" t="s">
        <v>141</v>
      </c>
    </row>
    <row r="272" s="2" customFormat="1" ht="37.8" customHeight="1">
      <c r="A272" s="41"/>
      <c r="B272" s="42"/>
      <c r="C272" s="208" t="s">
        <v>373</v>
      </c>
      <c r="D272" s="208" t="s">
        <v>143</v>
      </c>
      <c r="E272" s="209" t="s">
        <v>374</v>
      </c>
      <c r="F272" s="210" t="s">
        <v>375</v>
      </c>
      <c r="G272" s="211" t="s">
        <v>101</v>
      </c>
      <c r="H272" s="212">
        <v>17.699999999999999</v>
      </c>
      <c r="I272" s="213"/>
      <c r="J272" s="214">
        <f>ROUND(I272*H272,2)</f>
        <v>0</v>
      </c>
      <c r="K272" s="210" t="s">
        <v>146</v>
      </c>
      <c r="L272" s="47"/>
      <c r="M272" s="215" t="s">
        <v>35</v>
      </c>
      <c r="N272" s="216" t="s">
        <v>49</v>
      </c>
      <c r="O272" s="87"/>
      <c r="P272" s="217">
        <f>O272*H272</f>
        <v>0</v>
      </c>
      <c r="Q272" s="217">
        <v>0.090620000000000006</v>
      </c>
      <c r="R272" s="217">
        <f>Q272*H272</f>
        <v>1.603974</v>
      </c>
      <c r="S272" s="217">
        <v>0</v>
      </c>
      <c r="T272" s="218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9" t="s">
        <v>147</v>
      </c>
      <c r="AT272" s="219" t="s">
        <v>143</v>
      </c>
      <c r="AU272" s="219" t="s">
        <v>88</v>
      </c>
      <c r="AY272" s="19" t="s">
        <v>141</v>
      </c>
      <c r="BE272" s="220">
        <f>IF(N272="základní",J272,0)</f>
        <v>0</v>
      </c>
      <c r="BF272" s="220">
        <f>IF(N272="snížená",J272,0)</f>
        <v>0</v>
      </c>
      <c r="BG272" s="220">
        <f>IF(N272="zákl. přenesená",J272,0)</f>
        <v>0</v>
      </c>
      <c r="BH272" s="220">
        <f>IF(N272="sníž. přenesená",J272,0)</f>
        <v>0</v>
      </c>
      <c r="BI272" s="220">
        <f>IF(N272="nulová",J272,0)</f>
        <v>0</v>
      </c>
      <c r="BJ272" s="19" t="s">
        <v>86</v>
      </c>
      <c r="BK272" s="220">
        <f>ROUND(I272*H272,2)</f>
        <v>0</v>
      </c>
      <c r="BL272" s="19" t="s">
        <v>147</v>
      </c>
      <c r="BM272" s="219" t="s">
        <v>376</v>
      </c>
    </row>
    <row r="273" s="2" customFormat="1">
      <c r="A273" s="41"/>
      <c r="B273" s="42"/>
      <c r="C273" s="43"/>
      <c r="D273" s="221" t="s">
        <v>149</v>
      </c>
      <c r="E273" s="43"/>
      <c r="F273" s="222" t="s">
        <v>377</v>
      </c>
      <c r="G273" s="43"/>
      <c r="H273" s="43"/>
      <c r="I273" s="223"/>
      <c r="J273" s="43"/>
      <c r="K273" s="43"/>
      <c r="L273" s="47"/>
      <c r="M273" s="224"/>
      <c r="N273" s="225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19" t="s">
        <v>149</v>
      </c>
      <c r="AU273" s="19" t="s">
        <v>88</v>
      </c>
    </row>
    <row r="274" s="14" customFormat="1">
      <c r="A274" s="14"/>
      <c r="B274" s="238"/>
      <c r="C274" s="239"/>
      <c r="D274" s="226" t="s">
        <v>153</v>
      </c>
      <c r="E274" s="240" t="s">
        <v>35</v>
      </c>
      <c r="F274" s="241" t="s">
        <v>260</v>
      </c>
      <c r="G274" s="239"/>
      <c r="H274" s="242">
        <v>9.9000000000000004</v>
      </c>
      <c r="I274" s="243"/>
      <c r="J274" s="239"/>
      <c r="K274" s="239"/>
      <c r="L274" s="244"/>
      <c r="M274" s="245"/>
      <c r="N274" s="246"/>
      <c r="O274" s="246"/>
      <c r="P274" s="246"/>
      <c r="Q274" s="246"/>
      <c r="R274" s="246"/>
      <c r="S274" s="246"/>
      <c r="T274" s="247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8" t="s">
        <v>153</v>
      </c>
      <c r="AU274" s="248" t="s">
        <v>88</v>
      </c>
      <c r="AV274" s="14" t="s">
        <v>88</v>
      </c>
      <c r="AW274" s="14" t="s">
        <v>40</v>
      </c>
      <c r="AX274" s="14" t="s">
        <v>78</v>
      </c>
      <c r="AY274" s="248" t="s">
        <v>141</v>
      </c>
    </row>
    <row r="275" s="14" customFormat="1">
      <c r="A275" s="14"/>
      <c r="B275" s="238"/>
      <c r="C275" s="239"/>
      <c r="D275" s="226" t="s">
        <v>153</v>
      </c>
      <c r="E275" s="240" t="s">
        <v>35</v>
      </c>
      <c r="F275" s="241" t="s">
        <v>261</v>
      </c>
      <c r="G275" s="239"/>
      <c r="H275" s="242">
        <v>3</v>
      </c>
      <c r="I275" s="243"/>
      <c r="J275" s="239"/>
      <c r="K275" s="239"/>
      <c r="L275" s="244"/>
      <c r="M275" s="245"/>
      <c r="N275" s="246"/>
      <c r="O275" s="246"/>
      <c r="P275" s="246"/>
      <c r="Q275" s="246"/>
      <c r="R275" s="246"/>
      <c r="S275" s="246"/>
      <c r="T275" s="247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8" t="s">
        <v>153</v>
      </c>
      <c r="AU275" s="248" t="s">
        <v>88</v>
      </c>
      <c r="AV275" s="14" t="s">
        <v>88</v>
      </c>
      <c r="AW275" s="14" t="s">
        <v>40</v>
      </c>
      <c r="AX275" s="14" t="s">
        <v>78</v>
      </c>
      <c r="AY275" s="248" t="s">
        <v>141</v>
      </c>
    </row>
    <row r="276" s="14" customFormat="1">
      <c r="A276" s="14"/>
      <c r="B276" s="238"/>
      <c r="C276" s="239"/>
      <c r="D276" s="226" t="s">
        <v>153</v>
      </c>
      <c r="E276" s="240" t="s">
        <v>35</v>
      </c>
      <c r="F276" s="241" t="s">
        <v>262</v>
      </c>
      <c r="G276" s="239"/>
      <c r="H276" s="242">
        <v>4.7999999999999998</v>
      </c>
      <c r="I276" s="243"/>
      <c r="J276" s="239"/>
      <c r="K276" s="239"/>
      <c r="L276" s="244"/>
      <c r="M276" s="245"/>
      <c r="N276" s="246"/>
      <c r="O276" s="246"/>
      <c r="P276" s="246"/>
      <c r="Q276" s="246"/>
      <c r="R276" s="246"/>
      <c r="S276" s="246"/>
      <c r="T276" s="247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8" t="s">
        <v>153</v>
      </c>
      <c r="AU276" s="248" t="s">
        <v>88</v>
      </c>
      <c r="AV276" s="14" t="s">
        <v>88</v>
      </c>
      <c r="AW276" s="14" t="s">
        <v>40</v>
      </c>
      <c r="AX276" s="14" t="s">
        <v>78</v>
      </c>
      <c r="AY276" s="248" t="s">
        <v>141</v>
      </c>
    </row>
    <row r="277" s="15" customFormat="1">
      <c r="A277" s="15"/>
      <c r="B277" s="249"/>
      <c r="C277" s="250"/>
      <c r="D277" s="226" t="s">
        <v>153</v>
      </c>
      <c r="E277" s="251" t="s">
        <v>35</v>
      </c>
      <c r="F277" s="252" t="s">
        <v>157</v>
      </c>
      <c r="G277" s="250"/>
      <c r="H277" s="253">
        <v>17.699999999999999</v>
      </c>
      <c r="I277" s="254"/>
      <c r="J277" s="250"/>
      <c r="K277" s="250"/>
      <c r="L277" s="255"/>
      <c r="M277" s="256"/>
      <c r="N277" s="257"/>
      <c r="O277" s="257"/>
      <c r="P277" s="257"/>
      <c r="Q277" s="257"/>
      <c r="R277" s="257"/>
      <c r="S277" s="257"/>
      <c r="T277" s="258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59" t="s">
        <v>153</v>
      </c>
      <c r="AU277" s="259" t="s">
        <v>88</v>
      </c>
      <c r="AV277" s="15" t="s">
        <v>147</v>
      </c>
      <c r="AW277" s="15" t="s">
        <v>40</v>
      </c>
      <c r="AX277" s="15" t="s">
        <v>86</v>
      </c>
      <c r="AY277" s="259" t="s">
        <v>141</v>
      </c>
    </row>
    <row r="278" s="2" customFormat="1" ht="16.5" customHeight="1">
      <c r="A278" s="41"/>
      <c r="B278" s="42"/>
      <c r="C278" s="260" t="s">
        <v>378</v>
      </c>
      <c r="D278" s="260" t="s">
        <v>243</v>
      </c>
      <c r="E278" s="261" t="s">
        <v>379</v>
      </c>
      <c r="F278" s="262" t="s">
        <v>380</v>
      </c>
      <c r="G278" s="263" t="s">
        <v>101</v>
      </c>
      <c r="H278" s="264">
        <v>2.0600000000000001</v>
      </c>
      <c r="I278" s="265"/>
      <c r="J278" s="266">
        <f>ROUND(I278*H278,2)</f>
        <v>0</v>
      </c>
      <c r="K278" s="262" t="s">
        <v>146</v>
      </c>
      <c r="L278" s="267"/>
      <c r="M278" s="268" t="s">
        <v>35</v>
      </c>
      <c r="N278" s="269" t="s">
        <v>49</v>
      </c>
      <c r="O278" s="87"/>
      <c r="P278" s="217">
        <f>O278*H278</f>
        <v>0</v>
      </c>
      <c r="Q278" s="217">
        <v>0.17599999999999999</v>
      </c>
      <c r="R278" s="217">
        <f>Q278*H278</f>
        <v>0.36255999999999999</v>
      </c>
      <c r="S278" s="217">
        <v>0</v>
      </c>
      <c r="T278" s="218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9" t="s">
        <v>200</v>
      </c>
      <c r="AT278" s="219" t="s">
        <v>243</v>
      </c>
      <c r="AU278" s="219" t="s">
        <v>88</v>
      </c>
      <c r="AY278" s="19" t="s">
        <v>141</v>
      </c>
      <c r="BE278" s="220">
        <f>IF(N278="základní",J278,0)</f>
        <v>0</v>
      </c>
      <c r="BF278" s="220">
        <f>IF(N278="snížená",J278,0)</f>
        <v>0</v>
      </c>
      <c r="BG278" s="220">
        <f>IF(N278="zákl. přenesená",J278,0)</f>
        <v>0</v>
      </c>
      <c r="BH278" s="220">
        <f>IF(N278="sníž. přenesená",J278,0)</f>
        <v>0</v>
      </c>
      <c r="BI278" s="220">
        <f>IF(N278="nulová",J278,0)</f>
        <v>0</v>
      </c>
      <c r="BJ278" s="19" t="s">
        <v>86</v>
      </c>
      <c r="BK278" s="220">
        <f>ROUND(I278*H278,2)</f>
        <v>0</v>
      </c>
      <c r="BL278" s="19" t="s">
        <v>147</v>
      </c>
      <c r="BM278" s="219" t="s">
        <v>381</v>
      </c>
    </row>
    <row r="279" s="13" customFormat="1">
      <c r="A279" s="13"/>
      <c r="B279" s="228"/>
      <c r="C279" s="229"/>
      <c r="D279" s="226" t="s">
        <v>153</v>
      </c>
      <c r="E279" s="230" t="s">
        <v>35</v>
      </c>
      <c r="F279" s="231" t="s">
        <v>382</v>
      </c>
      <c r="G279" s="229"/>
      <c r="H279" s="230" t="s">
        <v>35</v>
      </c>
      <c r="I279" s="232"/>
      <c r="J279" s="229"/>
      <c r="K279" s="229"/>
      <c r="L279" s="233"/>
      <c r="M279" s="234"/>
      <c r="N279" s="235"/>
      <c r="O279" s="235"/>
      <c r="P279" s="235"/>
      <c r="Q279" s="235"/>
      <c r="R279" s="235"/>
      <c r="S279" s="235"/>
      <c r="T279" s="236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7" t="s">
        <v>153</v>
      </c>
      <c r="AU279" s="237" t="s">
        <v>88</v>
      </c>
      <c r="AV279" s="13" t="s">
        <v>86</v>
      </c>
      <c r="AW279" s="13" t="s">
        <v>40</v>
      </c>
      <c r="AX279" s="13" t="s">
        <v>78</v>
      </c>
      <c r="AY279" s="237" t="s">
        <v>141</v>
      </c>
    </row>
    <row r="280" s="14" customFormat="1">
      <c r="A280" s="14"/>
      <c r="B280" s="238"/>
      <c r="C280" s="239"/>
      <c r="D280" s="226" t="s">
        <v>153</v>
      </c>
      <c r="E280" s="240" t="s">
        <v>35</v>
      </c>
      <c r="F280" s="241" t="s">
        <v>383</v>
      </c>
      <c r="G280" s="239"/>
      <c r="H280" s="242">
        <v>9.9000000000000004</v>
      </c>
      <c r="I280" s="243"/>
      <c r="J280" s="239"/>
      <c r="K280" s="239"/>
      <c r="L280" s="244"/>
      <c r="M280" s="245"/>
      <c r="N280" s="246"/>
      <c r="O280" s="246"/>
      <c r="P280" s="246"/>
      <c r="Q280" s="246"/>
      <c r="R280" s="246"/>
      <c r="S280" s="246"/>
      <c r="T280" s="247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8" t="s">
        <v>153</v>
      </c>
      <c r="AU280" s="248" t="s">
        <v>88</v>
      </c>
      <c r="AV280" s="14" t="s">
        <v>88</v>
      </c>
      <c r="AW280" s="14" t="s">
        <v>40</v>
      </c>
      <c r="AX280" s="14" t="s">
        <v>78</v>
      </c>
      <c r="AY280" s="248" t="s">
        <v>141</v>
      </c>
    </row>
    <row r="281" s="14" customFormat="1">
      <c r="A281" s="14"/>
      <c r="B281" s="238"/>
      <c r="C281" s="239"/>
      <c r="D281" s="226" t="s">
        <v>153</v>
      </c>
      <c r="E281" s="240" t="s">
        <v>35</v>
      </c>
      <c r="F281" s="241" t="s">
        <v>384</v>
      </c>
      <c r="G281" s="239"/>
      <c r="H281" s="242">
        <v>-7.9000000000000004</v>
      </c>
      <c r="I281" s="243"/>
      <c r="J281" s="239"/>
      <c r="K281" s="239"/>
      <c r="L281" s="244"/>
      <c r="M281" s="245"/>
      <c r="N281" s="246"/>
      <c r="O281" s="246"/>
      <c r="P281" s="246"/>
      <c r="Q281" s="246"/>
      <c r="R281" s="246"/>
      <c r="S281" s="246"/>
      <c r="T281" s="247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8" t="s">
        <v>153</v>
      </c>
      <c r="AU281" s="248" t="s">
        <v>88</v>
      </c>
      <c r="AV281" s="14" t="s">
        <v>88</v>
      </c>
      <c r="AW281" s="14" t="s">
        <v>40</v>
      </c>
      <c r="AX281" s="14" t="s">
        <v>78</v>
      </c>
      <c r="AY281" s="248" t="s">
        <v>141</v>
      </c>
    </row>
    <row r="282" s="15" customFormat="1">
      <c r="A282" s="15"/>
      <c r="B282" s="249"/>
      <c r="C282" s="250"/>
      <c r="D282" s="226" t="s">
        <v>153</v>
      </c>
      <c r="E282" s="251" t="s">
        <v>35</v>
      </c>
      <c r="F282" s="252" t="s">
        <v>157</v>
      </c>
      <c r="G282" s="250"/>
      <c r="H282" s="253">
        <v>2</v>
      </c>
      <c r="I282" s="254"/>
      <c r="J282" s="250"/>
      <c r="K282" s="250"/>
      <c r="L282" s="255"/>
      <c r="M282" s="256"/>
      <c r="N282" s="257"/>
      <c r="O282" s="257"/>
      <c r="P282" s="257"/>
      <c r="Q282" s="257"/>
      <c r="R282" s="257"/>
      <c r="S282" s="257"/>
      <c r="T282" s="258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59" t="s">
        <v>153</v>
      </c>
      <c r="AU282" s="259" t="s">
        <v>88</v>
      </c>
      <c r="AV282" s="15" t="s">
        <v>147</v>
      </c>
      <c r="AW282" s="15" t="s">
        <v>40</v>
      </c>
      <c r="AX282" s="15" t="s">
        <v>86</v>
      </c>
      <c r="AY282" s="259" t="s">
        <v>141</v>
      </c>
    </row>
    <row r="283" s="14" customFormat="1">
      <c r="A283" s="14"/>
      <c r="B283" s="238"/>
      <c r="C283" s="239"/>
      <c r="D283" s="226" t="s">
        <v>153</v>
      </c>
      <c r="E283" s="239"/>
      <c r="F283" s="241" t="s">
        <v>385</v>
      </c>
      <c r="G283" s="239"/>
      <c r="H283" s="242">
        <v>2.0600000000000001</v>
      </c>
      <c r="I283" s="243"/>
      <c r="J283" s="239"/>
      <c r="K283" s="239"/>
      <c r="L283" s="244"/>
      <c r="M283" s="245"/>
      <c r="N283" s="246"/>
      <c r="O283" s="246"/>
      <c r="P283" s="246"/>
      <c r="Q283" s="246"/>
      <c r="R283" s="246"/>
      <c r="S283" s="246"/>
      <c r="T283" s="247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8" t="s">
        <v>153</v>
      </c>
      <c r="AU283" s="248" t="s">
        <v>88</v>
      </c>
      <c r="AV283" s="14" t="s">
        <v>88</v>
      </c>
      <c r="AW283" s="14" t="s">
        <v>4</v>
      </c>
      <c r="AX283" s="14" t="s">
        <v>86</v>
      </c>
      <c r="AY283" s="248" t="s">
        <v>141</v>
      </c>
    </row>
    <row r="284" s="2" customFormat="1" ht="16.5" customHeight="1">
      <c r="A284" s="41"/>
      <c r="B284" s="42"/>
      <c r="C284" s="260" t="s">
        <v>386</v>
      </c>
      <c r="D284" s="260" t="s">
        <v>243</v>
      </c>
      <c r="E284" s="261" t="s">
        <v>387</v>
      </c>
      <c r="F284" s="262" t="s">
        <v>388</v>
      </c>
      <c r="G284" s="263" t="s">
        <v>101</v>
      </c>
      <c r="H284" s="264">
        <v>3.0899999999999999</v>
      </c>
      <c r="I284" s="265"/>
      <c r="J284" s="266">
        <f>ROUND(I284*H284,2)</f>
        <v>0</v>
      </c>
      <c r="K284" s="262" t="s">
        <v>35</v>
      </c>
      <c r="L284" s="267"/>
      <c r="M284" s="268" t="s">
        <v>35</v>
      </c>
      <c r="N284" s="269" t="s">
        <v>49</v>
      </c>
      <c r="O284" s="87"/>
      <c r="P284" s="217">
        <f>O284*H284</f>
        <v>0</v>
      </c>
      <c r="Q284" s="217">
        <v>0.17599999999999999</v>
      </c>
      <c r="R284" s="217">
        <f>Q284*H284</f>
        <v>0.54383999999999999</v>
      </c>
      <c r="S284" s="217">
        <v>0</v>
      </c>
      <c r="T284" s="218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9" t="s">
        <v>200</v>
      </c>
      <c r="AT284" s="219" t="s">
        <v>243</v>
      </c>
      <c r="AU284" s="219" t="s">
        <v>88</v>
      </c>
      <c r="AY284" s="19" t="s">
        <v>141</v>
      </c>
      <c r="BE284" s="220">
        <f>IF(N284="základní",J284,0)</f>
        <v>0</v>
      </c>
      <c r="BF284" s="220">
        <f>IF(N284="snížená",J284,0)</f>
        <v>0</v>
      </c>
      <c r="BG284" s="220">
        <f>IF(N284="zákl. přenesená",J284,0)</f>
        <v>0</v>
      </c>
      <c r="BH284" s="220">
        <f>IF(N284="sníž. přenesená",J284,0)</f>
        <v>0</v>
      </c>
      <c r="BI284" s="220">
        <f>IF(N284="nulová",J284,0)</f>
        <v>0</v>
      </c>
      <c r="BJ284" s="19" t="s">
        <v>86</v>
      </c>
      <c r="BK284" s="220">
        <f>ROUND(I284*H284,2)</f>
        <v>0</v>
      </c>
      <c r="BL284" s="19" t="s">
        <v>147</v>
      </c>
      <c r="BM284" s="219" t="s">
        <v>389</v>
      </c>
    </row>
    <row r="285" s="13" customFormat="1">
      <c r="A285" s="13"/>
      <c r="B285" s="228"/>
      <c r="C285" s="229"/>
      <c r="D285" s="226" t="s">
        <v>153</v>
      </c>
      <c r="E285" s="230" t="s">
        <v>35</v>
      </c>
      <c r="F285" s="231" t="s">
        <v>390</v>
      </c>
      <c r="G285" s="229"/>
      <c r="H285" s="230" t="s">
        <v>35</v>
      </c>
      <c r="I285" s="232"/>
      <c r="J285" s="229"/>
      <c r="K285" s="229"/>
      <c r="L285" s="233"/>
      <c r="M285" s="234"/>
      <c r="N285" s="235"/>
      <c r="O285" s="235"/>
      <c r="P285" s="235"/>
      <c r="Q285" s="235"/>
      <c r="R285" s="235"/>
      <c r="S285" s="235"/>
      <c r="T285" s="23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7" t="s">
        <v>153</v>
      </c>
      <c r="AU285" s="237" t="s">
        <v>88</v>
      </c>
      <c r="AV285" s="13" t="s">
        <v>86</v>
      </c>
      <c r="AW285" s="13" t="s">
        <v>40</v>
      </c>
      <c r="AX285" s="13" t="s">
        <v>78</v>
      </c>
      <c r="AY285" s="237" t="s">
        <v>141</v>
      </c>
    </row>
    <row r="286" s="14" customFormat="1">
      <c r="A286" s="14"/>
      <c r="B286" s="238"/>
      <c r="C286" s="239"/>
      <c r="D286" s="226" t="s">
        <v>153</v>
      </c>
      <c r="E286" s="240" t="s">
        <v>35</v>
      </c>
      <c r="F286" s="241" t="s">
        <v>391</v>
      </c>
      <c r="G286" s="239"/>
      <c r="H286" s="242">
        <v>3</v>
      </c>
      <c r="I286" s="243"/>
      <c r="J286" s="239"/>
      <c r="K286" s="239"/>
      <c r="L286" s="244"/>
      <c r="M286" s="245"/>
      <c r="N286" s="246"/>
      <c r="O286" s="246"/>
      <c r="P286" s="246"/>
      <c r="Q286" s="246"/>
      <c r="R286" s="246"/>
      <c r="S286" s="246"/>
      <c r="T286" s="247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8" t="s">
        <v>153</v>
      </c>
      <c r="AU286" s="248" t="s">
        <v>88</v>
      </c>
      <c r="AV286" s="14" t="s">
        <v>88</v>
      </c>
      <c r="AW286" s="14" t="s">
        <v>40</v>
      </c>
      <c r="AX286" s="14" t="s">
        <v>86</v>
      </c>
      <c r="AY286" s="248" t="s">
        <v>141</v>
      </c>
    </row>
    <row r="287" s="14" customFormat="1">
      <c r="A287" s="14"/>
      <c r="B287" s="238"/>
      <c r="C287" s="239"/>
      <c r="D287" s="226" t="s">
        <v>153</v>
      </c>
      <c r="E287" s="239"/>
      <c r="F287" s="241" t="s">
        <v>392</v>
      </c>
      <c r="G287" s="239"/>
      <c r="H287" s="242">
        <v>3.0899999999999999</v>
      </c>
      <c r="I287" s="243"/>
      <c r="J287" s="239"/>
      <c r="K287" s="239"/>
      <c r="L287" s="244"/>
      <c r="M287" s="245"/>
      <c r="N287" s="246"/>
      <c r="O287" s="246"/>
      <c r="P287" s="246"/>
      <c r="Q287" s="246"/>
      <c r="R287" s="246"/>
      <c r="S287" s="246"/>
      <c r="T287" s="247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8" t="s">
        <v>153</v>
      </c>
      <c r="AU287" s="248" t="s">
        <v>88</v>
      </c>
      <c r="AV287" s="14" t="s">
        <v>88</v>
      </c>
      <c r="AW287" s="14" t="s">
        <v>4</v>
      </c>
      <c r="AX287" s="14" t="s">
        <v>86</v>
      </c>
      <c r="AY287" s="248" t="s">
        <v>141</v>
      </c>
    </row>
    <row r="288" s="2" customFormat="1" ht="16.5" customHeight="1">
      <c r="A288" s="41"/>
      <c r="B288" s="42"/>
      <c r="C288" s="260" t="s">
        <v>393</v>
      </c>
      <c r="D288" s="260" t="s">
        <v>243</v>
      </c>
      <c r="E288" s="261" t="s">
        <v>394</v>
      </c>
      <c r="F288" s="262" t="s">
        <v>395</v>
      </c>
      <c r="G288" s="263" t="s">
        <v>101</v>
      </c>
      <c r="H288" s="264">
        <v>0.61799999999999999</v>
      </c>
      <c r="I288" s="265"/>
      <c r="J288" s="266">
        <f>ROUND(I288*H288,2)</f>
        <v>0</v>
      </c>
      <c r="K288" s="262" t="s">
        <v>146</v>
      </c>
      <c r="L288" s="267"/>
      <c r="M288" s="268" t="s">
        <v>35</v>
      </c>
      <c r="N288" s="269" t="s">
        <v>49</v>
      </c>
      <c r="O288" s="87"/>
      <c r="P288" s="217">
        <f>O288*H288</f>
        <v>0</v>
      </c>
      <c r="Q288" s="217">
        <v>0.17499999999999999</v>
      </c>
      <c r="R288" s="217">
        <f>Q288*H288</f>
        <v>0.10815</v>
      </c>
      <c r="S288" s="217">
        <v>0</v>
      </c>
      <c r="T288" s="218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9" t="s">
        <v>200</v>
      </c>
      <c r="AT288" s="219" t="s">
        <v>243</v>
      </c>
      <c r="AU288" s="219" t="s">
        <v>88</v>
      </c>
      <c r="AY288" s="19" t="s">
        <v>141</v>
      </c>
      <c r="BE288" s="220">
        <f>IF(N288="základní",J288,0)</f>
        <v>0</v>
      </c>
      <c r="BF288" s="220">
        <f>IF(N288="snížená",J288,0)</f>
        <v>0</v>
      </c>
      <c r="BG288" s="220">
        <f>IF(N288="zákl. přenesená",J288,0)</f>
        <v>0</v>
      </c>
      <c r="BH288" s="220">
        <f>IF(N288="sníž. přenesená",J288,0)</f>
        <v>0</v>
      </c>
      <c r="BI288" s="220">
        <f>IF(N288="nulová",J288,0)</f>
        <v>0</v>
      </c>
      <c r="BJ288" s="19" t="s">
        <v>86</v>
      </c>
      <c r="BK288" s="220">
        <f>ROUND(I288*H288,2)</f>
        <v>0</v>
      </c>
      <c r="BL288" s="19" t="s">
        <v>147</v>
      </c>
      <c r="BM288" s="219" t="s">
        <v>396</v>
      </c>
    </row>
    <row r="289" s="13" customFormat="1">
      <c r="A289" s="13"/>
      <c r="B289" s="228"/>
      <c r="C289" s="229"/>
      <c r="D289" s="226" t="s">
        <v>153</v>
      </c>
      <c r="E289" s="230" t="s">
        <v>35</v>
      </c>
      <c r="F289" s="231" t="s">
        <v>397</v>
      </c>
      <c r="G289" s="229"/>
      <c r="H289" s="230" t="s">
        <v>35</v>
      </c>
      <c r="I289" s="232"/>
      <c r="J289" s="229"/>
      <c r="K289" s="229"/>
      <c r="L289" s="233"/>
      <c r="M289" s="234"/>
      <c r="N289" s="235"/>
      <c r="O289" s="235"/>
      <c r="P289" s="235"/>
      <c r="Q289" s="235"/>
      <c r="R289" s="235"/>
      <c r="S289" s="235"/>
      <c r="T289" s="23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7" t="s">
        <v>153</v>
      </c>
      <c r="AU289" s="237" t="s">
        <v>88</v>
      </c>
      <c r="AV289" s="13" t="s">
        <v>86</v>
      </c>
      <c r="AW289" s="13" t="s">
        <v>40</v>
      </c>
      <c r="AX289" s="13" t="s">
        <v>78</v>
      </c>
      <c r="AY289" s="237" t="s">
        <v>141</v>
      </c>
    </row>
    <row r="290" s="14" customFormat="1">
      <c r="A290" s="14"/>
      <c r="B290" s="238"/>
      <c r="C290" s="239"/>
      <c r="D290" s="226" t="s">
        <v>153</v>
      </c>
      <c r="E290" s="240" t="s">
        <v>35</v>
      </c>
      <c r="F290" s="241" t="s">
        <v>398</v>
      </c>
      <c r="G290" s="239"/>
      <c r="H290" s="242">
        <v>4.7999999999999998</v>
      </c>
      <c r="I290" s="243"/>
      <c r="J290" s="239"/>
      <c r="K290" s="239"/>
      <c r="L290" s="244"/>
      <c r="M290" s="245"/>
      <c r="N290" s="246"/>
      <c r="O290" s="246"/>
      <c r="P290" s="246"/>
      <c r="Q290" s="246"/>
      <c r="R290" s="246"/>
      <c r="S290" s="246"/>
      <c r="T290" s="247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8" t="s">
        <v>153</v>
      </c>
      <c r="AU290" s="248" t="s">
        <v>88</v>
      </c>
      <c r="AV290" s="14" t="s">
        <v>88</v>
      </c>
      <c r="AW290" s="14" t="s">
        <v>40</v>
      </c>
      <c r="AX290" s="14" t="s">
        <v>78</v>
      </c>
      <c r="AY290" s="248" t="s">
        <v>141</v>
      </c>
    </row>
    <row r="291" s="14" customFormat="1">
      <c r="A291" s="14"/>
      <c r="B291" s="238"/>
      <c r="C291" s="239"/>
      <c r="D291" s="226" t="s">
        <v>153</v>
      </c>
      <c r="E291" s="240" t="s">
        <v>35</v>
      </c>
      <c r="F291" s="241" t="s">
        <v>399</v>
      </c>
      <c r="G291" s="239"/>
      <c r="H291" s="242">
        <v>-4.2000000000000002</v>
      </c>
      <c r="I291" s="243"/>
      <c r="J291" s="239"/>
      <c r="K291" s="239"/>
      <c r="L291" s="244"/>
      <c r="M291" s="245"/>
      <c r="N291" s="246"/>
      <c r="O291" s="246"/>
      <c r="P291" s="246"/>
      <c r="Q291" s="246"/>
      <c r="R291" s="246"/>
      <c r="S291" s="246"/>
      <c r="T291" s="247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8" t="s">
        <v>153</v>
      </c>
      <c r="AU291" s="248" t="s">
        <v>88</v>
      </c>
      <c r="AV291" s="14" t="s">
        <v>88</v>
      </c>
      <c r="AW291" s="14" t="s">
        <v>40</v>
      </c>
      <c r="AX291" s="14" t="s">
        <v>78</v>
      </c>
      <c r="AY291" s="248" t="s">
        <v>141</v>
      </c>
    </row>
    <row r="292" s="15" customFormat="1">
      <c r="A292" s="15"/>
      <c r="B292" s="249"/>
      <c r="C292" s="250"/>
      <c r="D292" s="226" t="s">
        <v>153</v>
      </c>
      <c r="E292" s="251" t="s">
        <v>35</v>
      </c>
      <c r="F292" s="252" t="s">
        <v>157</v>
      </c>
      <c r="G292" s="250"/>
      <c r="H292" s="253">
        <v>0.59999999999999964</v>
      </c>
      <c r="I292" s="254"/>
      <c r="J292" s="250"/>
      <c r="K292" s="250"/>
      <c r="L292" s="255"/>
      <c r="M292" s="256"/>
      <c r="N292" s="257"/>
      <c r="O292" s="257"/>
      <c r="P292" s="257"/>
      <c r="Q292" s="257"/>
      <c r="R292" s="257"/>
      <c r="S292" s="257"/>
      <c r="T292" s="258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59" t="s">
        <v>153</v>
      </c>
      <c r="AU292" s="259" t="s">
        <v>88</v>
      </c>
      <c r="AV292" s="15" t="s">
        <v>147</v>
      </c>
      <c r="AW292" s="15" t="s">
        <v>40</v>
      </c>
      <c r="AX292" s="15" t="s">
        <v>86</v>
      </c>
      <c r="AY292" s="259" t="s">
        <v>141</v>
      </c>
    </row>
    <row r="293" s="14" customFormat="1">
      <c r="A293" s="14"/>
      <c r="B293" s="238"/>
      <c r="C293" s="239"/>
      <c r="D293" s="226" t="s">
        <v>153</v>
      </c>
      <c r="E293" s="239"/>
      <c r="F293" s="241" t="s">
        <v>400</v>
      </c>
      <c r="G293" s="239"/>
      <c r="H293" s="242">
        <v>0.61799999999999999</v>
      </c>
      <c r="I293" s="243"/>
      <c r="J293" s="239"/>
      <c r="K293" s="239"/>
      <c r="L293" s="244"/>
      <c r="M293" s="245"/>
      <c r="N293" s="246"/>
      <c r="O293" s="246"/>
      <c r="P293" s="246"/>
      <c r="Q293" s="246"/>
      <c r="R293" s="246"/>
      <c r="S293" s="246"/>
      <c r="T293" s="247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8" t="s">
        <v>153</v>
      </c>
      <c r="AU293" s="248" t="s">
        <v>88</v>
      </c>
      <c r="AV293" s="14" t="s">
        <v>88</v>
      </c>
      <c r="AW293" s="14" t="s">
        <v>4</v>
      </c>
      <c r="AX293" s="14" t="s">
        <v>86</v>
      </c>
      <c r="AY293" s="248" t="s">
        <v>141</v>
      </c>
    </row>
    <row r="294" s="12" customFormat="1" ht="22.8" customHeight="1">
      <c r="A294" s="12"/>
      <c r="B294" s="192"/>
      <c r="C294" s="193"/>
      <c r="D294" s="194" t="s">
        <v>77</v>
      </c>
      <c r="E294" s="206" t="s">
        <v>184</v>
      </c>
      <c r="F294" s="206" t="s">
        <v>401</v>
      </c>
      <c r="G294" s="193"/>
      <c r="H294" s="193"/>
      <c r="I294" s="196"/>
      <c r="J294" s="207">
        <f>BK294</f>
        <v>0</v>
      </c>
      <c r="K294" s="193"/>
      <c r="L294" s="198"/>
      <c r="M294" s="199"/>
      <c r="N294" s="200"/>
      <c r="O294" s="200"/>
      <c r="P294" s="201">
        <f>SUM(P295:P298)</f>
        <v>0</v>
      </c>
      <c r="Q294" s="200"/>
      <c r="R294" s="201">
        <f>SUM(R295:R298)</f>
        <v>1.603629</v>
      </c>
      <c r="S294" s="200"/>
      <c r="T294" s="202">
        <f>SUM(T295:T298)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3" t="s">
        <v>86</v>
      </c>
      <c r="AT294" s="204" t="s">
        <v>77</v>
      </c>
      <c r="AU294" s="204" t="s">
        <v>86</v>
      </c>
      <c r="AY294" s="203" t="s">
        <v>141</v>
      </c>
      <c r="BK294" s="205">
        <f>SUM(BK295:BK298)</f>
        <v>0</v>
      </c>
    </row>
    <row r="295" s="2" customFormat="1" ht="16.5" customHeight="1">
      <c r="A295" s="41"/>
      <c r="B295" s="42"/>
      <c r="C295" s="208" t="s">
        <v>402</v>
      </c>
      <c r="D295" s="208" t="s">
        <v>143</v>
      </c>
      <c r="E295" s="209" t="s">
        <v>403</v>
      </c>
      <c r="F295" s="210" t="s">
        <v>404</v>
      </c>
      <c r="G295" s="211" t="s">
        <v>101</v>
      </c>
      <c r="H295" s="212">
        <v>140.30000000000001</v>
      </c>
      <c r="I295" s="213"/>
      <c r="J295" s="214">
        <f>ROUND(I295*H295,2)</f>
        <v>0</v>
      </c>
      <c r="K295" s="210" t="s">
        <v>146</v>
      </c>
      <c r="L295" s="47"/>
      <c r="M295" s="215" t="s">
        <v>35</v>
      </c>
      <c r="N295" s="216" t="s">
        <v>49</v>
      </c>
      <c r="O295" s="87"/>
      <c r="P295" s="217">
        <f>O295*H295</f>
        <v>0</v>
      </c>
      <c r="Q295" s="217">
        <v>0.011429999999999999</v>
      </c>
      <c r="R295" s="217">
        <f>Q295*H295</f>
        <v>1.603629</v>
      </c>
      <c r="S295" s="217">
        <v>0</v>
      </c>
      <c r="T295" s="218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9" t="s">
        <v>147</v>
      </c>
      <c r="AT295" s="219" t="s">
        <v>143</v>
      </c>
      <c r="AU295" s="219" t="s">
        <v>88</v>
      </c>
      <c r="AY295" s="19" t="s">
        <v>141</v>
      </c>
      <c r="BE295" s="220">
        <f>IF(N295="základní",J295,0)</f>
        <v>0</v>
      </c>
      <c r="BF295" s="220">
        <f>IF(N295="snížená",J295,0)</f>
        <v>0</v>
      </c>
      <c r="BG295" s="220">
        <f>IF(N295="zákl. přenesená",J295,0)</f>
        <v>0</v>
      </c>
      <c r="BH295" s="220">
        <f>IF(N295="sníž. přenesená",J295,0)</f>
        <v>0</v>
      </c>
      <c r="BI295" s="220">
        <f>IF(N295="nulová",J295,0)</f>
        <v>0</v>
      </c>
      <c r="BJ295" s="19" t="s">
        <v>86</v>
      </c>
      <c r="BK295" s="220">
        <f>ROUND(I295*H295,2)</f>
        <v>0</v>
      </c>
      <c r="BL295" s="19" t="s">
        <v>147</v>
      </c>
      <c r="BM295" s="219" t="s">
        <v>405</v>
      </c>
    </row>
    <row r="296" s="2" customFormat="1">
      <c r="A296" s="41"/>
      <c r="B296" s="42"/>
      <c r="C296" s="43"/>
      <c r="D296" s="221" t="s">
        <v>149</v>
      </c>
      <c r="E296" s="43"/>
      <c r="F296" s="222" t="s">
        <v>406</v>
      </c>
      <c r="G296" s="43"/>
      <c r="H296" s="43"/>
      <c r="I296" s="223"/>
      <c r="J296" s="43"/>
      <c r="K296" s="43"/>
      <c r="L296" s="47"/>
      <c r="M296" s="224"/>
      <c r="N296" s="225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19" t="s">
        <v>149</v>
      </c>
      <c r="AU296" s="19" t="s">
        <v>88</v>
      </c>
    </row>
    <row r="297" s="13" customFormat="1">
      <c r="A297" s="13"/>
      <c r="B297" s="228"/>
      <c r="C297" s="229"/>
      <c r="D297" s="226" t="s">
        <v>153</v>
      </c>
      <c r="E297" s="230" t="s">
        <v>35</v>
      </c>
      <c r="F297" s="231" t="s">
        <v>276</v>
      </c>
      <c r="G297" s="229"/>
      <c r="H297" s="230" t="s">
        <v>35</v>
      </c>
      <c r="I297" s="232"/>
      <c r="J297" s="229"/>
      <c r="K297" s="229"/>
      <c r="L297" s="233"/>
      <c r="M297" s="234"/>
      <c r="N297" s="235"/>
      <c r="O297" s="235"/>
      <c r="P297" s="235"/>
      <c r="Q297" s="235"/>
      <c r="R297" s="235"/>
      <c r="S297" s="235"/>
      <c r="T297" s="23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7" t="s">
        <v>153</v>
      </c>
      <c r="AU297" s="237" t="s">
        <v>88</v>
      </c>
      <c r="AV297" s="13" t="s">
        <v>86</v>
      </c>
      <c r="AW297" s="13" t="s">
        <v>40</v>
      </c>
      <c r="AX297" s="13" t="s">
        <v>78</v>
      </c>
      <c r="AY297" s="237" t="s">
        <v>141</v>
      </c>
    </row>
    <row r="298" s="14" customFormat="1">
      <c r="A298" s="14"/>
      <c r="B298" s="238"/>
      <c r="C298" s="239"/>
      <c r="D298" s="226" t="s">
        <v>153</v>
      </c>
      <c r="E298" s="240" t="s">
        <v>35</v>
      </c>
      <c r="F298" s="241" t="s">
        <v>407</v>
      </c>
      <c r="G298" s="239"/>
      <c r="H298" s="242">
        <v>140.30000000000001</v>
      </c>
      <c r="I298" s="243"/>
      <c r="J298" s="239"/>
      <c r="K298" s="239"/>
      <c r="L298" s="244"/>
      <c r="M298" s="245"/>
      <c r="N298" s="246"/>
      <c r="O298" s="246"/>
      <c r="P298" s="246"/>
      <c r="Q298" s="246"/>
      <c r="R298" s="246"/>
      <c r="S298" s="246"/>
      <c r="T298" s="247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8" t="s">
        <v>153</v>
      </c>
      <c r="AU298" s="248" t="s">
        <v>88</v>
      </c>
      <c r="AV298" s="14" t="s">
        <v>88</v>
      </c>
      <c r="AW298" s="14" t="s">
        <v>40</v>
      </c>
      <c r="AX298" s="14" t="s">
        <v>86</v>
      </c>
      <c r="AY298" s="248" t="s">
        <v>141</v>
      </c>
    </row>
    <row r="299" s="12" customFormat="1" ht="22.8" customHeight="1">
      <c r="A299" s="12"/>
      <c r="B299" s="192"/>
      <c r="C299" s="193"/>
      <c r="D299" s="194" t="s">
        <v>77</v>
      </c>
      <c r="E299" s="206" t="s">
        <v>206</v>
      </c>
      <c r="F299" s="206" t="s">
        <v>408</v>
      </c>
      <c r="G299" s="193"/>
      <c r="H299" s="193"/>
      <c r="I299" s="196"/>
      <c r="J299" s="207">
        <f>BK299</f>
        <v>0</v>
      </c>
      <c r="K299" s="193"/>
      <c r="L299" s="198"/>
      <c r="M299" s="199"/>
      <c r="N299" s="200"/>
      <c r="O299" s="200"/>
      <c r="P299" s="201">
        <f>SUM(P300:P476)</f>
        <v>0</v>
      </c>
      <c r="Q299" s="200"/>
      <c r="R299" s="201">
        <f>SUM(R300:R476)</f>
        <v>53.892971227499999</v>
      </c>
      <c r="S299" s="200"/>
      <c r="T299" s="202">
        <f>SUM(T300:T476)</f>
        <v>0.089999999999999997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03" t="s">
        <v>86</v>
      </c>
      <c r="AT299" s="204" t="s">
        <v>77</v>
      </c>
      <c r="AU299" s="204" t="s">
        <v>86</v>
      </c>
      <c r="AY299" s="203" t="s">
        <v>141</v>
      </c>
      <c r="BK299" s="205">
        <f>SUM(BK300:BK476)</f>
        <v>0</v>
      </c>
    </row>
    <row r="300" s="2" customFormat="1" ht="16.5" customHeight="1">
      <c r="A300" s="41"/>
      <c r="B300" s="42"/>
      <c r="C300" s="208" t="s">
        <v>409</v>
      </c>
      <c r="D300" s="208" t="s">
        <v>143</v>
      </c>
      <c r="E300" s="209" t="s">
        <v>410</v>
      </c>
      <c r="F300" s="210" t="s">
        <v>411</v>
      </c>
      <c r="G300" s="211" t="s">
        <v>412</v>
      </c>
      <c r="H300" s="212">
        <v>1</v>
      </c>
      <c r="I300" s="213"/>
      <c r="J300" s="214">
        <f>ROUND(I300*H300,2)</f>
        <v>0</v>
      </c>
      <c r="K300" s="210" t="s">
        <v>146</v>
      </c>
      <c r="L300" s="47"/>
      <c r="M300" s="215" t="s">
        <v>35</v>
      </c>
      <c r="N300" s="216" t="s">
        <v>49</v>
      </c>
      <c r="O300" s="87"/>
      <c r="P300" s="217">
        <f>O300*H300</f>
        <v>0</v>
      </c>
      <c r="Q300" s="217">
        <v>0.109305</v>
      </c>
      <c r="R300" s="217">
        <f>Q300*H300</f>
        <v>0.109305</v>
      </c>
      <c r="S300" s="217">
        <v>0</v>
      </c>
      <c r="T300" s="218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9" t="s">
        <v>147</v>
      </c>
      <c r="AT300" s="219" t="s">
        <v>143</v>
      </c>
      <c r="AU300" s="219" t="s">
        <v>88</v>
      </c>
      <c r="AY300" s="19" t="s">
        <v>141</v>
      </c>
      <c r="BE300" s="220">
        <f>IF(N300="základní",J300,0)</f>
        <v>0</v>
      </c>
      <c r="BF300" s="220">
        <f>IF(N300="snížená",J300,0)</f>
        <v>0</v>
      </c>
      <c r="BG300" s="220">
        <f>IF(N300="zákl. přenesená",J300,0)</f>
        <v>0</v>
      </c>
      <c r="BH300" s="220">
        <f>IF(N300="sníž. přenesená",J300,0)</f>
        <v>0</v>
      </c>
      <c r="BI300" s="220">
        <f>IF(N300="nulová",J300,0)</f>
        <v>0</v>
      </c>
      <c r="BJ300" s="19" t="s">
        <v>86</v>
      </c>
      <c r="BK300" s="220">
        <f>ROUND(I300*H300,2)</f>
        <v>0</v>
      </c>
      <c r="BL300" s="19" t="s">
        <v>147</v>
      </c>
      <c r="BM300" s="219" t="s">
        <v>413</v>
      </c>
    </row>
    <row r="301" s="2" customFormat="1">
      <c r="A301" s="41"/>
      <c r="B301" s="42"/>
      <c r="C301" s="43"/>
      <c r="D301" s="221" t="s">
        <v>149</v>
      </c>
      <c r="E301" s="43"/>
      <c r="F301" s="222" t="s">
        <v>414</v>
      </c>
      <c r="G301" s="43"/>
      <c r="H301" s="43"/>
      <c r="I301" s="223"/>
      <c r="J301" s="43"/>
      <c r="K301" s="43"/>
      <c r="L301" s="47"/>
      <c r="M301" s="224"/>
      <c r="N301" s="225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19" t="s">
        <v>149</v>
      </c>
      <c r="AU301" s="19" t="s">
        <v>88</v>
      </c>
    </row>
    <row r="302" s="2" customFormat="1" ht="16.5" customHeight="1">
      <c r="A302" s="41"/>
      <c r="B302" s="42"/>
      <c r="C302" s="260" t="s">
        <v>415</v>
      </c>
      <c r="D302" s="260" t="s">
        <v>243</v>
      </c>
      <c r="E302" s="261" t="s">
        <v>416</v>
      </c>
      <c r="F302" s="262" t="s">
        <v>417</v>
      </c>
      <c r="G302" s="263" t="s">
        <v>412</v>
      </c>
      <c r="H302" s="264">
        <v>1</v>
      </c>
      <c r="I302" s="265"/>
      <c r="J302" s="266">
        <f>ROUND(I302*H302,2)</f>
        <v>0</v>
      </c>
      <c r="K302" s="262" t="s">
        <v>35</v>
      </c>
      <c r="L302" s="267"/>
      <c r="M302" s="268" t="s">
        <v>35</v>
      </c>
      <c r="N302" s="269" t="s">
        <v>49</v>
      </c>
      <c r="O302" s="87"/>
      <c r="P302" s="217">
        <f>O302*H302</f>
        <v>0</v>
      </c>
      <c r="Q302" s="217">
        <v>0.029999999999999999</v>
      </c>
      <c r="R302" s="217">
        <f>Q302*H302</f>
        <v>0.029999999999999999</v>
      </c>
      <c r="S302" s="217">
        <v>0</v>
      </c>
      <c r="T302" s="218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9" t="s">
        <v>200</v>
      </c>
      <c r="AT302" s="219" t="s">
        <v>243</v>
      </c>
      <c r="AU302" s="219" t="s">
        <v>88</v>
      </c>
      <c r="AY302" s="19" t="s">
        <v>141</v>
      </c>
      <c r="BE302" s="220">
        <f>IF(N302="základní",J302,0)</f>
        <v>0</v>
      </c>
      <c r="BF302" s="220">
        <f>IF(N302="snížená",J302,0)</f>
        <v>0</v>
      </c>
      <c r="BG302" s="220">
        <f>IF(N302="zákl. přenesená",J302,0)</f>
        <v>0</v>
      </c>
      <c r="BH302" s="220">
        <f>IF(N302="sníž. přenesená",J302,0)</f>
        <v>0</v>
      </c>
      <c r="BI302" s="220">
        <f>IF(N302="nulová",J302,0)</f>
        <v>0</v>
      </c>
      <c r="BJ302" s="19" t="s">
        <v>86</v>
      </c>
      <c r="BK302" s="220">
        <f>ROUND(I302*H302,2)</f>
        <v>0</v>
      </c>
      <c r="BL302" s="19" t="s">
        <v>147</v>
      </c>
      <c r="BM302" s="219" t="s">
        <v>418</v>
      </c>
    </row>
    <row r="303" s="2" customFormat="1" ht="16.5" customHeight="1">
      <c r="A303" s="41"/>
      <c r="B303" s="42"/>
      <c r="C303" s="208" t="s">
        <v>419</v>
      </c>
      <c r="D303" s="208" t="s">
        <v>143</v>
      </c>
      <c r="E303" s="209" t="s">
        <v>420</v>
      </c>
      <c r="F303" s="210" t="s">
        <v>421</v>
      </c>
      <c r="G303" s="211" t="s">
        <v>412</v>
      </c>
      <c r="H303" s="212">
        <v>28</v>
      </c>
      <c r="I303" s="213"/>
      <c r="J303" s="214">
        <f>ROUND(I303*H303,2)</f>
        <v>0</v>
      </c>
      <c r="K303" s="210" t="s">
        <v>146</v>
      </c>
      <c r="L303" s="47"/>
      <c r="M303" s="215" t="s">
        <v>35</v>
      </c>
      <c r="N303" s="216" t="s">
        <v>49</v>
      </c>
      <c r="O303" s="87"/>
      <c r="P303" s="217">
        <f>O303*H303</f>
        <v>0</v>
      </c>
      <c r="Q303" s="217">
        <v>0.00010000000000000001</v>
      </c>
      <c r="R303" s="217">
        <f>Q303*H303</f>
        <v>0.0028</v>
      </c>
      <c r="S303" s="217">
        <v>0</v>
      </c>
      <c r="T303" s="218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9" t="s">
        <v>147</v>
      </c>
      <c r="AT303" s="219" t="s">
        <v>143</v>
      </c>
      <c r="AU303" s="219" t="s">
        <v>88</v>
      </c>
      <c r="AY303" s="19" t="s">
        <v>141</v>
      </c>
      <c r="BE303" s="220">
        <f>IF(N303="základní",J303,0)</f>
        <v>0</v>
      </c>
      <c r="BF303" s="220">
        <f>IF(N303="snížená",J303,0)</f>
        <v>0</v>
      </c>
      <c r="BG303" s="220">
        <f>IF(N303="zákl. přenesená",J303,0)</f>
        <v>0</v>
      </c>
      <c r="BH303" s="220">
        <f>IF(N303="sníž. přenesená",J303,0)</f>
        <v>0</v>
      </c>
      <c r="BI303" s="220">
        <f>IF(N303="nulová",J303,0)</f>
        <v>0</v>
      </c>
      <c r="BJ303" s="19" t="s">
        <v>86</v>
      </c>
      <c r="BK303" s="220">
        <f>ROUND(I303*H303,2)</f>
        <v>0</v>
      </c>
      <c r="BL303" s="19" t="s">
        <v>147</v>
      </c>
      <c r="BM303" s="219" t="s">
        <v>422</v>
      </c>
    </row>
    <row r="304" s="2" customFormat="1">
      <c r="A304" s="41"/>
      <c r="B304" s="42"/>
      <c r="C304" s="43"/>
      <c r="D304" s="221" t="s">
        <v>149</v>
      </c>
      <c r="E304" s="43"/>
      <c r="F304" s="222" t="s">
        <v>423</v>
      </c>
      <c r="G304" s="43"/>
      <c r="H304" s="43"/>
      <c r="I304" s="223"/>
      <c r="J304" s="43"/>
      <c r="K304" s="43"/>
      <c r="L304" s="47"/>
      <c r="M304" s="224"/>
      <c r="N304" s="225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19" t="s">
        <v>149</v>
      </c>
      <c r="AU304" s="19" t="s">
        <v>88</v>
      </c>
    </row>
    <row r="305" s="2" customFormat="1" ht="16.5" customHeight="1">
      <c r="A305" s="41"/>
      <c r="B305" s="42"/>
      <c r="C305" s="260" t="s">
        <v>424</v>
      </c>
      <c r="D305" s="260" t="s">
        <v>243</v>
      </c>
      <c r="E305" s="261" t="s">
        <v>425</v>
      </c>
      <c r="F305" s="262" t="s">
        <v>426</v>
      </c>
      <c r="G305" s="263" t="s">
        <v>412</v>
      </c>
      <c r="H305" s="264">
        <v>18</v>
      </c>
      <c r="I305" s="265"/>
      <c r="J305" s="266">
        <f>ROUND(I305*H305,2)</f>
        <v>0</v>
      </c>
      <c r="K305" s="262" t="s">
        <v>146</v>
      </c>
      <c r="L305" s="267"/>
      <c r="M305" s="268" t="s">
        <v>35</v>
      </c>
      <c r="N305" s="269" t="s">
        <v>49</v>
      </c>
      <c r="O305" s="87"/>
      <c r="P305" s="217">
        <f>O305*H305</f>
        <v>0</v>
      </c>
      <c r="Q305" s="217">
        <v>0.00059999999999999995</v>
      </c>
      <c r="R305" s="217">
        <f>Q305*H305</f>
        <v>0.010799999999999999</v>
      </c>
      <c r="S305" s="217">
        <v>0</v>
      </c>
      <c r="T305" s="218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9" t="s">
        <v>200</v>
      </c>
      <c r="AT305" s="219" t="s">
        <v>243</v>
      </c>
      <c r="AU305" s="219" t="s">
        <v>88</v>
      </c>
      <c r="AY305" s="19" t="s">
        <v>141</v>
      </c>
      <c r="BE305" s="220">
        <f>IF(N305="základní",J305,0)</f>
        <v>0</v>
      </c>
      <c r="BF305" s="220">
        <f>IF(N305="snížená",J305,0)</f>
        <v>0</v>
      </c>
      <c r="BG305" s="220">
        <f>IF(N305="zákl. přenesená",J305,0)</f>
        <v>0</v>
      </c>
      <c r="BH305" s="220">
        <f>IF(N305="sníž. přenesená",J305,0)</f>
        <v>0</v>
      </c>
      <c r="BI305" s="220">
        <f>IF(N305="nulová",J305,0)</f>
        <v>0</v>
      </c>
      <c r="BJ305" s="19" t="s">
        <v>86</v>
      </c>
      <c r="BK305" s="220">
        <f>ROUND(I305*H305,2)</f>
        <v>0</v>
      </c>
      <c r="BL305" s="19" t="s">
        <v>147</v>
      </c>
      <c r="BM305" s="219" t="s">
        <v>427</v>
      </c>
    </row>
    <row r="306" s="13" customFormat="1">
      <c r="A306" s="13"/>
      <c r="B306" s="228"/>
      <c r="C306" s="229"/>
      <c r="D306" s="226" t="s">
        <v>153</v>
      </c>
      <c r="E306" s="230" t="s">
        <v>35</v>
      </c>
      <c r="F306" s="231" t="s">
        <v>276</v>
      </c>
      <c r="G306" s="229"/>
      <c r="H306" s="230" t="s">
        <v>35</v>
      </c>
      <c r="I306" s="232"/>
      <c r="J306" s="229"/>
      <c r="K306" s="229"/>
      <c r="L306" s="233"/>
      <c r="M306" s="234"/>
      <c r="N306" s="235"/>
      <c r="O306" s="235"/>
      <c r="P306" s="235"/>
      <c r="Q306" s="235"/>
      <c r="R306" s="235"/>
      <c r="S306" s="235"/>
      <c r="T306" s="23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7" t="s">
        <v>153</v>
      </c>
      <c r="AU306" s="237" t="s">
        <v>88</v>
      </c>
      <c r="AV306" s="13" t="s">
        <v>86</v>
      </c>
      <c r="AW306" s="13" t="s">
        <v>40</v>
      </c>
      <c r="AX306" s="13" t="s">
        <v>78</v>
      </c>
      <c r="AY306" s="237" t="s">
        <v>141</v>
      </c>
    </row>
    <row r="307" s="14" customFormat="1">
      <c r="A307" s="14"/>
      <c r="B307" s="238"/>
      <c r="C307" s="239"/>
      <c r="D307" s="226" t="s">
        <v>153</v>
      </c>
      <c r="E307" s="240" t="s">
        <v>35</v>
      </c>
      <c r="F307" s="241" t="s">
        <v>428</v>
      </c>
      <c r="G307" s="239"/>
      <c r="H307" s="242">
        <v>18</v>
      </c>
      <c r="I307" s="243"/>
      <c r="J307" s="239"/>
      <c r="K307" s="239"/>
      <c r="L307" s="244"/>
      <c r="M307" s="245"/>
      <c r="N307" s="246"/>
      <c r="O307" s="246"/>
      <c r="P307" s="246"/>
      <c r="Q307" s="246"/>
      <c r="R307" s="246"/>
      <c r="S307" s="246"/>
      <c r="T307" s="247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8" t="s">
        <v>153</v>
      </c>
      <c r="AU307" s="248" t="s">
        <v>88</v>
      </c>
      <c r="AV307" s="14" t="s">
        <v>88</v>
      </c>
      <c r="AW307" s="14" t="s">
        <v>40</v>
      </c>
      <c r="AX307" s="14" t="s">
        <v>86</v>
      </c>
      <c r="AY307" s="248" t="s">
        <v>141</v>
      </c>
    </row>
    <row r="308" s="2" customFormat="1" ht="16.5" customHeight="1">
      <c r="A308" s="41"/>
      <c r="B308" s="42"/>
      <c r="C308" s="260" t="s">
        <v>429</v>
      </c>
      <c r="D308" s="260" t="s">
        <v>243</v>
      </c>
      <c r="E308" s="261" t="s">
        <v>430</v>
      </c>
      <c r="F308" s="262" t="s">
        <v>431</v>
      </c>
      <c r="G308" s="263" t="s">
        <v>412</v>
      </c>
      <c r="H308" s="264">
        <v>10</v>
      </c>
      <c r="I308" s="265"/>
      <c r="J308" s="266">
        <f>ROUND(I308*H308,2)</f>
        <v>0</v>
      </c>
      <c r="K308" s="262" t="s">
        <v>146</v>
      </c>
      <c r="L308" s="267"/>
      <c r="M308" s="268" t="s">
        <v>35</v>
      </c>
      <c r="N308" s="269" t="s">
        <v>49</v>
      </c>
      <c r="O308" s="87"/>
      <c r="P308" s="217">
        <f>O308*H308</f>
        <v>0</v>
      </c>
      <c r="Q308" s="217">
        <v>0.00010000000000000001</v>
      </c>
      <c r="R308" s="217">
        <f>Q308*H308</f>
        <v>0.001</v>
      </c>
      <c r="S308" s="217">
        <v>0</v>
      </c>
      <c r="T308" s="218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9" t="s">
        <v>200</v>
      </c>
      <c r="AT308" s="219" t="s">
        <v>243</v>
      </c>
      <c r="AU308" s="219" t="s">
        <v>88</v>
      </c>
      <c r="AY308" s="19" t="s">
        <v>141</v>
      </c>
      <c r="BE308" s="220">
        <f>IF(N308="základní",J308,0)</f>
        <v>0</v>
      </c>
      <c r="BF308" s="220">
        <f>IF(N308="snížená",J308,0)</f>
        <v>0</v>
      </c>
      <c r="BG308" s="220">
        <f>IF(N308="zákl. přenesená",J308,0)</f>
        <v>0</v>
      </c>
      <c r="BH308" s="220">
        <f>IF(N308="sníž. přenesená",J308,0)</f>
        <v>0</v>
      </c>
      <c r="BI308" s="220">
        <f>IF(N308="nulová",J308,0)</f>
        <v>0</v>
      </c>
      <c r="BJ308" s="19" t="s">
        <v>86</v>
      </c>
      <c r="BK308" s="220">
        <f>ROUND(I308*H308,2)</f>
        <v>0</v>
      </c>
      <c r="BL308" s="19" t="s">
        <v>147</v>
      </c>
      <c r="BM308" s="219" t="s">
        <v>432</v>
      </c>
    </row>
    <row r="309" s="13" customFormat="1">
      <c r="A309" s="13"/>
      <c r="B309" s="228"/>
      <c r="C309" s="229"/>
      <c r="D309" s="226" t="s">
        <v>153</v>
      </c>
      <c r="E309" s="230" t="s">
        <v>35</v>
      </c>
      <c r="F309" s="231" t="s">
        <v>276</v>
      </c>
      <c r="G309" s="229"/>
      <c r="H309" s="230" t="s">
        <v>35</v>
      </c>
      <c r="I309" s="232"/>
      <c r="J309" s="229"/>
      <c r="K309" s="229"/>
      <c r="L309" s="233"/>
      <c r="M309" s="234"/>
      <c r="N309" s="235"/>
      <c r="O309" s="235"/>
      <c r="P309" s="235"/>
      <c r="Q309" s="235"/>
      <c r="R309" s="235"/>
      <c r="S309" s="235"/>
      <c r="T309" s="23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7" t="s">
        <v>153</v>
      </c>
      <c r="AU309" s="237" t="s">
        <v>88</v>
      </c>
      <c r="AV309" s="13" t="s">
        <v>86</v>
      </c>
      <c r="AW309" s="13" t="s">
        <v>40</v>
      </c>
      <c r="AX309" s="13" t="s">
        <v>78</v>
      </c>
      <c r="AY309" s="237" t="s">
        <v>141</v>
      </c>
    </row>
    <row r="310" s="14" customFormat="1">
      <c r="A310" s="14"/>
      <c r="B310" s="238"/>
      <c r="C310" s="239"/>
      <c r="D310" s="226" t="s">
        <v>153</v>
      </c>
      <c r="E310" s="240" t="s">
        <v>35</v>
      </c>
      <c r="F310" s="241" t="s">
        <v>433</v>
      </c>
      <c r="G310" s="239"/>
      <c r="H310" s="242">
        <v>10</v>
      </c>
      <c r="I310" s="243"/>
      <c r="J310" s="239"/>
      <c r="K310" s="239"/>
      <c r="L310" s="244"/>
      <c r="M310" s="245"/>
      <c r="N310" s="246"/>
      <c r="O310" s="246"/>
      <c r="P310" s="246"/>
      <c r="Q310" s="246"/>
      <c r="R310" s="246"/>
      <c r="S310" s="246"/>
      <c r="T310" s="247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8" t="s">
        <v>153</v>
      </c>
      <c r="AU310" s="248" t="s">
        <v>88</v>
      </c>
      <c r="AV310" s="14" t="s">
        <v>88</v>
      </c>
      <c r="AW310" s="14" t="s">
        <v>40</v>
      </c>
      <c r="AX310" s="14" t="s">
        <v>86</v>
      </c>
      <c r="AY310" s="248" t="s">
        <v>141</v>
      </c>
    </row>
    <row r="311" s="2" customFormat="1" ht="16.5" customHeight="1">
      <c r="A311" s="41"/>
      <c r="B311" s="42"/>
      <c r="C311" s="208" t="s">
        <v>434</v>
      </c>
      <c r="D311" s="208" t="s">
        <v>143</v>
      </c>
      <c r="E311" s="209" t="s">
        <v>435</v>
      </c>
      <c r="F311" s="210" t="s">
        <v>436</v>
      </c>
      <c r="G311" s="211" t="s">
        <v>412</v>
      </c>
      <c r="H311" s="212">
        <v>6</v>
      </c>
      <c r="I311" s="213"/>
      <c r="J311" s="214">
        <f>ROUND(I311*H311,2)</f>
        <v>0</v>
      </c>
      <c r="K311" s="210" t="s">
        <v>146</v>
      </c>
      <c r="L311" s="47"/>
      <c r="M311" s="215" t="s">
        <v>35</v>
      </c>
      <c r="N311" s="216" t="s">
        <v>49</v>
      </c>
      <c r="O311" s="87"/>
      <c r="P311" s="217">
        <f>O311*H311</f>
        <v>0</v>
      </c>
      <c r="Q311" s="217">
        <v>0.00069999999999999999</v>
      </c>
      <c r="R311" s="217">
        <f>Q311*H311</f>
        <v>0.0041999999999999997</v>
      </c>
      <c r="S311" s="217">
        <v>0</v>
      </c>
      <c r="T311" s="218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9" t="s">
        <v>147</v>
      </c>
      <c r="AT311" s="219" t="s">
        <v>143</v>
      </c>
      <c r="AU311" s="219" t="s">
        <v>88</v>
      </c>
      <c r="AY311" s="19" t="s">
        <v>141</v>
      </c>
      <c r="BE311" s="220">
        <f>IF(N311="základní",J311,0)</f>
        <v>0</v>
      </c>
      <c r="BF311" s="220">
        <f>IF(N311="snížená",J311,0)</f>
        <v>0</v>
      </c>
      <c r="BG311" s="220">
        <f>IF(N311="zákl. přenesená",J311,0)</f>
        <v>0</v>
      </c>
      <c r="BH311" s="220">
        <f>IF(N311="sníž. přenesená",J311,0)</f>
        <v>0</v>
      </c>
      <c r="BI311" s="220">
        <f>IF(N311="nulová",J311,0)</f>
        <v>0</v>
      </c>
      <c r="BJ311" s="19" t="s">
        <v>86</v>
      </c>
      <c r="BK311" s="220">
        <f>ROUND(I311*H311,2)</f>
        <v>0</v>
      </c>
      <c r="BL311" s="19" t="s">
        <v>147</v>
      </c>
      <c r="BM311" s="219" t="s">
        <v>437</v>
      </c>
    </row>
    <row r="312" s="2" customFormat="1">
      <c r="A312" s="41"/>
      <c r="B312" s="42"/>
      <c r="C312" s="43"/>
      <c r="D312" s="221" t="s">
        <v>149</v>
      </c>
      <c r="E312" s="43"/>
      <c r="F312" s="222" t="s">
        <v>438</v>
      </c>
      <c r="G312" s="43"/>
      <c r="H312" s="43"/>
      <c r="I312" s="223"/>
      <c r="J312" s="43"/>
      <c r="K312" s="43"/>
      <c r="L312" s="47"/>
      <c r="M312" s="224"/>
      <c r="N312" s="225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19" t="s">
        <v>149</v>
      </c>
      <c r="AU312" s="19" t="s">
        <v>88</v>
      </c>
    </row>
    <row r="313" s="2" customFormat="1" ht="16.5" customHeight="1">
      <c r="A313" s="41"/>
      <c r="B313" s="42"/>
      <c r="C313" s="260" t="s">
        <v>439</v>
      </c>
      <c r="D313" s="260" t="s">
        <v>243</v>
      </c>
      <c r="E313" s="261" t="s">
        <v>440</v>
      </c>
      <c r="F313" s="262" t="s">
        <v>441</v>
      </c>
      <c r="G313" s="263" t="s">
        <v>412</v>
      </c>
      <c r="H313" s="264">
        <v>2</v>
      </c>
      <c r="I313" s="265"/>
      <c r="J313" s="266">
        <f>ROUND(I313*H313,2)</f>
        <v>0</v>
      </c>
      <c r="K313" s="262" t="s">
        <v>146</v>
      </c>
      <c r="L313" s="267"/>
      <c r="M313" s="268" t="s">
        <v>35</v>
      </c>
      <c r="N313" s="269" t="s">
        <v>49</v>
      </c>
      <c r="O313" s="87"/>
      <c r="P313" s="217">
        <f>O313*H313</f>
        <v>0</v>
      </c>
      <c r="Q313" s="217">
        <v>0.0025999999999999999</v>
      </c>
      <c r="R313" s="217">
        <f>Q313*H313</f>
        <v>0.0051999999999999998</v>
      </c>
      <c r="S313" s="217">
        <v>0</v>
      </c>
      <c r="T313" s="218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9" t="s">
        <v>200</v>
      </c>
      <c r="AT313" s="219" t="s">
        <v>243</v>
      </c>
      <c r="AU313" s="219" t="s">
        <v>88</v>
      </c>
      <c r="AY313" s="19" t="s">
        <v>141</v>
      </c>
      <c r="BE313" s="220">
        <f>IF(N313="základní",J313,0)</f>
        <v>0</v>
      </c>
      <c r="BF313" s="220">
        <f>IF(N313="snížená",J313,0)</f>
        <v>0</v>
      </c>
      <c r="BG313" s="220">
        <f>IF(N313="zákl. přenesená",J313,0)</f>
        <v>0</v>
      </c>
      <c r="BH313" s="220">
        <f>IF(N313="sníž. přenesená",J313,0)</f>
        <v>0</v>
      </c>
      <c r="BI313" s="220">
        <f>IF(N313="nulová",J313,0)</f>
        <v>0</v>
      </c>
      <c r="BJ313" s="19" t="s">
        <v>86</v>
      </c>
      <c r="BK313" s="220">
        <f>ROUND(I313*H313,2)</f>
        <v>0</v>
      </c>
      <c r="BL313" s="19" t="s">
        <v>147</v>
      </c>
      <c r="BM313" s="219" t="s">
        <v>442</v>
      </c>
    </row>
    <row r="314" s="14" customFormat="1">
      <c r="A314" s="14"/>
      <c r="B314" s="238"/>
      <c r="C314" s="239"/>
      <c r="D314" s="226" t="s">
        <v>153</v>
      </c>
      <c r="E314" s="240" t="s">
        <v>35</v>
      </c>
      <c r="F314" s="241" t="s">
        <v>443</v>
      </c>
      <c r="G314" s="239"/>
      <c r="H314" s="242">
        <v>2</v>
      </c>
      <c r="I314" s="243"/>
      <c r="J314" s="239"/>
      <c r="K314" s="239"/>
      <c r="L314" s="244"/>
      <c r="M314" s="245"/>
      <c r="N314" s="246"/>
      <c r="O314" s="246"/>
      <c r="P314" s="246"/>
      <c r="Q314" s="246"/>
      <c r="R314" s="246"/>
      <c r="S314" s="246"/>
      <c r="T314" s="247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8" t="s">
        <v>153</v>
      </c>
      <c r="AU314" s="248" t="s">
        <v>88</v>
      </c>
      <c r="AV314" s="14" t="s">
        <v>88</v>
      </c>
      <c r="AW314" s="14" t="s">
        <v>40</v>
      </c>
      <c r="AX314" s="14" t="s">
        <v>86</v>
      </c>
      <c r="AY314" s="248" t="s">
        <v>141</v>
      </c>
    </row>
    <row r="315" s="2" customFormat="1" ht="16.5" customHeight="1">
      <c r="A315" s="41"/>
      <c r="B315" s="42"/>
      <c r="C315" s="260" t="s">
        <v>444</v>
      </c>
      <c r="D315" s="260" t="s">
        <v>243</v>
      </c>
      <c r="E315" s="261" t="s">
        <v>445</v>
      </c>
      <c r="F315" s="262" t="s">
        <v>446</v>
      </c>
      <c r="G315" s="263" t="s">
        <v>412</v>
      </c>
      <c r="H315" s="264">
        <v>3</v>
      </c>
      <c r="I315" s="265"/>
      <c r="J315" s="266">
        <f>ROUND(I315*H315,2)</f>
        <v>0</v>
      </c>
      <c r="K315" s="262" t="s">
        <v>146</v>
      </c>
      <c r="L315" s="267"/>
      <c r="M315" s="268" t="s">
        <v>35</v>
      </c>
      <c r="N315" s="269" t="s">
        <v>49</v>
      </c>
      <c r="O315" s="87"/>
      <c r="P315" s="217">
        <f>O315*H315</f>
        <v>0</v>
      </c>
      <c r="Q315" s="217">
        <v>0.0012999999999999999</v>
      </c>
      <c r="R315" s="217">
        <f>Q315*H315</f>
        <v>0.0038999999999999998</v>
      </c>
      <c r="S315" s="217">
        <v>0</v>
      </c>
      <c r="T315" s="218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9" t="s">
        <v>200</v>
      </c>
      <c r="AT315" s="219" t="s">
        <v>243</v>
      </c>
      <c r="AU315" s="219" t="s">
        <v>88</v>
      </c>
      <c r="AY315" s="19" t="s">
        <v>141</v>
      </c>
      <c r="BE315" s="220">
        <f>IF(N315="základní",J315,0)</f>
        <v>0</v>
      </c>
      <c r="BF315" s="220">
        <f>IF(N315="snížená",J315,0)</f>
        <v>0</v>
      </c>
      <c r="BG315" s="220">
        <f>IF(N315="zákl. přenesená",J315,0)</f>
        <v>0</v>
      </c>
      <c r="BH315" s="220">
        <f>IF(N315="sníž. přenesená",J315,0)</f>
        <v>0</v>
      </c>
      <c r="BI315" s="220">
        <f>IF(N315="nulová",J315,0)</f>
        <v>0</v>
      </c>
      <c r="BJ315" s="19" t="s">
        <v>86</v>
      </c>
      <c r="BK315" s="220">
        <f>ROUND(I315*H315,2)</f>
        <v>0</v>
      </c>
      <c r="BL315" s="19" t="s">
        <v>147</v>
      </c>
      <c r="BM315" s="219" t="s">
        <v>447</v>
      </c>
    </row>
    <row r="316" s="14" customFormat="1">
      <c r="A316" s="14"/>
      <c r="B316" s="238"/>
      <c r="C316" s="239"/>
      <c r="D316" s="226" t="s">
        <v>153</v>
      </c>
      <c r="E316" s="240" t="s">
        <v>35</v>
      </c>
      <c r="F316" s="241" t="s">
        <v>448</v>
      </c>
      <c r="G316" s="239"/>
      <c r="H316" s="242">
        <v>1</v>
      </c>
      <c r="I316" s="243"/>
      <c r="J316" s="239"/>
      <c r="K316" s="239"/>
      <c r="L316" s="244"/>
      <c r="M316" s="245"/>
      <c r="N316" s="246"/>
      <c r="O316" s="246"/>
      <c r="P316" s="246"/>
      <c r="Q316" s="246"/>
      <c r="R316" s="246"/>
      <c r="S316" s="246"/>
      <c r="T316" s="247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8" t="s">
        <v>153</v>
      </c>
      <c r="AU316" s="248" t="s">
        <v>88</v>
      </c>
      <c r="AV316" s="14" t="s">
        <v>88</v>
      </c>
      <c r="AW316" s="14" t="s">
        <v>40</v>
      </c>
      <c r="AX316" s="14" t="s">
        <v>78</v>
      </c>
      <c r="AY316" s="248" t="s">
        <v>141</v>
      </c>
    </row>
    <row r="317" s="14" customFormat="1">
      <c r="A317" s="14"/>
      <c r="B317" s="238"/>
      <c r="C317" s="239"/>
      <c r="D317" s="226" t="s">
        <v>153</v>
      </c>
      <c r="E317" s="240" t="s">
        <v>35</v>
      </c>
      <c r="F317" s="241" t="s">
        <v>449</v>
      </c>
      <c r="G317" s="239"/>
      <c r="H317" s="242">
        <v>2</v>
      </c>
      <c r="I317" s="243"/>
      <c r="J317" s="239"/>
      <c r="K317" s="239"/>
      <c r="L317" s="244"/>
      <c r="M317" s="245"/>
      <c r="N317" s="246"/>
      <c r="O317" s="246"/>
      <c r="P317" s="246"/>
      <c r="Q317" s="246"/>
      <c r="R317" s="246"/>
      <c r="S317" s="246"/>
      <c r="T317" s="247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8" t="s">
        <v>153</v>
      </c>
      <c r="AU317" s="248" t="s">
        <v>88</v>
      </c>
      <c r="AV317" s="14" t="s">
        <v>88</v>
      </c>
      <c r="AW317" s="14" t="s">
        <v>40</v>
      </c>
      <c r="AX317" s="14" t="s">
        <v>78</v>
      </c>
      <c r="AY317" s="248" t="s">
        <v>141</v>
      </c>
    </row>
    <row r="318" s="15" customFormat="1">
      <c r="A318" s="15"/>
      <c r="B318" s="249"/>
      <c r="C318" s="250"/>
      <c r="D318" s="226" t="s">
        <v>153</v>
      </c>
      <c r="E318" s="251" t="s">
        <v>35</v>
      </c>
      <c r="F318" s="252" t="s">
        <v>157</v>
      </c>
      <c r="G318" s="250"/>
      <c r="H318" s="253">
        <v>3</v>
      </c>
      <c r="I318" s="254"/>
      <c r="J318" s="250"/>
      <c r="K318" s="250"/>
      <c r="L318" s="255"/>
      <c r="M318" s="256"/>
      <c r="N318" s="257"/>
      <c r="O318" s="257"/>
      <c r="P318" s="257"/>
      <c r="Q318" s="257"/>
      <c r="R318" s="257"/>
      <c r="S318" s="257"/>
      <c r="T318" s="258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9" t="s">
        <v>153</v>
      </c>
      <c r="AU318" s="259" t="s">
        <v>88</v>
      </c>
      <c r="AV318" s="15" t="s">
        <v>147</v>
      </c>
      <c r="AW318" s="15" t="s">
        <v>40</v>
      </c>
      <c r="AX318" s="15" t="s">
        <v>86</v>
      </c>
      <c r="AY318" s="259" t="s">
        <v>141</v>
      </c>
    </row>
    <row r="319" s="2" customFormat="1" ht="16.5" customHeight="1">
      <c r="A319" s="41"/>
      <c r="B319" s="42"/>
      <c r="C319" s="260" t="s">
        <v>450</v>
      </c>
      <c r="D319" s="260" t="s">
        <v>243</v>
      </c>
      <c r="E319" s="261" t="s">
        <v>451</v>
      </c>
      <c r="F319" s="262" t="s">
        <v>452</v>
      </c>
      <c r="G319" s="263" t="s">
        <v>412</v>
      </c>
      <c r="H319" s="264">
        <v>1</v>
      </c>
      <c r="I319" s="265"/>
      <c r="J319" s="266">
        <f>ROUND(I319*H319,2)</f>
        <v>0</v>
      </c>
      <c r="K319" s="262" t="s">
        <v>146</v>
      </c>
      <c r="L319" s="267"/>
      <c r="M319" s="268" t="s">
        <v>35</v>
      </c>
      <c r="N319" s="269" t="s">
        <v>49</v>
      </c>
      <c r="O319" s="87"/>
      <c r="P319" s="217">
        <f>O319*H319</f>
        <v>0</v>
      </c>
      <c r="Q319" s="217">
        <v>0.0025000000000000001</v>
      </c>
      <c r="R319" s="217">
        <f>Q319*H319</f>
        <v>0.0025000000000000001</v>
      </c>
      <c r="S319" s="217">
        <v>0</v>
      </c>
      <c r="T319" s="218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9" t="s">
        <v>200</v>
      </c>
      <c r="AT319" s="219" t="s">
        <v>243</v>
      </c>
      <c r="AU319" s="219" t="s">
        <v>88</v>
      </c>
      <c r="AY319" s="19" t="s">
        <v>141</v>
      </c>
      <c r="BE319" s="220">
        <f>IF(N319="základní",J319,0)</f>
        <v>0</v>
      </c>
      <c r="BF319" s="220">
        <f>IF(N319="snížená",J319,0)</f>
        <v>0</v>
      </c>
      <c r="BG319" s="220">
        <f>IF(N319="zákl. přenesená",J319,0)</f>
        <v>0</v>
      </c>
      <c r="BH319" s="220">
        <f>IF(N319="sníž. přenesená",J319,0)</f>
        <v>0</v>
      </c>
      <c r="BI319" s="220">
        <f>IF(N319="nulová",J319,0)</f>
        <v>0</v>
      </c>
      <c r="BJ319" s="19" t="s">
        <v>86</v>
      </c>
      <c r="BK319" s="220">
        <f>ROUND(I319*H319,2)</f>
        <v>0</v>
      </c>
      <c r="BL319" s="19" t="s">
        <v>147</v>
      </c>
      <c r="BM319" s="219" t="s">
        <v>453</v>
      </c>
    </row>
    <row r="320" s="14" customFormat="1">
      <c r="A320" s="14"/>
      <c r="B320" s="238"/>
      <c r="C320" s="239"/>
      <c r="D320" s="226" t="s">
        <v>153</v>
      </c>
      <c r="E320" s="240" t="s">
        <v>35</v>
      </c>
      <c r="F320" s="241" t="s">
        <v>454</v>
      </c>
      <c r="G320" s="239"/>
      <c r="H320" s="242">
        <v>1</v>
      </c>
      <c r="I320" s="243"/>
      <c r="J320" s="239"/>
      <c r="K320" s="239"/>
      <c r="L320" s="244"/>
      <c r="M320" s="245"/>
      <c r="N320" s="246"/>
      <c r="O320" s="246"/>
      <c r="P320" s="246"/>
      <c r="Q320" s="246"/>
      <c r="R320" s="246"/>
      <c r="S320" s="246"/>
      <c r="T320" s="247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8" t="s">
        <v>153</v>
      </c>
      <c r="AU320" s="248" t="s">
        <v>88</v>
      </c>
      <c r="AV320" s="14" t="s">
        <v>88</v>
      </c>
      <c r="AW320" s="14" t="s">
        <v>40</v>
      </c>
      <c r="AX320" s="14" t="s">
        <v>86</v>
      </c>
      <c r="AY320" s="248" t="s">
        <v>141</v>
      </c>
    </row>
    <row r="321" s="2" customFormat="1" ht="16.5" customHeight="1">
      <c r="A321" s="41"/>
      <c r="B321" s="42"/>
      <c r="C321" s="208" t="s">
        <v>455</v>
      </c>
      <c r="D321" s="208" t="s">
        <v>143</v>
      </c>
      <c r="E321" s="209" t="s">
        <v>456</v>
      </c>
      <c r="F321" s="210" t="s">
        <v>457</v>
      </c>
      <c r="G321" s="211" t="s">
        <v>412</v>
      </c>
      <c r="H321" s="212">
        <v>1</v>
      </c>
      <c r="I321" s="213"/>
      <c r="J321" s="214">
        <f>ROUND(I321*H321,2)</f>
        <v>0</v>
      </c>
      <c r="K321" s="210" t="s">
        <v>146</v>
      </c>
      <c r="L321" s="47"/>
      <c r="M321" s="215" t="s">
        <v>35</v>
      </c>
      <c r="N321" s="216" t="s">
        <v>49</v>
      </c>
      <c r="O321" s="87"/>
      <c r="P321" s="217">
        <f>O321*H321</f>
        <v>0</v>
      </c>
      <c r="Q321" s="217">
        <v>0.0010499999999999999</v>
      </c>
      <c r="R321" s="217">
        <f>Q321*H321</f>
        <v>0.0010499999999999999</v>
      </c>
      <c r="S321" s="217">
        <v>0</v>
      </c>
      <c r="T321" s="218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9" t="s">
        <v>147</v>
      </c>
      <c r="AT321" s="219" t="s">
        <v>143</v>
      </c>
      <c r="AU321" s="219" t="s">
        <v>88</v>
      </c>
      <c r="AY321" s="19" t="s">
        <v>141</v>
      </c>
      <c r="BE321" s="220">
        <f>IF(N321="základní",J321,0)</f>
        <v>0</v>
      </c>
      <c r="BF321" s="220">
        <f>IF(N321="snížená",J321,0)</f>
        <v>0</v>
      </c>
      <c r="BG321" s="220">
        <f>IF(N321="zákl. přenesená",J321,0)</f>
        <v>0</v>
      </c>
      <c r="BH321" s="220">
        <f>IF(N321="sníž. přenesená",J321,0)</f>
        <v>0</v>
      </c>
      <c r="BI321" s="220">
        <f>IF(N321="nulová",J321,0)</f>
        <v>0</v>
      </c>
      <c r="BJ321" s="19" t="s">
        <v>86</v>
      </c>
      <c r="BK321" s="220">
        <f>ROUND(I321*H321,2)</f>
        <v>0</v>
      </c>
      <c r="BL321" s="19" t="s">
        <v>147</v>
      </c>
      <c r="BM321" s="219" t="s">
        <v>458</v>
      </c>
    </row>
    <row r="322" s="2" customFormat="1">
      <c r="A322" s="41"/>
      <c r="B322" s="42"/>
      <c r="C322" s="43"/>
      <c r="D322" s="221" t="s">
        <v>149</v>
      </c>
      <c r="E322" s="43"/>
      <c r="F322" s="222" t="s">
        <v>459</v>
      </c>
      <c r="G322" s="43"/>
      <c r="H322" s="43"/>
      <c r="I322" s="223"/>
      <c r="J322" s="43"/>
      <c r="K322" s="43"/>
      <c r="L322" s="47"/>
      <c r="M322" s="224"/>
      <c r="N322" s="225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19" t="s">
        <v>149</v>
      </c>
      <c r="AU322" s="19" t="s">
        <v>88</v>
      </c>
    </row>
    <row r="323" s="2" customFormat="1" ht="16.5" customHeight="1">
      <c r="A323" s="41"/>
      <c r="B323" s="42"/>
      <c r="C323" s="260" t="s">
        <v>460</v>
      </c>
      <c r="D323" s="260" t="s">
        <v>243</v>
      </c>
      <c r="E323" s="261" t="s">
        <v>461</v>
      </c>
      <c r="F323" s="262" t="s">
        <v>462</v>
      </c>
      <c r="G323" s="263" t="s">
        <v>412</v>
      </c>
      <c r="H323" s="264">
        <v>1</v>
      </c>
      <c r="I323" s="265"/>
      <c r="J323" s="266">
        <f>ROUND(I323*H323,2)</f>
        <v>0</v>
      </c>
      <c r="K323" s="262" t="s">
        <v>146</v>
      </c>
      <c r="L323" s="267"/>
      <c r="M323" s="268" t="s">
        <v>35</v>
      </c>
      <c r="N323" s="269" t="s">
        <v>49</v>
      </c>
      <c r="O323" s="87"/>
      <c r="P323" s="217">
        <f>O323*H323</f>
        <v>0</v>
      </c>
      <c r="Q323" s="217">
        <v>0.015599999999999999</v>
      </c>
      <c r="R323" s="217">
        <f>Q323*H323</f>
        <v>0.015599999999999999</v>
      </c>
      <c r="S323" s="217">
        <v>0</v>
      </c>
      <c r="T323" s="218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9" t="s">
        <v>200</v>
      </c>
      <c r="AT323" s="219" t="s">
        <v>243</v>
      </c>
      <c r="AU323" s="219" t="s">
        <v>88</v>
      </c>
      <c r="AY323" s="19" t="s">
        <v>141</v>
      </c>
      <c r="BE323" s="220">
        <f>IF(N323="základní",J323,0)</f>
        <v>0</v>
      </c>
      <c r="BF323" s="220">
        <f>IF(N323="snížená",J323,0)</f>
        <v>0</v>
      </c>
      <c r="BG323" s="220">
        <f>IF(N323="zákl. přenesená",J323,0)</f>
        <v>0</v>
      </c>
      <c r="BH323" s="220">
        <f>IF(N323="sníž. přenesená",J323,0)</f>
        <v>0</v>
      </c>
      <c r="BI323" s="220">
        <f>IF(N323="nulová",J323,0)</f>
        <v>0</v>
      </c>
      <c r="BJ323" s="19" t="s">
        <v>86</v>
      </c>
      <c r="BK323" s="220">
        <f>ROUND(I323*H323,2)</f>
        <v>0</v>
      </c>
      <c r="BL323" s="19" t="s">
        <v>147</v>
      </c>
      <c r="BM323" s="219" t="s">
        <v>463</v>
      </c>
    </row>
    <row r="324" s="14" customFormat="1">
      <c r="A324" s="14"/>
      <c r="B324" s="238"/>
      <c r="C324" s="239"/>
      <c r="D324" s="226" t="s">
        <v>153</v>
      </c>
      <c r="E324" s="240" t="s">
        <v>35</v>
      </c>
      <c r="F324" s="241" t="s">
        <v>464</v>
      </c>
      <c r="G324" s="239"/>
      <c r="H324" s="242">
        <v>1</v>
      </c>
      <c r="I324" s="243"/>
      <c r="J324" s="239"/>
      <c r="K324" s="239"/>
      <c r="L324" s="244"/>
      <c r="M324" s="245"/>
      <c r="N324" s="246"/>
      <c r="O324" s="246"/>
      <c r="P324" s="246"/>
      <c r="Q324" s="246"/>
      <c r="R324" s="246"/>
      <c r="S324" s="246"/>
      <c r="T324" s="247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8" t="s">
        <v>153</v>
      </c>
      <c r="AU324" s="248" t="s">
        <v>88</v>
      </c>
      <c r="AV324" s="14" t="s">
        <v>88</v>
      </c>
      <c r="AW324" s="14" t="s">
        <v>40</v>
      </c>
      <c r="AX324" s="14" t="s">
        <v>86</v>
      </c>
      <c r="AY324" s="248" t="s">
        <v>141</v>
      </c>
    </row>
    <row r="325" s="2" customFormat="1" ht="16.5" customHeight="1">
      <c r="A325" s="41"/>
      <c r="B325" s="42"/>
      <c r="C325" s="208" t="s">
        <v>465</v>
      </c>
      <c r="D325" s="208" t="s">
        <v>143</v>
      </c>
      <c r="E325" s="209" t="s">
        <v>466</v>
      </c>
      <c r="F325" s="210" t="s">
        <v>467</v>
      </c>
      <c r="G325" s="211" t="s">
        <v>412</v>
      </c>
      <c r="H325" s="212">
        <v>8</v>
      </c>
      <c r="I325" s="213"/>
      <c r="J325" s="214">
        <f>ROUND(I325*H325,2)</f>
        <v>0</v>
      </c>
      <c r="K325" s="210" t="s">
        <v>146</v>
      </c>
      <c r="L325" s="47"/>
      <c r="M325" s="215" t="s">
        <v>35</v>
      </c>
      <c r="N325" s="216" t="s">
        <v>49</v>
      </c>
      <c r="O325" s="87"/>
      <c r="P325" s="217">
        <f>O325*H325</f>
        <v>0</v>
      </c>
      <c r="Q325" s="217">
        <v>0.109405</v>
      </c>
      <c r="R325" s="217">
        <f>Q325*H325</f>
        <v>0.87524000000000002</v>
      </c>
      <c r="S325" s="217">
        <v>0</v>
      </c>
      <c r="T325" s="218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9" t="s">
        <v>147</v>
      </c>
      <c r="AT325" s="219" t="s">
        <v>143</v>
      </c>
      <c r="AU325" s="219" t="s">
        <v>88</v>
      </c>
      <c r="AY325" s="19" t="s">
        <v>141</v>
      </c>
      <c r="BE325" s="220">
        <f>IF(N325="základní",J325,0)</f>
        <v>0</v>
      </c>
      <c r="BF325" s="220">
        <f>IF(N325="snížená",J325,0)</f>
        <v>0</v>
      </c>
      <c r="BG325" s="220">
        <f>IF(N325="zákl. přenesená",J325,0)</f>
        <v>0</v>
      </c>
      <c r="BH325" s="220">
        <f>IF(N325="sníž. přenesená",J325,0)</f>
        <v>0</v>
      </c>
      <c r="BI325" s="220">
        <f>IF(N325="nulová",J325,0)</f>
        <v>0</v>
      </c>
      <c r="BJ325" s="19" t="s">
        <v>86</v>
      </c>
      <c r="BK325" s="220">
        <f>ROUND(I325*H325,2)</f>
        <v>0</v>
      </c>
      <c r="BL325" s="19" t="s">
        <v>147</v>
      </c>
      <c r="BM325" s="219" t="s">
        <v>468</v>
      </c>
    </row>
    <row r="326" s="2" customFormat="1">
      <c r="A326" s="41"/>
      <c r="B326" s="42"/>
      <c r="C326" s="43"/>
      <c r="D326" s="221" t="s">
        <v>149</v>
      </c>
      <c r="E326" s="43"/>
      <c r="F326" s="222" t="s">
        <v>469</v>
      </c>
      <c r="G326" s="43"/>
      <c r="H326" s="43"/>
      <c r="I326" s="223"/>
      <c r="J326" s="43"/>
      <c r="K326" s="43"/>
      <c r="L326" s="47"/>
      <c r="M326" s="224"/>
      <c r="N326" s="225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19" t="s">
        <v>149</v>
      </c>
      <c r="AU326" s="19" t="s">
        <v>88</v>
      </c>
    </row>
    <row r="327" s="2" customFormat="1" ht="16.5" customHeight="1">
      <c r="A327" s="41"/>
      <c r="B327" s="42"/>
      <c r="C327" s="260" t="s">
        <v>470</v>
      </c>
      <c r="D327" s="260" t="s">
        <v>243</v>
      </c>
      <c r="E327" s="261" t="s">
        <v>471</v>
      </c>
      <c r="F327" s="262" t="s">
        <v>472</v>
      </c>
      <c r="G327" s="263" t="s">
        <v>412</v>
      </c>
      <c r="H327" s="264">
        <v>8</v>
      </c>
      <c r="I327" s="265"/>
      <c r="J327" s="266">
        <f>ROUND(I327*H327,2)</f>
        <v>0</v>
      </c>
      <c r="K327" s="262" t="s">
        <v>146</v>
      </c>
      <c r="L327" s="267"/>
      <c r="M327" s="268" t="s">
        <v>35</v>
      </c>
      <c r="N327" s="269" t="s">
        <v>49</v>
      </c>
      <c r="O327" s="87"/>
      <c r="P327" s="217">
        <f>O327*H327</f>
        <v>0</v>
      </c>
      <c r="Q327" s="217">
        <v>0.0061000000000000004</v>
      </c>
      <c r="R327" s="217">
        <f>Q327*H327</f>
        <v>0.048800000000000003</v>
      </c>
      <c r="S327" s="217">
        <v>0</v>
      </c>
      <c r="T327" s="218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9" t="s">
        <v>200</v>
      </c>
      <c r="AT327" s="219" t="s">
        <v>243</v>
      </c>
      <c r="AU327" s="219" t="s">
        <v>88</v>
      </c>
      <c r="AY327" s="19" t="s">
        <v>141</v>
      </c>
      <c r="BE327" s="220">
        <f>IF(N327="základní",J327,0)</f>
        <v>0</v>
      </c>
      <c r="BF327" s="220">
        <f>IF(N327="snížená",J327,0)</f>
        <v>0</v>
      </c>
      <c r="BG327" s="220">
        <f>IF(N327="zákl. přenesená",J327,0)</f>
        <v>0</v>
      </c>
      <c r="BH327" s="220">
        <f>IF(N327="sníž. přenesená",J327,0)</f>
        <v>0</v>
      </c>
      <c r="BI327" s="220">
        <f>IF(N327="nulová",J327,0)</f>
        <v>0</v>
      </c>
      <c r="BJ327" s="19" t="s">
        <v>86</v>
      </c>
      <c r="BK327" s="220">
        <f>ROUND(I327*H327,2)</f>
        <v>0</v>
      </c>
      <c r="BL327" s="19" t="s">
        <v>147</v>
      </c>
      <c r="BM327" s="219" t="s">
        <v>473</v>
      </c>
    </row>
    <row r="328" s="2" customFormat="1" ht="16.5" customHeight="1">
      <c r="A328" s="41"/>
      <c r="B328" s="42"/>
      <c r="C328" s="208" t="s">
        <v>474</v>
      </c>
      <c r="D328" s="208" t="s">
        <v>143</v>
      </c>
      <c r="E328" s="209" t="s">
        <v>475</v>
      </c>
      <c r="F328" s="210" t="s">
        <v>476</v>
      </c>
      <c r="G328" s="211" t="s">
        <v>187</v>
      </c>
      <c r="H328" s="212">
        <v>97.299999999999997</v>
      </c>
      <c r="I328" s="213"/>
      <c r="J328" s="214">
        <f>ROUND(I328*H328,2)</f>
        <v>0</v>
      </c>
      <c r="K328" s="210" t="s">
        <v>146</v>
      </c>
      <c r="L328" s="47"/>
      <c r="M328" s="215" t="s">
        <v>35</v>
      </c>
      <c r="N328" s="216" t="s">
        <v>49</v>
      </c>
      <c r="O328" s="87"/>
      <c r="P328" s="217">
        <f>O328*H328</f>
        <v>0</v>
      </c>
      <c r="Q328" s="217">
        <v>0.00010000000000000001</v>
      </c>
      <c r="R328" s="217">
        <f>Q328*H328</f>
        <v>0.0097300000000000008</v>
      </c>
      <c r="S328" s="217">
        <v>0</v>
      </c>
      <c r="T328" s="218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19" t="s">
        <v>147</v>
      </c>
      <c r="AT328" s="219" t="s">
        <v>143</v>
      </c>
      <c r="AU328" s="219" t="s">
        <v>88</v>
      </c>
      <c r="AY328" s="19" t="s">
        <v>141</v>
      </c>
      <c r="BE328" s="220">
        <f>IF(N328="základní",J328,0)</f>
        <v>0</v>
      </c>
      <c r="BF328" s="220">
        <f>IF(N328="snížená",J328,0)</f>
        <v>0</v>
      </c>
      <c r="BG328" s="220">
        <f>IF(N328="zákl. přenesená",J328,0)</f>
        <v>0</v>
      </c>
      <c r="BH328" s="220">
        <f>IF(N328="sníž. přenesená",J328,0)</f>
        <v>0</v>
      </c>
      <c r="BI328" s="220">
        <f>IF(N328="nulová",J328,0)</f>
        <v>0</v>
      </c>
      <c r="BJ328" s="19" t="s">
        <v>86</v>
      </c>
      <c r="BK328" s="220">
        <f>ROUND(I328*H328,2)</f>
        <v>0</v>
      </c>
      <c r="BL328" s="19" t="s">
        <v>147</v>
      </c>
      <c r="BM328" s="219" t="s">
        <v>477</v>
      </c>
    </row>
    <row r="329" s="2" customFormat="1">
      <c r="A329" s="41"/>
      <c r="B329" s="42"/>
      <c r="C329" s="43"/>
      <c r="D329" s="221" t="s">
        <v>149</v>
      </c>
      <c r="E329" s="43"/>
      <c r="F329" s="222" t="s">
        <v>478</v>
      </c>
      <c r="G329" s="43"/>
      <c r="H329" s="43"/>
      <c r="I329" s="223"/>
      <c r="J329" s="43"/>
      <c r="K329" s="43"/>
      <c r="L329" s="47"/>
      <c r="M329" s="224"/>
      <c r="N329" s="225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19" t="s">
        <v>149</v>
      </c>
      <c r="AU329" s="19" t="s">
        <v>88</v>
      </c>
    </row>
    <row r="330" s="14" customFormat="1">
      <c r="A330" s="14"/>
      <c r="B330" s="238"/>
      <c r="C330" s="239"/>
      <c r="D330" s="226" t="s">
        <v>153</v>
      </c>
      <c r="E330" s="240" t="s">
        <v>35</v>
      </c>
      <c r="F330" s="241" t="s">
        <v>479</v>
      </c>
      <c r="G330" s="239"/>
      <c r="H330" s="242">
        <v>52.799999999999997</v>
      </c>
      <c r="I330" s="243"/>
      <c r="J330" s="239"/>
      <c r="K330" s="239"/>
      <c r="L330" s="244"/>
      <c r="M330" s="245"/>
      <c r="N330" s="246"/>
      <c r="O330" s="246"/>
      <c r="P330" s="246"/>
      <c r="Q330" s="246"/>
      <c r="R330" s="246"/>
      <c r="S330" s="246"/>
      <c r="T330" s="247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8" t="s">
        <v>153</v>
      </c>
      <c r="AU330" s="248" t="s">
        <v>88</v>
      </c>
      <c r="AV330" s="14" t="s">
        <v>88</v>
      </c>
      <c r="AW330" s="14" t="s">
        <v>40</v>
      </c>
      <c r="AX330" s="14" t="s">
        <v>78</v>
      </c>
      <c r="AY330" s="248" t="s">
        <v>141</v>
      </c>
    </row>
    <row r="331" s="14" customFormat="1">
      <c r="A331" s="14"/>
      <c r="B331" s="238"/>
      <c r="C331" s="239"/>
      <c r="D331" s="226" t="s">
        <v>153</v>
      </c>
      <c r="E331" s="240" t="s">
        <v>35</v>
      </c>
      <c r="F331" s="241" t="s">
        <v>480</v>
      </c>
      <c r="G331" s="239"/>
      <c r="H331" s="242">
        <v>44.5</v>
      </c>
      <c r="I331" s="243"/>
      <c r="J331" s="239"/>
      <c r="K331" s="239"/>
      <c r="L331" s="244"/>
      <c r="M331" s="245"/>
      <c r="N331" s="246"/>
      <c r="O331" s="246"/>
      <c r="P331" s="246"/>
      <c r="Q331" s="246"/>
      <c r="R331" s="246"/>
      <c r="S331" s="246"/>
      <c r="T331" s="247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8" t="s">
        <v>153</v>
      </c>
      <c r="AU331" s="248" t="s">
        <v>88</v>
      </c>
      <c r="AV331" s="14" t="s">
        <v>88</v>
      </c>
      <c r="AW331" s="14" t="s">
        <v>40</v>
      </c>
      <c r="AX331" s="14" t="s">
        <v>78</v>
      </c>
      <c r="AY331" s="248" t="s">
        <v>141</v>
      </c>
    </row>
    <row r="332" s="15" customFormat="1">
      <c r="A332" s="15"/>
      <c r="B332" s="249"/>
      <c r="C332" s="250"/>
      <c r="D332" s="226" t="s">
        <v>153</v>
      </c>
      <c r="E332" s="251" t="s">
        <v>35</v>
      </c>
      <c r="F332" s="252" t="s">
        <v>157</v>
      </c>
      <c r="G332" s="250"/>
      <c r="H332" s="253">
        <v>97.299999999999997</v>
      </c>
      <c r="I332" s="254"/>
      <c r="J332" s="250"/>
      <c r="K332" s="250"/>
      <c r="L332" s="255"/>
      <c r="M332" s="256"/>
      <c r="N332" s="257"/>
      <c r="O332" s="257"/>
      <c r="P332" s="257"/>
      <c r="Q332" s="257"/>
      <c r="R332" s="257"/>
      <c r="S332" s="257"/>
      <c r="T332" s="258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59" t="s">
        <v>153</v>
      </c>
      <c r="AU332" s="259" t="s">
        <v>88</v>
      </c>
      <c r="AV332" s="15" t="s">
        <v>147</v>
      </c>
      <c r="AW332" s="15" t="s">
        <v>40</v>
      </c>
      <c r="AX332" s="15" t="s">
        <v>86</v>
      </c>
      <c r="AY332" s="259" t="s">
        <v>141</v>
      </c>
    </row>
    <row r="333" s="2" customFormat="1" ht="16.5" customHeight="1">
      <c r="A333" s="41"/>
      <c r="B333" s="42"/>
      <c r="C333" s="208" t="s">
        <v>481</v>
      </c>
      <c r="D333" s="208" t="s">
        <v>143</v>
      </c>
      <c r="E333" s="209" t="s">
        <v>482</v>
      </c>
      <c r="F333" s="210" t="s">
        <v>483</v>
      </c>
      <c r="G333" s="211" t="s">
        <v>187</v>
      </c>
      <c r="H333" s="212">
        <v>48</v>
      </c>
      <c r="I333" s="213"/>
      <c r="J333" s="214">
        <f>ROUND(I333*H333,2)</f>
        <v>0</v>
      </c>
      <c r="K333" s="210" t="s">
        <v>146</v>
      </c>
      <c r="L333" s="47"/>
      <c r="M333" s="215" t="s">
        <v>35</v>
      </c>
      <c r="N333" s="216" t="s">
        <v>49</v>
      </c>
      <c r="O333" s="87"/>
      <c r="P333" s="217">
        <f>O333*H333</f>
        <v>0</v>
      </c>
      <c r="Q333" s="217">
        <v>5.0000000000000002E-05</v>
      </c>
      <c r="R333" s="217">
        <f>Q333*H333</f>
        <v>0.0024000000000000002</v>
      </c>
      <c r="S333" s="217">
        <v>0</v>
      </c>
      <c r="T333" s="218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9" t="s">
        <v>147</v>
      </c>
      <c r="AT333" s="219" t="s">
        <v>143</v>
      </c>
      <c r="AU333" s="219" t="s">
        <v>88</v>
      </c>
      <c r="AY333" s="19" t="s">
        <v>141</v>
      </c>
      <c r="BE333" s="220">
        <f>IF(N333="základní",J333,0)</f>
        <v>0</v>
      </c>
      <c r="BF333" s="220">
        <f>IF(N333="snížená",J333,0)</f>
        <v>0</v>
      </c>
      <c r="BG333" s="220">
        <f>IF(N333="zákl. přenesená",J333,0)</f>
        <v>0</v>
      </c>
      <c r="BH333" s="220">
        <f>IF(N333="sníž. přenesená",J333,0)</f>
        <v>0</v>
      </c>
      <c r="BI333" s="220">
        <f>IF(N333="nulová",J333,0)</f>
        <v>0</v>
      </c>
      <c r="BJ333" s="19" t="s">
        <v>86</v>
      </c>
      <c r="BK333" s="220">
        <f>ROUND(I333*H333,2)</f>
        <v>0</v>
      </c>
      <c r="BL333" s="19" t="s">
        <v>147</v>
      </c>
      <c r="BM333" s="219" t="s">
        <v>484</v>
      </c>
    </row>
    <row r="334" s="2" customFormat="1">
      <c r="A334" s="41"/>
      <c r="B334" s="42"/>
      <c r="C334" s="43"/>
      <c r="D334" s="221" t="s">
        <v>149</v>
      </c>
      <c r="E334" s="43"/>
      <c r="F334" s="222" t="s">
        <v>485</v>
      </c>
      <c r="G334" s="43"/>
      <c r="H334" s="43"/>
      <c r="I334" s="223"/>
      <c r="J334" s="43"/>
      <c r="K334" s="43"/>
      <c r="L334" s="47"/>
      <c r="M334" s="224"/>
      <c r="N334" s="225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19" t="s">
        <v>149</v>
      </c>
      <c r="AU334" s="19" t="s">
        <v>88</v>
      </c>
    </row>
    <row r="335" s="14" customFormat="1">
      <c r="A335" s="14"/>
      <c r="B335" s="238"/>
      <c r="C335" s="239"/>
      <c r="D335" s="226" t="s">
        <v>153</v>
      </c>
      <c r="E335" s="240" t="s">
        <v>35</v>
      </c>
      <c r="F335" s="241" t="s">
        <v>486</v>
      </c>
      <c r="G335" s="239"/>
      <c r="H335" s="242">
        <v>22.5</v>
      </c>
      <c r="I335" s="243"/>
      <c r="J335" s="239"/>
      <c r="K335" s="239"/>
      <c r="L335" s="244"/>
      <c r="M335" s="245"/>
      <c r="N335" s="246"/>
      <c r="O335" s="246"/>
      <c r="P335" s="246"/>
      <c r="Q335" s="246"/>
      <c r="R335" s="246"/>
      <c r="S335" s="246"/>
      <c r="T335" s="247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8" t="s">
        <v>153</v>
      </c>
      <c r="AU335" s="248" t="s">
        <v>88</v>
      </c>
      <c r="AV335" s="14" t="s">
        <v>88</v>
      </c>
      <c r="AW335" s="14" t="s">
        <v>40</v>
      </c>
      <c r="AX335" s="14" t="s">
        <v>78</v>
      </c>
      <c r="AY335" s="248" t="s">
        <v>141</v>
      </c>
    </row>
    <row r="336" s="14" customFormat="1">
      <c r="A336" s="14"/>
      <c r="B336" s="238"/>
      <c r="C336" s="239"/>
      <c r="D336" s="226" t="s">
        <v>153</v>
      </c>
      <c r="E336" s="240" t="s">
        <v>35</v>
      </c>
      <c r="F336" s="241" t="s">
        <v>487</v>
      </c>
      <c r="G336" s="239"/>
      <c r="H336" s="242">
        <v>25.5</v>
      </c>
      <c r="I336" s="243"/>
      <c r="J336" s="239"/>
      <c r="K336" s="239"/>
      <c r="L336" s="244"/>
      <c r="M336" s="245"/>
      <c r="N336" s="246"/>
      <c r="O336" s="246"/>
      <c r="P336" s="246"/>
      <c r="Q336" s="246"/>
      <c r="R336" s="246"/>
      <c r="S336" s="246"/>
      <c r="T336" s="247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8" t="s">
        <v>153</v>
      </c>
      <c r="AU336" s="248" t="s">
        <v>88</v>
      </c>
      <c r="AV336" s="14" t="s">
        <v>88</v>
      </c>
      <c r="AW336" s="14" t="s">
        <v>40</v>
      </c>
      <c r="AX336" s="14" t="s">
        <v>78</v>
      </c>
      <c r="AY336" s="248" t="s">
        <v>141</v>
      </c>
    </row>
    <row r="337" s="15" customFormat="1">
      <c r="A337" s="15"/>
      <c r="B337" s="249"/>
      <c r="C337" s="250"/>
      <c r="D337" s="226" t="s">
        <v>153</v>
      </c>
      <c r="E337" s="251" t="s">
        <v>35</v>
      </c>
      <c r="F337" s="252" t="s">
        <v>157</v>
      </c>
      <c r="G337" s="250"/>
      <c r="H337" s="253">
        <v>48</v>
      </c>
      <c r="I337" s="254"/>
      <c r="J337" s="250"/>
      <c r="K337" s="250"/>
      <c r="L337" s="255"/>
      <c r="M337" s="256"/>
      <c r="N337" s="257"/>
      <c r="O337" s="257"/>
      <c r="P337" s="257"/>
      <c r="Q337" s="257"/>
      <c r="R337" s="257"/>
      <c r="S337" s="257"/>
      <c r="T337" s="258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9" t="s">
        <v>153</v>
      </c>
      <c r="AU337" s="259" t="s">
        <v>88</v>
      </c>
      <c r="AV337" s="15" t="s">
        <v>147</v>
      </c>
      <c r="AW337" s="15" t="s">
        <v>40</v>
      </c>
      <c r="AX337" s="15" t="s">
        <v>86</v>
      </c>
      <c r="AY337" s="259" t="s">
        <v>141</v>
      </c>
    </row>
    <row r="338" s="2" customFormat="1" ht="16.5" customHeight="1">
      <c r="A338" s="41"/>
      <c r="B338" s="42"/>
      <c r="C338" s="208" t="s">
        <v>488</v>
      </c>
      <c r="D338" s="208" t="s">
        <v>143</v>
      </c>
      <c r="E338" s="209" t="s">
        <v>489</v>
      </c>
      <c r="F338" s="210" t="s">
        <v>490</v>
      </c>
      <c r="G338" s="211" t="s">
        <v>101</v>
      </c>
      <c r="H338" s="212">
        <v>24.350000000000001</v>
      </c>
      <c r="I338" s="213"/>
      <c r="J338" s="214">
        <f>ROUND(I338*H338,2)</f>
        <v>0</v>
      </c>
      <c r="K338" s="210" t="s">
        <v>146</v>
      </c>
      <c r="L338" s="47"/>
      <c r="M338" s="215" t="s">
        <v>35</v>
      </c>
      <c r="N338" s="216" t="s">
        <v>49</v>
      </c>
      <c r="O338" s="87"/>
      <c r="P338" s="217">
        <f>O338*H338</f>
        <v>0</v>
      </c>
      <c r="Q338" s="217">
        <v>0.0011999999999999999</v>
      </c>
      <c r="R338" s="217">
        <f>Q338*H338</f>
        <v>0.029219999999999999</v>
      </c>
      <c r="S338" s="217">
        <v>0</v>
      </c>
      <c r="T338" s="218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9" t="s">
        <v>147</v>
      </c>
      <c r="AT338" s="219" t="s">
        <v>143</v>
      </c>
      <c r="AU338" s="219" t="s">
        <v>88</v>
      </c>
      <c r="AY338" s="19" t="s">
        <v>141</v>
      </c>
      <c r="BE338" s="220">
        <f>IF(N338="základní",J338,0)</f>
        <v>0</v>
      </c>
      <c r="BF338" s="220">
        <f>IF(N338="snížená",J338,0)</f>
        <v>0</v>
      </c>
      <c r="BG338" s="220">
        <f>IF(N338="zákl. přenesená",J338,0)</f>
        <v>0</v>
      </c>
      <c r="BH338" s="220">
        <f>IF(N338="sníž. přenesená",J338,0)</f>
        <v>0</v>
      </c>
      <c r="BI338" s="220">
        <f>IF(N338="nulová",J338,0)</f>
        <v>0</v>
      </c>
      <c r="BJ338" s="19" t="s">
        <v>86</v>
      </c>
      <c r="BK338" s="220">
        <f>ROUND(I338*H338,2)</f>
        <v>0</v>
      </c>
      <c r="BL338" s="19" t="s">
        <v>147</v>
      </c>
      <c r="BM338" s="219" t="s">
        <v>491</v>
      </c>
    </row>
    <row r="339" s="2" customFormat="1">
      <c r="A339" s="41"/>
      <c r="B339" s="42"/>
      <c r="C339" s="43"/>
      <c r="D339" s="221" t="s">
        <v>149</v>
      </c>
      <c r="E339" s="43"/>
      <c r="F339" s="222" t="s">
        <v>492</v>
      </c>
      <c r="G339" s="43"/>
      <c r="H339" s="43"/>
      <c r="I339" s="223"/>
      <c r="J339" s="43"/>
      <c r="K339" s="43"/>
      <c r="L339" s="47"/>
      <c r="M339" s="224"/>
      <c r="N339" s="225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19" t="s">
        <v>149</v>
      </c>
      <c r="AU339" s="19" t="s">
        <v>88</v>
      </c>
    </row>
    <row r="340" s="14" customFormat="1">
      <c r="A340" s="14"/>
      <c r="B340" s="238"/>
      <c r="C340" s="239"/>
      <c r="D340" s="226" t="s">
        <v>153</v>
      </c>
      <c r="E340" s="240" t="s">
        <v>35</v>
      </c>
      <c r="F340" s="241" t="s">
        <v>493</v>
      </c>
      <c r="G340" s="239"/>
      <c r="H340" s="242">
        <v>10.35</v>
      </c>
      <c r="I340" s="243"/>
      <c r="J340" s="239"/>
      <c r="K340" s="239"/>
      <c r="L340" s="244"/>
      <c r="M340" s="245"/>
      <c r="N340" s="246"/>
      <c r="O340" s="246"/>
      <c r="P340" s="246"/>
      <c r="Q340" s="246"/>
      <c r="R340" s="246"/>
      <c r="S340" s="246"/>
      <c r="T340" s="247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8" t="s">
        <v>153</v>
      </c>
      <c r="AU340" s="248" t="s">
        <v>88</v>
      </c>
      <c r="AV340" s="14" t="s">
        <v>88</v>
      </c>
      <c r="AW340" s="14" t="s">
        <v>40</v>
      </c>
      <c r="AX340" s="14" t="s">
        <v>78</v>
      </c>
      <c r="AY340" s="248" t="s">
        <v>141</v>
      </c>
    </row>
    <row r="341" s="14" customFormat="1">
      <c r="A341" s="14"/>
      <c r="B341" s="238"/>
      <c r="C341" s="239"/>
      <c r="D341" s="226" t="s">
        <v>153</v>
      </c>
      <c r="E341" s="240" t="s">
        <v>35</v>
      </c>
      <c r="F341" s="241" t="s">
        <v>494</v>
      </c>
      <c r="G341" s="239"/>
      <c r="H341" s="242">
        <v>14</v>
      </c>
      <c r="I341" s="243"/>
      <c r="J341" s="239"/>
      <c r="K341" s="239"/>
      <c r="L341" s="244"/>
      <c r="M341" s="245"/>
      <c r="N341" s="246"/>
      <c r="O341" s="246"/>
      <c r="P341" s="246"/>
      <c r="Q341" s="246"/>
      <c r="R341" s="246"/>
      <c r="S341" s="246"/>
      <c r="T341" s="247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8" t="s">
        <v>153</v>
      </c>
      <c r="AU341" s="248" t="s">
        <v>88</v>
      </c>
      <c r="AV341" s="14" t="s">
        <v>88</v>
      </c>
      <c r="AW341" s="14" t="s">
        <v>40</v>
      </c>
      <c r="AX341" s="14" t="s">
        <v>78</v>
      </c>
      <c r="AY341" s="248" t="s">
        <v>141</v>
      </c>
    </row>
    <row r="342" s="15" customFormat="1">
      <c r="A342" s="15"/>
      <c r="B342" s="249"/>
      <c r="C342" s="250"/>
      <c r="D342" s="226" t="s">
        <v>153</v>
      </c>
      <c r="E342" s="251" t="s">
        <v>35</v>
      </c>
      <c r="F342" s="252" t="s">
        <v>157</v>
      </c>
      <c r="G342" s="250"/>
      <c r="H342" s="253">
        <v>24.350000000000001</v>
      </c>
      <c r="I342" s="254"/>
      <c r="J342" s="250"/>
      <c r="K342" s="250"/>
      <c r="L342" s="255"/>
      <c r="M342" s="256"/>
      <c r="N342" s="257"/>
      <c r="O342" s="257"/>
      <c r="P342" s="257"/>
      <c r="Q342" s="257"/>
      <c r="R342" s="257"/>
      <c r="S342" s="257"/>
      <c r="T342" s="258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59" t="s">
        <v>153</v>
      </c>
      <c r="AU342" s="259" t="s">
        <v>88</v>
      </c>
      <c r="AV342" s="15" t="s">
        <v>147</v>
      </c>
      <c r="AW342" s="15" t="s">
        <v>40</v>
      </c>
      <c r="AX342" s="15" t="s">
        <v>86</v>
      </c>
      <c r="AY342" s="259" t="s">
        <v>141</v>
      </c>
    </row>
    <row r="343" s="2" customFormat="1" ht="16.5" customHeight="1">
      <c r="A343" s="41"/>
      <c r="B343" s="42"/>
      <c r="C343" s="208" t="s">
        <v>495</v>
      </c>
      <c r="D343" s="208" t="s">
        <v>143</v>
      </c>
      <c r="E343" s="209" t="s">
        <v>496</v>
      </c>
      <c r="F343" s="210" t="s">
        <v>497</v>
      </c>
      <c r="G343" s="211" t="s">
        <v>187</v>
      </c>
      <c r="H343" s="212">
        <v>97.299999999999997</v>
      </c>
      <c r="I343" s="213"/>
      <c r="J343" s="214">
        <f>ROUND(I343*H343,2)</f>
        <v>0</v>
      </c>
      <c r="K343" s="210" t="s">
        <v>146</v>
      </c>
      <c r="L343" s="47"/>
      <c r="M343" s="215" t="s">
        <v>35</v>
      </c>
      <c r="N343" s="216" t="s">
        <v>49</v>
      </c>
      <c r="O343" s="87"/>
      <c r="P343" s="217">
        <f>O343*H343</f>
        <v>0</v>
      </c>
      <c r="Q343" s="217">
        <v>0.00020000000000000001</v>
      </c>
      <c r="R343" s="217">
        <f>Q343*H343</f>
        <v>0.019460000000000002</v>
      </c>
      <c r="S343" s="217">
        <v>0</v>
      </c>
      <c r="T343" s="218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9" t="s">
        <v>147</v>
      </c>
      <c r="AT343" s="219" t="s">
        <v>143</v>
      </c>
      <c r="AU343" s="219" t="s">
        <v>88</v>
      </c>
      <c r="AY343" s="19" t="s">
        <v>141</v>
      </c>
      <c r="BE343" s="220">
        <f>IF(N343="základní",J343,0)</f>
        <v>0</v>
      </c>
      <c r="BF343" s="220">
        <f>IF(N343="snížená",J343,0)</f>
        <v>0</v>
      </c>
      <c r="BG343" s="220">
        <f>IF(N343="zákl. přenesená",J343,0)</f>
        <v>0</v>
      </c>
      <c r="BH343" s="220">
        <f>IF(N343="sníž. přenesená",J343,0)</f>
        <v>0</v>
      </c>
      <c r="BI343" s="220">
        <f>IF(N343="nulová",J343,0)</f>
        <v>0</v>
      </c>
      <c r="BJ343" s="19" t="s">
        <v>86</v>
      </c>
      <c r="BK343" s="220">
        <f>ROUND(I343*H343,2)</f>
        <v>0</v>
      </c>
      <c r="BL343" s="19" t="s">
        <v>147</v>
      </c>
      <c r="BM343" s="219" t="s">
        <v>498</v>
      </c>
    </row>
    <row r="344" s="2" customFormat="1">
      <c r="A344" s="41"/>
      <c r="B344" s="42"/>
      <c r="C344" s="43"/>
      <c r="D344" s="221" t="s">
        <v>149</v>
      </c>
      <c r="E344" s="43"/>
      <c r="F344" s="222" t="s">
        <v>499</v>
      </c>
      <c r="G344" s="43"/>
      <c r="H344" s="43"/>
      <c r="I344" s="223"/>
      <c r="J344" s="43"/>
      <c r="K344" s="43"/>
      <c r="L344" s="47"/>
      <c r="M344" s="224"/>
      <c r="N344" s="225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19" t="s">
        <v>149</v>
      </c>
      <c r="AU344" s="19" t="s">
        <v>88</v>
      </c>
    </row>
    <row r="345" s="14" customFormat="1">
      <c r="A345" s="14"/>
      <c r="B345" s="238"/>
      <c r="C345" s="239"/>
      <c r="D345" s="226" t="s">
        <v>153</v>
      </c>
      <c r="E345" s="240" t="s">
        <v>35</v>
      </c>
      <c r="F345" s="241" t="s">
        <v>479</v>
      </c>
      <c r="G345" s="239"/>
      <c r="H345" s="242">
        <v>52.799999999999997</v>
      </c>
      <c r="I345" s="243"/>
      <c r="J345" s="239"/>
      <c r="K345" s="239"/>
      <c r="L345" s="244"/>
      <c r="M345" s="245"/>
      <c r="N345" s="246"/>
      <c r="O345" s="246"/>
      <c r="P345" s="246"/>
      <c r="Q345" s="246"/>
      <c r="R345" s="246"/>
      <c r="S345" s="246"/>
      <c r="T345" s="247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8" t="s">
        <v>153</v>
      </c>
      <c r="AU345" s="248" t="s">
        <v>88</v>
      </c>
      <c r="AV345" s="14" t="s">
        <v>88</v>
      </c>
      <c r="AW345" s="14" t="s">
        <v>40</v>
      </c>
      <c r="AX345" s="14" t="s">
        <v>78</v>
      </c>
      <c r="AY345" s="248" t="s">
        <v>141</v>
      </c>
    </row>
    <row r="346" s="14" customFormat="1">
      <c r="A346" s="14"/>
      <c r="B346" s="238"/>
      <c r="C346" s="239"/>
      <c r="D346" s="226" t="s">
        <v>153</v>
      </c>
      <c r="E346" s="240" t="s">
        <v>35</v>
      </c>
      <c r="F346" s="241" t="s">
        <v>480</v>
      </c>
      <c r="G346" s="239"/>
      <c r="H346" s="242">
        <v>44.5</v>
      </c>
      <c r="I346" s="243"/>
      <c r="J346" s="239"/>
      <c r="K346" s="239"/>
      <c r="L346" s="244"/>
      <c r="M346" s="245"/>
      <c r="N346" s="246"/>
      <c r="O346" s="246"/>
      <c r="P346" s="246"/>
      <c r="Q346" s="246"/>
      <c r="R346" s="246"/>
      <c r="S346" s="246"/>
      <c r="T346" s="247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8" t="s">
        <v>153</v>
      </c>
      <c r="AU346" s="248" t="s">
        <v>88</v>
      </c>
      <c r="AV346" s="14" t="s">
        <v>88</v>
      </c>
      <c r="AW346" s="14" t="s">
        <v>40</v>
      </c>
      <c r="AX346" s="14" t="s">
        <v>78</v>
      </c>
      <c r="AY346" s="248" t="s">
        <v>141</v>
      </c>
    </row>
    <row r="347" s="15" customFormat="1">
      <c r="A347" s="15"/>
      <c r="B347" s="249"/>
      <c r="C347" s="250"/>
      <c r="D347" s="226" t="s">
        <v>153</v>
      </c>
      <c r="E347" s="251" t="s">
        <v>35</v>
      </c>
      <c r="F347" s="252" t="s">
        <v>157</v>
      </c>
      <c r="G347" s="250"/>
      <c r="H347" s="253">
        <v>97.299999999999997</v>
      </c>
      <c r="I347" s="254"/>
      <c r="J347" s="250"/>
      <c r="K347" s="250"/>
      <c r="L347" s="255"/>
      <c r="M347" s="256"/>
      <c r="N347" s="257"/>
      <c r="O347" s="257"/>
      <c r="P347" s="257"/>
      <c r="Q347" s="257"/>
      <c r="R347" s="257"/>
      <c r="S347" s="257"/>
      <c r="T347" s="258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59" t="s">
        <v>153</v>
      </c>
      <c r="AU347" s="259" t="s">
        <v>88</v>
      </c>
      <c r="AV347" s="15" t="s">
        <v>147</v>
      </c>
      <c r="AW347" s="15" t="s">
        <v>40</v>
      </c>
      <c r="AX347" s="15" t="s">
        <v>86</v>
      </c>
      <c r="AY347" s="259" t="s">
        <v>141</v>
      </c>
    </row>
    <row r="348" s="2" customFormat="1" ht="21.75" customHeight="1">
      <c r="A348" s="41"/>
      <c r="B348" s="42"/>
      <c r="C348" s="208" t="s">
        <v>500</v>
      </c>
      <c r="D348" s="208" t="s">
        <v>143</v>
      </c>
      <c r="E348" s="209" t="s">
        <v>501</v>
      </c>
      <c r="F348" s="210" t="s">
        <v>502</v>
      </c>
      <c r="G348" s="211" t="s">
        <v>187</v>
      </c>
      <c r="H348" s="212">
        <v>48</v>
      </c>
      <c r="I348" s="213"/>
      <c r="J348" s="214">
        <f>ROUND(I348*H348,2)</f>
        <v>0</v>
      </c>
      <c r="K348" s="210" t="s">
        <v>146</v>
      </c>
      <c r="L348" s="47"/>
      <c r="M348" s="215" t="s">
        <v>35</v>
      </c>
      <c r="N348" s="216" t="s">
        <v>49</v>
      </c>
      <c r="O348" s="87"/>
      <c r="P348" s="217">
        <f>O348*H348</f>
        <v>0</v>
      </c>
      <c r="Q348" s="217">
        <v>6.7199999999999994E-05</v>
      </c>
      <c r="R348" s="217">
        <f>Q348*H348</f>
        <v>0.0032255999999999995</v>
      </c>
      <c r="S348" s="217">
        <v>0</v>
      </c>
      <c r="T348" s="218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19" t="s">
        <v>147</v>
      </c>
      <c r="AT348" s="219" t="s">
        <v>143</v>
      </c>
      <c r="AU348" s="219" t="s">
        <v>88</v>
      </c>
      <c r="AY348" s="19" t="s">
        <v>141</v>
      </c>
      <c r="BE348" s="220">
        <f>IF(N348="základní",J348,0)</f>
        <v>0</v>
      </c>
      <c r="BF348" s="220">
        <f>IF(N348="snížená",J348,0)</f>
        <v>0</v>
      </c>
      <c r="BG348" s="220">
        <f>IF(N348="zákl. přenesená",J348,0)</f>
        <v>0</v>
      </c>
      <c r="BH348" s="220">
        <f>IF(N348="sníž. přenesená",J348,0)</f>
        <v>0</v>
      </c>
      <c r="BI348" s="220">
        <f>IF(N348="nulová",J348,0)</f>
        <v>0</v>
      </c>
      <c r="BJ348" s="19" t="s">
        <v>86</v>
      </c>
      <c r="BK348" s="220">
        <f>ROUND(I348*H348,2)</f>
        <v>0</v>
      </c>
      <c r="BL348" s="19" t="s">
        <v>147</v>
      </c>
      <c r="BM348" s="219" t="s">
        <v>503</v>
      </c>
    </row>
    <row r="349" s="2" customFormat="1">
      <c r="A349" s="41"/>
      <c r="B349" s="42"/>
      <c r="C349" s="43"/>
      <c r="D349" s="221" t="s">
        <v>149</v>
      </c>
      <c r="E349" s="43"/>
      <c r="F349" s="222" t="s">
        <v>504</v>
      </c>
      <c r="G349" s="43"/>
      <c r="H349" s="43"/>
      <c r="I349" s="223"/>
      <c r="J349" s="43"/>
      <c r="K349" s="43"/>
      <c r="L349" s="47"/>
      <c r="M349" s="224"/>
      <c r="N349" s="225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19" t="s">
        <v>149</v>
      </c>
      <c r="AU349" s="19" t="s">
        <v>88</v>
      </c>
    </row>
    <row r="350" s="14" customFormat="1">
      <c r="A350" s="14"/>
      <c r="B350" s="238"/>
      <c r="C350" s="239"/>
      <c r="D350" s="226" t="s">
        <v>153</v>
      </c>
      <c r="E350" s="240" t="s">
        <v>35</v>
      </c>
      <c r="F350" s="241" t="s">
        <v>486</v>
      </c>
      <c r="G350" s="239"/>
      <c r="H350" s="242">
        <v>22.5</v>
      </c>
      <c r="I350" s="243"/>
      <c r="J350" s="239"/>
      <c r="K350" s="239"/>
      <c r="L350" s="244"/>
      <c r="M350" s="245"/>
      <c r="N350" s="246"/>
      <c r="O350" s="246"/>
      <c r="P350" s="246"/>
      <c r="Q350" s="246"/>
      <c r="R350" s="246"/>
      <c r="S350" s="246"/>
      <c r="T350" s="247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8" t="s">
        <v>153</v>
      </c>
      <c r="AU350" s="248" t="s">
        <v>88</v>
      </c>
      <c r="AV350" s="14" t="s">
        <v>88</v>
      </c>
      <c r="AW350" s="14" t="s">
        <v>40</v>
      </c>
      <c r="AX350" s="14" t="s">
        <v>78</v>
      </c>
      <c r="AY350" s="248" t="s">
        <v>141</v>
      </c>
    </row>
    <row r="351" s="14" customFormat="1">
      <c r="A351" s="14"/>
      <c r="B351" s="238"/>
      <c r="C351" s="239"/>
      <c r="D351" s="226" t="s">
        <v>153</v>
      </c>
      <c r="E351" s="240" t="s">
        <v>35</v>
      </c>
      <c r="F351" s="241" t="s">
        <v>487</v>
      </c>
      <c r="G351" s="239"/>
      <c r="H351" s="242">
        <v>25.5</v>
      </c>
      <c r="I351" s="243"/>
      <c r="J351" s="239"/>
      <c r="K351" s="239"/>
      <c r="L351" s="244"/>
      <c r="M351" s="245"/>
      <c r="N351" s="246"/>
      <c r="O351" s="246"/>
      <c r="P351" s="246"/>
      <c r="Q351" s="246"/>
      <c r="R351" s="246"/>
      <c r="S351" s="246"/>
      <c r="T351" s="247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8" t="s">
        <v>153</v>
      </c>
      <c r="AU351" s="248" t="s">
        <v>88</v>
      </c>
      <c r="AV351" s="14" t="s">
        <v>88</v>
      </c>
      <c r="AW351" s="14" t="s">
        <v>40</v>
      </c>
      <c r="AX351" s="14" t="s">
        <v>78</v>
      </c>
      <c r="AY351" s="248" t="s">
        <v>141</v>
      </c>
    </row>
    <row r="352" s="15" customFormat="1">
      <c r="A352" s="15"/>
      <c r="B352" s="249"/>
      <c r="C352" s="250"/>
      <c r="D352" s="226" t="s">
        <v>153</v>
      </c>
      <c r="E352" s="251" t="s">
        <v>35</v>
      </c>
      <c r="F352" s="252" t="s">
        <v>157</v>
      </c>
      <c r="G352" s="250"/>
      <c r="H352" s="253">
        <v>48</v>
      </c>
      <c r="I352" s="254"/>
      <c r="J352" s="250"/>
      <c r="K352" s="250"/>
      <c r="L352" s="255"/>
      <c r="M352" s="256"/>
      <c r="N352" s="257"/>
      <c r="O352" s="257"/>
      <c r="P352" s="257"/>
      <c r="Q352" s="257"/>
      <c r="R352" s="257"/>
      <c r="S352" s="257"/>
      <c r="T352" s="258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59" t="s">
        <v>153</v>
      </c>
      <c r="AU352" s="259" t="s">
        <v>88</v>
      </c>
      <c r="AV352" s="15" t="s">
        <v>147</v>
      </c>
      <c r="AW352" s="15" t="s">
        <v>40</v>
      </c>
      <c r="AX352" s="15" t="s">
        <v>86</v>
      </c>
      <c r="AY352" s="259" t="s">
        <v>141</v>
      </c>
    </row>
    <row r="353" s="2" customFormat="1" ht="21.75" customHeight="1">
      <c r="A353" s="41"/>
      <c r="B353" s="42"/>
      <c r="C353" s="208" t="s">
        <v>505</v>
      </c>
      <c r="D353" s="208" t="s">
        <v>143</v>
      </c>
      <c r="E353" s="209" t="s">
        <v>506</v>
      </c>
      <c r="F353" s="210" t="s">
        <v>507</v>
      </c>
      <c r="G353" s="211" t="s">
        <v>101</v>
      </c>
      <c r="H353" s="212">
        <v>24.350000000000001</v>
      </c>
      <c r="I353" s="213"/>
      <c r="J353" s="214">
        <f>ROUND(I353*H353,2)</f>
        <v>0</v>
      </c>
      <c r="K353" s="210" t="s">
        <v>146</v>
      </c>
      <c r="L353" s="47"/>
      <c r="M353" s="215" t="s">
        <v>35</v>
      </c>
      <c r="N353" s="216" t="s">
        <v>49</v>
      </c>
      <c r="O353" s="87"/>
      <c r="P353" s="217">
        <f>O353*H353</f>
        <v>0</v>
      </c>
      <c r="Q353" s="217">
        <v>0.0016000000000000001</v>
      </c>
      <c r="R353" s="217">
        <f>Q353*H353</f>
        <v>0.038960000000000002</v>
      </c>
      <c r="S353" s="217">
        <v>0</v>
      </c>
      <c r="T353" s="218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9" t="s">
        <v>147</v>
      </c>
      <c r="AT353" s="219" t="s">
        <v>143</v>
      </c>
      <c r="AU353" s="219" t="s">
        <v>88</v>
      </c>
      <c r="AY353" s="19" t="s">
        <v>141</v>
      </c>
      <c r="BE353" s="220">
        <f>IF(N353="základní",J353,0)</f>
        <v>0</v>
      </c>
      <c r="BF353" s="220">
        <f>IF(N353="snížená",J353,0)</f>
        <v>0</v>
      </c>
      <c r="BG353" s="220">
        <f>IF(N353="zákl. přenesená",J353,0)</f>
        <v>0</v>
      </c>
      <c r="BH353" s="220">
        <f>IF(N353="sníž. přenesená",J353,0)</f>
        <v>0</v>
      </c>
      <c r="BI353" s="220">
        <f>IF(N353="nulová",J353,0)</f>
        <v>0</v>
      </c>
      <c r="BJ353" s="19" t="s">
        <v>86</v>
      </c>
      <c r="BK353" s="220">
        <f>ROUND(I353*H353,2)</f>
        <v>0</v>
      </c>
      <c r="BL353" s="19" t="s">
        <v>147</v>
      </c>
      <c r="BM353" s="219" t="s">
        <v>508</v>
      </c>
    </row>
    <row r="354" s="2" customFormat="1">
      <c r="A354" s="41"/>
      <c r="B354" s="42"/>
      <c r="C354" s="43"/>
      <c r="D354" s="221" t="s">
        <v>149</v>
      </c>
      <c r="E354" s="43"/>
      <c r="F354" s="222" t="s">
        <v>509</v>
      </c>
      <c r="G354" s="43"/>
      <c r="H354" s="43"/>
      <c r="I354" s="223"/>
      <c r="J354" s="43"/>
      <c r="K354" s="43"/>
      <c r="L354" s="47"/>
      <c r="M354" s="224"/>
      <c r="N354" s="225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19" t="s">
        <v>149</v>
      </c>
      <c r="AU354" s="19" t="s">
        <v>88</v>
      </c>
    </row>
    <row r="355" s="14" customFormat="1">
      <c r="A355" s="14"/>
      <c r="B355" s="238"/>
      <c r="C355" s="239"/>
      <c r="D355" s="226" t="s">
        <v>153</v>
      </c>
      <c r="E355" s="240" t="s">
        <v>35</v>
      </c>
      <c r="F355" s="241" t="s">
        <v>493</v>
      </c>
      <c r="G355" s="239"/>
      <c r="H355" s="242">
        <v>10.35</v>
      </c>
      <c r="I355" s="243"/>
      <c r="J355" s="239"/>
      <c r="K355" s="239"/>
      <c r="L355" s="244"/>
      <c r="M355" s="245"/>
      <c r="N355" s="246"/>
      <c r="O355" s="246"/>
      <c r="P355" s="246"/>
      <c r="Q355" s="246"/>
      <c r="R355" s="246"/>
      <c r="S355" s="246"/>
      <c r="T355" s="247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8" t="s">
        <v>153</v>
      </c>
      <c r="AU355" s="248" t="s">
        <v>88</v>
      </c>
      <c r="AV355" s="14" t="s">
        <v>88</v>
      </c>
      <c r="AW355" s="14" t="s">
        <v>40</v>
      </c>
      <c r="AX355" s="14" t="s">
        <v>78</v>
      </c>
      <c r="AY355" s="248" t="s">
        <v>141</v>
      </c>
    </row>
    <row r="356" s="14" customFormat="1">
      <c r="A356" s="14"/>
      <c r="B356" s="238"/>
      <c r="C356" s="239"/>
      <c r="D356" s="226" t="s">
        <v>153</v>
      </c>
      <c r="E356" s="240" t="s">
        <v>35</v>
      </c>
      <c r="F356" s="241" t="s">
        <v>494</v>
      </c>
      <c r="G356" s="239"/>
      <c r="H356" s="242">
        <v>14</v>
      </c>
      <c r="I356" s="243"/>
      <c r="J356" s="239"/>
      <c r="K356" s="239"/>
      <c r="L356" s="244"/>
      <c r="M356" s="245"/>
      <c r="N356" s="246"/>
      <c r="O356" s="246"/>
      <c r="P356" s="246"/>
      <c r="Q356" s="246"/>
      <c r="R356" s="246"/>
      <c r="S356" s="246"/>
      <c r="T356" s="247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8" t="s">
        <v>153</v>
      </c>
      <c r="AU356" s="248" t="s">
        <v>88</v>
      </c>
      <c r="AV356" s="14" t="s">
        <v>88</v>
      </c>
      <c r="AW356" s="14" t="s">
        <v>40</v>
      </c>
      <c r="AX356" s="14" t="s">
        <v>78</v>
      </c>
      <c r="AY356" s="248" t="s">
        <v>141</v>
      </c>
    </row>
    <row r="357" s="15" customFormat="1">
      <c r="A357" s="15"/>
      <c r="B357" s="249"/>
      <c r="C357" s="250"/>
      <c r="D357" s="226" t="s">
        <v>153</v>
      </c>
      <c r="E357" s="251" t="s">
        <v>35</v>
      </c>
      <c r="F357" s="252" t="s">
        <v>157</v>
      </c>
      <c r="G357" s="250"/>
      <c r="H357" s="253">
        <v>24.350000000000001</v>
      </c>
      <c r="I357" s="254"/>
      <c r="J357" s="250"/>
      <c r="K357" s="250"/>
      <c r="L357" s="255"/>
      <c r="M357" s="256"/>
      <c r="N357" s="257"/>
      <c r="O357" s="257"/>
      <c r="P357" s="257"/>
      <c r="Q357" s="257"/>
      <c r="R357" s="257"/>
      <c r="S357" s="257"/>
      <c r="T357" s="258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59" t="s">
        <v>153</v>
      </c>
      <c r="AU357" s="259" t="s">
        <v>88</v>
      </c>
      <c r="AV357" s="15" t="s">
        <v>147</v>
      </c>
      <c r="AW357" s="15" t="s">
        <v>40</v>
      </c>
      <c r="AX357" s="15" t="s">
        <v>86</v>
      </c>
      <c r="AY357" s="259" t="s">
        <v>141</v>
      </c>
    </row>
    <row r="358" s="2" customFormat="1" ht="24.15" customHeight="1">
      <c r="A358" s="41"/>
      <c r="B358" s="42"/>
      <c r="C358" s="208" t="s">
        <v>510</v>
      </c>
      <c r="D358" s="208" t="s">
        <v>143</v>
      </c>
      <c r="E358" s="209" t="s">
        <v>511</v>
      </c>
      <c r="F358" s="210" t="s">
        <v>512</v>
      </c>
      <c r="G358" s="211" t="s">
        <v>187</v>
      </c>
      <c r="H358" s="212">
        <v>145.30000000000001</v>
      </c>
      <c r="I358" s="213"/>
      <c r="J358" s="214">
        <f>ROUND(I358*H358,2)</f>
        <v>0</v>
      </c>
      <c r="K358" s="210" t="s">
        <v>146</v>
      </c>
      <c r="L358" s="47"/>
      <c r="M358" s="215" t="s">
        <v>35</v>
      </c>
      <c r="N358" s="216" t="s">
        <v>49</v>
      </c>
      <c r="O358" s="87"/>
      <c r="P358" s="217">
        <f>O358*H358</f>
        <v>0</v>
      </c>
      <c r="Q358" s="217">
        <v>4.8799999999999999E-06</v>
      </c>
      <c r="R358" s="217">
        <f>Q358*H358</f>
        <v>0.00070906400000000003</v>
      </c>
      <c r="S358" s="217">
        <v>0</v>
      </c>
      <c r="T358" s="218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9" t="s">
        <v>147</v>
      </c>
      <c r="AT358" s="219" t="s">
        <v>143</v>
      </c>
      <c r="AU358" s="219" t="s">
        <v>88</v>
      </c>
      <c r="AY358" s="19" t="s">
        <v>141</v>
      </c>
      <c r="BE358" s="220">
        <f>IF(N358="základní",J358,0)</f>
        <v>0</v>
      </c>
      <c r="BF358" s="220">
        <f>IF(N358="snížená",J358,0)</f>
        <v>0</v>
      </c>
      <c r="BG358" s="220">
        <f>IF(N358="zákl. přenesená",J358,0)</f>
        <v>0</v>
      </c>
      <c r="BH358" s="220">
        <f>IF(N358="sníž. přenesená",J358,0)</f>
        <v>0</v>
      </c>
      <c r="BI358" s="220">
        <f>IF(N358="nulová",J358,0)</f>
        <v>0</v>
      </c>
      <c r="BJ358" s="19" t="s">
        <v>86</v>
      </c>
      <c r="BK358" s="220">
        <f>ROUND(I358*H358,2)</f>
        <v>0</v>
      </c>
      <c r="BL358" s="19" t="s">
        <v>147</v>
      </c>
      <c r="BM358" s="219" t="s">
        <v>513</v>
      </c>
    </row>
    <row r="359" s="2" customFormat="1">
      <c r="A359" s="41"/>
      <c r="B359" s="42"/>
      <c r="C359" s="43"/>
      <c r="D359" s="221" t="s">
        <v>149</v>
      </c>
      <c r="E359" s="43"/>
      <c r="F359" s="222" t="s">
        <v>514</v>
      </c>
      <c r="G359" s="43"/>
      <c r="H359" s="43"/>
      <c r="I359" s="223"/>
      <c r="J359" s="43"/>
      <c r="K359" s="43"/>
      <c r="L359" s="47"/>
      <c r="M359" s="224"/>
      <c r="N359" s="225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19" t="s">
        <v>149</v>
      </c>
      <c r="AU359" s="19" t="s">
        <v>88</v>
      </c>
    </row>
    <row r="360" s="14" customFormat="1">
      <c r="A360" s="14"/>
      <c r="B360" s="238"/>
      <c r="C360" s="239"/>
      <c r="D360" s="226" t="s">
        <v>153</v>
      </c>
      <c r="E360" s="240" t="s">
        <v>35</v>
      </c>
      <c r="F360" s="241" t="s">
        <v>479</v>
      </c>
      <c r="G360" s="239"/>
      <c r="H360" s="242">
        <v>52.799999999999997</v>
      </c>
      <c r="I360" s="243"/>
      <c r="J360" s="239"/>
      <c r="K360" s="239"/>
      <c r="L360" s="244"/>
      <c r="M360" s="245"/>
      <c r="N360" s="246"/>
      <c r="O360" s="246"/>
      <c r="P360" s="246"/>
      <c r="Q360" s="246"/>
      <c r="R360" s="246"/>
      <c r="S360" s="246"/>
      <c r="T360" s="247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8" t="s">
        <v>153</v>
      </c>
      <c r="AU360" s="248" t="s">
        <v>88</v>
      </c>
      <c r="AV360" s="14" t="s">
        <v>88</v>
      </c>
      <c r="AW360" s="14" t="s">
        <v>40</v>
      </c>
      <c r="AX360" s="14" t="s">
        <v>78</v>
      </c>
      <c r="AY360" s="248" t="s">
        <v>141</v>
      </c>
    </row>
    <row r="361" s="14" customFormat="1">
      <c r="A361" s="14"/>
      <c r="B361" s="238"/>
      <c r="C361" s="239"/>
      <c r="D361" s="226" t="s">
        <v>153</v>
      </c>
      <c r="E361" s="240" t="s">
        <v>35</v>
      </c>
      <c r="F361" s="241" t="s">
        <v>486</v>
      </c>
      <c r="G361" s="239"/>
      <c r="H361" s="242">
        <v>22.5</v>
      </c>
      <c r="I361" s="243"/>
      <c r="J361" s="239"/>
      <c r="K361" s="239"/>
      <c r="L361" s="244"/>
      <c r="M361" s="245"/>
      <c r="N361" s="246"/>
      <c r="O361" s="246"/>
      <c r="P361" s="246"/>
      <c r="Q361" s="246"/>
      <c r="R361" s="246"/>
      <c r="S361" s="246"/>
      <c r="T361" s="247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8" t="s">
        <v>153</v>
      </c>
      <c r="AU361" s="248" t="s">
        <v>88</v>
      </c>
      <c r="AV361" s="14" t="s">
        <v>88</v>
      </c>
      <c r="AW361" s="14" t="s">
        <v>40</v>
      </c>
      <c r="AX361" s="14" t="s">
        <v>78</v>
      </c>
      <c r="AY361" s="248" t="s">
        <v>141</v>
      </c>
    </row>
    <row r="362" s="14" customFormat="1">
      <c r="A362" s="14"/>
      <c r="B362" s="238"/>
      <c r="C362" s="239"/>
      <c r="D362" s="226" t="s">
        <v>153</v>
      </c>
      <c r="E362" s="240" t="s">
        <v>35</v>
      </c>
      <c r="F362" s="241" t="s">
        <v>487</v>
      </c>
      <c r="G362" s="239"/>
      <c r="H362" s="242">
        <v>25.5</v>
      </c>
      <c r="I362" s="243"/>
      <c r="J362" s="239"/>
      <c r="K362" s="239"/>
      <c r="L362" s="244"/>
      <c r="M362" s="245"/>
      <c r="N362" s="246"/>
      <c r="O362" s="246"/>
      <c r="P362" s="246"/>
      <c r="Q362" s="246"/>
      <c r="R362" s="246"/>
      <c r="S362" s="246"/>
      <c r="T362" s="247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8" t="s">
        <v>153</v>
      </c>
      <c r="AU362" s="248" t="s">
        <v>88</v>
      </c>
      <c r="AV362" s="14" t="s">
        <v>88</v>
      </c>
      <c r="AW362" s="14" t="s">
        <v>40</v>
      </c>
      <c r="AX362" s="14" t="s">
        <v>78</v>
      </c>
      <c r="AY362" s="248" t="s">
        <v>141</v>
      </c>
    </row>
    <row r="363" s="14" customFormat="1">
      <c r="A363" s="14"/>
      <c r="B363" s="238"/>
      <c r="C363" s="239"/>
      <c r="D363" s="226" t="s">
        <v>153</v>
      </c>
      <c r="E363" s="240" t="s">
        <v>35</v>
      </c>
      <c r="F363" s="241" t="s">
        <v>480</v>
      </c>
      <c r="G363" s="239"/>
      <c r="H363" s="242">
        <v>44.5</v>
      </c>
      <c r="I363" s="243"/>
      <c r="J363" s="239"/>
      <c r="K363" s="239"/>
      <c r="L363" s="244"/>
      <c r="M363" s="245"/>
      <c r="N363" s="246"/>
      <c r="O363" s="246"/>
      <c r="P363" s="246"/>
      <c r="Q363" s="246"/>
      <c r="R363" s="246"/>
      <c r="S363" s="246"/>
      <c r="T363" s="247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8" t="s">
        <v>153</v>
      </c>
      <c r="AU363" s="248" t="s">
        <v>88</v>
      </c>
      <c r="AV363" s="14" t="s">
        <v>88</v>
      </c>
      <c r="AW363" s="14" t="s">
        <v>40</v>
      </c>
      <c r="AX363" s="14" t="s">
        <v>78</v>
      </c>
      <c r="AY363" s="248" t="s">
        <v>141</v>
      </c>
    </row>
    <row r="364" s="15" customFormat="1">
      <c r="A364" s="15"/>
      <c r="B364" s="249"/>
      <c r="C364" s="250"/>
      <c r="D364" s="226" t="s">
        <v>153</v>
      </c>
      <c r="E364" s="251" t="s">
        <v>35</v>
      </c>
      <c r="F364" s="252" t="s">
        <v>157</v>
      </c>
      <c r="G364" s="250"/>
      <c r="H364" s="253">
        <v>145.30000000000001</v>
      </c>
      <c r="I364" s="254"/>
      <c r="J364" s="250"/>
      <c r="K364" s="250"/>
      <c r="L364" s="255"/>
      <c r="M364" s="256"/>
      <c r="N364" s="257"/>
      <c r="O364" s="257"/>
      <c r="P364" s="257"/>
      <c r="Q364" s="257"/>
      <c r="R364" s="257"/>
      <c r="S364" s="257"/>
      <c r="T364" s="258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59" t="s">
        <v>153</v>
      </c>
      <c r="AU364" s="259" t="s">
        <v>88</v>
      </c>
      <c r="AV364" s="15" t="s">
        <v>147</v>
      </c>
      <c r="AW364" s="15" t="s">
        <v>40</v>
      </c>
      <c r="AX364" s="15" t="s">
        <v>86</v>
      </c>
      <c r="AY364" s="259" t="s">
        <v>141</v>
      </c>
    </row>
    <row r="365" s="2" customFormat="1" ht="24.15" customHeight="1">
      <c r="A365" s="41"/>
      <c r="B365" s="42"/>
      <c r="C365" s="208" t="s">
        <v>515</v>
      </c>
      <c r="D365" s="208" t="s">
        <v>143</v>
      </c>
      <c r="E365" s="209" t="s">
        <v>516</v>
      </c>
      <c r="F365" s="210" t="s">
        <v>517</v>
      </c>
      <c r="G365" s="211" t="s">
        <v>101</v>
      </c>
      <c r="H365" s="212">
        <v>24.350000000000001</v>
      </c>
      <c r="I365" s="213"/>
      <c r="J365" s="214">
        <f>ROUND(I365*H365,2)</f>
        <v>0</v>
      </c>
      <c r="K365" s="210" t="s">
        <v>146</v>
      </c>
      <c r="L365" s="47"/>
      <c r="M365" s="215" t="s">
        <v>35</v>
      </c>
      <c r="N365" s="216" t="s">
        <v>49</v>
      </c>
      <c r="O365" s="87"/>
      <c r="P365" s="217">
        <f>O365*H365</f>
        <v>0</v>
      </c>
      <c r="Q365" s="217">
        <v>1.22E-05</v>
      </c>
      <c r="R365" s="217">
        <f>Q365*H365</f>
        <v>0.00029707000000000003</v>
      </c>
      <c r="S365" s="217">
        <v>0</v>
      </c>
      <c r="T365" s="218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9" t="s">
        <v>147</v>
      </c>
      <c r="AT365" s="219" t="s">
        <v>143</v>
      </c>
      <c r="AU365" s="219" t="s">
        <v>88</v>
      </c>
      <c r="AY365" s="19" t="s">
        <v>141</v>
      </c>
      <c r="BE365" s="220">
        <f>IF(N365="základní",J365,0)</f>
        <v>0</v>
      </c>
      <c r="BF365" s="220">
        <f>IF(N365="snížená",J365,0)</f>
        <v>0</v>
      </c>
      <c r="BG365" s="220">
        <f>IF(N365="zákl. přenesená",J365,0)</f>
        <v>0</v>
      </c>
      <c r="BH365" s="220">
        <f>IF(N365="sníž. přenesená",J365,0)</f>
        <v>0</v>
      </c>
      <c r="BI365" s="220">
        <f>IF(N365="nulová",J365,0)</f>
        <v>0</v>
      </c>
      <c r="BJ365" s="19" t="s">
        <v>86</v>
      </c>
      <c r="BK365" s="220">
        <f>ROUND(I365*H365,2)</f>
        <v>0</v>
      </c>
      <c r="BL365" s="19" t="s">
        <v>147</v>
      </c>
      <c r="BM365" s="219" t="s">
        <v>518</v>
      </c>
    </row>
    <row r="366" s="2" customFormat="1">
      <c r="A366" s="41"/>
      <c r="B366" s="42"/>
      <c r="C366" s="43"/>
      <c r="D366" s="221" t="s">
        <v>149</v>
      </c>
      <c r="E366" s="43"/>
      <c r="F366" s="222" t="s">
        <v>519</v>
      </c>
      <c r="G366" s="43"/>
      <c r="H366" s="43"/>
      <c r="I366" s="223"/>
      <c r="J366" s="43"/>
      <c r="K366" s="43"/>
      <c r="L366" s="47"/>
      <c r="M366" s="224"/>
      <c r="N366" s="225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19" t="s">
        <v>149</v>
      </c>
      <c r="AU366" s="19" t="s">
        <v>88</v>
      </c>
    </row>
    <row r="367" s="14" customFormat="1">
      <c r="A367" s="14"/>
      <c r="B367" s="238"/>
      <c r="C367" s="239"/>
      <c r="D367" s="226" t="s">
        <v>153</v>
      </c>
      <c r="E367" s="240" t="s">
        <v>35</v>
      </c>
      <c r="F367" s="241" t="s">
        <v>493</v>
      </c>
      <c r="G367" s="239"/>
      <c r="H367" s="242">
        <v>10.35</v>
      </c>
      <c r="I367" s="243"/>
      <c r="J367" s="239"/>
      <c r="K367" s="239"/>
      <c r="L367" s="244"/>
      <c r="M367" s="245"/>
      <c r="N367" s="246"/>
      <c r="O367" s="246"/>
      <c r="P367" s="246"/>
      <c r="Q367" s="246"/>
      <c r="R367" s="246"/>
      <c r="S367" s="246"/>
      <c r="T367" s="247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8" t="s">
        <v>153</v>
      </c>
      <c r="AU367" s="248" t="s">
        <v>88</v>
      </c>
      <c r="AV367" s="14" t="s">
        <v>88</v>
      </c>
      <c r="AW367" s="14" t="s">
        <v>40</v>
      </c>
      <c r="AX367" s="14" t="s">
        <v>78</v>
      </c>
      <c r="AY367" s="248" t="s">
        <v>141</v>
      </c>
    </row>
    <row r="368" s="14" customFormat="1">
      <c r="A368" s="14"/>
      <c r="B368" s="238"/>
      <c r="C368" s="239"/>
      <c r="D368" s="226" t="s">
        <v>153</v>
      </c>
      <c r="E368" s="240" t="s">
        <v>35</v>
      </c>
      <c r="F368" s="241" t="s">
        <v>494</v>
      </c>
      <c r="G368" s="239"/>
      <c r="H368" s="242">
        <v>14</v>
      </c>
      <c r="I368" s="243"/>
      <c r="J368" s="239"/>
      <c r="K368" s="239"/>
      <c r="L368" s="244"/>
      <c r="M368" s="245"/>
      <c r="N368" s="246"/>
      <c r="O368" s="246"/>
      <c r="P368" s="246"/>
      <c r="Q368" s="246"/>
      <c r="R368" s="246"/>
      <c r="S368" s="246"/>
      <c r="T368" s="247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8" t="s">
        <v>153</v>
      </c>
      <c r="AU368" s="248" t="s">
        <v>88</v>
      </c>
      <c r="AV368" s="14" t="s">
        <v>88</v>
      </c>
      <c r="AW368" s="14" t="s">
        <v>40</v>
      </c>
      <c r="AX368" s="14" t="s">
        <v>78</v>
      </c>
      <c r="AY368" s="248" t="s">
        <v>141</v>
      </c>
    </row>
    <row r="369" s="15" customFormat="1">
      <c r="A369" s="15"/>
      <c r="B369" s="249"/>
      <c r="C369" s="250"/>
      <c r="D369" s="226" t="s">
        <v>153</v>
      </c>
      <c r="E369" s="251" t="s">
        <v>35</v>
      </c>
      <c r="F369" s="252" t="s">
        <v>157</v>
      </c>
      <c r="G369" s="250"/>
      <c r="H369" s="253">
        <v>24.350000000000001</v>
      </c>
      <c r="I369" s="254"/>
      <c r="J369" s="250"/>
      <c r="K369" s="250"/>
      <c r="L369" s="255"/>
      <c r="M369" s="256"/>
      <c r="N369" s="257"/>
      <c r="O369" s="257"/>
      <c r="P369" s="257"/>
      <c r="Q369" s="257"/>
      <c r="R369" s="257"/>
      <c r="S369" s="257"/>
      <c r="T369" s="258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59" t="s">
        <v>153</v>
      </c>
      <c r="AU369" s="259" t="s">
        <v>88</v>
      </c>
      <c r="AV369" s="15" t="s">
        <v>147</v>
      </c>
      <c r="AW369" s="15" t="s">
        <v>40</v>
      </c>
      <c r="AX369" s="15" t="s">
        <v>86</v>
      </c>
      <c r="AY369" s="259" t="s">
        <v>141</v>
      </c>
    </row>
    <row r="370" s="2" customFormat="1" ht="24.15" customHeight="1">
      <c r="A370" s="41"/>
      <c r="B370" s="42"/>
      <c r="C370" s="208" t="s">
        <v>520</v>
      </c>
      <c r="D370" s="208" t="s">
        <v>143</v>
      </c>
      <c r="E370" s="209" t="s">
        <v>521</v>
      </c>
      <c r="F370" s="210" t="s">
        <v>522</v>
      </c>
      <c r="G370" s="211" t="s">
        <v>187</v>
      </c>
      <c r="H370" s="212">
        <v>71.400000000000006</v>
      </c>
      <c r="I370" s="213"/>
      <c r="J370" s="214">
        <f>ROUND(I370*H370,2)</f>
        <v>0</v>
      </c>
      <c r="K370" s="210" t="s">
        <v>146</v>
      </c>
      <c r="L370" s="47"/>
      <c r="M370" s="215" t="s">
        <v>35</v>
      </c>
      <c r="N370" s="216" t="s">
        <v>49</v>
      </c>
      <c r="O370" s="87"/>
      <c r="P370" s="217">
        <f>O370*H370</f>
        <v>0</v>
      </c>
      <c r="Q370" s="217">
        <v>0.16850351999999999</v>
      </c>
      <c r="R370" s="217">
        <f>Q370*H370</f>
        <v>12.031151328</v>
      </c>
      <c r="S370" s="217">
        <v>0</v>
      </c>
      <c r="T370" s="218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9" t="s">
        <v>147</v>
      </c>
      <c r="AT370" s="219" t="s">
        <v>143</v>
      </c>
      <c r="AU370" s="219" t="s">
        <v>88</v>
      </c>
      <c r="AY370" s="19" t="s">
        <v>141</v>
      </c>
      <c r="BE370" s="220">
        <f>IF(N370="základní",J370,0)</f>
        <v>0</v>
      </c>
      <c r="BF370" s="220">
        <f>IF(N370="snížená",J370,0)</f>
        <v>0</v>
      </c>
      <c r="BG370" s="220">
        <f>IF(N370="zákl. přenesená",J370,0)</f>
        <v>0</v>
      </c>
      <c r="BH370" s="220">
        <f>IF(N370="sníž. přenesená",J370,0)</f>
        <v>0</v>
      </c>
      <c r="BI370" s="220">
        <f>IF(N370="nulová",J370,0)</f>
        <v>0</v>
      </c>
      <c r="BJ370" s="19" t="s">
        <v>86</v>
      </c>
      <c r="BK370" s="220">
        <f>ROUND(I370*H370,2)</f>
        <v>0</v>
      </c>
      <c r="BL370" s="19" t="s">
        <v>147</v>
      </c>
      <c r="BM370" s="219" t="s">
        <v>523</v>
      </c>
    </row>
    <row r="371" s="2" customFormat="1">
      <c r="A371" s="41"/>
      <c r="B371" s="42"/>
      <c r="C371" s="43"/>
      <c r="D371" s="221" t="s">
        <v>149</v>
      </c>
      <c r="E371" s="43"/>
      <c r="F371" s="222" t="s">
        <v>524</v>
      </c>
      <c r="G371" s="43"/>
      <c r="H371" s="43"/>
      <c r="I371" s="223"/>
      <c r="J371" s="43"/>
      <c r="K371" s="43"/>
      <c r="L371" s="47"/>
      <c r="M371" s="224"/>
      <c r="N371" s="225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19" t="s">
        <v>149</v>
      </c>
      <c r="AU371" s="19" t="s">
        <v>88</v>
      </c>
    </row>
    <row r="372" s="13" customFormat="1">
      <c r="A372" s="13"/>
      <c r="B372" s="228"/>
      <c r="C372" s="229"/>
      <c r="D372" s="226" t="s">
        <v>153</v>
      </c>
      <c r="E372" s="230" t="s">
        <v>35</v>
      </c>
      <c r="F372" s="231" t="s">
        <v>276</v>
      </c>
      <c r="G372" s="229"/>
      <c r="H372" s="230" t="s">
        <v>35</v>
      </c>
      <c r="I372" s="232"/>
      <c r="J372" s="229"/>
      <c r="K372" s="229"/>
      <c r="L372" s="233"/>
      <c r="M372" s="234"/>
      <c r="N372" s="235"/>
      <c r="O372" s="235"/>
      <c r="P372" s="235"/>
      <c r="Q372" s="235"/>
      <c r="R372" s="235"/>
      <c r="S372" s="235"/>
      <c r="T372" s="23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7" t="s">
        <v>153</v>
      </c>
      <c r="AU372" s="237" t="s">
        <v>88</v>
      </c>
      <c r="AV372" s="13" t="s">
        <v>86</v>
      </c>
      <c r="AW372" s="13" t="s">
        <v>40</v>
      </c>
      <c r="AX372" s="13" t="s">
        <v>78</v>
      </c>
      <c r="AY372" s="237" t="s">
        <v>141</v>
      </c>
    </row>
    <row r="373" s="14" customFormat="1">
      <c r="A373" s="14"/>
      <c r="B373" s="238"/>
      <c r="C373" s="239"/>
      <c r="D373" s="226" t="s">
        <v>153</v>
      </c>
      <c r="E373" s="240" t="s">
        <v>35</v>
      </c>
      <c r="F373" s="241" t="s">
        <v>525</v>
      </c>
      <c r="G373" s="239"/>
      <c r="H373" s="242">
        <v>65.799999999999997</v>
      </c>
      <c r="I373" s="243"/>
      <c r="J373" s="239"/>
      <c r="K373" s="239"/>
      <c r="L373" s="244"/>
      <c r="M373" s="245"/>
      <c r="N373" s="246"/>
      <c r="O373" s="246"/>
      <c r="P373" s="246"/>
      <c r="Q373" s="246"/>
      <c r="R373" s="246"/>
      <c r="S373" s="246"/>
      <c r="T373" s="247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8" t="s">
        <v>153</v>
      </c>
      <c r="AU373" s="248" t="s">
        <v>88</v>
      </c>
      <c r="AV373" s="14" t="s">
        <v>88</v>
      </c>
      <c r="AW373" s="14" t="s">
        <v>40</v>
      </c>
      <c r="AX373" s="14" t="s">
        <v>78</v>
      </c>
      <c r="AY373" s="248" t="s">
        <v>141</v>
      </c>
    </row>
    <row r="374" s="14" customFormat="1">
      <c r="A374" s="14"/>
      <c r="B374" s="238"/>
      <c r="C374" s="239"/>
      <c r="D374" s="226" t="s">
        <v>153</v>
      </c>
      <c r="E374" s="240" t="s">
        <v>35</v>
      </c>
      <c r="F374" s="241" t="s">
        <v>526</v>
      </c>
      <c r="G374" s="239"/>
      <c r="H374" s="242">
        <v>5.5999999999999996</v>
      </c>
      <c r="I374" s="243"/>
      <c r="J374" s="239"/>
      <c r="K374" s="239"/>
      <c r="L374" s="244"/>
      <c r="M374" s="245"/>
      <c r="N374" s="246"/>
      <c r="O374" s="246"/>
      <c r="P374" s="246"/>
      <c r="Q374" s="246"/>
      <c r="R374" s="246"/>
      <c r="S374" s="246"/>
      <c r="T374" s="247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8" t="s">
        <v>153</v>
      </c>
      <c r="AU374" s="248" t="s">
        <v>88</v>
      </c>
      <c r="AV374" s="14" t="s">
        <v>88</v>
      </c>
      <c r="AW374" s="14" t="s">
        <v>40</v>
      </c>
      <c r="AX374" s="14" t="s">
        <v>78</v>
      </c>
      <c r="AY374" s="248" t="s">
        <v>141</v>
      </c>
    </row>
    <row r="375" s="15" customFormat="1">
      <c r="A375" s="15"/>
      <c r="B375" s="249"/>
      <c r="C375" s="250"/>
      <c r="D375" s="226" t="s">
        <v>153</v>
      </c>
      <c r="E375" s="251" t="s">
        <v>35</v>
      </c>
      <c r="F375" s="252" t="s">
        <v>157</v>
      </c>
      <c r="G375" s="250"/>
      <c r="H375" s="253">
        <v>71.400000000000006</v>
      </c>
      <c r="I375" s="254"/>
      <c r="J375" s="250"/>
      <c r="K375" s="250"/>
      <c r="L375" s="255"/>
      <c r="M375" s="256"/>
      <c r="N375" s="257"/>
      <c r="O375" s="257"/>
      <c r="P375" s="257"/>
      <c r="Q375" s="257"/>
      <c r="R375" s="257"/>
      <c r="S375" s="257"/>
      <c r="T375" s="258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59" t="s">
        <v>153</v>
      </c>
      <c r="AU375" s="259" t="s">
        <v>88</v>
      </c>
      <c r="AV375" s="15" t="s">
        <v>147</v>
      </c>
      <c r="AW375" s="15" t="s">
        <v>40</v>
      </c>
      <c r="AX375" s="15" t="s">
        <v>86</v>
      </c>
      <c r="AY375" s="259" t="s">
        <v>141</v>
      </c>
    </row>
    <row r="376" s="2" customFormat="1" ht="16.5" customHeight="1">
      <c r="A376" s="41"/>
      <c r="B376" s="42"/>
      <c r="C376" s="260" t="s">
        <v>527</v>
      </c>
      <c r="D376" s="260" t="s">
        <v>243</v>
      </c>
      <c r="E376" s="261" t="s">
        <v>528</v>
      </c>
      <c r="F376" s="262" t="s">
        <v>529</v>
      </c>
      <c r="G376" s="263" t="s">
        <v>187</v>
      </c>
      <c r="H376" s="264">
        <v>37.740000000000002</v>
      </c>
      <c r="I376" s="265"/>
      <c r="J376" s="266">
        <f>ROUND(I376*H376,2)</f>
        <v>0</v>
      </c>
      <c r="K376" s="262" t="s">
        <v>146</v>
      </c>
      <c r="L376" s="267"/>
      <c r="M376" s="268" t="s">
        <v>35</v>
      </c>
      <c r="N376" s="269" t="s">
        <v>49</v>
      </c>
      <c r="O376" s="87"/>
      <c r="P376" s="217">
        <f>O376*H376</f>
        <v>0</v>
      </c>
      <c r="Q376" s="217">
        <v>0.10199999999999999</v>
      </c>
      <c r="R376" s="217">
        <f>Q376*H376</f>
        <v>3.8494799999999998</v>
      </c>
      <c r="S376" s="217">
        <v>0</v>
      </c>
      <c r="T376" s="218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9" t="s">
        <v>200</v>
      </c>
      <c r="AT376" s="219" t="s">
        <v>243</v>
      </c>
      <c r="AU376" s="219" t="s">
        <v>88</v>
      </c>
      <c r="AY376" s="19" t="s">
        <v>141</v>
      </c>
      <c r="BE376" s="220">
        <f>IF(N376="základní",J376,0)</f>
        <v>0</v>
      </c>
      <c r="BF376" s="220">
        <f>IF(N376="snížená",J376,0)</f>
        <v>0</v>
      </c>
      <c r="BG376" s="220">
        <f>IF(N376="zákl. přenesená",J376,0)</f>
        <v>0</v>
      </c>
      <c r="BH376" s="220">
        <f>IF(N376="sníž. přenesená",J376,0)</f>
        <v>0</v>
      </c>
      <c r="BI376" s="220">
        <f>IF(N376="nulová",J376,0)</f>
        <v>0</v>
      </c>
      <c r="BJ376" s="19" t="s">
        <v>86</v>
      </c>
      <c r="BK376" s="220">
        <f>ROUND(I376*H376,2)</f>
        <v>0</v>
      </c>
      <c r="BL376" s="19" t="s">
        <v>147</v>
      </c>
      <c r="BM376" s="219" t="s">
        <v>530</v>
      </c>
    </row>
    <row r="377" s="14" customFormat="1">
      <c r="A377" s="14"/>
      <c r="B377" s="238"/>
      <c r="C377" s="239"/>
      <c r="D377" s="226" t="s">
        <v>153</v>
      </c>
      <c r="E377" s="240" t="s">
        <v>35</v>
      </c>
      <c r="F377" s="241" t="s">
        <v>531</v>
      </c>
      <c r="G377" s="239"/>
      <c r="H377" s="242">
        <v>66.400000000000006</v>
      </c>
      <c r="I377" s="243"/>
      <c r="J377" s="239"/>
      <c r="K377" s="239"/>
      <c r="L377" s="244"/>
      <c r="M377" s="245"/>
      <c r="N377" s="246"/>
      <c r="O377" s="246"/>
      <c r="P377" s="246"/>
      <c r="Q377" s="246"/>
      <c r="R377" s="246"/>
      <c r="S377" s="246"/>
      <c r="T377" s="247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8" t="s">
        <v>153</v>
      </c>
      <c r="AU377" s="248" t="s">
        <v>88</v>
      </c>
      <c r="AV377" s="14" t="s">
        <v>88</v>
      </c>
      <c r="AW377" s="14" t="s">
        <v>40</v>
      </c>
      <c r="AX377" s="14" t="s">
        <v>78</v>
      </c>
      <c r="AY377" s="248" t="s">
        <v>141</v>
      </c>
    </row>
    <row r="378" s="14" customFormat="1">
      <c r="A378" s="14"/>
      <c r="B378" s="238"/>
      <c r="C378" s="239"/>
      <c r="D378" s="226" t="s">
        <v>153</v>
      </c>
      <c r="E378" s="240" t="s">
        <v>35</v>
      </c>
      <c r="F378" s="241" t="s">
        <v>532</v>
      </c>
      <c r="G378" s="239"/>
      <c r="H378" s="242">
        <v>-29.399999999999999</v>
      </c>
      <c r="I378" s="243"/>
      <c r="J378" s="239"/>
      <c r="K378" s="239"/>
      <c r="L378" s="244"/>
      <c r="M378" s="245"/>
      <c r="N378" s="246"/>
      <c r="O378" s="246"/>
      <c r="P378" s="246"/>
      <c r="Q378" s="246"/>
      <c r="R378" s="246"/>
      <c r="S378" s="246"/>
      <c r="T378" s="247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8" t="s">
        <v>153</v>
      </c>
      <c r="AU378" s="248" t="s">
        <v>88</v>
      </c>
      <c r="AV378" s="14" t="s">
        <v>88</v>
      </c>
      <c r="AW378" s="14" t="s">
        <v>40</v>
      </c>
      <c r="AX378" s="14" t="s">
        <v>78</v>
      </c>
      <c r="AY378" s="248" t="s">
        <v>141</v>
      </c>
    </row>
    <row r="379" s="15" customFormat="1">
      <c r="A379" s="15"/>
      <c r="B379" s="249"/>
      <c r="C379" s="250"/>
      <c r="D379" s="226" t="s">
        <v>153</v>
      </c>
      <c r="E379" s="251" t="s">
        <v>35</v>
      </c>
      <c r="F379" s="252" t="s">
        <v>157</v>
      </c>
      <c r="G379" s="250"/>
      <c r="H379" s="253">
        <v>37.000000000000007</v>
      </c>
      <c r="I379" s="254"/>
      <c r="J379" s="250"/>
      <c r="K379" s="250"/>
      <c r="L379" s="255"/>
      <c r="M379" s="256"/>
      <c r="N379" s="257"/>
      <c r="O379" s="257"/>
      <c r="P379" s="257"/>
      <c r="Q379" s="257"/>
      <c r="R379" s="257"/>
      <c r="S379" s="257"/>
      <c r="T379" s="258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59" t="s">
        <v>153</v>
      </c>
      <c r="AU379" s="259" t="s">
        <v>88</v>
      </c>
      <c r="AV379" s="15" t="s">
        <v>147</v>
      </c>
      <c r="AW379" s="15" t="s">
        <v>40</v>
      </c>
      <c r="AX379" s="15" t="s">
        <v>86</v>
      </c>
      <c r="AY379" s="259" t="s">
        <v>141</v>
      </c>
    </row>
    <row r="380" s="14" customFormat="1">
      <c r="A380" s="14"/>
      <c r="B380" s="238"/>
      <c r="C380" s="239"/>
      <c r="D380" s="226" t="s">
        <v>153</v>
      </c>
      <c r="E380" s="239"/>
      <c r="F380" s="241" t="s">
        <v>533</v>
      </c>
      <c r="G380" s="239"/>
      <c r="H380" s="242">
        <v>37.740000000000002</v>
      </c>
      <c r="I380" s="243"/>
      <c r="J380" s="239"/>
      <c r="K380" s="239"/>
      <c r="L380" s="244"/>
      <c r="M380" s="245"/>
      <c r="N380" s="246"/>
      <c r="O380" s="246"/>
      <c r="P380" s="246"/>
      <c r="Q380" s="246"/>
      <c r="R380" s="246"/>
      <c r="S380" s="246"/>
      <c r="T380" s="247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8" t="s">
        <v>153</v>
      </c>
      <c r="AU380" s="248" t="s">
        <v>88</v>
      </c>
      <c r="AV380" s="14" t="s">
        <v>88</v>
      </c>
      <c r="AW380" s="14" t="s">
        <v>4</v>
      </c>
      <c r="AX380" s="14" t="s">
        <v>86</v>
      </c>
      <c r="AY380" s="248" t="s">
        <v>141</v>
      </c>
    </row>
    <row r="381" s="2" customFormat="1" ht="16.5" customHeight="1">
      <c r="A381" s="41"/>
      <c r="B381" s="42"/>
      <c r="C381" s="260" t="s">
        <v>534</v>
      </c>
      <c r="D381" s="260" t="s">
        <v>243</v>
      </c>
      <c r="E381" s="261" t="s">
        <v>535</v>
      </c>
      <c r="F381" s="262" t="s">
        <v>536</v>
      </c>
      <c r="G381" s="263" t="s">
        <v>187</v>
      </c>
      <c r="H381" s="264">
        <v>5.0999999999999996</v>
      </c>
      <c r="I381" s="265"/>
      <c r="J381" s="266">
        <f>ROUND(I381*H381,2)</f>
        <v>0</v>
      </c>
      <c r="K381" s="262" t="s">
        <v>146</v>
      </c>
      <c r="L381" s="267"/>
      <c r="M381" s="268" t="s">
        <v>35</v>
      </c>
      <c r="N381" s="269" t="s">
        <v>49</v>
      </c>
      <c r="O381" s="87"/>
      <c r="P381" s="217">
        <f>O381*H381</f>
        <v>0</v>
      </c>
      <c r="Q381" s="217">
        <v>0.085999999999999993</v>
      </c>
      <c r="R381" s="217">
        <f>Q381*H381</f>
        <v>0.43859999999999993</v>
      </c>
      <c r="S381" s="217">
        <v>0</v>
      </c>
      <c r="T381" s="218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9" t="s">
        <v>200</v>
      </c>
      <c r="AT381" s="219" t="s">
        <v>243</v>
      </c>
      <c r="AU381" s="219" t="s">
        <v>88</v>
      </c>
      <c r="AY381" s="19" t="s">
        <v>141</v>
      </c>
      <c r="BE381" s="220">
        <f>IF(N381="základní",J381,0)</f>
        <v>0</v>
      </c>
      <c r="BF381" s="220">
        <f>IF(N381="snížená",J381,0)</f>
        <v>0</v>
      </c>
      <c r="BG381" s="220">
        <f>IF(N381="zákl. přenesená",J381,0)</f>
        <v>0</v>
      </c>
      <c r="BH381" s="220">
        <f>IF(N381="sníž. přenesená",J381,0)</f>
        <v>0</v>
      </c>
      <c r="BI381" s="220">
        <f>IF(N381="nulová",J381,0)</f>
        <v>0</v>
      </c>
      <c r="BJ381" s="19" t="s">
        <v>86</v>
      </c>
      <c r="BK381" s="220">
        <f>ROUND(I381*H381,2)</f>
        <v>0</v>
      </c>
      <c r="BL381" s="19" t="s">
        <v>147</v>
      </c>
      <c r="BM381" s="219" t="s">
        <v>537</v>
      </c>
    </row>
    <row r="382" s="14" customFormat="1">
      <c r="A382" s="14"/>
      <c r="B382" s="238"/>
      <c r="C382" s="239"/>
      <c r="D382" s="226" t="s">
        <v>153</v>
      </c>
      <c r="E382" s="239"/>
      <c r="F382" s="241" t="s">
        <v>538</v>
      </c>
      <c r="G382" s="239"/>
      <c r="H382" s="242">
        <v>5.0999999999999996</v>
      </c>
      <c r="I382" s="243"/>
      <c r="J382" s="239"/>
      <c r="K382" s="239"/>
      <c r="L382" s="244"/>
      <c r="M382" s="245"/>
      <c r="N382" s="246"/>
      <c r="O382" s="246"/>
      <c r="P382" s="246"/>
      <c r="Q382" s="246"/>
      <c r="R382" s="246"/>
      <c r="S382" s="246"/>
      <c r="T382" s="247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8" t="s">
        <v>153</v>
      </c>
      <c r="AU382" s="248" t="s">
        <v>88</v>
      </c>
      <c r="AV382" s="14" t="s">
        <v>88</v>
      </c>
      <c r="AW382" s="14" t="s">
        <v>4</v>
      </c>
      <c r="AX382" s="14" t="s">
        <v>86</v>
      </c>
      <c r="AY382" s="248" t="s">
        <v>141</v>
      </c>
    </row>
    <row r="383" s="2" customFormat="1" ht="33" customHeight="1">
      <c r="A383" s="41"/>
      <c r="B383" s="42"/>
      <c r="C383" s="208" t="s">
        <v>539</v>
      </c>
      <c r="D383" s="208" t="s">
        <v>143</v>
      </c>
      <c r="E383" s="209" t="s">
        <v>540</v>
      </c>
      <c r="F383" s="210" t="s">
        <v>541</v>
      </c>
      <c r="G383" s="211" t="s">
        <v>187</v>
      </c>
      <c r="H383" s="212">
        <v>27.399999999999999</v>
      </c>
      <c r="I383" s="213"/>
      <c r="J383" s="214">
        <f>ROUND(I383*H383,2)</f>
        <v>0</v>
      </c>
      <c r="K383" s="210" t="s">
        <v>146</v>
      </c>
      <c r="L383" s="47"/>
      <c r="M383" s="215" t="s">
        <v>35</v>
      </c>
      <c r="N383" s="216" t="s">
        <v>49</v>
      </c>
      <c r="O383" s="87"/>
      <c r="P383" s="217">
        <f>O383*H383</f>
        <v>0</v>
      </c>
      <c r="Q383" s="217">
        <v>0.34690577</v>
      </c>
      <c r="R383" s="217">
        <f>Q383*H383</f>
        <v>9.5052180980000003</v>
      </c>
      <c r="S383" s="217">
        <v>0</v>
      </c>
      <c r="T383" s="218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9" t="s">
        <v>147</v>
      </c>
      <c r="AT383" s="219" t="s">
        <v>143</v>
      </c>
      <c r="AU383" s="219" t="s">
        <v>88</v>
      </c>
      <c r="AY383" s="19" t="s">
        <v>141</v>
      </c>
      <c r="BE383" s="220">
        <f>IF(N383="základní",J383,0)</f>
        <v>0</v>
      </c>
      <c r="BF383" s="220">
        <f>IF(N383="snížená",J383,0)</f>
        <v>0</v>
      </c>
      <c r="BG383" s="220">
        <f>IF(N383="zákl. přenesená",J383,0)</f>
        <v>0</v>
      </c>
      <c r="BH383" s="220">
        <f>IF(N383="sníž. přenesená",J383,0)</f>
        <v>0</v>
      </c>
      <c r="BI383" s="220">
        <f>IF(N383="nulová",J383,0)</f>
        <v>0</v>
      </c>
      <c r="BJ383" s="19" t="s">
        <v>86</v>
      </c>
      <c r="BK383" s="220">
        <f>ROUND(I383*H383,2)</f>
        <v>0</v>
      </c>
      <c r="BL383" s="19" t="s">
        <v>147</v>
      </c>
      <c r="BM383" s="219" t="s">
        <v>542</v>
      </c>
    </row>
    <row r="384" s="2" customFormat="1">
      <c r="A384" s="41"/>
      <c r="B384" s="42"/>
      <c r="C384" s="43"/>
      <c r="D384" s="221" t="s">
        <v>149</v>
      </c>
      <c r="E384" s="43"/>
      <c r="F384" s="222" t="s">
        <v>543</v>
      </c>
      <c r="G384" s="43"/>
      <c r="H384" s="43"/>
      <c r="I384" s="223"/>
      <c r="J384" s="43"/>
      <c r="K384" s="43"/>
      <c r="L384" s="47"/>
      <c r="M384" s="224"/>
      <c r="N384" s="225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19" t="s">
        <v>149</v>
      </c>
      <c r="AU384" s="19" t="s">
        <v>88</v>
      </c>
    </row>
    <row r="385" s="2" customFormat="1" ht="16.5" customHeight="1">
      <c r="A385" s="41"/>
      <c r="B385" s="42"/>
      <c r="C385" s="260" t="s">
        <v>544</v>
      </c>
      <c r="D385" s="260" t="s">
        <v>243</v>
      </c>
      <c r="E385" s="261" t="s">
        <v>545</v>
      </c>
      <c r="F385" s="262" t="s">
        <v>546</v>
      </c>
      <c r="G385" s="263" t="s">
        <v>187</v>
      </c>
      <c r="H385" s="264">
        <v>5.6100000000000003</v>
      </c>
      <c r="I385" s="265"/>
      <c r="J385" s="266">
        <f>ROUND(I385*H385,2)</f>
        <v>0</v>
      </c>
      <c r="K385" s="262" t="s">
        <v>146</v>
      </c>
      <c r="L385" s="267"/>
      <c r="M385" s="268" t="s">
        <v>35</v>
      </c>
      <c r="N385" s="269" t="s">
        <v>49</v>
      </c>
      <c r="O385" s="87"/>
      <c r="P385" s="217">
        <f>O385*H385</f>
        <v>0</v>
      </c>
      <c r="Q385" s="217">
        <v>0.093509999999999996</v>
      </c>
      <c r="R385" s="217">
        <f>Q385*H385</f>
        <v>0.52459109999999998</v>
      </c>
      <c r="S385" s="217">
        <v>0</v>
      </c>
      <c r="T385" s="218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19" t="s">
        <v>200</v>
      </c>
      <c r="AT385" s="219" t="s">
        <v>243</v>
      </c>
      <c r="AU385" s="219" t="s">
        <v>88</v>
      </c>
      <c r="AY385" s="19" t="s">
        <v>141</v>
      </c>
      <c r="BE385" s="220">
        <f>IF(N385="základní",J385,0)</f>
        <v>0</v>
      </c>
      <c r="BF385" s="220">
        <f>IF(N385="snížená",J385,0)</f>
        <v>0</v>
      </c>
      <c r="BG385" s="220">
        <f>IF(N385="zákl. přenesená",J385,0)</f>
        <v>0</v>
      </c>
      <c r="BH385" s="220">
        <f>IF(N385="sníž. přenesená",J385,0)</f>
        <v>0</v>
      </c>
      <c r="BI385" s="220">
        <f>IF(N385="nulová",J385,0)</f>
        <v>0</v>
      </c>
      <c r="BJ385" s="19" t="s">
        <v>86</v>
      </c>
      <c r="BK385" s="220">
        <f>ROUND(I385*H385,2)</f>
        <v>0</v>
      </c>
      <c r="BL385" s="19" t="s">
        <v>147</v>
      </c>
      <c r="BM385" s="219" t="s">
        <v>547</v>
      </c>
    </row>
    <row r="386" s="13" customFormat="1">
      <c r="A386" s="13"/>
      <c r="B386" s="228"/>
      <c r="C386" s="229"/>
      <c r="D386" s="226" t="s">
        <v>153</v>
      </c>
      <c r="E386" s="230" t="s">
        <v>35</v>
      </c>
      <c r="F386" s="231" t="s">
        <v>276</v>
      </c>
      <c r="G386" s="229"/>
      <c r="H386" s="230" t="s">
        <v>35</v>
      </c>
      <c r="I386" s="232"/>
      <c r="J386" s="229"/>
      <c r="K386" s="229"/>
      <c r="L386" s="233"/>
      <c r="M386" s="234"/>
      <c r="N386" s="235"/>
      <c r="O386" s="235"/>
      <c r="P386" s="235"/>
      <c r="Q386" s="235"/>
      <c r="R386" s="235"/>
      <c r="S386" s="235"/>
      <c r="T386" s="23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7" t="s">
        <v>153</v>
      </c>
      <c r="AU386" s="237" t="s">
        <v>88</v>
      </c>
      <c r="AV386" s="13" t="s">
        <v>86</v>
      </c>
      <c r="AW386" s="13" t="s">
        <v>40</v>
      </c>
      <c r="AX386" s="13" t="s">
        <v>78</v>
      </c>
      <c r="AY386" s="237" t="s">
        <v>141</v>
      </c>
    </row>
    <row r="387" s="13" customFormat="1">
      <c r="A387" s="13"/>
      <c r="B387" s="228"/>
      <c r="C387" s="229"/>
      <c r="D387" s="226" t="s">
        <v>153</v>
      </c>
      <c r="E387" s="230" t="s">
        <v>35</v>
      </c>
      <c r="F387" s="231" t="s">
        <v>162</v>
      </c>
      <c r="G387" s="229"/>
      <c r="H387" s="230" t="s">
        <v>35</v>
      </c>
      <c r="I387" s="232"/>
      <c r="J387" s="229"/>
      <c r="K387" s="229"/>
      <c r="L387" s="233"/>
      <c r="M387" s="234"/>
      <c r="N387" s="235"/>
      <c r="O387" s="235"/>
      <c r="P387" s="235"/>
      <c r="Q387" s="235"/>
      <c r="R387" s="235"/>
      <c r="S387" s="235"/>
      <c r="T387" s="236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7" t="s">
        <v>153</v>
      </c>
      <c r="AU387" s="237" t="s">
        <v>88</v>
      </c>
      <c r="AV387" s="13" t="s">
        <v>86</v>
      </c>
      <c r="AW387" s="13" t="s">
        <v>40</v>
      </c>
      <c r="AX387" s="13" t="s">
        <v>78</v>
      </c>
      <c r="AY387" s="237" t="s">
        <v>141</v>
      </c>
    </row>
    <row r="388" s="14" customFormat="1">
      <c r="A388" s="14"/>
      <c r="B388" s="238"/>
      <c r="C388" s="239"/>
      <c r="D388" s="226" t="s">
        <v>153</v>
      </c>
      <c r="E388" s="240" t="s">
        <v>35</v>
      </c>
      <c r="F388" s="241" t="s">
        <v>548</v>
      </c>
      <c r="G388" s="239"/>
      <c r="H388" s="242">
        <v>5.5</v>
      </c>
      <c r="I388" s="243"/>
      <c r="J388" s="239"/>
      <c r="K388" s="239"/>
      <c r="L388" s="244"/>
      <c r="M388" s="245"/>
      <c r="N388" s="246"/>
      <c r="O388" s="246"/>
      <c r="P388" s="246"/>
      <c r="Q388" s="246"/>
      <c r="R388" s="246"/>
      <c r="S388" s="246"/>
      <c r="T388" s="247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8" t="s">
        <v>153</v>
      </c>
      <c r="AU388" s="248" t="s">
        <v>88</v>
      </c>
      <c r="AV388" s="14" t="s">
        <v>88</v>
      </c>
      <c r="AW388" s="14" t="s">
        <v>40</v>
      </c>
      <c r="AX388" s="14" t="s">
        <v>86</v>
      </c>
      <c r="AY388" s="248" t="s">
        <v>141</v>
      </c>
    </row>
    <row r="389" s="14" customFormat="1">
      <c r="A389" s="14"/>
      <c r="B389" s="238"/>
      <c r="C389" s="239"/>
      <c r="D389" s="226" t="s">
        <v>153</v>
      </c>
      <c r="E389" s="239"/>
      <c r="F389" s="241" t="s">
        <v>549</v>
      </c>
      <c r="G389" s="239"/>
      <c r="H389" s="242">
        <v>5.6100000000000003</v>
      </c>
      <c r="I389" s="243"/>
      <c r="J389" s="239"/>
      <c r="K389" s="239"/>
      <c r="L389" s="244"/>
      <c r="M389" s="245"/>
      <c r="N389" s="246"/>
      <c r="O389" s="246"/>
      <c r="P389" s="246"/>
      <c r="Q389" s="246"/>
      <c r="R389" s="246"/>
      <c r="S389" s="246"/>
      <c r="T389" s="247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8" t="s">
        <v>153</v>
      </c>
      <c r="AU389" s="248" t="s">
        <v>88</v>
      </c>
      <c r="AV389" s="14" t="s">
        <v>88</v>
      </c>
      <c r="AW389" s="14" t="s">
        <v>4</v>
      </c>
      <c r="AX389" s="14" t="s">
        <v>86</v>
      </c>
      <c r="AY389" s="248" t="s">
        <v>141</v>
      </c>
    </row>
    <row r="390" s="2" customFormat="1" ht="16.5" customHeight="1">
      <c r="A390" s="41"/>
      <c r="B390" s="42"/>
      <c r="C390" s="260" t="s">
        <v>550</v>
      </c>
      <c r="D390" s="260" t="s">
        <v>243</v>
      </c>
      <c r="E390" s="261" t="s">
        <v>551</v>
      </c>
      <c r="F390" s="262" t="s">
        <v>552</v>
      </c>
      <c r="G390" s="263" t="s">
        <v>187</v>
      </c>
      <c r="H390" s="264">
        <v>22.338000000000001</v>
      </c>
      <c r="I390" s="265"/>
      <c r="J390" s="266">
        <f>ROUND(I390*H390,2)</f>
        <v>0</v>
      </c>
      <c r="K390" s="262" t="s">
        <v>146</v>
      </c>
      <c r="L390" s="267"/>
      <c r="M390" s="268" t="s">
        <v>35</v>
      </c>
      <c r="N390" s="269" t="s">
        <v>49</v>
      </c>
      <c r="O390" s="87"/>
      <c r="P390" s="217">
        <f>O390*H390</f>
        <v>0</v>
      </c>
      <c r="Q390" s="217">
        <v>0.11167000000000001</v>
      </c>
      <c r="R390" s="217">
        <f>Q390*H390</f>
        <v>2.4944844600000002</v>
      </c>
      <c r="S390" s="217">
        <v>0</v>
      </c>
      <c r="T390" s="218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9" t="s">
        <v>200</v>
      </c>
      <c r="AT390" s="219" t="s">
        <v>243</v>
      </c>
      <c r="AU390" s="219" t="s">
        <v>88</v>
      </c>
      <c r="AY390" s="19" t="s">
        <v>141</v>
      </c>
      <c r="BE390" s="220">
        <f>IF(N390="základní",J390,0)</f>
        <v>0</v>
      </c>
      <c r="BF390" s="220">
        <f>IF(N390="snížená",J390,0)</f>
        <v>0</v>
      </c>
      <c r="BG390" s="220">
        <f>IF(N390="zákl. přenesená",J390,0)</f>
        <v>0</v>
      </c>
      <c r="BH390" s="220">
        <f>IF(N390="sníž. přenesená",J390,0)</f>
        <v>0</v>
      </c>
      <c r="BI390" s="220">
        <f>IF(N390="nulová",J390,0)</f>
        <v>0</v>
      </c>
      <c r="BJ390" s="19" t="s">
        <v>86</v>
      </c>
      <c r="BK390" s="220">
        <f>ROUND(I390*H390,2)</f>
        <v>0</v>
      </c>
      <c r="BL390" s="19" t="s">
        <v>147</v>
      </c>
      <c r="BM390" s="219" t="s">
        <v>553</v>
      </c>
    </row>
    <row r="391" s="13" customFormat="1">
      <c r="A391" s="13"/>
      <c r="B391" s="228"/>
      <c r="C391" s="229"/>
      <c r="D391" s="226" t="s">
        <v>153</v>
      </c>
      <c r="E391" s="230" t="s">
        <v>35</v>
      </c>
      <c r="F391" s="231" t="s">
        <v>276</v>
      </c>
      <c r="G391" s="229"/>
      <c r="H391" s="230" t="s">
        <v>35</v>
      </c>
      <c r="I391" s="232"/>
      <c r="J391" s="229"/>
      <c r="K391" s="229"/>
      <c r="L391" s="233"/>
      <c r="M391" s="234"/>
      <c r="N391" s="235"/>
      <c r="O391" s="235"/>
      <c r="P391" s="235"/>
      <c r="Q391" s="235"/>
      <c r="R391" s="235"/>
      <c r="S391" s="235"/>
      <c r="T391" s="236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7" t="s">
        <v>153</v>
      </c>
      <c r="AU391" s="237" t="s">
        <v>88</v>
      </c>
      <c r="AV391" s="13" t="s">
        <v>86</v>
      </c>
      <c r="AW391" s="13" t="s">
        <v>40</v>
      </c>
      <c r="AX391" s="13" t="s">
        <v>78</v>
      </c>
      <c r="AY391" s="237" t="s">
        <v>141</v>
      </c>
    </row>
    <row r="392" s="13" customFormat="1">
      <c r="A392" s="13"/>
      <c r="B392" s="228"/>
      <c r="C392" s="229"/>
      <c r="D392" s="226" t="s">
        <v>153</v>
      </c>
      <c r="E392" s="230" t="s">
        <v>35</v>
      </c>
      <c r="F392" s="231" t="s">
        <v>162</v>
      </c>
      <c r="G392" s="229"/>
      <c r="H392" s="230" t="s">
        <v>35</v>
      </c>
      <c r="I392" s="232"/>
      <c r="J392" s="229"/>
      <c r="K392" s="229"/>
      <c r="L392" s="233"/>
      <c r="M392" s="234"/>
      <c r="N392" s="235"/>
      <c r="O392" s="235"/>
      <c r="P392" s="235"/>
      <c r="Q392" s="235"/>
      <c r="R392" s="235"/>
      <c r="S392" s="235"/>
      <c r="T392" s="23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7" t="s">
        <v>153</v>
      </c>
      <c r="AU392" s="237" t="s">
        <v>88</v>
      </c>
      <c r="AV392" s="13" t="s">
        <v>86</v>
      </c>
      <c r="AW392" s="13" t="s">
        <v>40</v>
      </c>
      <c r="AX392" s="13" t="s">
        <v>78</v>
      </c>
      <c r="AY392" s="237" t="s">
        <v>141</v>
      </c>
    </row>
    <row r="393" s="14" customFormat="1">
      <c r="A393" s="14"/>
      <c r="B393" s="238"/>
      <c r="C393" s="239"/>
      <c r="D393" s="226" t="s">
        <v>153</v>
      </c>
      <c r="E393" s="240" t="s">
        <v>35</v>
      </c>
      <c r="F393" s="241" t="s">
        <v>554</v>
      </c>
      <c r="G393" s="239"/>
      <c r="H393" s="242">
        <v>21.899999999999999</v>
      </c>
      <c r="I393" s="243"/>
      <c r="J393" s="239"/>
      <c r="K393" s="239"/>
      <c r="L393" s="244"/>
      <c r="M393" s="245"/>
      <c r="N393" s="246"/>
      <c r="O393" s="246"/>
      <c r="P393" s="246"/>
      <c r="Q393" s="246"/>
      <c r="R393" s="246"/>
      <c r="S393" s="246"/>
      <c r="T393" s="247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8" t="s">
        <v>153</v>
      </c>
      <c r="AU393" s="248" t="s">
        <v>88</v>
      </c>
      <c r="AV393" s="14" t="s">
        <v>88</v>
      </c>
      <c r="AW393" s="14" t="s">
        <v>40</v>
      </c>
      <c r="AX393" s="14" t="s">
        <v>86</v>
      </c>
      <c r="AY393" s="248" t="s">
        <v>141</v>
      </c>
    </row>
    <row r="394" s="14" customFormat="1">
      <c r="A394" s="14"/>
      <c r="B394" s="238"/>
      <c r="C394" s="239"/>
      <c r="D394" s="226" t="s">
        <v>153</v>
      </c>
      <c r="E394" s="239"/>
      <c r="F394" s="241" t="s">
        <v>555</v>
      </c>
      <c r="G394" s="239"/>
      <c r="H394" s="242">
        <v>22.338000000000001</v>
      </c>
      <c r="I394" s="243"/>
      <c r="J394" s="239"/>
      <c r="K394" s="239"/>
      <c r="L394" s="244"/>
      <c r="M394" s="245"/>
      <c r="N394" s="246"/>
      <c r="O394" s="246"/>
      <c r="P394" s="246"/>
      <c r="Q394" s="246"/>
      <c r="R394" s="246"/>
      <c r="S394" s="246"/>
      <c r="T394" s="247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8" t="s">
        <v>153</v>
      </c>
      <c r="AU394" s="248" t="s">
        <v>88</v>
      </c>
      <c r="AV394" s="14" t="s">
        <v>88</v>
      </c>
      <c r="AW394" s="14" t="s">
        <v>4</v>
      </c>
      <c r="AX394" s="14" t="s">
        <v>86</v>
      </c>
      <c r="AY394" s="248" t="s">
        <v>141</v>
      </c>
    </row>
    <row r="395" s="2" customFormat="1" ht="24.15" customHeight="1">
      <c r="A395" s="41"/>
      <c r="B395" s="42"/>
      <c r="C395" s="208" t="s">
        <v>556</v>
      </c>
      <c r="D395" s="208" t="s">
        <v>143</v>
      </c>
      <c r="E395" s="209" t="s">
        <v>557</v>
      </c>
      <c r="F395" s="210" t="s">
        <v>558</v>
      </c>
      <c r="G395" s="211" t="s">
        <v>187</v>
      </c>
      <c r="H395" s="212">
        <v>23.100000000000001</v>
      </c>
      <c r="I395" s="213"/>
      <c r="J395" s="214">
        <f>ROUND(I395*H395,2)</f>
        <v>0</v>
      </c>
      <c r="K395" s="210" t="s">
        <v>146</v>
      </c>
      <c r="L395" s="47"/>
      <c r="M395" s="215" t="s">
        <v>35</v>
      </c>
      <c r="N395" s="216" t="s">
        <v>49</v>
      </c>
      <c r="O395" s="87"/>
      <c r="P395" s="217">
        <f>O395*H395</f>
        <v>0</v>
      </c>
      <c r="Q395" s="217">
        <v>0.14041960000000001</v>
      </c>
      <c r="R395" s="217">
        <f>Q395*H395</f>
        <v>3.2436927600000005</v>
      </c>
      <c r="S395" s="217">
        <v>0</v>
      </c>
      <c r="T395" s="218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9" t="s">
        <v>147</v>
      </c>
      <c r="AT395" s="219" t="s">
        <v>143</v>
      </c>
      <c r="AU395" s="219" t="s">
        <v>88</v>
      </c>
      <c r="AY395" s="19" t="s">
        <v>141</v>
      </c>
      <c r="BE395" s="220">
        <f>IF(N395="základní",J395,0)</f>
        <v>0</v>
      </c>
      <c r="BF395" s="220">
        <f>IF(N395="snížená",J395,0)</f>
        <v>0</v>
      </c>
      <c r="BG395" s="220">
        <f>IF(N395="zákl. přenesená",J395,0)</f>
        <v>0</v>
      </c>
      <c r="BH395" s="220">
        <f>IF(N395="sníž. přenesená",J395,0)</f>
        <v>0</v>
      </c>
      <c r="BI395" s="220">
        <f>IF(N395="nulová",J395,0)</f>
        <v>0</v>
      </c>
      <c r="BJ395" s="19" t="s">
        <v>86</v>
      </c>
      <c r="BK395" s="220">
        <f>ROUND(I395*H395,2)</f>
        <v>0</v>
      </c>
      <c r="BL395" s="19" t="s">
        <v>147</v>
      </c>
      <c r="BM395" s="219" t="s">
        <v>559</v>
      </c>
    </row>
    <row r="396" s="2" customFormat="1">
      <c r="A396" s="41"/>
      <c r="B396" s="42"/>
      <c r="C396" s="43"/>
      <c r="D396" s="221" t="s">
        <v>149</v>
      </c>
      <c r="E396" s="43"/>
      <c r="F396" s="222" t="s">
        <v>560</v>
      </c>
      <c r="G396" s="43"/>
      <c r="H396" s="43"/>
      <c r="I396" s="223"/>
      <c r="J396" s="43"/>
      <c r="K396" s="43"/>
      <c r="L396" s="47"/>
      <c r="M396" s="224"/>
      <c r="N396" s="225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19" t="s">
        <v>149</v>
      </c>
      <c r="AU396" s="19" t="s">
        <v>88</v>
      </c>
    </row>
    <row r="397" s="13" customFormat="1">
      <c r="A397" s="13"/>
      <c r="B397" s="228"/>
      <c r="C397" s="229"/>
      <c r="D397" s="226" t="s">
        <v>153</v>
      </c>
      <c r="E397" s="230" t="s">
        <v>35</v>
      </c>
      <c r="F397" s="231" t="s">
        <v>276</v>
      </c>
      <c r="G397" s="229"/>
      <c r="H397" s="230" t="s">
        <v>35</v>
      </c>
      <c r="I397" s="232"/>
      <c r="J397" s="229"/>
      <c r="K397" s="229"/>
      <c r="L397" s="233"/>
      <c r="M397" s="234"/>
      <c r="N397" s="235"/>
      <c r="O397" s="235"/>
      <c r="P397" s="235"/>
      <c r="Q397" s="235"/>
      <c r="R397" s="235"/>
      <c r="S397" s="235"/>
      <c r="T397" s="236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7" t="s">
        <v>153</v>
      </c>
      <c r="AU397" s="237" t="s">
        <v>88</v>
      </c>
      <c r="AV397" s="13" t="s">
        <v>86</v>
      </c>
      <c r="AW397" s="13" t="s">
        <v>40</v>
      </c>
      <c r="AX397" s="13" t="s">
        <v>78</v>
      </c>
      <c r="AY397" s="237" t="s">
        <v>141</v>
      </c>
    </row>
    <row r="398" s="14" customFormat="1">
      <c r="A398" s="14"/>
      <c r="B398" s="238"/>
      <c r="C398" s="239"/>
      <c r="D398" s="226" t="s">
        <v>153</v>
      </c>
      <c r="E398" s="240" t="s">
        <v>35</v>
      </c>
      <c r="F398" s="241" t="s">
        <v>561</v>
      </c>
      <c r="G398" s="239"/>
      <c r="H398" s="242">
        <v>23.100000000000001</v>
      </c>
      <c r="I398" s="243"/>
      <c r="J398" s="239"/>
      <c r="K398" s="239"/>
      <c r="L398" s="244"/>
      <c r="M398" s="245"/>
      <c r="N398" s="246"/>
      <c r="O398" s="246"/>
      <c r="P398" s="246"/>
      <c r="Q398" s="246"/>
      <c r="R398" s="246"/>
      <c r="S398" s="246"/>
      <c r="T398" s="247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8" t="s">
        <v>153</v>
      </c>
      <c r="AU398" s="248" t="s">
        <v>88</v>
      </c>
      <c r="AV398" s="14" t="s">
        <v>88</v>
      </c>
      <c r="AW398" s="14" t="s">
        <v>40</v>
      </c>
      <c r="AX398" s="14" t="s">
        <v>86</v>
      </c>
      <c r="AY398" s="248" t="s">
        <v>141</v>
      </c>
    </row>
    <row r="399" s="2" customFormat="1" ht="16.5" customHeight="1">
      <c r="A399" s="41"/>
      <c r="B399" s="42"/>
      <c r="C399" s="260" t="s">
        <v>562</v>
      </c>
      <c r="D399" s="260" t="s">
        <v>243</v>
      </c>
      <c r="E399" s="261" t="s">
        <v>563</v>
      </c>
      <c r="F399" s="262" t="s">
        <v>564</v>
      </c>
      <c r="G399" s="263" t="s">
        <v>187</v>
      </c>
      <c r="H399" s="264">
        <v>23.562000000000001</v>
      </c>
      <c r="I399" s="265"/>
      <c r="J399" s="266">
        <f>ROUND(I399*H399,2)</f>
        <v>0</v>
      </c>
      <c r="K399" s="262" t="s">
        <v>146</v>
      </c>
      <c r="L399" s="267"/>
      <c r="M399" s="268" t="s">
        <v>35</v>
      </c>
      <c r="N399" s="269" t="s">
        <v>49</v>
      </c>
      <c r="O399" s="87"/>
      <c r="P399" s="217">
        <f>O399*H399</f>
        <v>0</v>
      </c>
      <c r="Q399" s="217">
        <v>0.044999999999999998</v>
      </c>
      <c r="R399" s="217">
        <f>Q399*H399</f>
        <v>1.06029</v>
      </c>
      <c r="S399" s="217">
        <v>0</v>
      </c>
      <c r="T399" s="218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19" t="s">
        <v>200</v>
      </c>
      <c r="AT399" s="219" t="s">
        <v>243</v>
      </c>
      <c r="AU399" s="219" t="s">
        <v>88</v>
      </c>
      <c r="AY399" s="19" t="s">
        <v>141</v>
      </c>
      <c r="BE399" s="220">
        <f>IF(N399="základní",J399,0)</f>
        <v>0</v>
      </c>
      <c r="BF399" s="220">
        <f>IF(N399="snížená",J399,0)</f>
        <v>0</v>
      </c>
      <c r="BG399" s="220">
        <f>IF(N399="zákl. přenesená",J399,0)</f>
        <v>0</v>
      </c>
      <c r="BH399" s="220">
        <f>IF(N399="sníž. přenesená",J399,0)</f>
        <v>0</v>
      </c>
      <c r="BI399" s="220">
        <f>IF(N399="nulová",J399,0)</f>
        <v>0</v>
      </c>
      <c r="BJ399" s="19" t="s">
        <v>86</v>
      </c>
      <c r="BK399" s="220">
        <f>ROUND(I399*H399,2)</f>
        <v>0</v>
      </c>
      <c r="BL399" s="19" t="s">
        <v>147</v>
      </c>
      <c r="BM399" s="219" t="s">
        <v>565</v>
      </c>
    </row>
    <row r="400" s="14" customFormat="1">
      <c r="A400" s="14"/>
      <c r="B400" s="238"/>
      <c r="C400" s="239"/>
      <c r="D400" s="226" t="s">
        <v>153</v>
      </c>
      <c r="E400" s="239"/>
      <c r="F400" s="241" t="s">
        <v>566</v>
      </c>
      <c r="G400" s="239"/>
      <c r="H400" s="242">
        <v>23.562000000000001</v>
      </c>
      <c r="I400" s="243"/>
      <c r="J400" s="239"/>
      <c r="K400" s="239"/>
      <c r="L400" s="244"/>
      <c r="M400" s="245"/>
      <c r="N400" s="246"/>
      <c r="O400" s="246"/>
      <c r="P400" s="246"/>
      <c r="Q400" s="246"/>
      <c r="R400" s="246"/>
      <c r="S400" s="246"/>
      <c r="T400" s="247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8" t="s">
        <v>153</v>
      </c>
      <c r="AU400" s="248" t="s">
        <v>88</v>
      </c>
      <c r="AV400" s="14" t="s">
        <v>88</v>
      </c>
      <c r="AW400" s="14" t="s">
        <v>4</v>
      </c>
      <c r="AX400" s="14" t="s">
        <v>86</v>
      </c>
      <c r="AY400" s="248" t="s">
        <v>141</v>
      </c>
    </row>
    <row r="401" s="2" customFormat="1" ht="16.5" customHeight="1">
      <c r="A401" s="41"/>
      <c r="B401" s="42"/>
      <c r="C401" s="208" t="s">
        <v>567</v>
      </c>
      <c r="D401" s="208" t="s">
        <v>143</v>
      </c>
      <c r="E401" s="209" t="s">
        <v>568</v>
      </c>
      <c r="F401" s="210" t="s">
        <v>569</v>
      </c>
      <c r="G401" s="211" t="s">
        <v>196</v>
      </c>
      <c r="H401" s="212">
        <v>8.6460000000000008</v>
      </c>
      <c r="I401" s="213"/>
      <c r="J401" s="214">
        <f>ROUND(I401*H401,2)</f>
        <v>0</v>
      </c>
      <c r="K401" s="210" t="s">
        <v>146</v>
      </c>
      <c r="L401" s="47"/>
      <c r="M401" s="215" t="s">
        <v>35</v>
      </c>
      <c r="N401" s="216" t="s">
        <v>49</v>
      </c>
      <c r="O401" s="87"/>
      <c r="P401" s="217">
        <f>O401*H401</f>
        <v>0</v>
      </c>
      <c r="Q401" s="217">
        <v>2.2563399999999998</v>
      </c>
      <c r="R401" s="217">
        <f>Q401*H401</f>
        <v>19.508315639999999</v>
      </c>
      <c r="S401" s="217">
        <v>0</v>
      </c>
      <c r="T401" s="218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19" t="s">
        <v>147</v>
      </c>
      <c r="AT401" s="219" t="s">
        <v>143</v>
      </c>
      <c r="AU401" s="219" t="s">
        <v>88</v>
      </c>
      <c r="AY401" s="19" t="s">
        <v>141</v>
      </c>
      <c r="BE401" s="220">
        <f>IF(N401="základní",J401,0)</f>
        <v>0</v>
      </c>
      <c r="BF401" s="220">
        <f>IF(N401="snížená",J401,0)</f>
        <v>0</v>
      </c>
      <c r="BG401" s="220">
        <f>IF(N401="zákl. přenesená",J401,0)</f>
        <v>0</v>
      </c>
      <c r="BH401" s="220">
        <f>IF(N401="sníž. přenesená",J401,0)</f>
        <v>0</v>
      </c>
      <c r="BI401" s="220">
        <f>IF(N401="nulová",J401,0)</f>
        <v>0</v>
      </c>
      <c r="BJ401" s="19" t="s">
        <v>86</v>
      </c>
      <c r="BK401" s="220">
        <f>ROUND(I401*H401,2)</f>
        <v>0</v>
      </c>
      <c r="BL401" s="19" t="s">
        <v>147</v>
      </c>
      <c r="BM401" s="219" t="s">
        <v>570</v>
      </c>
    </row>
    <row r="402" s="2" customFormat="1">
      <c r="A402" s="41"/>
      <c r="B402" s="42"/>
      <c r="C402" s="43"/>
      <c r="D402" s="221" t="s">
        <v>149</v>
      </c>
      <c r="E402" s="43"/>
      <c r="F402" s="222" t="s">
        <v>571</v>
      </c>
      <c r="G402" s="43"/>
      <c r="H402" s="43"/>
      <c r="I402" s="223"/>
      <c r="J402" s="43"/>
      <c r="K402" s="43"/>
      <c r="L402" s="47"/>
      <c r="M402" s="224"/>
      <c r="N402" s="225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19" t="s">
        <v>149</v>
      </c>
      <c r="AU402" s="19" t="s">
        <v>88</v>
      </c>
    </row>
    <row r="403" s="13" customFormat="1">
      <c r="A403" s="13"/>
      <c r="B403" s="228"/>
      <c r="C403" s="229"/>
      <c r="D403" s="226" t="s">
        <v>153</v>
      </c>
      <c r="E403" s="230" t="s">
        <v>35</v>
      </c>
      <c r="F403" s="231" t="s">
        <v>572</v>
      </c>
      <c r="G403" s="229"/>
      <c r="H403" s="230" t="s">
        <v>35</v>
      </c>
      <c r="I403" s="232"/>
      <c r="J403" s="229"/>
      <c r="K403" s="229"/>
      <c r="L403" s="233"/>
      <c r="M403" s="234"/>
      <c r="N403" s="235"/>
      <c r="O403" s="235"/>
      <c r="P403" s="235"/>
      <c r="Q403" s="235"/>
      <c r="R403" s="235"/>
      <c r="S403" s="235"/>
      <c r="T403" s="236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7" t="s">
        <v>153</v>
      </c>
      <c r="AU403" s="237" t="s">
        <v>88</v>
      </c>
      <c r="AV403" s="13" t="s">
        <v>86</v>
      </c>
      <c r="AW403" s="13" t="s">
        <v>40</v>
      </c>
      <c r="AX403" s="13" t="s">
        <v>78</v>
      </c>
      <c r="AY403" s="237" t="s">
        <v>141</v>
      </c>
    </row>
    <row r="404" s="14" customFormat="1">
      <c r="A404" s="14"/>
      <c r="B404" s="238"/>
      <c r="C404" s="239"/>
      <c r="D404" s="226" t="s">
        <v>153</v>
      </c>
      <c r="E404" s="240" t="s">
        <v>35</v>
      </c>
      <c r="F404" s="241" t="s">
        <v>573</v>
      </c>
      <c r="G404" s="239"/>
      <c r="H404" s="242">
        <v>5.758</v>
      </c>
      <c r="I404" s="243"/>
      <c r="J404" s="239"/>
      <c r="K404" s="239"/>
      <c r="L404" s="244"/>
      <c r="M404" s="245"/>
      <c r="N404" s="246"/>
      <c r="O404" s="246"/>
      <c r="P404" s="246"/>
      <c r="Q404" s="246"/>
      <c r="R404" s="246"/>
      <c r="S404" s="246"/>
      <c r="T404" s="247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8" t="s">
        <v>153</v>
      </c>
      <c r="AU404" s="248" t="s">
        <v>88</v>
      </c>
      <c r="AV404" s="14" t="s">
        <v>88</v>
      </c>
      <c r="AW404" s="14" t="s">
        <v>40</v>
      </c>
      <c r="AX404" s="14" t="s">
        <v>78</v>
      </c>
      <c r="AY404" s="248" t="s">
        <v>141</v>
      </c>
    </row>
    <row r="405" s="14" customFormat="1">
      <c r="A405" s="14"/>
      <c r="B405" s="238"/>
      <c r="C405" s="239"/>
      <c r="D405" s="226" t="s">
        <v>153</v>
      </c>
      <c r="E405" s="240" t="s">
        <v>35</v>
      </c>
      <c r="F405" s="241" t="s">
        <v>574</v>
      </c>
      <c r="G405" s="239"/>
      <c r="H405" s="242">
        <v>0.48999999999999999</v>
      </c>
      <c r="I405" s="243"/>
      <c r="J405" s="239"/>
      <c r="K405" s="239"/>
      <c r="L405" s="244"/>
      <c r="M405" s="245"/>
      <c r="N405" s="246"/>
      <c r="O405" s="246"/>
      <c r="P405" s="246"/>
      <c r="Q405" s="246"/>
      <c r="R405" s="246"/>
      <c r="S405" s="246"/>
      <c r="T405" s="247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8" t="s">
        <v>153</v>
      </c>
      <c r="AU405" s="248" t="s">
        <v>88</v>
      </c>
      <c r="AV405" s="14" t="s">
        <v>88</v>
      </c>
      <c r="AW405" s="14" t="s">
        <v>40</v>
      </c>
      <c r="AX405" s="14" t="s">
        <v>78</v>
      </c>
      <c r="AY405" s="248" t="s">
        <v>141</v>
      </c>
    </row>
    <row r="406" s="14" customFormat="1">
      <c r="A406" s="14"/>
      <c r="B406" s="238"/>
      <c r="C406" s="239"/>
      <c r="D406" s="226" t="s">
        <v>153</v>
      </c>
      <c r="E406" s="240" t="s">
        <v>35</v>
      </c>
      <c r="F406" s="241" t="s">
        <v>575</v>
      </c>
      <c r="G406" s="239"/>
      <c r="H406" s="242">
        <v>2.3980000000000001</v>
      </c>
      <c r="I406" s="243"/>
      <c r="J406" s="239"/>
      <c r="K406" s="239"/>
      <c r="L406" s="244"/>
      <c r="M406" s="245"/>
      <c r="N406" s="246"/>
      <c r="O406" s="246"/>
      <c r="P406" s="246"/>
      <c r="Q406" s="246"/>
      <c r="R406" s="246"/>
      <c r="S406" s="246"/>
      <c r="T406" s="247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8" t="s">
        <v>153</v>
      </c>
      <c r="AU406" s="248" t="s">
        <v>88</v>
      </c>
      <c r="AV406" s="14" t="s">
        <v>88</v>
      </c>
      <c r="AW406" s="14" t="s">
        <v>40</v>
      </c>
      <c r="AX406" s="14" t="s">
        <v>78</v>
      </c>
      <c r="AY406" s="248" t="s">
        <v>141</v>
      </c>
    </row>
    <row r="407" s="15" customFormat="1">
      <c r="A407" s="15"/>
      <c r="B407" s="249"/>
      <c r="C407" s="250"/>
      <c r="D407" s="226" t="s">
        <v>153</v>
      </c>
      <c r="E407" s="251" t="s">
        <v>35</v>
      </c>
      <c r="F407" s="252" t="s">
        <v>157</v>
      </c>
      <c r="G407" s="250"/>
      <c r="H407" s="253">
        <v>8.6460000000000008</v>
      </c>
      <c r="I407" s="254"/>
      <c r="J407" s="250"/>
      <c r="K407" s="250"/>
      <c r="L407" s="255"/>
      <c r="M407" s="256"/>
      <c r="N407" s="257"/>
      <c r="O407" s="257"/>
      <c r="P407" s="257"/>
      <c r="Q407" s="257"/>
      <c r="R407" s="257"/>
      <c r="S407" s="257"/>
      <c r="T407" s="258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59" t="s">
        <v>153</v>
      </c>
      <c r="AU407" s="259" t="s">
        <v>88</v>
      </c>
      <c r="AV407" s="15" t="s">
        <v>147</v>
      </c>
      <c r="AW407" s="15" t="s">
        <v>40</v>
      </c>
      <c r="AX407" s="15" t="s">
        <v>86</v>
      </c>
      <c r="AY407" s="259" t="s">
        <v>141</v>
      </c>
    </row>
    <row r="408" s="2" customFormat="1" ht="21.75" customHeight="1">
      <c r="A408" s="41"/>
      <c r="B408" s="42"/>
      <c r="C408" s="208" t="s">
        <v>576</v>
      </c>
      <c r="D408" s="208" t="s">
        <v>143</v>
      </c>
      <c r="E408" s="209" t="s">
        <v>577</v>
      </c>
      <c r="F408" s="210" t="s">
        <v>578</v>
      </c>
      <c r="G408" s="211" t="s">
        <v>187</v>
      </c>
      <c r="H408" s="212">
        <v>124.425</v>
      </c>
      <c r="I408" s="213"/>
      <c r="J408" s="214">
        <f>ROUND(I408*H408,2)</f>
        <v>0</v>
      </c>
      <c r="K408" s="210" t="s">
        <v>146</v>
      </c>
      <c r="L408" s="47"/>
      <c r="M408" s="215" t="s">
        <v>35</v>
      </c>
      <c r="N408" s="216" t="s">
        <v>49</v>
      </c>
      <c r="O408" s="87"/>
      <c r="P408" s="217">
        <f>O408*H408</f>
        <v>0</v>
      </c>
      <c r="Q408" s="217">
        <v>4.3699999999999997E-06</v>
      </c>
      <c r="R408" s="217">
        <f>Q408*H408</f>
        <v>0.00054373724999999995</v>
      </c>
      <c r="S408" s="217">
        <v>0</v>
      </c>
      <c r="T408" s="218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19" t="s">
        <v>147</v>
      </c>
      <c r="AT408" s="219" t="s">
        <v>143</v>
      </c>
      <c r="AU408" s="219" t="s">
        <v>88</v>
      </c>
      <c r="AY408" s="19" t="s">
        <v>141</v>
      </c>
      <c r="BE408" s="220">
        <f>IF(N408="základní",J408,0)</f>
        <v>0</v>
      </c>
      <c r="BF408" s="220">
        <f>IF(N408="snížená",J408,0)</f>
        <v>0</v>
      </c>
      <c r="BG408" s="220">
        <f>IF(N408="zákl. přenesená",J408,0)</f>
        <v>0</v>
      </c>
      <c r="BH408" s="220">
        <f>IF(N408="sníž. přenesená",J408,0)</f>
        <v>0</v>
      </c>
      <c r="BI408" s="220">
        <f>IF(N408="nulová",J408,0)</f>
        <v>0</v>
      </c>
      <c r="BJ408" s="19" t="s">
        <v>86</v>
      </c>
      <c r="BK408" s="220">
        <f>ROUND(I408*H408,2)</f>
        <v>0</v>
      </c>
      <c r="BL408" s="19" t="s">
        <v>147</v>
      </c>
      <c r="BM408" s="219" t="s">
        <v>579</v>
      </c>
    </row>
    <row r="409" s="2" customFormat="1">
      <c r="A409" s="41"/>
      <c r="B409" s="42"/>
      <c r="C409" s="43"/>
      <c r="D409" s="221" t="s">
        <v>149</v>
      </c>
      <c r="E409" s="43"/>
      <c r="F409" s="222" t="s">
        <v>580</v>
      </c>
      <c r="G409" s="43"/>
      <c r="H409" s="43"/>
      <c r="I409" s="223"/>
      <c r="J409" s="43"/>
      <c r="K409" s="43"/>
      <c r="L409" s="47"/>
      <c r="M409" s="224"/>
      <c r="N409" s="225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19" t="s">
        <v>149</v>
      </c>
      <c r="AU409" s="19" t="s">
        <v>88</v>
      </c>
    </row>
    <row r="410" s="13" customFormat="1">
      <c r="A410" s="13"/>
      <c r="B410" s="228"/>
      <c r="C410" s="229"/>
      <c r="D410" s="226" t="s">
        <v>153</v>
      </c>
      <c r="E410" s="230" t="s">
        <v>35</v>
      </c>
      <c r="F410" s="231" t="s">
        <v>581</v>
      </c>
      <c r="G410" s="229"/>
      <c r="H410" s="230" t="s">
        <v>35</v>
      </c>
      <c r="I410" s="232"/>
      <c r="J410" s="229"/>
      <c r="K410" s="229"/>
      <c r="L410" s="233"/>
      <c r="M410" s="234"/>
      <c r="N410" s="235"/>
      <c r="O410" s="235"/>
      <c r="P410" s="235"/>
      <c r="Q410" s="235"/>
      <c r="R410" s="235"/>
      <c r="S410" s="235"/>
      <c r="T410" s="236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7" t="s">
        <v>153</v>
      </c>
      <c r="AU410" s="237" t="s">
        <v>88</v>
      </c>
      <c r="AV410" s="13" t="s">
        <v>86</v>
      </c>
      <c r="AW410" s="13" t="s">
        <v>40</v>
      </c>
      <c r="AX410" s="13" t="s">
        <v>78</v>
      </c>
      <c r="AY410" s="237" t="s">
        <v>141</v>
      </c>
    </row>
    <row r="411" s="14" customFormat="1">
      <c r="A411" s="14"/>
      <c r="B411" s="238"/>
      <c r="C411" s="239"/>
      <c r="D411" s="226" t="s">
        <v>153</v>
      </c>
      <c r="E411" s="240" t="s">
        <v>35</v>
      </c>
      <c r="F411" s="241" t="s">
        <v>582</v>
      </c>
      <c r="G411" s="239"/>
      <c r="H411" s="242">
        <v>83.400000000000006</v>
      </c>
      <c r="I411" s="243"/>
      <c r="J411" s="239"/>
      <c r="K411" s="239"/>
      <c r="L411" s="244"/>
      <c r="M411" s="245"/>
      <c r="N411" s="246"/>
      <c r="O411" s="246"/>
      <c r="P411" s="246"/>
      <c r="Q411" s="246"/>
      <c r="R411" s="246"/>
      <c r="S411" s="246"/>
      <c r="T411" s="247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8" t="s">
        <v>153</v>
      </c>
      <c r="AU411" s="248" t="s">
        <v>88</v>
      </c>
      <c r="AV411" s="14" t="s">
        <v>88</v>
      </c>
      <c r="AW411" s="14" t="s">
        <v>40</v>
      </c>
      <c r="AX411" s="14" t="s">
        <v>78</v>
      </c>
      <c r="AY411" s="248" t="s">
        <v>141</v>
      </c>
    </row>
    <row r="412" s="14" customFormat="1">
      <c r="A412" s="14"/>
      <c r="B412" s="238"/>
      <c r="C412" s="239"/>
      <c r="D412" s="226" t="s">
        <v>153</v>
      </c>
      <c r="E412" s="240" t="s">
        <v>35</v>
      </c>
      <c r="F412" s="241" t="s">
        <v>583</v>
      </c>
      <c r="G412" s="239"/>
      <c r="H412" s="242">
        <v>6.5999999999999996</v>
      </c>
      <c r="I412" s="243"/>
      <c r="J412" s="239"/>
      <c r="K412" s="239"/>
      <c r="L412" s="244"/>
      <c r="M412" s="245"/>
      <c r="N412" s="246"/>
      <c r="O412" s="246"/>
      <c r="P412" s="246"/>
      <c r="Q412" s="246"/>
      <c r="R412" s="246"/>
      <c r="S412" s="246"/>
      <c r="T412" s="247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8" t="s">
        <v>153</v>
      </c>
      <c r="AU412" s="248" t="s">
        <v>88</v>
      </c>
      <c r="AV412" s="14" t="s">
        <v>88</v>
      </c>
      <c r="AW412" s="14" t="s">
        <v>40</v>
      </c>
      <c r="AX412" s="14" t="s">
        <v>78</v>
      </c>
      <c r="AY412" s="248" t="s">
        <v>141</v>
      </c>
    </row>
    <row r="413" s="13" customFormat="1">
      <c r="A413" s="13"/>
      <c r="B413" s="228"/>
      <c r="C413" s="229"/>
      <c r="D413" s="226" t="s">
        <v>153</v>
      </c>
      <c r="E413" s="230" t="s">
        <v>35</v>
      </c>
      <c r="F413" s="231" t="s">
        <v>584</v>
      </c>
      <c r="G413" s="229"/>
      <c r="H413" s="230" t="s">
        <v>35</v>
      </c>
      <c r="I413" s="232"/>
      <c r="J413" s="229"/>
      <c r="K413" s="229"/>
      <c r="L413" s="233"/>
      <c r="M413" s="234"/>
      <c r="N413" s="235"/>
      <c r="O413" s="235"/>
      <c r="P413" s="235"/>
      <c r="Q413" s="235"/>
      <c r="R413" s="235"/>
      <c r="S413" s="235"/>
      <c r="T413" s="236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7" t="s">
        <v>153</v>
      </c>
      <c r="AU413" s="237" t="s">
        <v>88</v>
      </c>
      <c r="AV413" s="13" t="s">
        <v>86</v>
      </c>
      <c r="AW413" s="13" t="s">
        <v>40</v>
      </c>
      <c r="AX413" s="13" t="s">
        <v>78</v>
      </c>
      <c r="AY413" s="237" t="s">
        <v>141</v>
      </c>
    </row>
    <row r="414" s="14" customFormat="1">
      <c r="A414" s="14"/>
      <c r="B414" s="238"/>
      <c r="C414" s="239"/>
      <c r="D414" s="226" t="s">
        <v>153</v>
      </c>
      <c r="E414" s="240" t="s">
        <v>35</v>
      </c>
      <c r="F414" s="241" t="s">
        <v>585</v>
      </c>
      <c r="G414" s="239"/>
      <c r="H414" s="242">
        <v>30.524999999999999</v>
      </c>
      <c r="I414" s="243"/>
      <c r="J414" s="239"/>
      <c r="K414" s="239"/>
      <c r="L414" s="244"/>
      <c r="M414" s="245"/>
      <c r="N414" s="246"/>
      <c r="O414" s="246"/>
      <c r="P414" s="246"/>
      <c r="Q414" s="246"/>
      <c r="R414" s="246"/>
      <c r="S414" s="246"/>
      <c r="T414" s="247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8" t="s">
        <v>153</v>
      </c>
      <c r="AU414" s="248" t="s">
        <v>88</v>
      </c>
      <c r="AV414" s="14" t="s">
        <v>88</v>
      </c>
      <c r="AW414" s="14" t="s">
        <v>40</v>
      </c>
      <c r="AX414" s="14" t="s">
        <v>78</v>
      </c>
      <c r="AY414" s="248" t="s">
        <v>141</v>
      </c>
    </row>
    <row r="415" s="14" customFormat="1">
      <c r="A415" s="14"/>
      <c r="B415" s="238"/>
      <c r="C415" s="239"/>
      <c r="D415" s="226" t="s">
        <v>153</v>
      </c>
      <c r="E415" s="240" t="s">
        <v>35</v>
      </c>
      <c r="F415" s="241" t="s">
        <v>586</v>
      </c>
      <c r="G415" s="239"/>
      <c r="H415" s="242">
        <v>3.8999999999999999</v>
      </c>
      <c r="I415" s="243"/>
      <c r="J415" s="239"/>
      <c r="K415" s="239"/>
      <c r="L415" s="244"/>
      <c r="M415" s="245"/>
      <c r="N415" s="246"/>
      <c r="O415" s="246"/>
      <c r="P415" s="246"/>
      <c r="Q415" s="246"/>
      <c r="R415" s="246"/>
      <c r="S415" s="246"/>
      <c r="T415" s="247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8" t="s">
        <v>153</v>
      </c>
      <c r="AU415" s="248" t="s">
        <v>88</v>
      </c>
      <c r="AV415" s="14" t="s">
        <v>88</v>
      </c>
      <c r="AW415" s="14" t="s">
        <v>40</v>
      </c>
      <c r="AX415" s="14" t="s">
        <v>78</v>
      </c>
      <c r="AY415" s="248" t="s">
        <v>141</v>
      </c>
    </row>
    <row r="416" s="15" customFormat="1">
      <c r="A416" s="15"/>
      <c r="B416" s="249"/>
      <c r="C416" s="250"/>
      <c r="D416" s="226" t="s">
        <v>153</v>
      </c>
      <c r="E416" s="251" t="s">
        <v>35</v>
      </c>
      <c r="F416" s="252" t="s">
        <v>157</v>
      </c>
      <c r="G416" s="250"/>
      <c r="H416" s="253">
        <v>124.425</v>
      </c>
      <c r="I416" s="254"/>
      <c r="J416" s="250"/>
      <c r="K416" s="250"/>
      <c r="L416" s="255"/>
      <c r="M416" s="256"/>
      <c r="N416" s="257"/>
      <c r="O416" s="257"/>
      <c r="P416" s="257"/>
      <c r="Q416" s="257"/>
      <c r="R416" s="257"/>
      <c r="S416" s="257"/>
      <c r="T416" s="258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59" t="s">
        <v>153</v>
      </c>
      <c r="AU416" s="259" t="s">
        <v>88</v>
      </c>
      <c r="AV416" s="15" t="s">
        <v>147</v>
      </c>
      <c r="AW416" s="15" t="s">
        <v>40</v>
      </c>
      <c r="AX416" s="15" t="s">
        <v>86</v>
      </c>
      <c r="AY416" s="259" t="s">
        <v>141</v>
      </c>
    </row>
    <row r="417" s="2" customFormat="1" ht="21.75" customHeight="1">
      <c r="A417" s="41"/>
      <c r="B417" s="42"/>
      <c r="C417" s="208" t="s">
        <v>587</v>
      </c>
      <c r="D417" s="208" t="s">
        <v>143</v>
      </c>
      <c r="E417" s="209" t="s">
        <v>588</v>
      </c>
      <c r="F417" s="210" t="s">
        <v>589</v>
      </c>
      <c r="G417" s="211" t="s">
        <v>187</v>
      </c>
      <c r="H417" s="212">
        <v>124.425</v>
      </c>
      <c r="I417" s="213"/>
      <c r="J417" s="214">
        <f>ROUND(I417*H417,2)</f>
        <v>0</v>
      </c>
      <c r="K417" s="210" t="s">
        <v>146</v>
      </c>
      <c r="L417" s="47"/>
      <c r="M417" s="215" t="s">
        <v>35</v>
      </c>
      <c r="N417" s="216" t="s">
        <v>49</v>
      </c>
      <c r="O417" s="87"/>
      <c r="P417" s="217">
        <f>O417*H417</f>
        <v>0</v>
      </c>
      <c r="Q417" s="217">
        <v>3.9099999999999998E-06</v>
      </c>
      <c r="R417" s="217">
        <f>Q417*H417</f>
        <v>0.00048650174999999995</v>
      </c>
      <c r="S417" s="217">
        <v>0</v>
      </c>
      <c r="T417" s="218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19" t="s">
        <v>147</v>
      </c>
      <c r="AT417" s="219" t="s">
        <v>143</v>
      </c>
      <c r="AU417" s="219" t="s">
        <v>88</v>
      </c>
      <c r="AY417" s="19" t="s">
        <v>141</v>
      </c>
      <c r="BE417" s="220">
        <f>IF(N417="základní",J417,0)</f>
        <v>0</v>
      </c>
      <c r="BF417" s="220">
        <f>IF(N417="snížená",J417,0)</f>
        <v>0</v>
      </c>
      <c r="BG417" s="220">
        <f>IF(N417="zákl. přenesená",J417,0)</f>
        <v>0</v>
      </c>
      <c r="BH417" s="220">
        <f>IF(N417="sníž. přenesená",J417,0)</f>
        <v>0</v>
      </c>
      <c r="BI417" s="220">
        <f>IF(N417="nulová",J417,0)</f>
        <v>0</v>
      </c>
      <c r="BJ417" s="19" t="s">
        <v>86</v>
      </c>
      <c r="BK417" s="220">
        <f>ROUND(I417*H417,2)</f>
        <v>0</v>
      </c>
      <c r="BL417" s="19" t="s">
        <v>147</v>
      </c>
      <c r="BM417" s="219" t="s">
        <v>590</v>
      </c>
    </row>
    <row r="418" s="2" customFormat="1">
      <c r="A418" s="41"/>
      <c r="B418" s="42"/>
      <c r="C418" s="43"/>
      <c r="D418" s="221" t="s">
        <v>149</v>
      </c>
      <c r="E418" s="43"/>
      <c r="F418" s="222" t="s">
        <v>591</v>
      </c>
      <c r="G418" s="43"/>
      <c r="H418" s="43"/>
      <c r="I418" s="223"/>
      <c r="J418" s="43"/>
      <c r="K418" s="43"/>
      <c r="L418" s="47"/>
      <c r="M418" s="224"/>
      <c r="N418" s="225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19" t="s">
        <v>149</v>
      </c>
      <c r="AU418" s="19" t="s">
        <v>88</v>
      </c>
    </row>
    <row r="419" s="13" customFormat="1">
      <c r="A419" s="13"/>
      <c r="B419" s="228"/>
      <c r="C419" s="229"/>
      <c r="D419" s="226" t="s">
        <v>153</v>
      </c>
      <c r="E419" s="230" t="s">
        <v>35</v>
      </c>
      <c r="F419" s="231" t="s">
        <v>581</v>
      </c>
      <c r="G419" s="229"/>
      <c r="H419" s="230" t="s">
        <v>35</v>
      </c>
      <c r="I419" s="232"/>
      <c r="J419" s="229"/>
      <c r="K419" s="229"/>
      <c r="L419" s="233"/>
      <c r="M419" s="234"/>
      <c r="N419" s="235"/>
      <c r="O419" s="235"/>
      <c r="P419" s="235"/>
      <c r="Q419" s="235"/>
      <c r="R419" s="235"/>
      <c r="S419" s="235"/>
      <c r="T419" s="236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7" t="s">
        <v>153</v>
      </c>
      <c r="AU419" s="237" t="s">
        <v>88</v>
      </c>
      <c r="AV419" s="13" t="s">
        <v>86</v>
      </c>
      <c r="AW419" s="13" t="s">
        <v>40</v>
      </c>
      <c r="AX419" s="13" t="s">
        <v>78</v>
      </c>
      <c r="AY419" s="237" t="s">
        <v>141</v>
      </c>
    </row>
    <row r="420" s="14" customFormat="1">
      <c r="A420" s="14"/>
      <c r="B420" s="238"/>
      <c r="C420" s="239"/>
      <c r="D420" s="226" t="s">
        <v>153</v>
      </c>
      <c r="E420" s="240" t="s">
        <v>35</v>
      </c>
      <c r="F420" s="241" t="s">
        <v>582</v>
      </c>
      <c r="G420" s="239"/>
      <c r="H420" s="242">
        <v>83.400000000000006</v>
      </c>
      <c r="I420" s="243"/>
      <c r="J420" s="239"/>
      <c r="K420" s="239"/>
      <c r="L420" s="244"/>
      <c r="M420" s="245"/>
      <c r="N420" s="246"/>
      <c r="O420" s="246"/>
      <c r="P420" s="246"/>
      <c r="Q420" s="246"/>
      <c r="R420" s="246"/>
      <c r="S420" s="246"/>
      <c r="T420" s="247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8" t="s">
        <v>153</v>
      </c>
      <c r="AU420" s="248" t="s">
        <v>88</v>
      </c>
      <c r="AV420" s="14" t="s">
        <v>88</v>
      </c>
      <c r="AW420" s="14" t="s">
        <v>40</v>
      </c>
      <c r="AX420" s="14" t="s">
        <v>78</v>
      </c>
      <c r="AY420" s="248" t="s">
        <v>141</v>
      </c>
    </row>
    <row r="421" s="14" customFormat="1">
      <c r="A421" s="14"/>
      <c r="B421" s="238"/>
      <c r="C421" s="239"/>
      <c r="D421" s="226" t="s">
        <v>153</v>
      </c>
      <c r="E421" s="240" t="s">
        <v>35</v>
      </c>
      <c r="F421" s="241" t="s">
        <v>583</v>
      </c>
      <c r="G421" s="239"/>
      <c r="H421" s="242">
        <v>6.5999999999999996</v>
      </c>
      <c r="I421" s="243"/>
      <c r="J421" s="239"/>
      <c r="K421" s="239"/>
      <c r="L421" s="244"/>
      <c r="M421" s="245"/>
      <c r="N421" s="246"/>
      <c r="O421" s="246"/>
      <c r="P421" s="246"/>
      <c r="Q421" s="246"/>
      <c r="R421" s="246"/>
      <c r="S421" s="246"/>
      <c r="T421" s="247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8" t="s">
        <v>153</v>
      </c>
      <c r="AU421" s="248" t="s">
        <v>88</v>
      </c>
      <c r="AV421" s="14" t="s">
        <v>88</v>
      </c>
      <c r="AW421" s="14" t="s">
        <v>40</v>
      </c>
      <c r="AX421" s="14" t="s">
        <v>78</v>
      </c>
      <c r="AY421" s="248" t="s">
        <v>141</v>
      </c>
    </row>
    <row r="422" s="13" customFormat="1">
      <c r="A422" s="13"/>
      <c r="B422" s="228"/>
      <c r="C422" s="229"/>
      <c r="D422" s="226" t="s">
        <v>153</v>
      </c>
      <c r="E422" s="230" t="s">
        <v>35</v>
      </c>
      <c r="F422" s="231" t="s">
        <v>584</v>
      </c>
      <c r="G422" s="229"/>
      <c r="H422" s="230" t="s">
        <v>35</v>
      </c>
      <c r="I422" s="232"/>
      <c r="J422" s="229"/>
      <c r="K422" s="229"/>
      <c r="L422" s="233"/>
      <c r="M422" s="234"/>
      <c r="N422" s="235"/>
      <c r="O422" s="235"/>
      <c r="P422" s="235"/>
      <c r="Q422" s="235"/>
      <c r="R422" s="235"/>
      <c r="S422" s="235"/>
      <c r="T422" s="236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7" t="s">
        <v>153</v>
      </c>
      <c r="AU422" s="237" t="s">
        <v>88</v>
      </c>
      <c r="AV422" s="13" t="s">
        <v>86</v>
      </c>
      <c r="AW422" s="13" t="s">
        <v>40</v>
      </c>
      <c r="AX422" s="13" t="s">
        <v>78</v>
      </c>
      <c r="AY422" s="237" t="s">
        <v>141</v>
      </c>
    </row>
    <row r="423" s="14" customFormat="1">
      <c r="A423" s="14"/>
      <c r="B423" s="238"/>
      <c r="C423" s="239"/>
      <c r="D423" s="226" t="s">
        <v>153</v>
      </c>
      <c r="E423" s="240" t="s">
        <v>35</v>
      </c>
      <c r="F423" s="241" t="s">
        <v>585</v>
      </c>
      <c r="G423" s="239"/>
      <c r="H423" s="242">
        <v>30.524999999999999</v>
      </c>
      <c r="I423" s="243"/>
      <c r="J423" s="239"/>
      <c r="K423" s="239"/>
      <c r="L423" s="244"/>
      <c r="M423" s="245"/>
      <c r="N423" s="246"/>
      <c r="O423" s="246"/>
      <c r="P423" s="246"/>
      <c r="Q423" s="246"/>
      <c r="R423" s="246"/>
      <c r="S423" s="246"/>
      <c r="T423" s="247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8" t="s">
        <v>153</v>
      </c>
      <c r="AU423" s="248" t="s">
        <v>88</v>
      </c>
      <c r="AV423" s="14" t="s">
        <v>88</v>
      </c>
      <c r="AW423" s="14" t="s">
        <v>40</v>
      </c>
      <c r="AX423" s="14" t="s">
        <v>78</v>
      </c>
      <c r="AY423" s="248" t="s">
        <v>141</v>
      </c>
    </row>
    <row r="424" s="14" customFormat="1">
      <c r="A424" s="14"/>
      <c r="B424" s="238"/>
      <c r="C424" s="239"/>
      <c r="D424" s="226" t="s">
        <v>153</v>
      </c>
      <c r="E424" s="240" t="s">
        <v>35</v>
      </c>
      <c r="F424" s="241" t="s">
        <v>586</v>
      </c>
      <c r="G424" s="239"/>
      <c r="H424" s="242">
        <v>3.8999999999999999</v>
      </c>
      <c r="I424" s="243"/>
      <c r="J424" s="239"/>
      <c r="K424" s="239"/>
      <c r="L424" s="244"/>
      <c r="M424" s="245"/>
      <c r="N424" s="246"/>
      <c r="O424" s="246"/>
      <c r="P424" s="246"/>
      <c r="Q424" s="246"/>
      <c r="R424" s="246"/>
      <c r="S424" s="246"/>
      <c r="T424" s="247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8" t="s">
        <v>153</v>
      </c>
      <c r="AU424" s="248" t="s">
        <v>88</v>
      </c>
      <c r="AV424" s="14" t="s">
        <v>88</v>
      </c>
      <c r="AW424" s="14" t="s">
        <v>40</v>
      </c>
      <c r="AX424" s="14" t="s">
        <v>78</v>
      </c>
      <c r="AY424" s="248" t="s">
        <v>141</v>
      </c>
    </row>
    <row r="425" s="15" customFormat="1">
      <c r="A425" s="15"/>
      <c r="B425" s="249"/>
      <c r="C425" s="250"/>
      <c r="D425" s="226" t="s">
        <v>153</v>
      </c>
      <c r="E425" s="251" t="s">
        <v>35</v>
      </c>
      <c r="F425" s="252" t="s">
        <v>157</v>
      </c>
      <c r="G425" s="250"/>
      <c r="H425" s="253">
        <v>124.425</v>
      </c>
      <c r="I425" s="254"/>
      <c r="J425" s="250"/>
      <c r="K425" s="250"/>
      <c r="L425" s="255"/>
      <c r="M425" s="256"/>
      <c r="N425" s="257"/>
      <c r="O425" s="257"/>
      <c r="P425" s="257"/>
      <c r="Q425" s="257"/>
      <c r="R425" s="257"/>
      <c r="S425" s="257"/>
      <c r="T425" s="258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59" t="s">
        <v>153</v>
      </c>
      <c r="AU425" s="259" t="s">
        <v>88</v>
      </c>
      <c r="AV425" s="15" t="s">
        <v>147</v>
      </c>
      <c r="AW425" s="15" t="s">
        <v>40</v>
      </c>
      <c r="AX425" s="15" t="s">
        <v>86</v>
      </c>
      <c r="AY425" s="259" t="s">
        <v>141</v>
      </c>
    </row>
    <row r="426" s="2" customFormat="1" ht="24.15" customHeight="1">
      <c r="A426" s="41"/>
      <c r="B426" s="42"/>
      <c r="C426" s="208" t="s">
        <v>592</v>
      </c>
      <c r="D426" s="208" t="s">
        <v>143</v>
      </c>
      <c r="E426" s="209" t="s">
        <v>593</v>
      </c>
      <c r="F426" s="210" t="s">
        <v>594</v>
      </c>
      <c r="G426" s="211" t="s">
        <v>187</v>
      </c>
      <c r="H426" s="212">
        <v>124.425</v>
      </c>
      <c r="I426" s="213"/>
      <c r="J426" s="214">
        <f>ROUND(I426*H426,2)</f>
        <v>0</v>
      </c>
      <c r="K426" s="210" t="s">
        <v>146</v>
      </c>
      <c r="L426" s="47"/>
      <c r="M426" s="215" t="s">
        <v>35</v>
      </c>
      <c r="N426" s="216" t="s">
        <v>49</v>
      </c>
      <c r="O426" s="87"/>
      <c r="P426" s="217">
        <f>O426*H426</f>
        <v>0</v>
      </c>
      <c r="Q426" s="217">
        <v>9.2399999999999996E-05</v>
      </c>
      <c r="R426" s="217">
        <f>Q426*H426</f>
        <v>0.011496869999999999</v>
      </c>
      <c r="S426" s="217">
        <v>0</v>
      </c>
      <c r="T426" s="218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19" t="s">
        <v>147</v>
      </c>
      <c r="AT426" s="219" t="s">
        <v>143</v>
      </c>
      <c r="AU426" s="219" t="s">
        <v>88</v>
      </c>
      <c r="AY426" s="19" t="s">
        <v>141</v>
      </c>
      <c r="BE426" s="220">
        <f>IF(N426="základní",J426,0)</f>
        <v>0</v>
      </c>
      <c r="BF426" s="220">
        <f>IF(N426="snížená",J426,0)</f>
        <v>0</v>
      </c>
      <c r="BG426" s="220">
        <f>IF(N426="zákl. přenesená",J426,0)</f>
        <v>0</v>
      </c>
      <c r="BH426" s="220">
        <f>IF(N426="sníž. přenesená",J426,0)</f>
        <v>0</v>
      </c>
      <c r="BI426" s="220">
        <f>IF(N426="nulová",J426,0)</f>
        <v>0</v>
      </c>
      <c r="BJ426" s="19" t="s">
        <v>86</v>
      </c>
      <c r="BK426" s="220">
        <f>ROUND(I426*H426,2)</f>
        <v>0</v>
      </c>
      <c r="BL426" s="19" t="s">
        <v>147</v>
      </c>
      <c r="BM426" s="219" t="s">
        <v>595</v>
      </c>
    </row>
    <row r="427" s="2" customFormat="1">
      <c r="A427" s="41"/>
      <c r="B427" s="42"/>
      <c r="C427" s="43"/>
      <c r="D427" s="221" t="s">
        <v>149</v>
      </c>
      <c r="E427" s="43"/>
      <c r="F427" s="222" t="s">
        <v>596</v>
      </c>
      <c r="G427" s="43"/>
      <c r="H427" s="43"/>
      <c r="I427" s="223"/>
      <c r="J427" s="43"/>
      <c r="K427" s="43"/>
      <c r="L427" s="47"/>
      <c r="M427" s="224"/>
      <c r="N427" s="225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19" t="s">
        <v>149</v>
      </c>
      <c r="AU427" s="19" t="s">
        <v>88</v>
      </c>
    </row>
    <row r="428" s="2" customFormat="1" ht="16.5" customHeight="1">
      <c r="A428" s="41"/>
      <c r="B428" s="42"/>
      <c r="C428" s="208" t="s">
        <v>597</v>
      </c>
      <c r="D428" s="208" t="s">
        <v>143</v>
      </c>
      <c r="E428" s="209" t="s">
        <v>598</v>
      </c>
      <c r="F428" s="210" t="s">
        <v>599</v>
      </c>
      <c r="G428" s="211" t="s">
        <v>101</v>
      </c>
      <c r="H428" s="212">
        <v>7.2249999999999996</v>
      </c>
      <c r="I428" s="213"/>
      <c r="J428" s="214">
        <f>ROUND(I428*H428,2)</f>
        <v>0</v>
      </c>
      <c r="K428" s="210" t="s">
        <v>146</v>
      </c>
      <c r="L428" s="47"/>
      <c r="M428" s="215" t="s">
        <v>35</v>
      </c>
      <c r="N428" s="216" t="s">
        <v>49</v>
      </c>
      <c r="O428" s="87"/>
      <c r="P428" s="217">
        <f>O428*H428</f>
        <v>0</v>
      </c>
      <c r="Q428" s="217">
        <v>0.00046749999999999998</v>
      </c>
      <c r="R428" s="217">
        <f>Q428*H428</f>
        <v>0.0033776874999999996</v>
      </c>
      <c r="S428" s="217">
        <v>0</v>
      </c>
      <c r="T428" s="218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219" t="s">
        <v>147</v>
      </c>
      <c r="AT428" s="219" t="s">
        <v>143</v>
      </c>
      <c r="AU428" s="219" t="s">
        <v>88</v>
      </c>
      <c r="AY428" s="19" t="s">
        <v>141</v>
      </c>
      <c r="BE428" s="220">
        <f>IF(N428="základní",J428,0)</f>
        <v>0</v>
      </c>
      <c r="BF428" s="220">
        <f>IF(N428="snížená",J428,0)</f>
        <v>0</v>
      </c>
      <c r="BG428" s="220">
        <f>IF(N428="zákl. přenesená",J428,0)</f>
        <v>0</v>
      </c>
      <c r="BH428" s="220">
        <f>IF(N428="sníž. přenesená",J428,0)</f>
        <v>0</v>
      </c>
      <c r="BI428" s="220">
        <f>IF(N428="nulová",J428,0)</f>
        <v>0</v>
      </c>
      <c r="BJ428" s="19" t="s">
        <v>86</v>
      </c>
      <c r="BK428" s="220">
        <f>ROUND(I428*H428,2)</f>
        <v>0</v>
      </c>
      <c r="BL428" s="19" t="s">
        <v>147</v>
      </c>
      <c r="BM428" s="219" t="s">
        <v>600</v>
      </c>
    </row>
    <row r="429" s="2" customFormat="1">
      <c r="A429" s="41"/>
      <c r="B429" s="42"/>
      <c r="C429" s="43"/>
      <c r="D429" s="221" t="s">
        <v>149</v>
      </c>
      <c r="E429" s="43"/>
      <c r="F429" s="222" t="s">
        <v>601</v>
      </c>
      <c r="G429" s="43"/>
      <c r="H429" s="43"/>
      <c r="I429" s="223"/>
      <c r="J429" s="43"/>
      <c r="K429" s="43"/>
      <c r="L429" s="47"/>
      <c r="M429" s="224"/>
      <c r="N429" s="225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19" t="s">
        <v>149</v>
      </c>
      <c r="AU429" s="19" t="s">
        <v>88</v>
      </c>
    </row>
    <row r="430" s="13" customFormat="1">
      <c r="A430" s="13"/>
      <c r="B430" s="228"/>
      <c r="C430" s="229"/>
      <c r="D430" s="226" t="s">
        <v>153</v>
      </c>
      <c r="E430" s="230" t="s">
        <v>35</v>
      </c>
      <c r="F430" s="231" t="s">
        <v>300</v>
      </c>
      <c r="G430" s="229"/>
      <c r="H430" s="230" t="s">
        <v>35</v>
      </c>
      <c r="I430" s="232"/>
      <c r="J430" s="229"/>
      <c r="K430" s="229"/>
      <c r="L430" s="233"/>
      <c r="M430" s="234"/>
      <c r="N430" s="235"/>
      <c r="O430" s="235"/>
      <c r="P430" s="235"/>
      <c r="Q430" s="235"/>
      <c r="R430" s="235"/>
      <c r="S430" s="235"/>
      <c r="T430" s="236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7" t="s">
        <v>153</v>
      </c>
      <c r="AU430" s="237" t="s">
        <v>88</v>
      </c>
      <c r="AV430" s="13" t="s">
        <v>86</v>
      </c>
      <c r="AW430" s="13" t="s">
        <v>40</v>
      </c>
      <c r="AX430" s="13" t="s">
        <v>78</v>
      </c>
      <c r="AY430" s="237" t="s">
        <v>141</v>
      </c>
    </row>
    <row r="431" s="14" customFormat="1">
      <c r="A431" s="14"/>
      <c r="B431" s="238"/>
      <c r="C431" s="239"/>
      <c r="D431" s="226" t="s">
        <v>153</v>
      </c>
      <c r="E431" s="240" t="s">
        <v>35</v>
      </c>
      <c r="F431" s="241" t="s">
        <v>301</v>
      </c>
      <c r="G431" s="239"/>
      <c r="H431" s="242">
        <v>3.6000000000000001</v>
      </c>
      <c r="I431" s="243"/>
      <c r="J431" s="239"/>
      <c r="K431" s="239"/>
      <c r="L431" s="244"/>
      <c r="M431" s="245"/>
      <c r="N431" s="246"/>
      <c r="O431" s="246"/>
      <c r="P431" s="246"/>
      <c r="Q431" s="246"/>
      <c r="R431" s="246"/>
      <c r="S431" s="246"/>
      <c r="T431" s="247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8" t="s">
        <v>153</v>
      </c>
      <c r="AU431" s="248" t="s">
        <v>88</v>
      </c>
      <c r="AV431" s="14" t="s">
        <v>88</v>
      </c>
      <c r="AW431" s="14" t="s">
        <v>40</v>
      </c>
      <c r="AX431" s="14" t="s">
        <v>78</v>
      </c>
      <c r="AY431" s="248" t="s">
        <v>141</v>
      </c>
    </row>
    <row r="432" s="14" customFormat="1">
      <c r="A432" s="14"/>
      <c r="B432" s="238"/>
      <c r="C432" s="239"/>
      <c r="D432" s="226" t="s">
        <v>153</v>
      </c>
      <c r="E432" s="240" t="s">
        <v>35</v>
      </c>
      <c r="F432" s="241" t="s">
        <v>302</v>
      </c>
      <c r="G432" s="239"/>
      <c r="H432" s="242">
        <v>2.2250000000000001</v>
      </c>
      <c r="I432" s="243"/>
      <c r="J432" s="239"/>
      <c r="K432" s="239"/>
      <c r="L432" s="244"/>
      <c r="M432" s="245"/>
      <c r="N432" s="246"/>
      <c r="O432" s="246"/>
      <c r="P432" s="246"/>
      <c r="Q432" s="246"/>
      <c r="R432" s="246"/>
      <c r="S432" s="246"/>
      <c r="T432" s="247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8" t="s">
        <v>153</v>
      </c>
      <c r="AU432" s="248" t="s">
        <v>88</v>
      </c>
      <c r="AV432" s="14" t="s">
        <v>88</v>
      </c>
      <c r="AW432" s="14" t="s">
        <v>40</v>
      </c>
      <c r="AX432" s="14" t="s">
        <v>78</v>
      </c>
      <c r="AY432" s="248" t="s">
        <v>141</v>
      </c>
    </row>
    <row r="433" s="14" customFormat="1">
      <c r="A433" s="14"/>
      <c r="B433" s="238"/>
      <c r="C433" s="239"/>
      <c r="D433" s="226" t="s">
        <v>153</v>
      </c>
      <c r="E433" s="240" t="s">
        <v>35</v>
      </c>
      <c r="F433" s="241" t="s">
        <v>303</v>
      </c>
      <c r="G433" s="239"/>
      <c r="H433" s="242">
        <v>1.3999999999999999</v>
      </c>
      <c r="I433" s="243"/>
      <c r="J433" s="239"/>
      <c r="K433" s="239"/>
      <c r="L433" s="244"/>
      <c r="M433" s="245"/>
      <c r="N433" s="246"/>
      <c r="O433" s="246"/>
      <c r="P433" s="246"/>
      <c r="Q433" s="246"/>
      <c r="R433" s="246"/>
      <c r="S433" s="246"/>
      <c r="T433" s="247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8" t="s">
        <v>153</v>
      </c>
      <c r="AU433" s="248" t="s">
        <v>88</v>
      </c>
      <c r="AV433" s="14" t="s">
        <v>88</v>
      </c>
      <c r="AW433" s="14" t="s">
        <v>40</v>
      </c>
      <c r="AX433" s="14" t="s">
        <v>78</v>
      </c>
      <c r="AY433" s="248" t="s">
        <v>141</v>
      </c>
    </row>
    <row r="434" s="15" customFormat="1">
      <c r="A434" s="15"/>
      <c r="B434" s="249"/>
      <c r="C434" s="250"/>
      <c r="D434" s="226" t="s">
        <v>153</v>
      </c>
      <c r="E434" s="251" t="s">
        <v>35</v>
      </c>
      <c r="F434" s="252" t="s">
        <v>157</v>
      </c>
      <c r="G434" s="250"/>
      <c r="H434" s="253">
        <v>7.2249999999999996</v>
      </c>
      <c r="I434" s="254"/>
      <c r="J434" s="250"/>
      <c r="K434" s="250"/>
      <c r="L434" s="255"/>
      <c r="M434" s="256"/>
      <c r="N434" s="257"/>
      <c r="O434" s="257"/>
      <c r="P434" s="257"/>
      <c r="Q434" s="257"/>
      <c r="R434" s="257"/>
      <c r="S434" s="257"/>
      <c r="T434" s="258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59" t="s">
        <v>153</v>
      </c>
      <c r="AU434" s="259" t="s">
        <v>88</v>
      </c>
      <c r="AV434" s="15" t="s">
        <v>147</v>
      </c>
      <c r="AW434" s="15" t="s">
        <v>40</v>
      </c>
      <c r="AX434" s="15" t="s">
        <v>86</v>
      </c>
      <c r="AY434" s="259" t="s">
        <v>141</v>
      </c>
    </row>
    <row r="435" s="2" customFormat="1" ht="24.15" customHeight="1">
      <c r="A435" s="41"/>
      <c r="B435" s="42"/>
      <c r="C435" s="208" t="s">
        <v>602</v>
      </c>
      <c r="D435" s="208" t="s">
        <v>143</v>
      </c>
      <c r="E435" s="209" t="s">
        <v>603</v>
      </c>
      <c r="F435" s="210" t="s">
        <v>604</v>
      </c>
      <c r="G435" s="211" t="s">
        <v>101</v>
      </c>
      <c r="H435" s="212">
        <v>18.934000000000001</v>
      </c>
      <c r="I435" s="213"/>
      <c r="J435" s="214">
        <f>ROUND(I435*H435,2)</f>
        <v>0</v>
      </c>
      <c r="K435" s="210" t="s">
        <v>146</v>
      </c>
      <c r="L435" s="47"/>
      <c r="M435" s="215" t="s">
        <v>35</v>
      </c>
      <c r="N435" s="216" t="s">
        <v>49</v>
      </c>
      <c r="O435" s="87"/>
      <c r="P435" s="217">
        <f>O435*H435</f>
        <v>0</v>
      </c>
      <c r="Q435" s="217">
        <v>0.00035750000000000002</v>
      </c>
      <c r="R435" s="217">
        <f>Q435*H435</f>
        <v>0.0067689050000000004</v>
      </c>
      <c r="S435" s="217">
        <v>0</v>
      </c>
      <c r="T435" s="218">
        <f>S435*H435</f>
        <v>0</v>
      </c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R435" s="219" t="s">
        <v>147</v>
      </c>
      <c r="AT435" s="219" t="s">
        <v>143</v>
      </c>
      <c r="AU435" s="219" t="s">
        <v>88</v>
      </c>
      <c r="AY435" s="19" t="s">
        <v>141</v>
      </c>
      <c r="BE435" s="220">
        <f>IF(N435="základní",J435,0)</f>
        <v>0</v>
      </c>
      <c r="BF435" s="220">
        <f>IF(N435="snížená",J435,0)</f>
        <v>0</v>
      </c>
      <c r="BG435" s="220">
        <f>IF(N435="zákl. přenesená",J435,0)</f>
        <v>0</v>
      </c>
      <c r="BH435" s="220">
        <f>IF(N435="sníž. přenesená",J435,0)</f>
        <v>0</v>
      </c>
      <c r="BI435" s="220">
        <f>IF(N435="nulová",J435,0)</f>
        <v>0</v>
      </c>
      <c r="BJ435" s="19" t="s">
        <v>86</v>
      </c>
      <c r="BK435" s="220">
        <f>ROUND(I435*H435,2)</f>
        <v>0</v>
      </c>
      <c r="BL435" s="19" t="s">
        <v>147</v>
      </c>
      <c r="BM435" s="219" t="s">
        <v>605</v>
      </c>
    </row>
    <row r="436" s="2" customFormat="1">
      <c r="A436" s="41"/>
      <c r="B436" s="42"/>
      <c r="C436" s="43"/>
      <c r="D436" s="221" t="s">
        <v>149</v>
      </c>
      <c r="E436" s="43"/>
      <c r="F436" s="222" t="s">
        <v>606</v>
      </c>
      <c r="G436" s="43"/>
      <c r="H436" s="43"/>
      <c r="I436" s="223"/>
      <c r="J436" s="43"/>
      <c r="K436" s="43"/>
      <c r="L436" s="47"/>
      <c r="M436" s="224"/>
      <c r="N436" s="225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19" t="s">
        <v>149</v>
      </c>
      <c r="AU436" s="19" t="s">
        <v>88</v>
      </c>
    </row>
    <row r="437" s="13" customFormat="1">
      <c r="A437" s="13"/>
      <c r="B437" s="228"/>
      <c r="C437" s="229"/>
      <c r="D437" s="226" t="s">
        <v>153</v>
      </c>
      <c r="E437" s="230" t="s">
        <v>35</v>
      </c>
      <c r="F437" s="231" t="s">
        <v>584</v>
      </c>
      <c r="G437" s="229"/>
      <c r="H437" s="230" t="s">
        <v>35</v>
      </c>
      <c r="I437" s="232"/>
      <c r="J437" s="229"/>
      <c r="K437" s="229"/>
      <c r="L437" s="233"/>
      <c r="M437" s="234"/>
      <c r="N437" s="235"/>
      <c r="O437" s="235"/>
      <c r="P437" s="235"/>
      <c r="Q437" s="235"/>
      <c r="R437" s="235"/>
      <c r="S437" s="235"/>
      <c r="T437" s="236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7" t="s">
        <v>153</v>
      </c>
      <c r="AU437" s="237" t="s">
        <v>88</v>
      </c>
      <c r="AV437" s="13" t="s">
        <v>86</v>
      </c>
      <c r="AW437" s="13" t="s">
        <v>40</v>
      </c>
      <c r="AX437" s="13" t="s">
        <v>78</v>
      </c>
      <c r="AY437" s="237" t="s">
        <v>141</v>
      </c>
    </row>
    <row r="438" s="13" customFormat="1">
      <c r="A438" s="13"/>
      <c r="B438" s="228"/>
      <c r="C438" s="229"/>
      <c r="D438" s="226" t="s">
        <v>153</v>
      </c>
      <c r="E438" s="230" t="s">
        <v>35</v>
      </c>
      <c r="F438" s="231" t="s">
        <v>607</v>
      </c>
      <c r="G438" s="229"/>
      <c r="H438" s="230" t="s">
        <v>35</v>
      </c>
      <c r="I438" s="232"/>
      <c r="J438" s="229"/>
      <c r="K438" s="229"/>
      <c r="L438" s="233"/>
      <c r="M438" s="234"/>
      <c r="N438" s="235"/>
      <c r="O438" s="235"/>
      <c r="P438" s="235"/>
      <c r="Q438" s="235"/>
      <c r="R438" s="235"/>
      <c r="S438" s="235"/>
      <c r="T438" s="236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7" t="s">
        <v>153</v>
      </c>
      <c r="AU438" s="237" t="s">
        <v>88</v>
      </c>
      <c r="AV438" s="13" t="s">
        <v>86</v>
      </c>
      <c r="AW438" s="13" t="s">
        <v>40</v>
      </c>
      <c r="AX438" s="13" t="s">
        <v>78</v>
      </c>
      <c r="AY438" s="237" t="s">
        <v>141</v>
      </c>
    </row>
    <row r="439" s="14" customFormat="1">
      <c r="A439" s="14"/>
      <c r="B439" s="238"/>
      <c r="C439" s="239"/>
      <c r="D439" s="226" t="s">
        <v>153</v>
      </c>
      <c r="E439" s="240" t="s">
        <v>35</v>
      </c>
      <c r="F439" s="241" t="s">
        <v>608</v>
      </c>
      <c r="G439" s="239"/>
      <c r="H439" s="242">
        <v>16.789000000000001</v>
      </c>
      <c r="I439" s="243"/>
      <c r="J439" s="239"/>
      <c r="K439" s="239"/>
      <c r="L439" s="244"/>
      <c r="M439" s="245"/>
      <c r="N439" s="246"/>
      <c r="O439" s="246"/>
      <c r="P439" s="246"/>
      <c r="Q439" s="246"/>
      <c r="R439" s="246"/>
      <c r="S439" s="246"/>
      <c r="T439" s="247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8" t="s">
        <v>153</v>
      </c>
      <c r="AU439" s="248" t="s">
        <v>88</v>
      </c>
      <c r="AV439" s="14" t="s">
        <v>88</v>
      </c>
      <c r="AW439" s="14" t="s">
        <v>40</v>
      </c>
      <c r="AX439" s="14" t="s">
        <v>78</v>
      </c>
      <c r="AY439" s="248" t="s">
        <v>141</v>
      </c>
    </row>
    <row r="440" s="14" customFormat="1">
      <c r="A440" s="14"/>
      <c r="B440" s="238"/>
      <c r="C440" s="239"/>
      <c r="D440" s="226" t="s">
        <v>153</v>
      </c>
      <c r="E440" s="240" t="s">
        <v>35</v>
      </c>
      <c r="F440" s="241" t="s">
        <v>609</v>
      </c>
      <c r="G440" s="239"/>
      <c r="H440" s="242">
        <v>2.145</v>
      </c>
      <c r="I440" s="243"/>
      <c r="J440" s="239"/>
      <c r="K440" s="239"/>
      <c r="L440" s="244"/>
      <c r="M440" s="245"/>
      <c r="N440" s="246"/>
      <c r="O440" s="246"/>
      <c r="P440" s="246"/>
      <c r="Q440" s="246"/>
      <c r="R440" s="246"/>
      <c r="S440" s="246"/>
      <c r="T440" s="247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8" t="s">
        <v>153</v>
      </c>
      <c r="AU440" s="248" t="s">
        <v>88</v>
      </c>
      <c r="AV440" s="14" t="s">
        <v>88</v>
      </c>
      <c r="AW440" s="14" t="s">
        <v>40</v>
      </c>
      <c r="AX440" s="14" t="s">
        <v>78</v>
      </c>
      <c r="AY440" s="248" t="s">
        <v>141</v>
      </c>
    </row>
    <row r="441" s="15" customFormat="1">
      <c r="A441" s="15"/>
      <c r="B441" s="249"/>
      <c r="C441" s="250"/>
      <c r="D441" s="226" t="s">
        <v>153</v>
      </c>
      <c r="E441" s="251" t="s">
        <v>35</v>
      </c>
      <c r="F441" s="252" t="s">
        <v>157</v>
      </c>
      <c r="G441" s="250"/>
      <c r="H441" s="253">
        <v>18.934000000000001</v>
      </c>
      <c r="I441" s="254"/>
      <c r="J441" s="250"/>
      <c r="K441" s="250"/>
      <c r="L441" s="255"/>
      <c r="M441" s="256"/>
      <c r="N441" s="257"/>
      <c r="O441" s="257"/>
      <c r="P441" s="257"/>
      <c r="Q441" s="257"/>
      <c r="R441" s="257"/>
      <c r="S441" s="257"/>
      <c r="T441" s="258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59" t="s">
        <v>153</v>
      </c>
      <c r="AU441" s="259" t="s">
        <v>88</v>
      </c>
      <c r="AV441" s="15" t="s">
        <v>147</v>
      </c>
      <c r="AW441" s="15" t="s">
        <v>40</v>
      </c>
      <c r="AX441" s="15" t="s">
        <v>86</v>
      </c>
      <c r="AY441" s="259" t="s">
        <v>141</v>
      </c>
    </row>
    <row r="442" s="2" customFormat="1" ht="16.5" customHeight="1">
      <c r="A442" s="41"/>
      <c r="B442" s="42"/>
      <c r="C442" s="208" t="s">
        <v>610</v>
      </c>
      <c r="D442" s="208" t="s">
        <v>143</v>
      </c>
      <c r="E442" s="209" t="s">
        <v>611</v>
      </c>
      <c r="F442" s="210" t="s">
        <v>612</v>
      </c>
      <c r="G442" s="211" t="s">
        <v>187</v>
      </c>
      <c r="H442" s="212">
        <v>38.799999999999997</v>
      </c>
      <c r="I442" s="213"/>
      <c r="J442" s="214">
        <f>ROUND(I442*H442,2)</f>
        <v>0</v>
      </c>
      <c r="K442" s="210" t="s">
        <v>146</v>
      </c>
      <c r="L442" s="47"/>
      <c r="M442" s="215" t="s">
        <v>35</v>
      </c>
      <c r="N442" s="216" t="s">
        <v>49</v>
      </c>
      <c r="O442" s="87"/>
      <c r="P442" s="217">
        <f>O442*H442</f>
        <v>0</v>
      </c>
      <c r="Q442" s="217">
        <v>1.995E-06</v>
      </c>
      <c r="R442" s="217">
        <f>Q442*H442</f>
        <v>7.7405999999999997E-05</v>
      </c>
      <c r="S442" s="217">
        <v>0</v>
      </c>
      <c r="T442" s="218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19" t="s">
        <v>147</v>
      </c>
      <c r="AT442" s="219" t="s">
        <v>143</v>
      </c>
      <c r="AU442" s="219" t="s">
        <v>88</v>
      </c>
      <c r="AY442" s="19" t="s">
        <v>141</v>
      </c>
      <c r="BE442" s="220">
        <f>IF(N442="základní",J442,0)</f>
        <v>0</v>
      </c>
      <c r="BF442" s="220">
        <f>IF(N442="snížená",J442,0)</f>
        <v>0</v>
      </c>
      <c r="BG442" s="220">
        <f>IF(N442="zákl. přenesená",J442,0)</f>
        <v>0</v>
      </c>
      <c r="BH442" s="220">
        <f>IF(N442="sníž. přenesená",J442,0)</f>
        <v>0</v>
      </c>
      <c r="BI442" s="220">
        <f>IF(N442="nulová",J442,0)</f>
        <v>0</v>
      </c>
      <c r="BJ442" s="19" t="s">
        <v>86</v>
      </c>
      <c r="BK442" s="220">
        <f>ROUND(I442*H442,2)</f>
        <v>0</v>
      </c>
      <c r="BL442" s="19" t="s">
        <v>147</v>
      </c>
      <c r="BM442" s="219" t="s">
        <v>613</v>
      </c>
    </row>
    <row r="443" s="2" customFormat="1">
      <c r="A443" s="41"/>
      <c r="B443" s="42"/>
      <c r="C443" s="43"/>
      <c r="D443" s="221" t="s">
        <v>149</v>
      </c>
      <c r="E443" s="43"/>
      <c r="F443" s="222" t="s">
        <v>614</v>
      </c>
      <c r="G443" s="43"/>
      <c r="H443" s="43"/>
      <c r="I443" s="223"/>
      <c r="J443" s="43"/>
      <c r="K443" s="43"/>
      <c r="L443" s="47"/>
      <c r="M443" s="224"/>
      <c r="N443" s="225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19" t="s">
        <v>149</v>
      </c>
      <c r="AU443" s="19" t="s">
        <v>88</v>
      </c>
    </row>
    <row r="444" s="13" customFormat="1">
      <c r="A444" s="13"/>
      <c r="B444" s="228"/>
      <c r="C444" s="229"/>
      <c r="D444" s="226" t="s">
        <v>153</v>
      </c>
      <c r="E444" s="230" t="s">
        <v>35</v>
      </c>
      <c r="F444" s="231" t="s">
        <v>154</v>
      </c>
      <c r="G444" s="229"/>
      <c r="H444" s="230" t="s">
        <v>35</v>
      </c>
      <c r="I444" s="232"/>
      <c r="J444" s="229"/>
      <c r="K444" s="229"/>
      <c r="L444" s="233"/>
      <c r="M444" s="234"/>
      <c r="N444" s="235"/>
      <c r="O444" s="235"/>
      <c r="P444" s="235"/>
      <c r="Q444" s="235"/>
      <c r="R444" s="235"/>
      <c r="S444" s="235"/>
      <c r="T444" s="236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7" t="s">
        <v>153</v>
      </c>
      <c r="AU444" s="237" t="s">
        <v>88</v>
      </c>
      <c r="AV444" s="13" t="s">
        <v>86</v>
      </c>
      <c r="AW444" s="13" t="s">
        <v>40</v>
      </c>
      <c r="AX444" s="13" t="s">
        <v>78</v>
      </c>
      <c r="AY444" s="237" t="s">
        <v>141</v>
      </c>
    </row>
    <row r="445" s="13" customFormat="1">
      <c r="A445" s="13"/>
      <c r="B445" s="228"/>
      <c r="C445" s="229"/>
      <c r="D445" s="226" t="s">
        <v>153</v>
      </c>
      <c r="E445" s="230" t="s">
        <v>35</v>
      </c>
      <c r="F445" s="231" t="s">
        <v>162</v>
      </c>
      <c r="G445" s="229"/>
      <c r="H445" s="230" t="s">
        <v>35</v>
      </c>
      <c r="I445" s="232"/>
      <c r="J445" s="229"/>
      <c r="K445" s="229"/>
      <c r="L445" s="233"/>
      <c r="M445" s="234"/>
      <c r="N445" s="235"/>
      <c r="O445" s="235"/>
      <c r="P445" s="235"/>
      <c r="Q445" s="235"/>
      <c r="R445" s="235"/>
      <c r="S445" s="235"/>
      <c r="T445" s="236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7" t="s">
        <v>153</v>
      </c>
      <c r="AU445" s="237" t="s">
        <v>88</v>
      </c>
      <c r="AV445" s="13" t="s">
        <v>86</v>
      </c>
      <c r="AW445" s="13" t="s">
        <v>40</v>
      </c>
      <c r="AX445" s="13" t="s">
        <v>78</v>
      </c>
      <c r="AY445" s="237" t="s">
        <v>141</v>
      </c>
    </row>
    <row r="446" s="14" customFormat="1">
      <c r="A446" s="14"/>
      <c r="B446" s="238"/>
      <c r="C446" s="239"/>
      <c r="D446" s="226" t="s">
        <v>153</v>
      </c>
      <c r="E446" s="240" t="s">
        <v>35</v>
      </c>
      <c r="F446" s="241" t="s">
        <v>615</v>
      </c>
      <c r="G446" s="239"/>
      <c r="H446" s="242">
        <v>25.300000000000001</v>
      </c>
      <c r="I446" s="243"/>
      <c r="J446" s="239"/>
      <c r="K446" s="239"/>
      <c r="L446" s="244"/>
      <c r="M446" s="245"/>
      <c r="N446" s="246"/>
      <c r="O446" s="246"/>
      <c r="P446" s="246"/>
      <c r="Q446" s="246"/>
      <c r="R446" s="246"/>
      <c r="S446" s="246"/>
      <c r="T446" s="247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8" t="s">
        <v>153</v>
      </c>
      <c r="AU446" s="248" t="s">
        <v>88</v>
      </c>
      <c r="AV446" s="14" t="s">
        <v>88</v>
      </c>
      <c r="AW446" s="14" t="s">
        <v>40</v>
      </c>
      <c r="AX446" s="14" t="s">
        <v>78</v>
      </c>
      <c r="AY446" s="248" t="s">
        <v>141</v>
      </c>
    </row>
    <row r="447" s="14" customFormat="1">
      <c r="A447" s="14"/>
      <c r="B447" s="238"/>
      <c r="C447" s="239"/>
      <c r="D447" s="226" t="s">
        <v>153</v>
      </c>
      <c r="E447" s="240" t="s">
        <v>35</v>
      </c>
      <c r="F447" s="241" t="s">
        <v>616</v>
      </c>
      <c r="G447" s="239"/>
      <c r="H447" s="242">
        <v>7.4000000000000004</v>
      </c>
      <c r="I447" s="243"/>
      <c r="J447" s="239"/>
      <c r="K447" s="239"/>
      <c r="L447" s="244"/>
      <c r="M447" s="245"/>
      <c r="N447" s="246"/>
      <c r="O447" s="246"/>
      <c r="P447" s="246"/>
      <c r="Q447" s="246"/>
      <c r="R447" s="246"/>
      <c r="S447" s="246"/>
      <c r="T447" s="247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8" t="s">
        <v>153</v>
      </c>
      <c r="AU447" s="248" t="s">
        <v>88</v>
      </c>
      <c r="AV447" s="14" t="s">
        <v>88</v>
      </c>
      <c r="AW447" s="14" t="s">
        <v>40</v>
      </c>
      <c r="AX447" s="14" t="s">
        <v>78</v>
      </c>
      <c r="AY447" s="248" t="s">
        <v>141</v>
      </c>
    </row>
    <row r="448" s="13" customFormat="1">
      <c r="A448" s="13"/>
      <c r="B448" s="228"/>
      <c r="C448" s="229"/>
      <c r="D448" s="226" t="s">
        <v>153</v>
      </c>
      <c r="E448" s="230" t="s">
        <v>35</v>
      </c>
      <c r="F448" s="231" t="s">
        <v>165</v>
      </c>
      <c r="G448" s="229"/>
      <c r="H448" s="230" t="s">
        <v>35</v>
      </c>
      <c r="I448" s="232"/>
      <c r="J448" s="229"/>
      <c r="K448" s="229"/>
      <c r="L448" s="233"/>
      <c r="M448" s="234"/>
      <c r="N448" s="235"/>
      <c r="O448" s="235"/>
      <c r="P448" s="235"/>
      <c r="Q448" s="235"/>
      <c r="R448" s="235"/>
      <c r="S448" s="235"/>
      <c r="T448" s="236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7" t="s">
        <v>153</v>
      </c>
      <c r="AU448" s="237" t="s">
        <v>88</v>
      </c>
      <c r="AV448" s="13" t="s">
        <v>86</v>
      </c>
      <c r="AW448" s="13" t="s">
        <v>40</v>
      </c>
      <c r="AX448" s="13" t="s">
        <v>78</v>
      </c>
      <c r="AY448" s="237" t="s">
        <v>141</v>
      </c>
    </row>
    <row r="449" s="14" customFormat="1">
      <c r="A449" s="14"/>
      <c r="B449" s="238"/>
      <c r="C449" s="239"/>
      <c r="D449" s="226" t="s">
        <v>153</v>
      </c>
      <c r="E449" s="240" t="s">
        <v>35</v>
      </c>
      <c r="F449" s="241" t="s">
        <v>617</v>
      </c>
      <c r="G449" s="239"/>
      <c r="H449" s="242">
        <v>6.0999999999999996</v>
      </c>
      <c r="I449" s="243"/>
      <c r="J449" s="239"/>
      <c r="K449" s="239"/>
      <c r="L449" s="244"/>
      <c r="M449" s="245"/>
      <c r="N449" s="246"/>
      <c r="O449" s="246"/>
      <c r="P449" s="246"/>
      <c r="Q449" s="246"/>
      <c r="R449" s="246"/>
      <c r="S449" s="246"/>
      <c r="T449" s="247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8" t="s">
        <v>153</v>
      </c>
      <c r="AU449" s="248" t="s">
        <v>88</v>
      </c>
      <c r="AV449" s="14" t="s">
        <v>88</v>
      </c>
      <c r="AW449" s="14" t="s">
        <v>40</v>
      </c>
      <c r="AX449" s="14" t="s">
        <v>78</v>
      </c>
      <c r="AY449" s="248" t="s">
        <v>141</v>
      </c>
    </row>
    <row r="450" s="15" customFormat="1">
      <c r="A450" s="15"/>
      <c r="B450" s="249"/>
      <c r="C450" s="250"/>
      <c r="D450" s="226" t="s">
        <v>153</v>
      </c>
      <c r="E450" s="251" t="s">
        <v>35</v>
      </c>
      <c r="F450" s="252" t="s">
        <v>157</v>
      </c>
      <c r="G450" s="250"/>
      <c r="H450" s="253">
        <v>38.799999999999997</v>
      </c>
      <c r="I450" s="254"/>
      <c r="J450" s="250"/>
      <c r="K450" s="250"/>
      <c r="L450" s="255"/>
      <c r="M450" s="256"/>
      <c r="N450" s="257"/>
      <c r="O450" s="257"/>
      <c r="P450" s="257"/>
      <c r="Q450" s="257"/>
      <c r="R450" s="257"/>
      <c r="S450" s="257"/>
      <c r="T450" s="258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59" t="s">
        <v>153</v>
      </c>
      <c r="AU450" s="259" t="s">
        <v>88</v>
      </c>
      <c r="AV450" s="15" t="s">
        <v>147</v>
      </c>
      <c r="AW450" s="15" t="s">
        <v>40</v>
      </c>
      <c r="AX450" s="15" t="s">
        <v>86</v>
      </c>
      <c r="AY450" s="259" t="s">
        <v>141</v>
      </c>
    </row>
    <row r="451" s="2" customFormat="1" ht="33" customHeight="1">
      <c r="A451" s="41"/>
      <c r="B451" s="42"/>
      <c r="C451" s="208" t="s">
        <v>618</v>
      </c>
      <c r="D451" s="208" t="s">
        <v>143</v>
      </c>
      <c r="E451" s="209" t="s">
        <v>619</v>
      </c>
      <c r="F451" s="210" t="s">
        <v>620</v>
      </c>
      <c r="G451" s="211" t="s">
        <v>412</v>
      </c>
      <c r="H451" s="212">
        <v>1</v>
      </c>
      <c r="I451" s="213"/>
      <c r="J451" s="214">
        <f>ROUND(I451*H451,2)</f>
        <v>0</v>
      </c>
      <c r="K451" s="210" t="s">
        <v>146</v>
      </c>
      <c r="L451" s="47"/>
      <c r="M451" s="215" t="s">
        <v>35</v>
      </c>
      <c r="N451" s="216" t="s">
        <v>49</v>
      </c>
      <c r="O451" s="87"/>
      <c r="P451" s="217">
        <f>O451*H451</f>
        <v>0</v>
      </c>
      <c r="Q451" s="217">
        <v>0</v>
      </c>
      <c r="R451" s="217">
        <f>Q451*H451</f>
        <v>0</v>
      </c>
      <c r="S451" s="217">
        <v>0.082000000000000003</v>
      </c>
      <c r="T451" s="218">
        <f>S451*H451</f>
        <v>0.082000000000000003</v>
      </c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R451" s="219" t="s">
        <v>147</v>
      </c>
      <c r="AT451" s="219" t="s">
        <v>143</v>
      </c>
      <c r="AU451" s="219" t="s">
        <v>88</v>
      </c>
      <c r="AY451" s="19" t="s">
        <v>141</v>
      </c>
      <c r="BE451" s="220">
        <f>IF(N451="základní",J451,0)</f>
        <v>0</v>
      </c>
      <c r="BF451" s="220">
        <f>IF(N451="snížená",J451,0)</f>
        <v>0</v>
      </c>
      <c r="BG451" s="220">
        <f>IF(N451="zákl. přenesená",J451,0)</f>
        <v>0</v>
      </c>
      <c r="BH451" s="220">
        <f>IF(N451="sníž. přenesená",J451,0)</f>
        <v>0</v>
      </c>
      <c r="BI451" s="220">
        <f>IF(N451="nulová",J451,0)</f>
        <v>0</v>
      </c>
      <c r="BJ451" s="19" t="s">
        <v>86</v>
      </c>
      <c r="BK451" s="220">
        <f>ROUND(I451*H451,2)</f>
        <v>0</v>
      </c>
      <c r="BL451" s="19" t="s">
        <v>147</v>
      </c>
      <c r="BM451" s="219" t="s">
        <v>621</v>
      </c>
    </row>
    <row r="452" s="2" customFormat="1">
      <c r="A452" s="41"/>
      <c r="B452" s="42"/>
      <c r="C452" s="43"/>
      <c r="D452" s="221" t="s">
        <v>149</v>
      </c>
      <c r="E452" s="43"/>
      <c r="F452" s="222" t="s">
        <v>622</v>
      </c>
      <c r="G452" s="43"/>
      <c r="H452" s="43"/>
      <c r="I452" s="223"/>
      <c r="J452" s="43"/>
      <c r="K452" s="43"/>
      <c r="L452" s="47"/>
      <c r="M452" s="224"/>
      <c r="N452" s="225"/>
      <c r="O452" s="87"/>
      <c r="P452" s="87"/>
      <c r="Q452" s="87"/>
      <c r="R452" s="87"/>
      <c r="S452" s="87"/>
      <c r="T452" s="88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T452" s="19" t="s">
        <v>149</v>
      </c>
      <c r="AU452" s="19" t="s">
        <v>88</v>
      </c>
    </row>
    <row r="453" s="2" customFormat="1" ht="24.15" customHeight="1">
      <c r="A453" s="41"/>
      <c r="B453" s="42"/>
      <c r="C453" s="208" t="s">
        <v>623</v>
      </c>
      <c r="D453" s="208" t="s">
        <v>143</v>
      </c>
      <c r="E453" s="209" t="s">
        <v>624</v>
      </c>
      <c r="F453" s="210" t="s">
        <v>625</v>
      </c>
      <c r="G453" s="211" t="s">
        <v>412</v>
      </c>
      <c r="H453" s="212">
        <v>2</v>
      </c>
      <c r="I453" s="213"/>
      <c r="J453" s="214">
        <f>ROUND(I453*H453,2)</f>
        <v>0</v>
      </c>
      <c r="K453" s="210" t="s">
        <v>146</v>
      </c>
      <c r="L453" s="47"/>
      <c r="M453" s="215" t="s">
        <v>35</v>
      </c>
      <c r="N453" s="216" t="s">
        <v>49</v>
      </c>
      <c r="O453" s="87"/>
      <c r="P453" s="217">
        <f>O453*H453</f>
        <v>0</v>
      </c>
      <c r="Q453" s="217">
        <v>0</v>
      </c>
      <c r="R453" s="217">
        <f>Q453*H453</f>
        <v>0</v>
      </c>
      <c r="S453" s="217">
        <v>0.0040000000000000001</v>
      </c>
      <c r="T453" s="218">
        <f>S453*H453</f>
        <v>0.0080000000000000002</v>
      </c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R453" s="219" t="s">
        <v>147</v>
      </c>
      <c r="AT453" s="219" t="s">
        <v>143</v>
      </c>
      <c r="AU453" s="219" t="s">
        <v>88</v>
      </c>
      <c r="AY453" s="19" t="s">
        <v>141</v>
      </c>
      <c r="BE453" s="220">
        <f>IF(N453="základní",J453,0)</f>
        <v>0</v>
      </c>
      <c r="BF453" s="220">
        <f>IF(N453="snížená",J453,0)</f>
        <v>0</v>
      </c>
      <c r="BG453" s="220">
        <f>IF(N453="zákl. přenesená",J453,0)</f>
        <v>0</v>
      </c>
      <c r="BH453" s="220">
        <f>IF(N453="sníž. přenesená",J453,0)</f>
        <v>0</v>
      </c>
      <c r="BI453" s="220">
        <f>IF(N453="nulová",J453,0)</f>
        <v>0</v>
      </c>
      <c r="BJ453" s="19" t="s">
        <v>86</v>
      </c>
      <c r="BK453" s="220">
        <f>ROUND(I453*H453,2)</f>
        <v>0</v>
      </c>
      <c r="BL453" s="19" t="s">
        <v>147</v>
      </c>
      <c r="BM453" s="219" t="s">
        <v>626</v>
      </c>
    </row>
    <row r="454" s="2" customFormat="1">
      <c r="A454" s="41"/>
      <c r="B454" s="42"/>
      <c r="C454" s="43"/>
      <c r="D454" s="221" t="s">
        <v>149</v>
      </c>
      <c r="E454" s="43"/>
      <c r="F454" s="222" t="s">
        <v>627</v>
      </c>
      <c r="G454" s="43"/>
      <c r="H454" s="43"/>
      <c r="I454" s="223"/>
      <c r="J454" s="43"/>
      <c r="K454" s="43"/>
      <c r="L454" s="47"/>
      <c r="M454" s="224"/>
      <c r="N454" s="225"/>
      <c r="O454" s="87"/>
      <c r="P454" s="87"/>
      <c r="Q454" s="87"/>
      <c r="R454" s="87"/>
      <c r="S454" s="87"/>
      <c r="T454" s="88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T454" s="19" t="s">
        <v>149</v>
      </c>
      <c r="AU454" s="19" t="s">
        <v>88</v>
      </c>
    </row>
    <row r="455" s="14" customFormat="1">
      <c r="A455" s="14"/>
      <c r="B455" s="238"/>
      <c r="C455" s="239"/>
      <c r="D455" s="226" t="s">
        <v>153</v>
      </c>
      <c r="E455" s="240" t="s">
        <v>35</v>
      </c>
      <c r="F455" s="241" t="s">
        <v>628</v>
      </c>
      <c r="G455" s="239"/>
      <c r="H455" s="242">
        <v>1</v>
      </c>
      <c r="I455" s="243"/>
      <c r="J455" s="239"/>
      <c r="K455" s="239"/>
      <c r="L455" s="244"/>
      <c r="M455" s="245"/>
      <c r="N455" s="246"/>
      <c r="O455" s="246"/>
      <c r="P455" s="246"/>
      <c r="Q455" s="246"/>
      <c r="R455" s="246"/>
      <c r="S455" s="246"/>
      <c r="T455" s="247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8" t="s">
        <v>153</v>
      </c>
      <c r="AU455" s="248" t="s">
        <v>88</v>
      </c>
      <c r="AV455" s="14" t="s">
        <v>88</v>
      </c>
      <c r="AW455" s="14" t="s">
        <v>40</v>
      </c>
      <c r="AX455" s="14" t="s">
        <v>78</v>
      </c>
      <c r="AY455" s="248" t="s">
        <v>141</v>
      </c>
    </row>
    <row r="456" s="14" customFormat="1">
      <c r="A456" s="14"/>
      <c r="B456" s="238"/>
      <c r="C456" s="239"/>
      <c r="D456" s="226" t="s">
        <v>153</v>
      </c>
      <c r="E456" s="240" t="s">
        <v>35</v>
      </c>
      <c r="F456" s="241" t="s">
        <v>448</v>
      </c>
      <c r="G456" s="239"/>
      <c r="H456" s="242">
        <v>1</v>
      </c>
      <c r="I456" s="243"/>
      <c r="J456" s="239"/>
      <c r="K456" s="239"/>
      <c r="L456" s="244"/>
      <c r="M456" s="245"/>
      <c r="N456" s="246"/>
      <c r="O456" s="246"/>
      <c r="P456" s="246"/>
      <c r="Q456" s="246"/>
      <c r="R456" s="246"/>
      <c r="S456" s="246"/>
      <c r="T456" s="247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8" t="s">
        <v>153</v>
      </c>
      <c r="AU456" s="248" t="s">
        <v>88</v>
      </c>
      <c r="AV456" s="14" t="s">
        <v>88</v>
      </c>
      <c r="AW456" s="14" t="s">
        <v>40</v>
      </c>
      <c r="AX456" s="14" t="s">
        <v>78</v>
      </c>
      <c r="AY456" s="248" t="s">
        <v>141</v>
      </c>
    </row>
    <row r="457" s="15" customFormat="1">
      <c r="A457" s="15"/>
      <c r="B457" s="249"/>
      <c r="C457" s="250"/>
      <c r="D457" s="226" t="s">
        <v>153</v>
      </c>
      <c r="E457" s="251" t="s">
        <v>35</v>
      </c>
      <c r="F457" s="252" t="s">
        <v>157</v>
      </c>
      <c r="G457" s="250"/>
      <c r="H457" s="253">
        <v>2</v>
      </c>
      <c r="I457" s="254"/>
      <c r="J457" s="250"/>
      <c r="K457" s="250"/>
      <c r="L457" s="255"/>
      <c r="M457" s="256"/>
      <c r="N457" s="257"/>
      <c r="O457" s="257"/>
      <c r="P457" s="257"/>
      <c r="Q457" s="257"/>
      <c r="R457" s="257"/>
      <c r="S457" s="257"/>
      <c r="T457" s="258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59" t="s">
        <v>153</v>
      </c>
      <c r="AU457" s="259" t="s">
        <v>88</v>
      </c>
      <c r="AV457" s="15" t="s">
        <v>147</v>
      </c>
      <c r="AW457" s="15" t="s">
        <v>40</v>
      </c>
      <c r="AX457" s="15" t="s">
        <v>86</v>
      </c>
      <c r="AY457" s="259" t="s">
        <v>141</v>
      </c>
    </row>
    <row r="458" s="2" customFormat="1" ht="24.15" customHeight="1">
      <c r="A458" s="41"/>
      <c r="B458" s="42"/>
      <c r="C458" s="208" t="s">
        <v>629</v>
      </c>
      <c r="D458" s="208" t="s">
        <v>143</v>
      </c>
      <c r="E458" s="209" t="s">
        <v>630</v>
      </c>
      <c r="F458" s="210" t="s">
        <v>631</v>
      </c>
      <c r="G458" s="211" t="s">
        <v>187</v>
      </c>
      <c r="H458" s="212">
        <v>33.299999999999997</v>
      </c>
      <c r="I458" s="213"/>
      <c r="J458" s="214">
        <f>ROUND(I458*H458,2)</f>
        <v>0</v>
      </c>
      <c r="K458" s="210" t="s">
        <v>146</v>
      </c>
      <c r="L458" s="47"/>
      <c r="M458" s="215" t="s">
        <v>35</v>
      </c>
      <c r="N458" s="216" t="s">
        <v>49</v>
      </c>
      <c r="O458" s="87"/>
      <c r="P458" s="217">
        <f>O458*H458</f>
        <v>0</v>
      </c>
      <c r="Q458" s="217">
        <v>0</v>
      </c>
      <c r="R458" s="217">
        <f>Q458*H458</f>
        <v>0</v>
      </c>
      <c r="S458" s="217">
        <v>0</v>
      </c>
      <c r="T458" s="218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9" t="s">
        <v>147</v>
      </c>
      <c r="AT458" s="219" t="s">
        <v>143</v>
      </c>
      <c r="AU458" s="219" t="s">
        <v>88</v>
      </c>
      <c r="AY458" s="19" t="s">
        <v>141</v>
      </c>
      <c r="BE458" s="220">
        <f>IF(N458="základní",J458,0)</f>
        <v>0</v>
      </c>
      <c r="BF458" s="220">
        <f>IF(N458="snížená",J458,0)</f>
        <v>0</v>
      </c>
      <c r="BG458" s="220">
        <f>IF(N458="zákl. přenesená",J458,0)</f>
        <v>0</v>
      </c>
      <c r="BH458" s="220">
        <f>IF(N458="sníž. přenesená",J458,0)</f>
        <v>0</v>
      </c>
      <c r="BI458" s="220">
        <f>IF(N458="nulová",J458,0)</f>
        <v>0</v>
      </c>
      <c r="BJ458" s="19" t="s">
        <v>86</v>
      </c>
      <c r="BK458" s="220">
        <f>ROUND(I458*H458,2)</f>
        <v>0</v>
      </c>
      <c r="BL458" s="19" t="s">
        <v>147</v>
      </c>
      <c r="BM458" s="219" t="s">
        <v>632</v>
      </c>
    </row>
    <row r="459" s="2" customFormat="1">
      <c r="A459" s="41"/>
      <c r="B459" s="42"/>
      <c r="C459" s="43"/>
      <c r="D459" s="221" t="s">
        <v>149</v>
      </c>
      <c r="E459" s="43"/>
      <c r="F459" s="222" t="s">
        <v>633</v>
      </c>
      <c r="G459" s="43"/>
      <c r="H459" s="43"/>
      <c r="I459" s="223"/>
      <c r="J459" s="43"/>
      <c r="K459" s="43"/>
      <c r="L459" s="47"/>
      <c r="M459" s="224"/>
      <c r="N459" s="225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19" t="s">
        <v>149</v>
      </c>
      <c r="AU459" s="19" t="s">
        <v>88</v>
      </c>
    </row>
    <row r="460" s="14" customFormat="1">
      <c r="A460" s="14"/>
      <c r="B460" s="238"/>
      <c r="C460" s="239"/>
      <c r="D460" s="226" t="s">
        <v>153</v>
      </c>
      <c r="E460" s="240" t="s">
        <v>35</v>
      </c>
      <c r="F460" s="241" t="s">
        <v>634</v>
      </c>
      <c r="G460" s="239"/>
      <c r="H460" s="242">
        <v>33.299999999999997</v>
      </c>
      <c r="I460" s="243"/>
      <c r="J460" s="239"/>
      <c r="K460" s="239"/>
      <c r="L460" s="244"/>
      <c r="M460" s="245"/>
      <c r="N460" s="246"/>
      <c r="O460" s="246"/>
      <c r="P460" s="246"/>
      <c r="Q460" s="246"/>
      <c r="R460" s="246"/>
      <c r="S460" s="246"/>
      <c r="T460" s="247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8" t="s">
        <v>153</v>
      </c>
      <c r="AU460" s="248" t="s">
        <v>88</v>
      </c>
      <c r="AV460" s="14" t="s">
        <v>88</v>
      </c>
      <c r="AW460" s="14" t="s">
        <v>40</v>
      </c>
      <c r="AX460" s="14" t="s">
        <v>86</v>
      </c>
      <c r="AY460" s="248" t="s">
        <v>141</v>
      </c>
    </row>
    <row r="461" s="2" customFormat="1" ht="37.8" customHeight="1">
      <c r="A461" s="41"/>
      <c r="B461" s="42"/>
      <c r="C461" s="208" t="s">
        <v>635</v>
      </c>
      <c r="D461" s="208" t="s">
        <v>143</v>
      </c>
      <c r="E461" s="209" t="s">
        <v>636</v>
      </c>
      <c r="F461" s="210" t="s">
        <v>637</v>
      </c>
      <c r="G461" s="211" t="s">
        <v>187</v>
      </c>
      <c r="H461" s="212">
        <v>29.399999999999999</v>
      </c>
      <c r="I461" s="213"/>
      <c r="J461" s="214">
        <f>ROUND(I461*H461,2)</f>
        <v>0</v>
      </c>
      <c r="K461" s="210" t="s">
        <v>146</v>
      </c>
      <c r="L461" s="47"/>
      <c r="M461" s="215" t="s">
        <v>35</v>
      </c>
      <c r="N461" s="216" t="s">
        <v>49</v>
      </c>
      <c r="O461" s="87"/>
      <c r="P461" s="217">
        <f>O461*H461</f>
        <v>0</v>
      </c>
      <c r="Q461" s="217">
        <v>0</v>
      </c>
      <c r="R461" s="217">
        <f>Q461*H461</f>
        <v>0</v>
      </c>
      <c r="S461" s="217">
        <v>0</v>
      </c>
      <c r="T461" s="218">
        <f>S461*H461</f>
        <v>0</v>
      </c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R461" s="219" t="s">
        <v>147</v>
      </c>
      <c r="AT461" s="219" t="s">
        <v>143</v>
      </c>
      <c r="AU461" s="219" t="s">
        <v>88</v>
      </c>
      <c r="AY461" s="19" t="s">
        <v>141</v>
      </c>
      <c r="BE461" s="220">
        <f>IF(N461="základní",J461,0)</f>
        <v>0</v>
      </c>
      <c r="BF461" s="220">
        <f>IF(N461="snížená",J461,0)</f>
        <v>0</v>
      </c>
      <c r="BG461" s="220">
        <f>IF(N461="zákl. přenesená",J461,0)</f>
        <v>0</v>
      </c>
      <c r="BH461" s="220">
        <f>IF(N461="sníž. přenesená",J461,0)</f>
        <v>0</v>
      </c>
      <c r="BI461" s="220">
        <f>IF(N461="nulová",J461,0)</f>
        <v>0</v>
      </c>
      <c r="BJ461" s="19" t="s">
        <v>86</v>
      </c>
      <c r="BK461" s="220">
        <f>ROUND(I461*H461,2)</f>
        <v>0</v>
      </c>
      <c r="BL461" s="19" t="s">
        <v>147</v>
      </c>
      <c r="BM461" s="219" t="s">
        <v>638</v>
      </c>
    </row>
    <row r="462" s="2" customFormat="1">
      <c r="A462" s="41"/>
      <c r="B462" s="42"/>
      <c r="C462" s="43"/>
      <c r="D462" s="221" t="s">
        <v>149</v>
      </c>
      <c r="E462" s="43"/>
      <c r="F462" s="222" t="s">
        <v>639</v>
      </c>
      <c r="G462" s="43"/>
      <c r="H462" s="43"/>
      <c r="I462" s="223"/>
      <c r="J462" s="43"/>
      <c r="K462" s="43"/>
      <c r="L462" s="47"/>
      <c r="M462" s="224"/>
      <c r="N462" s="225"/>
      <c r="O462" s="87"/>
      <c r="P462" s="87"/>
      <c r="Q462" s="87"/>
      <c r="R462" s="87"/>
      <c r="S462" s="87"/>
      <c r="T462" s="88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T462" s="19" t="s">
        <v>149</v>
      </c>
      <c r="AU462" s="19" t="s">
        <v>88</v>
      </c>
    </row>
    <row r="463" s="2" customFormat="1">
      <c r="A463" s="41"/>
      <c r="B463" s="42"/>
      <c r="C463" s="43"/>
      <c r="D463" s="226" t="s">
        <v>151</v>
      </c>
      <c r="E463" s="43"/>
      <c r="F463" s="227" t="s">
        <v>640</v>
      </c>
      <c r="G463" s="43"/>
      <c r="H463" s="43"/>
      <c r="I463" s="223"/>
      <c r="J463" s="43"/>
      <c r="K463" s="43"/>
      <c r="L463" s="47"/>
      <c r="M463" s="224"/>
      <c r="N463" s="225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19" t="s">
        <v>151</v>
      </c>
      <c r="AU463" s="19" t="s">
        <v>88</v>
      </c>
    </row>
    <row r="464" s="13" customFormat="1">
      <c r="A464" s="13"/>
      <c r="B464" s="228"/>
      <c r="C464" s="229"/>
      <c r="D464" s="226" t="s">
        <v>153</v>
      </c>
      <c r="E464" s="230" t="s">
        <v>35</v>
      </c>
      <c r="F464" s="231" t="s">
        <v>154</v>
      </c>
      <c r="G464" s="229"/>
      <c r="H464" s="230" t="s">
        <v>35</v>
      </c>
      <c r="I464" s="232"/>
      <c r="J464" s="229"/>
      <c r="K464" s="229"/>
      <c r="L464" s="233"/>
      <c r="M464" s="234"/>
      <c r="N464" s="235"/>
      <c r="O464" s="235"/>
      <c r="P464" s="235"/>
      <c r="Q464" s="235"/>
      <c r="R464" s="235"/>
      <c r="S464" s="235"/>
      <c r="T464" s="236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7" t="s">
        <v>153</v>
      </c>
      <c r="AU464" s="237" t="s">
        <v>88</v>
      </c>
      <c r="AV464" s="13" t="s">
        <v>86</v>
      </c>
      <c r="AW464" s="13" t="s">
        <v>40</v>
      </c>
      <c r="AX464" s="13" t="s">
        <v>78</v>
      </c>
      <c r="AY464" s="237" t="s">
        <v>141</v>
      </c>
    </row>
    <row r="465" s="14" customFormat="1">
      <c r="A465" s="14"/>
      <c r="B465" s="238"/>
      <c r="C465" s="239"/>
      <c r="D465" s="226" t="s">
        <v>153</v>
      </c>
      <c r="E465" s="240" t="s">
        <v>35</v>
      </c>
      <c r="F465" s="241" t="s">
        <v>191</v>
      </c>
      <c r="G465" s="239"/>
      <c r="H465" s="242">
        <v>52.700000000000003</v>
      </c>
      <c r="I465" s="243"/>
      <c r="J465" s="239"/>
      <c r="K465" s="239"/>
      <c r="L465" s="244"/>
      <c r="M465" s="245"/>
      <c r="N465" s="246"/>
      <c r="O465" s="246"/>
      <c r="P465" s="246"/>
      <c r="Q465" s="246"/>
      <c r="R465" s="246"/>
      <c r="S465" s="246"/>
      <c r="T465" s="247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8" t="s">
        <v>153</v>
      </c>
      <c r="AU465" s="248" t="s">
        <v>88</v>
      </c>
      <c r="AV465" s="14" t="s">
        <v>88</v>
      </c>
      <c r="AW465" s="14" t="s">
        <v>40</v>
      </c>
      <c r="AX465" s="14" t="s">
        <v>78</v>
      </c>
      <c r="AY465" s="248" t="s">
        <v>141</v>
      </c>
    </row>
    <row r="466" s="14" customFormat="1">
      <c r="A466" s="14"/>
      <c r="B466" s="238"/>
      <c r="C466" s="239"/>
      <c r="D466" s="226" t="s">
        <v>153</v>
      </c>
      <c r="E466" s="240" t="s">
        <v>35</v>
      </c>
      <c r="F466" s="241" t="s">
        <v>192</v>
      </c>
      <c r="G466" s="239"/>
      <c r="H466" s="242">
        <v>20.800000000000001</v>
      </c>
      <c r="I466" s="243"/>
      <c r="J466" s="239"/>
      <c r="K466" s="239"/>
      <c r="L466" s="244"/>
      <c r="M466" s="245"/>
      <c r="N466" s="246"/>
      <c r="O466" s="246"/>
      <c r="P466" s="246"/>
      <c r="Q466" s="246"/>
      <c r="R466" s="246"/>
      <c r="S466" s="246"/>
      <c r="T466" s="247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8" t="s">
        <v>153</v>
      </c>
      <c r="AU466" s="248" t="s">
        <v>88</v>
      </c>
      <c r="AV466" s="14" t="s">
        <v>88</v>
      </c>
      <c r="AW466" s="14" t="s">
        <v>40</v>
      </c>
      <c r="AX466" s="14" t="s">
        <v>78</v>
      </c>
      <c r="AY466" s="248" t="s">
        <v>141</v>
      </c>
    </row>
    <row r="467" s="15" customFormat="1">
      <c r="A467" s="15"/>
      <c r="B467" s="249"/>
      <c r="C467" s="250"/>
      <c r="D467" s="226" t="s">
        <v>153</v>
      </c>
      <c r="E467" s="251" t="s">
        <v>35</v>
      </c>
      <c r="F467" s="252" t="s">
        <v>157</v>
      </c>
      <c r="G467" s="250"/>
      <c r="H467" s="253">
        <v>73.5</v>
      </c>
      <c r="I467" s="254"/>
      <c r="J467" s="250"/>
      <c r="K467" s="250"/>
      <c r="L467" s="255"/>
      <c r="M467" s="256"/>
      <c r="N467" s="257"/>
      <c r="O467" s="257"/>
      <c r="P467" s="257"/>
      <c r="Q467" s="257"/>
      <c r="R467" s="257"/>
      <c r="S467" s="257"/>
      <c r="T467" s="258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59" t="s">
        <v>153</v>
      </c>
      <c r="AU467" s="259" t="s">
        <v>88</v>
      </c>
      <c r="AV467" s="15" t="s">
        <v>147</v>
      </c>
      <c r="AW467" s="15" t="s">
        <v>40</v>
      </c>
      <c r="AX467" s="15" t="s">
        <v>86</v>
      </c>
      <c r="AY467" s="259" t="s">
        <v>141</v>
      </c>
    </row>
    <row r="468" s="14" customFormat="1">
      <c r="A468" s="14"/>
      <c r="B468" s="238"/>
      <c r="C468" s="239"/>
      <c r="D468" s="226" t="s">
        <v>153</v>
      </c>
      <c r="E468" s="239"/>
      <c r="F468" s="241" t="s">
        <v>641</v>
      </c>
      <c r="G468" s="239"/>
      <c r="H468" s="242">
        <v>29.399999999999999</v>
      </c>
      <c r="I468" s="243"/>
      <c r="J468" s="239"/>
      <c r="K468" s="239"/>
      <c r="L468" s="244"/>
      <c r="M468" s="245"/>
      <c r="N468" s="246"/>
      <c r="O468" s="246"/>
      <c r="P468" s="246"/>
      <c r="Q468" s="246"/>
      <c r="R468" s="246"/>
      <c r="S468" s="246"/>
      <c r="T468" s="247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8" t="s">
        <v>153</v>
      </c>
      <c r="AU468" s="248" t="s">
        <v>88</v>
      </c>
      <c r="AV468" s="14" t="s">
        <v>88</v>
      </c>
      <c r="AW468" s="14" t="s">
        <v>4</v>
      </c>
      <c r="AX468" s="14" t="s">
        <v>86</v>
      </c>
      <c r="AY468" s="248" t="s">
        <v>141</v>
      </c>
    </row>
    <row r="469" s="2" customFormat="1" ht="33" customHeight="1">
      <c r="A469" s="41"/>
      <c r="B469" s="42"/>
      <c r="C469" s="208" t="s">
        <v>642</v>
      </c>
      <c r="D469" s="208" t="s">
        <v>143</v>
      </c>
      <c r="E469" s="209" t="s">
        <v>643</v>
      </c>
      <c r="F469" s="210" t="s">
        <v>644</v>
      </c>
      <c r="G469" s="211" t="s">
        <v>101</v>
      </c>
      <c r="H469" s="212">
        <v>21.039999999999999</v>
      </c>
      <c r="I469" s="213"/>
      <c r="J469" s="214">
        <f>ROUND(I469*H469,2)</f>
        <v>0</v>
      </c>
      <c r="K469" s="210" t="s">
        <v>146</v>
      </c>
      <c r="L469" s="47"/>
      <c r="M469" s="215" t="s">
        <v>35</v>
      </c>
      <c r="N469" s="216" t="s">
        <v>49</v>
      </c>
      <c r="O469" s="87"/>
      <c r="P469" s="217">
        <f>O469*H469</f>
        <v>0</v>
      </c>
      <c r="Q469" s="217">
        <v>0</v>
      </c>
      <c r="R469" s="217">
        <f>Q469*H469</f>
        <v>0</v>
      </c>
      <c r="S469" s="217">
        <v>0</v>
      </c>
      <c r="T469" s="218">
        <f>S469*H469</f>
        <v>0</v>
      </c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R469" s="219" t="s">
        <v>147</v>
      </c>
      <c r="AT469" s="219" t="s">
        <v>143</v>
      </c>
      <c r="AU469" s="219" t="s">
        <v>88</v>
      </c>
      <c r="AY469" s="19" t="s">
        <v>141</v>
      </c>
      <c r="BE469" s="220">
        <f>IF(N469="základní",J469,0)</f>
        <v>0</v>
      </c>
      <c r="BF469" s="220">
        <f>IF(N469="snížená",J469,0)</f>
        <v>0</v>
      </c>
      <c r="BG469" s="220">
        <f>IF(N469="zákl. přenesená",J469,0)</f>
        <v>0</v>
      </c>
      <c r="BH469" s="220">
        <f>IF(N469="sníž. přenesená",J469,0)</f>
        <v>0</v>
      </c>
      <c r="BI469" s="220">
        <f>IF(N469="nulová",J469,0)</f>
        <v>0</v>
      </c>
      <c r="BJ469" s="19" t="s">
        <v>86</v>
      </c>
      <c r="BK469" s="220">
        <f>ROUND(I469*H469,2)</f>
        <v>0</v>
      </c>
      <c r="BL469" s="19" t="s">
        <v>147</v>
      </c>
      <c r="BM469" s="219" t="s">
        <v>645</v>
      </c>
    </row>
    <row r="470" s="2" customFormat="1">
      <c r="A470" s="41"/>
      <c r="B470" s="42"/>
      <c r="C470" s="43"/>
      <c r="D470" s="221" t="s">
        <v>149</v>
      </c>
      <c r="E470" s="43"/>
      <c r="F470" s="222" t="s">
        <v>646</v>
      </c>
      <c r="G470" s="43"/>
      <c r="H470" s="43"/>
      <c r="I470" s="223"/>
      <c r="J470" s="43"/>
      <c r="K470" s="43"/>
      <c r="L470" s="47"/>
      <c r="M470" s="224"/>
      <c r="N470" s="225"/>
      <c r="O470" s="87"/>
      <c r="P470" s="87"/>
      <c r="Q470" s="87"/>
      <c r="R470" s="87"/>
      <c r="S470" s="87"/>
      <c r="T470" s="88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T470" s="19" t="s">
        <v>149</v>
      </c>
      <c r="AU470" s="19" t="s">
        <v>88</v>
      </c>
    </row>
    <row r="471" s="2" customFormat="1">
      <c r="A471" s="41"/>
      <c r="B471" s="42"/>
      <c r="C471" s="43"/>
      <c r="D471" s="226" t="s">
        <v>151</v>
      </c>
      <c r="E471" s="43"/>
      <c r="F471" s="227" t="s">
        <v>640</v>
      </c>
      <c r="G471" s="43"/>
      <c r="H471" s="43"/>
      <c r="I471" s="223"/>
      <c r="J471" s="43"/>
      <c r="K471" s="43"/>
      <c r="L471" s="47"/>
      <c r="M471" s="224"/>
      <c r="N471" s="225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19" t="s">
        <v>151</v>
      </c>
      <c r="AU471" s="19" t="s">
        <v>88</v>
      </c>
    </row>
    <row r="472" s="13" customFormat="1">
      <c r="A472" s="13"/>
      <c r="B472" s="228"/>
      <c r="C472" s="229"/>
      <c r="D472" s="226" t="s">
        <v>153</v>
      </c>
      <c r="E472" s="230" t="s">
        <v>35</v>
      </c>
      <c r="F472" s="231" t="s">
        <v>154</v>
      </c>
      <c r="G472" s="229"/>
      <c r="H472" s="230" t="s">
        <v>35</v>
      </c>
      <c r="I472" s="232"/>
      <c r="J472" s="229"/>
      <c r="K472" s="229"/>
      <c r="L472" s="233"/>
      <c r="M472" s="234"/>
      <c r="N472" s="235"/>
      <c r="O472" s="235"/>
      <c r="P472" s="235"/>
      <c r="Q472" s="235"/>
      <c r="R472" s="235"/>
      <c r="S472" s="235"/>
      <c r="T472" s="236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7" t="s">
        <v>153</v>
      </c>
      <c r="AU472" s="237" t="s">
        <v>88</v>
      </c>
      <c r="AV472" s="13" t="s">
        <v>86</v>
      </c>
      <c r="AW472" s="13" t="s">
        <v>40</v>
      </c>
      <c r="AX472" s="13" t="s">
        <v>78</v>
      </c>
      <c r="AY472" s="237" t="s">
        <v>141</v>
      </c>
    </row>
    <row r="473" s="14" customFormat="1">
      <c r="A473" s="14"/>
      <c r="B473" s="238"/>
      <c r="C473" s="239"/>
      <c r="D473" s="226" t="s">
        <v>153</v>
      </c>
      <c r="E473" s="240" t="s">
        <v>35</v>
      </c>
      <c r="F473" s="241" t="s">
        <v>155</v>
      </c>
      <c r="G473" s="239"/>
      <c r="H473" s="242">
        <v>17.199999999999999</v>
      </c>
      <c r="I473" s="243"/>
      <c r="J473" s="239"/>
      <c r="K473" s="239"/>
      <c r="L473" s="244"/>
      <c r="M473" s="245"/>
      <c r="N473" s="246"/>
      <c r="O473" s="246"/>
      <c r="P473" s="246"/>
      <c r="Q473" s="246"/>
      <c r="R473" s="246"/>
      <c r="S473" s="246"/>
      <c r="T473" s="247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8" t="s">
        <v>153</v>
      </c>
      <c r="AU473" s="248" t="s">
        <v>88</v>
      </c>
      <c r="AV473" s="14" t="s">
        <v>88</v>
      </c>
      <c r="AW473" s="14" t="s">
        <v>40</v>
      </c>
      <c r="AX473" s="14" t="s">
        <v>78</v>
      </c>
      <c r="AY473" s="248" t="s">
        <v>141</v>
      </c>
    </row>
    <row r="474" s="14" customFormat="1">
      <c r="A474" s="14"/>
      <c r="B474" s="238"/>
      <c r="C474" s="239"/>
      <c r="D474" s="226" t="s">
        <v>153</v>
      </c>
      <c r="E474" s="240" t="s">
        <v>35</v>
      </c>
      <c r="F474" s="241" t="s">
        <v>156</v>
      </c>
      <c r="G474" s="239"/>
      <c r="H474" s="242">
        <v>9.0999999999999996</v>
      </c>
      <c r="I474" s="243"/>
      <c r="J474" s="239"/>
      <c r="K474" s="239"/>
      <c r="L474" s="244"/>
      <c r="M474" s="245"/>
      <c r="N474" s="246"/>
      <c r="O474" s="246"/>
      <c r="P474" s="246"/>
      <c r="Q474" s="246"/>
      <c r="R474" s="246"/>
      <c r="S474" s="246"/>
      <c r="T474" s="247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8" t="s">
        <v>153</v>
      </c>
      <c r="AU474" s="248" t="s">
        <v>88</v>
      </c>
      <c r="AV474" s="14" t="s">
        <v>88</v>
      </c>
      <c r="AW474" s="14" t="s">
        <v>40</v>
      </c>
      <c r="AX474" s="14" t="s">
        <v>78</v>
      </c>
      <c r="AY474" s="248" t="s">
        <v>141</v>
      </c>
    </row>
    <row r="475" s="15" customFormat="1">
      <c r="A475" s="15"/>
      <c r="B475" s="249"/>
      <c r="C475" s="250"/>
      <c r="D475" s="226" t="s">
        <v>153</v>
      </c>
      <c r="E475" s="251" t="s">
        <v>35</v>
      </c>
      <c r="F475" s="252" t="s">
        <v>157</v>
      </c>
      <c r="G475" s="250"/>
      <c r="H475" s="253">
        <v>26.300000000000001</v>
      </c>
      <c r="I475" s="254"/>
      <c r="J475" s="250"/>
      <c r="K475" s="250"/>
      <c r="L475" s="255"/>
      <c r="M475" s="256"/>
      <c r="N475" s="257"/>
      <c r="O475" s="257"/>
      <c r="P475" s="257"/>
      <c r="Q475" s="257"/>
      <c r="R475" s="257"/>
      <c r="S475" s="257"/>
      <c r="T475" s="258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59" t="s">
        <v>153</v>
      </c>
      <c r="AU475" s="259" t="s">
        <v>88</v>
      </c>
      <c r="AV475" s="15" t="s">
        <v>147</v>
      </c>
      <c r="AW475" s="15" t="s">
        <v>40</v>
      </c>
      <c r="AX475" s="15" t="s">
        <v>86</v>
      </c>
      <c r="AY475" s="259" t="s">
        <v>141</v>
      </c>
    </row>
    <row r="476" s="14" customFormat="1">
      <c r="A476" s="14"/>
      <c r="B476" s="238"/>
      <c r="C476" s="239"/>
      <c r="D476" s="226" t="s">
        <v>153</v>
      </c>
      <c r="E476" s="239"/>
      <c r="F476" s="241" t="s">
        <v>647</v>
      </c>
      <c r="G476" s="239"/>
      <c r="H476" s="242">
        <v>21.039999999999999</v>
      </c>
      <c r="I476" s="243"/>
      <c r="J476" s="239"/>
      <c r="K476" s="239"/>
      <c r="L476" s="244"/>
      <c r="M476" s="245"/>
      <c r="N476" s="246"/>
      <c r="O476" s="246"/>
      <c r="P476" s="246"/>
      <c r="Q476" s="246"/>
      <c r="R476" s="246"/>
      <c r="S476" s="246"/>
      <c r="T476" s="247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48" t="s">
        <v>153</v>
      </c>
      <c r="AU476" s="248" t="s">
        <v>88</v>
      </c>
      <c r="AV476" s="14" t="s">
        <v>88</v>
      </c>
      <c r="AW476" s="14" t="s">
        <v>4</v>
      </c>
      <c r="AX476" s="14" t="s">
        <v>86</v>
      </c>
      <c r="AY476" s="248" t="s">
        <v>141</v>
      </c>
    </row>
    <row r="477" s="12" customFormat="1" ht="22.8" customHeight="1">
      <c r="A477" s="12"/>
      <c r="B477" s="192"/>
      <c r="C477" s="193"/>
      <c r="D477" s="194" t="s">
        <v>77</v>
      </c>
      <c r="E477" s="206" t="s">
        <v>648</v>
      </c>
      <c r="F477" s="206" t="s">
        <v>649</v>
      </c>
      <c r="G477" s="193"/>
      <c r="H477" s="193"/>
      <c r="I477" s="196"/>
      <c r="J477" s="207">
        <f>BK477</f>
        <v>0</v>
      </c>
      <c r="K477" s="193"/>
      <c r="L477" s="198"/>
      <c r="M477" s="199"/>
      <c r="N477" s="200"/>
      <c r="O477" s="200"/>
      <c r="P477" s="201">
        <f>SUM(P478:P500)</f>
        <v>0</v>
      </c>
      <c r="Q477" s="200"/>
      <c r="R477" s="201">
        <f>SUM(R478:R500)</f>
        <v>0</v>
      </c>
      <c r="S477" s="200"/>
      <c r="T477" s="202">
        <f>SUM(T478:T500)</f>
        <v>0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03" t="s">
        <v>86</v>
      </c>
      <c r="AT477" s="204" t="s">
        <v>77</v>
      </c>
      <c r="AU477" s="204" t="s">
        <v>86</v>
      </c>
      <c r="AY477" s="203" t="s">
        <v>141</v>
      </c>
      <c r="BK477" s="205">
        <f>SUM(BK478:BK500)</f>
        <v>0</v>
      </c>
    </row>
    <row r="478" s="2" customFormat="1" ht="24.15" customHeight="1">
      <c r="A478" s="41"/>
      <c r="B478" s="42"/>
      <c r="C478" s="208" t="s">
        <v>650</v>
      </c>
      <c r="D478" s="208" t="s">
        <v>143</v>
      </c>
      <c r="E478" s="209" t="s">
        <v>651</v>
      </c>
      <c r="F478" s="210" t="s">
        <v>652</v>
      </c>
      <c r="G478" s="211" t="s">
        <v>227</v>
      </c>
      <c r="H478" s="212">
        <v>64.807000000000002</v>
      </c>
      <c r="I478" s="213"/>
      <c r="J478" s="214">
        <f>ROUND(I478*H478,2)</f>
        <v>0</v>
      </c>
      <c r="K478" s="210" t="s">
        <v>146</v>
      </c>
      <c r="L478" s="47"/>
      <c r="M478" s="215" t="s">
        <v>35</v>
      </c>
      <c r="N478" s="216" t="s">
        <v>49</v>
      </c>
      <c r="O478" s="87"/>
      <c r="P478" s="217">
        <f>O478*H478</f>
        <v>0</v>
      </c>
      <c r="Q478" s="217">
        <v>0</v>
      </c>
      <c r="R478" s="217">
        <f>Q478*H478</f>
        <v>0</v>
      </c>
      <c r="S478" s="217">
        <v>0</v>
      </c>
      <c r="T478" s="218">
        <f>S478*H478</f>
        <v>0</v>
      </c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R478" s="219" t="s">
        <v>147</v>
      </c>
      <c r="AT478" s="219" t="s">
        <v>143</v>
      </c>
      <c r="AU478" s="219" t="s">
        <v>88</v>
      </c>
      <c r="AY478" s="19" t="s">
        <v>141</v>
      </c>
      <c r="BE478" s="220">
        <f>IF(N478="základní",J478,0)</f>
        <v>0</v>
      </c>
      <c r="BF478" s="220">
        <f>IF(N478="snížená",J478,0)</f>
        <v>0</v>
      </c>
      <c r="BG478" s="220">
        <f>IF(N478="zákl. přenesená",J478,0)</f>
        <v>0</v>
      </c>
      <c r="BH478" s="220">
        <f>IF(N478="sníž. přenesená",J478,0)</f>
        <v>0</v>
      </c>
      <c r="BI478" s="220">
        <f>IF(N478="nulová",J478,0)</f>
        <v>0</v>
      </c>
      <c r="BJ478" s="19" t="s">
        <v>86</v>
      </c>
      <c r="BK478" s="220">
        <f>ROUND(I478*H478,2)</f>
        <v>0</v>
      </c>
      <c r="BL478" s="19" t="s">
        <v>147</v>
      </c>
      <c r="BM478" s="219" t="s">
        <v>653</v>
      </c>
    </row>
    <row r="479" s="2" customFormat="1">
      <c r="A479" s="41"/>
      <c r="B479" s="42"/>
      <c r="C479" s="43"/>
      <c r="D479" s="221" t="s">
        <v>149</v>
      </c>
      <c r="E479" s="43"/>
      <c r="F479" s="222" t="s">
        <v>654</v>
      </c>
      <c r="G479" s="43"/>
      <c r="H479" s="43"/>
      <c r="I479" s="223"/>
      <c r="J479" s="43"/>
      <c r="K479" s="43"/>
      <c r="L479" s="47"/>
      <c r="M479" s="224"/>
      <c r="N479" s="225"/>
      <c r="O479" s="87"/>
      <c r="P479" s="87"/>
      <c r="Q479" s="87"/>
      <c r="R479" s="87"/>
      <c r="S479" s="87"/>
      <c r="T479" s="88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19" t="s">
        <v>149</v>
      </c>
      <c r="AU479" s="19" t="s">
        <v>88</v>
      </c>
    </row>
    <row r="480" s="2" customFormat="1" ht="24.15" customHeight="1">
      <c r="A480" s="41"/>
      <c r="B480" s="42"/>
      <c r="C480" s="208" t="s">
        <v>655</v>
      </c>
      <c r="D480" s="208" t="s">
        <v>143</v>
      </c>
      <c r="E480" s="209" t="s">
        <v>656</v>
      </c>
      <c r="F480" s="210" t="s">
        <v>657</v>
      </c>
      <c r="G480" s="211" t="s">
        <v>227</v>
      </c>
      <c r="H480" s="212">
        <v>516.58299999999997</v>
      </c>
      <c r="I480" s="213"/>
      <c r="J480" s="214">
        <f>ROUND(I480*H480,2)</f>
        <v>0</v>
      </c>
      <c r="K480" s="210" t="s">
        <v>146</v>
      </c>
      <c r="L480" s="47"/>
      <c r="M480" s="215" t="s">
        <v>35</v>
      </c>
      <c r="N480" s="216" t="s">
        <v>49</v>
      </c>
      <c r="O480" s="87"/>
      <c r="P480" s="217">
        <f>O480*H480</f>
        <v>0</v>
      </c>
      <c r="Q480" s="217">
        <v>0</v>
      </c>
      <c r="R480" s="217">
        <f>Q480*H480</f>
        <v>0</v>
      </c>
      <c r="S480" s="217">
        <v>0</v>
      </c>
      <c r="T480" s="218">
        <f>S480*H480</f>
        <v>0</v>
      </c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R480" s="219" t="s">
        <v>147</v>
      </c>
      <c r="AT480" s="219" t="s">
        <v>143</v>
      </c>
      <c r="AU480" s="219" t="s">
        <v>88</v>
      </c>
      <c r="AY480" s="19" t="s">
        <v>141</v>
      </c>
      <c r="BE480" s="220">
        <f>IF(N480="základní",J480,0)</f>
        <v>0</v>
      </c>
      <c r="BF480" s="220">
        <f>IF(N480="snížená",J480,0)</f>
        <v>0</v>
      </c>
      <c r="BG480" s="220">
        <f>IF(N480="zákl. přenesená",J480,0)</f>
        <v>0</v>
      </c>
      <c r="BH480" s="220">
        <f>IF(N480="sníž. přenesená",J480,0)</f>
        <v>0</v>
      </c>
      <c r="BI480" s="220">
        <f>IF(N480="nulová",J480,0)</f>
        <v>0</v>
      </c>
      <c r="BJ480" s="19" t="s">
        <v>86</v>
      </c>
      <c r="BK480" s="220">
        <f>ROUND(I480*H480,2)</f>
        <v>0</v>
      </c>
      <c r="BL480" s="19" t="s">
        <v>147</v>
      </c>
      <c r="BM480" s="219" t="s">
        <v>658</v>
      </c>
    </row>
    <row r="481" s="2" customFormat="1">
      <c r="A481" s="41"/>
      <c r="B481" s="42"/>
      <c r="C481" s="43"/>
      <c r="D481" s="221" t="s">
        <v>149</v>
      </c>
      <c r="E481" s="43"/>
      <c r="F481" s="222" t="s">
        <v>659</v>
      </c>
      <c r="G481" s="43"/>
      <c r="H481" s="43"/>
      <c r="I481" s="223"/>
      <c r="J481" s="43"/>
      <c r="K481" s="43"/>
      <c r="L481" s="47"/>
      <c r="M481" s="224"/>
      <c r="N481" s="225"/>
      <c r="O481" s="87"/>
      <c r="P481" s="87"/>
      <c r="Q481" s="87"/>
      <c r="R481" s="87"/>
      <c r="S481" s="87"/>
      <c r="T481" s="88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T481" s="19" t="s">
        <v>149</v>
      </c>
      <c r="AU481" s="19" t="s">
        <v>88</v>
      </c>
    </row>
    <row r="482" s="14" customFormat="1">
      <c r="A482" s="14"/>
      <c r="B482" s="238"/>
      <c r="C482" s="239"/>
      <c r="D482" s="226" t="s">
        <v>153</v>
      </c>
      <c r="E482" s="240" t="s">
        <v>35</v>
      </c>
      <c r="F482" s="241" t="s">
        <v>660</v>
      </c>
      <c r="G482" s="239"/>
      <c r="H482" s="242">
        <v>345.53500000000003</v>
      </c>
      <c r="I482" s="243"/>
      <c r="J482" s="239"/>
      <c r="K482" s="239"/>
      <c r="L482" s="244"/>
      <c r="M482" s="245"/>
      <c r="N482" s="246"/>
      <c r="O482" s="246"/>
      <c r="P482" s="246"/>
      <c r="Q482" s="246"/>
      <c r="R482" s="246"/>
      <c r="S482" s="246"/>
      <c r="T482" s="247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8" t="s">
        <v>153</v>
      </c>
      <c r="AU482" s="248" t="s">
        <v>88</v>
      </c>
      <c r="AV482" s="14" t="s">
        <v>88</v>
      </c>
      <c r="AW482" s="14" t="s">
        <v>40</v>
      </c>
      <c r="AX482" s="14" t="s">
        <v>78</v>
      </c>
      <c r="AY482" s="248" t="s">
        <v>141</v>
      </c>
    </row>
    <row r="483" s="14" customFormat="1">
      <c r="A483" s="14"/>
      <c r="B483" s="238"/>
      <c r="C483" s="239"/>
      <c r="D483" s="226" t="s">
        <v>153</v>
      </c>
      <c r="E483" s="240" t="s">
        <v>35</v>
      </c>
      <c r="F483" s="241" t="s">
        <v>661</v>
      </c>
      <c r="G483" s="239"/>
      <c r="H483" s="242">
        <v>47.659999999999997</v>
      </c>
      <c r="I483" s="243"/>
      <c r="J483" s="239"/>
      <c r="K483" s="239"/>
      <c r="L483" s="244"/>
      <c r="M483" s="245"/>
      <c r="N483" s="246"/>
      <c r="O483" s="246"/>
      <c r="P483" s="246"/>
      <c r="Q483" s="246"/>
      <c r="R483" s="246"/>
      <c r="S483" s="246"/>
      <c r="T483" s="247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8" t="s">
        <v>153</v>
      </c>
      <c r="AU483" s="248" t="s">
        <v>88</v>
      </c>
      <c r="AV483" s="14" t="s">
        <v>88</v>
      </c>
      <c r="AW483" s="14" t="s">
        <v>40</v>
      </c>
      <c r="AX483" s="14" t="s">
        <v>78</v>
      </c>
      <c r="AY483" s="248" t="s">
        <v>141</v>
      </c>
    </row>
    <row r="484" s="14" customFormat="1">
      <c r="A484" s="14"/>
      <c r="B484" s="238"/>
      <c r="C484" s="239"/>
      <c r="D484" s="226" t="s">
        <v>153</v>
      </c>
      <c r="E484" s="240" t="s">
        <v>35</v>
      </c>
      <c r="F484" s="241" t="s">
        <v>662</v>
      </c>
      <c r="G484" s="239"/>
      <c r="H484" s="242">
        <v>123.38800000000001</v>
      </c>
      <c r="I484" s="243"/>
      <c r="J484" s="239"/>
      <c r="K484" s="239"/>
      <c r="L484" s="244"/>
      <c r="M484" s="245"/>
      <c r="N484" s="246"/>
      <c r="O484" s="246"/>
      <c r="P484" s="246"/>
      <c r="Q484" s="246"/>
      <c r="R484" s="246"/>
      <c r="S484" s="246"/>
      <c r="T484" s="247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8" t="s">
        <v>153</v>
      </c>
      <c r="AU484" s="248" t="s">
        <v>88</v>
      </c>
      <c r="AV484" s="14" t="s">
        <v>88</v>
      </c>
      <c r="AW484" s="14" t="s">
        <v>40</v>
      </c>
      <c r="AX484" s="14" t="s">
        <v>78</v>
      </c>
      <c r="AY484" s="248" t="s">
        <v>141</v>
      </c>
    </row>
    <row r="485" s="15" customFormat="1">
      <c r="A485" s="15"/>
      <c r="B485" s="249"/>
      <c r="C485" s="250"/>
      <c r="D485" s="226" t="s">
        <v>153</v>
      </c>
      <c r="E485" s="251" t="s">
        <v>35</v>
      </c>
      <c r="F485" s="252" t="s">
        <v>157</v>
      </c>
      <c r="G485" s="250"/>
      <c r="H485" s="253">
        <v>516.58299999999997</v>
      </c>
      <c r="I485" s="254"/>
      <c r="J485" s="250"/>
      <c r="K485" s="250"/>
      <c r="L485" s="255"/>
      <c r="M485" s="256"/>
      <c r="N485" s="257"/>
      <c r="O485" s="257"/>
      <c r="P485" s="257"/>
      <c r="Q485" s="257"/>
      <c r="R485" s="257"/>
      <c r="S485" s="257"/>
      <c r="T485" s="258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59" t="s">
        <v>153</v>
      </c>
      <c r="AU485" s="259" t="s">
        <v>88</v>
      </c>
      <c r="AV485" s="15" t="s">
        <v>147</v>
      </c>
      <c r="AW485" s="15" t="s">
        <v>40</v>
      </c>
      <c r="AX485" s="15" t="s">
        <v>86</v>
      </c>
      <c r="AY485" s="259" t="s">
        <v>141</v>
      </c>
    </row>
    <row r="486" s="2" customFormat="1" ht="24.15" customHeight="1">
      <c r="A486" s="41"/>
      <c r="B486" s="42"/>
      <c r="C486" s="208" t="s">
        <v>663</v>
      </c>
      <c r="D486" s="208" t="s">
        <v>143</v>
      </c>
      <c r="E486" s="209" t="s">
        <v>664</v>
      </c>
      <c r="F486" s="210" t="s">
        <v>665</v>
      </c>
      <c r="G486" s="211" t="s">
        <v>227</v>
      </c>
      <c r="H486" s="212">
        <v>11.858000000000001</v>
      </c>
      <c r="I486" s="213"/>
      <c r="J486" s="214">
        <f>ROUND(I486*H486,2)</f>
        <v>0</v>
      </c>
      <c r="K486" s="210" t="s">
        <v>146</v>
      </c>
      <c r="L486" s="47"/>
      <c r="M486" s="215" t="s">
        <v>35</v>
      </c>
      <c r="N486" s="216" t="s">
        <v>49</v>
      </c>
      <c r="O486" s="87"/>
      <c r="P486" s="217">
        <f>O486*H486</f>
        <v>0</v>
      </c>
      <c r="Q486" s="217">
        <v>0</v>
      </c>
      <c r="R486" s="217">
        <f>Q486*H486</f>
        <v>0</v>
      </c>
      <c r="S486" s="217">
        <v>0</v>
      </c>
      <c r="T486" s="218">
        <f>S486*H486</f>
        <v>0</v>
      </c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R486" s="219" t="s">
        <v>147</v>
      </c>
      <c r="AT486" s="219" t="s">
        <v>143</v>
      </c>
      <c r="AU486" s="219" t="s">
        <v>88</v>
      </c>
      <c r="AY486" s="19" t="s">
        <v>141</v>
      </c>
      <c r="BE486" s="220">
        <f>IF(N486="základní",J486,0)</f>
        <v>0</v>
      </c>
      <c r="BF486" s="220">
        <f>IF(N486="snížená",J486,0)</f>
        <v>0</v>
      </c>
      <c r="BG486" s="220">
        <f>IF(N486="zákl. přenesená",J486,0)</f>
        <v>0</v>
      </c>
      <c r="BH486" s="220">
        <f>IF(N486="sníž. přenesená",J486,0)</f>
        <v>0</v>
      </c>
      <c r="BI486" s="220">
        <f>IF(N486="nulová",J486,0)</f>
        <v>0</v>
      </c>
      <c r="BJ486" s="19" t="s">
        <v>86</v>
      </c>
      <c r="BK486" s="220">
        <f>ROUND(I486*H486,2)</f>
        <v>0</v>
      </c>
      <c r="BL486" s="19" t="s">
        <v>147</v>
      </c>
      <c r="BM486" s="219" t="s">
        <v>666</v>
      </c>
    </row>
    <row r="487" s="2" customFormat="1">
      <c r="A487" s="41"/>
      <c r="B487" s="42"/>
      <c r="C487" s="43"/>
      <c r="D487" s="221" t="s">
        <v>149</v>
      </c>
      <c r="E487" s="43"/>
      <c r="F487" s="222" t="s">
        <v>667</v>
      </c>
      <c r="G487" s="43"/>
      <c r="H487" s="43"/>
      <c r="I487" s="223"/>
      <c r="J487" s="43"/>
      <c r="K487" s="43"/>
      <c r="L487" s="47"/>
      <c r="M487" s="224"/>
      <c r="N487" s="225"/>
      <c r="O487" s="87"/>
      <c r="P487" s="87"/>
      <c r="Q487" s="87"/>
      <c r="R487" s="87"/>
      <c r="S487" s="87"/>
      <c r="T487" s="88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T487" s="19" t="s">
        <v>149</v>
      </c>
      <c r="AU487" s="19" t="s">
        <v>88</v>
      </c>
    </row>
    <row r="488" s="14" customFormat="1">
      <c r="A488" s="14"/>
      <c r="B488" s="238"/>
      <c r="C488" s="239"/>
      <c r="D488" s="226" t="s">
        <v>153</v>
      </c>
      <c r="E488" s="240" t="s">
        <v>35</v>
      </c>
      <c r="F488" s="241" t="s">
        <v>668</v>
      </c>
      <c r="G488" s="239"/>
      <c r="H488" s="242">
        <v>11.858000000000001</v>
      </c>
      <c r="I488" s="243"/>
      <c r="J488" s="239"/>
      <c r="K488" s="239"/>
      <c r="L488" s="244"/>
      <c r="M488" s="245"/>
      <c r="N488" s="246"/>
      <c r="O488" s="246"/>
      <c r="P488" s="246"/>
      <c r="Q488" s="246"/>
      <c r="R488" s="246"/>
      <c r="S488" s="246"/>
      <c r="T488" s="247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8" t="s">
        <v>153</v>
      </c>
      <c r="AU488" s="248" t="s">
        <v>88</v>
      </c>
      <c r="AV488" s="14" t="s">
        <v>88</v>
      </c>
      <c r="AW488" s="14" t="s">
        <v>40</v>
      </c>
      <c r="AX488" s="14" t="s">
        <v>86</v>
      </c>
      <c r="AY488" s="248" t="s">
        <v>141</v>
      </c>
    </row>
    <row r="489" s="2" customFormat="1" ht="24.15" customHeight="1">
      <c r="A489" s="41"/>
      <c r="B489" s="42"/>
      <c r="C489" s="208" t="s">
        <v>669</v>
      </c>
      <c r="D489" s="208" t="s">
        <v>143</v>
      </c>
      <c r="E489" s="209" t="s">
        <v>670</v>
      </c>
      <c r="F489" s="210" t="s">
        <v>671</v>
      </c>
      <c r="G489" s="211" t="s">
        <v>227</v>
      </c>
      <c r="H489" s="212">
        <v>11.914999999999999</v>
      </c>
      <c r="I489" s="213"/>
      <c r="J489" s="214">
        <f>ROUND(I489*H489,2)</f>
        <v>0</v>
      </c>
      <c r="K489" s="210" t="s">
        <v>146</v>
      </c>
      <c r="L489" s="47"/>
      <c r="M489" s="215" t="s">
        <v>35</v>
      </c>
      <c r="N489" s="216" t="s">
        <v>49</v>
      </c>
      <c r="O489" s="87"/>
      <c r="P489" s="217">
        <f>O489*H489</f>
        <v>0</v>
      </c>
      <c r="Q489" s="217">
        <v>0</v>
      </c>
      <c r="R489" s="217">
        <f>Q489*H489</f>
        <v>0</v>
      </c>
      <c r="S489" s="217">
        <v>0</v>
      </c>
      <c r="T489" s="218">
        <f>S489*H489</f>
        <v>0</v>
      </c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R489" s="219" t="s">
        <v>147</v>
      </c>
      <c r="AT489" s="219" t="s">
        <v>143</v>
      </c>
      <c r="AU489" s="219" t="s">
        <v>88</v>
      </c>
      <c r="AY489" s="19" t="s">
        <v>141</v>
      </c>
      <c r="BE489" s="220">
        <f>IF(N489="základní",J489,0)</f>
        <v>0</v>
      </c>
      <c r="BF489" s="220">
        <f>IF(N489="snížená",J489,0)</f>
        <v>0</v>
      </c>
      <c r="BG489" s="220">
        <f>IF(N489="zákl. přenesená",J489,0)</f>
        <v>0</v>
      </c>
      <c r="BH489" s="220">
        <f>IF(N489="sníž. přenesená",J489,0)</f>
        <v>0</v>
      </c>
      <c r="BI489" s="220">
        <f>IF(N489="nulová",J489,0)</f>
        <v>0</v>
      </c>
      <c r="BJ489" s="19" t="s">
        <v>86</v>
      </c>
      <c r="BK489" s="220">
        <f>ROUND(I489*H489,2)</f>
        <v>0</v>
      </c>
      <c r="BL489" s="19" t="s">
        <v>147</v>
      </c>
      <c r="BM489" s="219" t="s">
        <v>672</v>
      </c>
    </row>
    <row r="490" s="2" customFormat="1">
      <c r="A490" s="41"/>
      <c r="B490" s="42"/>
      <c r="C490" s="43"/>
      <c r="D490" s="221" t="s">
        <v>149</v>
      </c>
      <c r="E490" s="43"/>
      <c r="F490" s="222" t="s">
        <v>673</v>
      </c>
      <c r="G490" s="43"/>
      <c r="H490" s="43"/>
      <c r="I490" s="223"/>
      <c r="J490" s="43"/>
      <c r="K490" s="43"/>
      <c r="L490" s="47"/>
      <c r="M490" s="224"/>
      <c r="N490" s="225"/>
      <c r="O490" s="87"/>
      <c r="P490" s="87"/>
      <c r="Q490" s="87"/>
      <c r="R490" s="87"/>
      <c r="S490" s="87"/>
      <c r="T490" s="88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T490" s="19" t="s">
        <v>149</v>
      </c>
      <c r="AU490" s="19" t="s">
        <v>88</v>
      </c>
    </row>
    <row r="491" s="14" customFormat="1">
      <c r="A491" s="14"/>
      <c r="B491" s="238"/>
      <c r="C491" s="239"/>
      <c r="D491" s="226" t="s">
        <v>153</v>
      </c>
      <c r="E491" s="240" t="s">
        <v>35</v>
      </c>
      <c r="F491" s="241" t="s">
        <v>674</v>
      </c>
      <c r="G491" s="239"/>
      <c r="H491" s="242">
        <v>11.914999999999999</v>
      </c>
      <c r="I491" s="243"/>
      <c r="J491" s="239"/>
      <c r="K491" s="239"/>
      <c r="L491" s="244"/>
      <c r="M491" s="245"/>
      <c r="N491" s="246"/>
      <c r="O491" s="246"/>
      <c r="P491" s="246"/>
      <c r="Q491" s="246"/>
      <c r="R491" s="246"/>
      <c r="S491" s="246"/>
      <c r="T491" s="247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48" t="s">
        <v>153</v>
      </c>
      <c r="AU491" s="248" t="s">
        <v>88</v>
      </c>
      <c r="AV491" s="14" t="s">
        <v>88</v>
      </c>
      <c r="AW491" s="14" t="s">
        <v>40</v>
      </c>
      <c r="AX491" s="14" t="s">
        <v>86</v>
      </c>
      <c r="AY491" s="248" t="s">
        <v>141</v>
      </c>
    </row>
    <row r="492" s="2" customFormat="1" ht="24.15" customHeight="1">
      <c r="A492" s="41"/>
      <c r="B492" s="42"/>
      <c r="C492" s="208" t="s">
        <v>675</v>
      </c>
      <c r="D492" s="208" t="s">
        <v>143</v>
      </c>
      <c r="E492" s="209" t="s">
        <v>676</v>
      </c>
      <c r="F492" s="210" t="s">
        <v>677</v>
      </c>
      <c r="G492" s="211" t="s">
        <v>227</v>
      </c>
      <c r="H492" s="212">
        <v>18.981000000000002</v>
      </c>
      <c r="I492" s="213"/>
      <c r="J492" s="214">
        <f>ROUND(I492*H492,2)</f>
        <v>0</v>
      </c>
      <c r="K492" s="210" t="s">
        <v>146</v>
      </c>
      <c r="L492" s="47"/>
      <c r="M492" s="215" t="s">
        <v>35</v>
      </c>
      <c r="N492" s="216" t="s">
        <v>49</v>
      </c>
      <c r="O492" s="87"/>
      <c r="P492" s="217">
        <f>O492*H492</f>
        <v>0</v>
      </c>
      <c r="Q492" s="217">
        <v>0</v>
      </c>
      <c r="R492" s="217">
        <f>Q492*H492</f>
        <v>0</v>
      </c>
      <c r="S492" s="217">
        <v>0</v>
      </c>
      <c r="T492" s="218">
        <f>S492*H492</f>
        <v>0</v>
      </c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R492" s="219" t="s">
        <v>147</v>
      </c>
      <c r="AT492" s="219" t="s">
        <v>143</v>
      </c>
      <c r="AU492" s="219" t="s">
        <v>88</v>
      </c>
      <c r="AY492" s="19" t="s">
        <v>141</v>
      </c>
      <c r="BE492" s="220">
        <f>IF(N492="základní",J492,0)</f>
        <v>0</v>
      </c>
      <c r="BF492" s="220">
        <f>IF(N492="snížená",J492,0)</f>
        <v>0</v>
      </c>
      <c r="BG492" s="220">
        <f>IF(N492="zákl. přenesená",J492,0)</f>
        <v>0</v>
      </c>
      <c r="BH492" s="220">
        <f>IF(N492="sníž. přenesená",J492,0)</f>
        <v>0</v>
      </c>
      <c r="BI492" s="220">
        <f>IF(N492="nulová",J492,0)</f>
        <v>0</v>
      </c>
      <c r="BJ492" s="19" t="s">
        <v>86</v>
      </c>
      <c r="BK492" s="220">
        <f>ROUND(I492*H492,2)</f>
        <v>0</v>
      </c>
      <c r="BL492" s="19" t="s">
        <v>147</v>
      </c>
      <c r="BM492" s="219" t="s">
        <v>678</v>
      </c>
    </row>
    <row r="493" s="2" customFormat="1">
      <c r="A493" s="41"/>
      <c r="B493" s="42"/>
      <c r="C493" s="43"/>
      <c r="D493" s="221" t="s">
        <v>149</v>
      </c>
      <c r="E493" s="43"/>
      <c r="F493" s="222" t="s">
        <v>679</v>
      </c>
      <c r="G493" s="43"/>
      <c r="H493" s="43"/>
      <c r="I493" s="223"/>
      <c r="J493" s="43"/>
      <c r="K493" s="43"/>
      <c r="L493" s="47"/>
      <c r="M493" s="224"/>
      <c r="N493" s="225"/>
      <c r="O493" s="87"/>
      <c r="P493" s="87"/>
      <c r="Q493" s="87"/>
      <c r="R493" s="87"/>
      <c r="S493" s="87"/>
      <c r="T493" s="88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T493" s="19" t="s">
        <v>149</v>
      </c>
      <c r="AU493" s="19" t="s">
        <v>88</v>
      </c>
    </row>
    <row r="494" s="14" customFormat="1">
      <c r="A494" s="14"/>
      <c r="B494" s="238"/>
      <c r="C494" s="239"/>
      <c r="D494" s="226" t="s">
        <v>153</v>
      </c>
      <c r="E494" s="240" t="s">
        <v>35</v>
      </c>
      <c r="F494" s="241" t="s">
        <v>680</v>
      </c>
      <c r="G494" s="239"/>
      <c r="H494" s="242">
        <v>18.981000000000002</v>
      </c>
      <c r="I494" s="243"/>
      <c r="J494" s="239"/>
      <c r="K494" s="239"/>
      <c r="L494" s="244"/>
      <c r="M494" s="245"/>
      <c r="N494" s="246"/>
      <c r="O494" s="246"/>
      <c r="P494" s="246"/>
      <c r="Q494" s="246"/>
      <c r="R494" s="246"/>
      <c r="S494" s="246"/>
      <c r="T494" s="247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8" t="s">
        <v>153</v>
      </c>
      <c r="AU494" s="248" t="s">
        <v>88</v>
      </c>
      <c r="AV494" s="14" t="s">
        <v>88</v>
      </c>
      <c r="AW494" s="14" t="s">
        <v>40</v>
      </c>
      <c r="AX494" s="14" t="s">
        <v>86</v>
      </c>
      <c r="AY494" s="248" t="s">
        <v>141</v>
      </c>
    </row>
    <row r="495" s="2" customFormat="1" ht="24.15" customHeight="1">
      <c r="A495" s="41"/>
      <c r="B495" s="42"/>
      <c r="C495" s="208" t="s">
        <v>681</v>
      </c>
      <c r="D495" s="208" t="s">
        <v>143</v>
      </c>
      <c r="E495" s="209" t="s">
        <v>682</v>
      </c>
      <c r="F495" s="210" t="s">
        <v>683</v>
      </c>
      <c r="G495" s="211" t="s">
        <v>227</v>
      </c>
      <c r="H495" s="212">
        <v>11.914999999999999</v>
      </c>
      <c r="I495" s="213"/>
      <c r="J495" s="214">
        <f>ROUND(I495*H495,2)</f>
        <v>0</v>
      </c>
      <c r="K495" s="210" t="s">
        <v>146</v>
      </c>
      <c r="L495" s="47"/>
      <c r="M495" s="215" t="s">
        <v>35</v>
      </c>
      <c r="N495" s="216" t="s">
        <v>49</v>
      </c>
      <c r="O495" s="87"/>
      <c r="P495" s="217">
        <f>O495*H495</f>
        <v>0</v>
      </c>
      <c r="Q495" s="217">
        <v>0</v>
      </c>
      <c r="R495" s="217">
        <f>Q495*H495</f>
        <v>0</v>
      </c>
      <c r="S495" s="217">
        <v>0</v>
      </c>
      <c r="T495" s="218">
        <f>S495*H495</f>
        <v>0</v>
      </c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R495" s="219" t="s">
        <v>147</v>
      </c>
      <c r="AT495" s="219" t="s">
        <v>143</v>
      </c>
      <c r="AU495" s="219" t="s">
        <v>88</v>
      </c>
      <c r="AY495" s="19" t="s">
        <v>141</v>
      </c>
      <c r="BE495" s="220">
        <f>IF(N495="základní",J495,0)</f>
        <v>0</v>
      </c>
      <c r="BF495" s="220">
        <f>IF(N495="snížená",J495,0)</f>
        <v>0</v>
      </c>
      <c r="BG495" s="220">
        <f>IF(N495="zákl. přenesená",J495,0)</f>
        <v>0</v>
      </c>
      <c r="BH495" s="220">
        <f>IF(N495="sníž. přenesená",J495,0)</f>
        <v>0</v>
      </c>
      <c r="BI495" s="220">
        <f>IF(N495="nulová",J495,0)</f>
        <v>0</v>
      </c>
      <c r="BJ495" s="19" t="s">
        <v>86</v>
      </c>
      <c r="BK495" s="220">
        <f>ROUND(I495*H495,2)</f>
        <v>0</v>
      </c>
      <c r="BL495" s="19" t="s">
        <v>147</v>
      </c>
      <c r="BM495" s="219" t="s">
        <v>684</v>
      </c>
    </row>
    <row r="496" s="2" customFormat="1">
      <c r="A496" s="41"/>
      <c r="B496" s="42"/>
      <c r="C496" s="43"/>
      <c r="D496" s="221" t="s">
        <v>149</v>
      </c>
      <c r="E496" s="43"/>
      <c r="F496" s="222" t="s">
        <v>685</v>
      </c>
      <c r="G496" s="43"/>
      <c r="H496" s="43"/>
      <c r="I496" s="223"/>
      <c r="J496" s="43"/>
      <c r="K496" s="43"/>
      <c r="L496" s="47"/>
      <c r="M496" s="224"/>
      <c r="N496" s="225"/>
      <c r="O496" s="87"/>
      <c r="P496" s="87"/>
      <c r="Q496" s="87"/>
      <c r="R496" s="87"/>
      <c r="S496" s="87"/>
      <c r="T496" s="88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T496" s="19" t="s">
        <v>149</v>
      </c>
      <c r="AU496" s="19" t="s">
        <v>88</v>
      </c>
    </row>
    <row r="497" s="14" customFormat="1">
      <c r="A497" s="14"/>
      <c r="B497" s="238"/>
      <c r="C497" s="239"/>
      <c r="D497" s="226" t="s">
        <v>153</v>
      </c>
      <c r="E497" s="240" t="s">
        <v>35</v>
      </c>
      <c r="F497" s="241" t="s">
        <v>686</v>
      </c>
      <c r="G497" s="239"/>
      <c r="H497" s="242">
        <v>11.914999999999999</v>
      </c>
      <c r="I497" s="243"/>
      <c r="J497" s="239"/>
      <c r="K497" s="239"/>
      <c r="L497" s="244"/>
      <c r="M497" s="245"/>
      <c r="N497" s="246"/>
      <c r="O497" s="246"/>
      <c r="P497" s="246"/>
      <c r="Q497" s="246"/>
      <c r="R497" s="246"/>
      <c r="S497" s="246"/>
      <c r="T497" s="247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8" t="s">
        <v>153</v>
      </c>
      <c r="AU497" s="248" t="s">
        <v>88</v>
      </c>
      <c r="AV497" s="14" t="s">
        <v>88</v>
      </c>
      <c r="AW497" s="14" t="s">
        <v>40</v>
      </c>
      <c r="AX497" s="14" t="s">
        <v>86</v>
      </c>
      <c r="AY497" s="248" t="s">
        <v>141</v>
      </c>
    </row>
    <row r="498" s="2" customFormat="1" ht="24.15" customHeight="1">
      <c r="A498" s="41"/>
      <c r="B498" s="42"/>
      <c r="C498" s="208" t="s">
        <v>687</v>
      </c>
      <c r="D498" s="208" t="s">
        <v>143</v>
      </c>
      <c r="E498" s="209" t="s">
        <v>688</v>
      </c>
      <c r="F498" s="210" t="s">
        <v>689</v>
      </c>
      <c r="G498" s="211" t="s">
        <v>227</v>
      </c>
      <c r="H498" s="212">
        <v>0.0080000000000000002</v>
      </c>
      <c r="I498" s="213"/>
      <c r="J498" s="214">
        <f>ROUND(I498*H498,2)</f>
        <v>0</v>
      </c>
      <c r="K498" s="210" t="s">
        <v>146</v>
      </c>
      <c r="L498" s="47"/>
      <c r="M498" s="215" t="s">
        <v>35</v>
      </c>
      <c r="N498" s="216" t="s">
        <v>49</v>
      </c>
      <c r="O498" s="87"/>
      <c r="P498" s="217">
        <f>O498*H498</f>
        <v>0</v>
      </c>
      <c r="Q498" s="217">
        <v>0</v>
      </c>
      <c r="R498" s="217">
        <f>Q498*H498</f>
        <v>0</v>
      </c>
      <c r="S498" s="217">
        <v>0</v>
      </c>
      <c r="T498" s="218">
        <f>S498*H498</f>
        <v>0</v>
      </c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R498" s="219" t="s">
        <v>147</v>
      </c>
      <c r="AT498" s="219" t="s">
        <v>143</v>
      </c>
      <c r="AU498" s="219" t="s">
        <v>88</v>
      </c>
      <c r="AY498" s="19" t="s">
        <v>141</v>
      </c>
      <c r="BE498" s="220">
        <f>IF(N498="základní",J498,0)</f>
        <v>0</v>
      </c>
      <c r="BF498" s="220">
        <f>IF(N498="snížená",J498,0)</f>
        <v>0</v>
      </c>
      <c r="BG498" s="220">
        <f>IF(N498="zákl. přenesená",J498,0)</f>
        <v>0</v>
      </c>
      <c r="BH498" s="220">
        <f>IF(N498="sníž. přenesená",J498,0)</f>
        <v>0</v>
      </c>
      <c r="BI498" s="220">
        <f>IF(N498="nulová",J498,0)</f>
        <v>0</v>
      </c>
      <c r="BJ498" s="19" t="s">
        <v>86</v>
      </c>
      <c r="BK498" s="220">
        <f>ROUND(I498*H498,2)</f>
        <v>0</v>
      </c>
      <c r="BL498" s="19" t="s">
        <v>147</v>
      </c>
      <c r="BM498" s="219" t="s">
        <v>690</v>
      </c>
    </row>
    <row r="499" s="2" customFormat="1">
      <c r="A499" s="41"/>
      <c r="B499" s="42"/>
      <c r="C499" s="43"/>
      <c r="D499" s="221" t="s">
        <v>149</v>
      </c>
      <c r="E499" s="43"/>
      <c r="F499" s="222" t="s">
        <v>691</v>
      </c>
      <c r="G499" s="43"/>
      <c r="H499" s="43"/>
      <c r="I499" s="223"/>
      <c r="J499" s="43"/>
      <c r="K499" s="43"/>
      <c r="L499" s="47"/>
      <c r="M499" s="224"/>
      <c r="N499" s="225"/>
      <c r="O499" s="87"/>
      <c r="P499" s="87"/>
      <c r="Q499" s="87"/>
      <c r="R499" s="87"/>
      <c r="S499" s="87"/>
      <c r="T499" s="88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T499" s="19" t="s">
        <v>149</v>
      </c>
      <c r="AU499" s="19" t="s">
        <v>88</v>
      </c>
    </row>
    <row r="500" s="14" customFormat="1">
      <c r="A500" s="14"/>
      <c r="B500" s="238"/>
      <c r="C500" s="239"/>
      <c r="D500" s="226" t="s">
        <v>153</v>
      </c>
      <c r="E500" s="240" t="s">
        <v>35</v>
      </c>
      <c r="F500" s="241" t="s">
        <v>692</v>
      </c>
      <c r="G500" s="239"/>
      <c r="H500" s="242">
        <v>0.0080000000000000002</v>
      </c>
      <c r="I500" s="243"/>
      <c r="J500" s="239"/>
      <c r="K500" s="239"/>
      <c r="L500" s="244"/>
      <c r="M500" s="245"/>
      <c r="N500" s="246"/>
      <c r="O500" s="246"/>
      <c r="P500" s="246"/>
      <c r="Q500" s="246"/>
      <c r="R500" s="246"/>
      <c r="S500" s="246"/>
      <c r="T500" s="247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8" t="s">
        <v>153</v>
      </c>
      <c r="AU500" s="248" t="s">
        <v>88</v>
      </c>
      <c r="AV500" s="14" t="s">
        <v>88</v>
      </c>
      <c r="AW500" s="14" t="s">
        <v>40</v>
      </c>
      <c r="AX500" s="14" t="s">
        <v>86</v>
      </c>
      <c r="AY500" s="248" t="s">
        <v>141</v>
      </c>
    </row>
    <row r="501" s="12" customFormat="1" ht="22.8" customHeight="1">
      <c r="A501" s="12"/>
      <c r="B501" s="192"/>
      <c r="C501" s="193"/>
      <c r="D501" s="194" t="s">
        <v>77</v>
      </c>
      <c r="E501" s="206" t="s">
        <v>693</v>
      </c>
      <c r="F501" s="206" t="s">
        <v>694</v>
      </c>
      <c r="G501" s="193"/>
      <c r="H501" s="193"/>
      <c r="I501" s="196"/>
      <c r="J501" s="207">
        <f>BK501</f>
        <v>0</v>
      </c>
      <c r="K501" s="193"/>
      <c r="L501" s="198"/>
      <c r="M501" s="199"/>
      <c r="N501" s="200"/>
      <c r="O501" s="200"/>
      <c r="P501" s="201">
        <f>SUM(P502:P503)</f>
        <v>0</v>
      </c>
      <c r="Q501" s="200"/>
      <c r="R501" s="201">
        <f>SUM(R502:R503)</f>
        <v>0</v>
      </c>
      <c r="S501" s="200"/>
      <c r="T501" s="202">
        <f>SUM(T502:T503)</f>
        <v>0</v>
      </c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R501" s="203" t="s">
        <v>86</v>
      </c>
      <c r="AT501" s="204" t="s">
        <v>77</v>
      </c>
      <c r="AU501" s="204" t="s">
        <v>86</v>
      </c>
      <c r="AY501" s="203" t="s">
        <v>141</v>
      </c>
      <c r="BK501" s="205">
        <f>SUM(BK502:BK503)</f>
        <v>0</v>
      </c>
    </row>
    <row r="502" s="2" customFormat="1" ht="24.15" customHeight="1">
      <c r="A502" s="41"/>
      <c r="B502" s="42"/>
      <c r="C502" s="208" t="s">
        <v>695</v>
      </c>
      <c r="D502" s="208" t="s">
        <v>143</v>
      </c>
      <c r="E502" s="209" t="s">
        <v>696</v>
      </c>
      <c r="F502" s="210" t="s">
        <v>697</v>
      </c>
      <c r="G502" s="211" t="s">
        <v>227</v>
      </c>
      <c r="H502" s="212">
        <v>74.391999999999996</v>
      </c>
      <c r="I502" s="213"/>
      <c r="J502" s="214">
        <f>ROUND(I502*H502,2)</f>
        <v>0</v>
      </c>
      <c r="K502" s="210" t="s">
        <v>146</v>
      </c>
      <c r="L502" s="47"/>
      <c r="M502" s="215" t="s">
        <v>35</v>
      </c>
      <c r="N502" s="216" t="s">
        <v>49</v>
      </c>
      <c r="O502" s="87"/>
      <c r="P502" s="217">
        <f>O502*H502</f>
        <v>0</v>
      </c>
      <c r="Q502" s="217">
        <v>0</v>
      </c>
      <c r="R502" s="217">
        <f>Q502*H502</f>
        <v>0</v>
      </c>
      <c r="S502" s="217">
        <v>0</v>
      </c>
      <c r="T502" s="218">
        <f>S502*H502</f>
        <v>0</v>
      </c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R502" s="219" t="s">
        <v>147</v>
      </c>
      <c r="AT502" s="219" t="s">
        <v>143</v>
      </c>
      <c r="AU502" s="219" t="s">
        <v>88</v>
      </c>
      <c r="AY502" s="19" t="s">
        <v>141</v>
      </c>
      <c r="BE502" s="220">
        <f>IF(N502="základní",J502,0)</f>
        <v>0</v>
      </c>
      <c r="BF502" s="220">
        <f>IF(N502="snížená",J502,0)</f>
        <v>0</v>
      </c>
      <c r="BG502" s="220">
        <f>IF(N502="zákl. přenesená",J502,0)</f>
        <v>0</v>
      </c>
      <c r="BH502" s="220">
        <f>IF(N502="sníž. přenesená",J502,0)</f>
        <v>0</v>
      </c>
      <c r="BI502" s="220">
        <f>IF(N502="nulová",J502,0)</f>
        <v>0</v>
      </c>
      <c r="BJ502" s="19" t="s">
        <v>86</v>
      </c>
      <c r="BK502" s="220">
        <f>ROUND(I502*H502,2)</f>
        <v>0</v>
      </c>
      <c r="BL502" s="19" t="s">
        <v>147</v>
      </c>
      <c r="BM502" s="219" t="s">
        <v>698</v>
      </c>
    </row>
    <row r="503" s="2" customFormat="1">
      <c r="A503" s="41"/>
      <c r="B503" s="42"/>
      <c r="C503" s="43"/>
      <c r="D503" s="221" t="s">
        <v>149</v>
      </c>
      <c r="E503" s="43"/>
      <c r="F503" s="222" t="s">
        <v>699</v>
      </c>
      <c r="G503" s="43"/>
      <c r="H503" s="43"/>
      <c r="I503" s="223"/>
      <c r="J503" s="43"/>
      <c r="K503" s="43"/>
      <c r="L503" s="47"/>
      <c r="M503" s="270"/>
      <c r="N503" s="271"/>
      <c r="O503" s="272"/>
      <c r="P503" s="272"/>
      <c r="Q503" s="272"/>
      <c r="R503" s="272"/>
      <c r="S503" s="272"/>
      <c r="T503" s="273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T503" s="19" t="s">
        <v>149</v>
      </c>
      <c r="AU503" s="19" t="s">
        <v>88</v>
      </c>
    </row>
    <row r="504" s="2" customFormat="1" ht="6.96" customHeight="1">
      <c r="A504" s="41"/>
      <c r="B504" s="62"/>
      <c r="C504" s="63"/>
      <c r="D504" s="63"/>
      <c r="E504" s="63"/>
      <c r="F504" s="63"/>
      <c r="G504" s="63"/>
      <c r="H504" s="63"/>
      <c r="I504" s="63"/>
      <c r="J504" s="63"/>
      <c r="K504" s="63"/>
      <c r="L504" s="47"/>
      <c r="M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</row>
  </sheetData>
  <sheetProtection sheet="1" autoFilter="0" formatColumns="0" formatRows="0" objects="1" scenarios="1" spinCount="100000" saltValue="Kn3I7fhaC+8NekAEHoVlZ867sSg1xN6USmnmnSckHFZhG04NQsronxh7aq3n1pzUl8f+Kl3P86mAEu67P3i07w==" hashValue="2W5noJWNckAgwKVQN+H5AbDBotY14ehpf4NDVFoq2Uyb/t0ZEvwzApP4PX8g51jsZmuYcDCEc6D5vYZu/YoOxQ==" algorithmName="SHA-512" password="CC35"/>
  <autoFilter ref="C85:K503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113106123"/>
    <hyperlink ref="F97" r:id="rId2" display="https://podminky.urs.cz/item/CS_URS_2025_01/113107124"/>
    <hyperlink ref="F106" r:id="rId3" display="https://podminky.urs.cz/item/CS_URS_2025_01/113107143"/>
    <hyperlink ref="F115" r:id="rId4" display="https://podminky.urs.cz/item/CS_URS_2025_01/113154512"/>
    <hyperlink ref="F124" r:id="rId5" display="https://podminky.urs.cz/item/CS_URS_2025_01/113154522"/>
    <hyperlink ref="F130" r:id="rId6" display="https://podminky.urs.cz/item/CS_URS_2025_01/113202111"/>
    <hyperlink ref="F137" r:id="rId7" display="https://podminky.urs.cz/item/CS_URS_2025_01/122251104"/>
    <hyperlink ref="F140" r:id="rId8" display="https://podminky.urs.cz/item/CS_URS_2025_01/131251100"/>
    <hyperlink ref="F143" r:id="rId9" display="https://podminky.urs.cz/item/CS_URS_2025_01/162351103"/>
    <hyperlink ref="F149" r:id="rId10" display="https://podminky.urs.cz/item/CS_URS_2025_01/162751117"/>
    <hyperlink ref="F152" r:id="rId11" display="https://podminky.urs.cz/item/CS_URS_2025_01/167151101"/>
    <hyperlink ref="F156" r:id="rId12" display="https://podminky.urs.cz/item/CS_URS_2025_01/171201231"/>
    <hyperlink ref="F159" r:id="rId13" display="https://podminky.urs.cz/item/CS_URS_2025_01/181111122"/>
    <hyperlink ref="F162" r:id="rId14" display="https://podminky.urs.cz/item/CS_URS_2025_01/181411142"/>
    <hyperlink ref="F167" r:id="rId15" display="https://podminky.urs.cz/item/CS_URS_2025_01/182351123"/>
    <hyperlink ref="F171" r:id="rId16" display="https://podminky.urs.cz/item/CS_URS_2025_01/564841012"/>
    <hyperlink ref="F177" r:id="rId17" display="https://podminky.urs.cz/item/CS_URS_2025_01/564851011"/>
    <hyperlink ref="F183" r:id="rId18" display="https://podminky.urs.cz/item/CS_URS_2025_01/564861011"/>
    <hyperlink ref="F187" r:id="rId19" display="https://podminky.urs.cz/item/CS_URS_2025_01/564871011"/>
    <hyperlink ref="F193" r:id="rId20" display="https://podminky.urs.cz/item/CS_URS_2025_01/565135111"/>
    <hyperlink ref="F196" r:id="rId21" display="https://podminky.urs.cz/item/CS_URS_2025_01/567122113"/>
    <hyperlink ref="F206" r:id="rId22" display="https://podminky.urs.cz/item/CS_URS_2025_01/573111112"/>
    <hyperlink ref="F209" r:id="rId23" display="https://podminky.urs.cz/item/CS_URS_2025_01/573231106"/>
    <hyperlink ref="F220" r:id="rId24" display="https://podminky.urs.cz/item/CS_URS_2025_01/577134111"/>
    <hyperlink ref="F231" r:id="rId25" display="https://podminky.urs.cz/item/CS_URS_2025_01/577155132"/>
    <hyperlink ref="F234" r:id="rId26" display="https://podminky.urs.cz/item/CS_URS_2025_01/578143113"/>
    <hyperlink ref="F241" r:id="rId27" display="https://podminky.urs.cz/item/CS_URS_2025_01/581131314"/>
    <hyperlink ref="F245" r:id="rId28" display="https://podminky.urs.cz/item/CS_URS_2025_01/596211110"/>
    <hyperlink ref="F273" r:id="rId29" display="https://podminky.urs.cz/item/CS_URS_2025_01/596211210"/>
    <hyperlink ref="F296" r:id="rId30" display="https://podminky.urs.cz/item/CS_URS_2025_01/915241111"/>
    <hyperlink ref="F301" r:id="rId31" display="https://podminky.urs.cz/item/CS_URS_2025_01/912111111"/>
    <hyperlink ref="F304" r:id="rId32" display="https://podminky.urs.cz/item/CS_URS_2025_01/912511111"/>
    <hyperlink ref="F312" r:id="rId33" display="https://podminky.urs.cz/item/CS_URS_2025_01/914111111"/>
    <hyperlink ref="F322" r:id="rId34" display="https://podminky.urs.cz/item/CS_URS_2025_01/914111121"/>
    <hyperlink ref="F326" r:id="rId35" display="https://podminky.urs.cz/item/CS_URS_2025_01/914511111"/>
    <hyperlink ref="F329" r:id="rId36" display="https://podminky.urs.cz/item/CS_URS_2025_01/915111111"/>
    <hyperlink ref="F334" r:id="rId37" display="https://podminky.urs.cz/item/CS_URS_2025_01/915111121"/>
    <hyperlink ref="F339" r:id="rId38" display="https://podminky.urs.cz/item/CS_URS_2025_01/915131111"/>
    <hyperlink ref="F344" r:id="rId39" display="https://podminky.urs.cz/item/CS_URS_2025_01/915211111"/>
    <hyperlink ref="F349" r:id="rId40" display="https://podminky.urs.cz/item/CS_URS_2025_01/915211121"/>
    <hyperlink ref="F354" r:id="rId41" display="https://podminky.urs.cz/item/CS_URS_2025_01/915231111"/>
    <hyperlink ref="F359" r:id="rId42" display="https://podminky.urs.cz/item/CS_URS_2025_01/915611111"/>
    <hyperlink ref="F366" r:id="rId43" display="https://podminky.urs.cz/item/CS_URS_2025_01/915621111"/>
    <hyperlink ref="F371" r:id="rId44" display="https://podminky.urs.cz/item/CS_URS_2025_01/916131213"/>
    <hyperlink ref="F384" r:id="rId45" display="https://podminky.urs.cz/item/CS_URS_2025_01/916133112"/>
    <hyperlink ref="F396" r:id="rId46" display="https://podminky.urs.cz/item/CS_URS_2025_01/916231213"/>
    <hyperlink ref="F402" r:id="rId47" display="https://podminky.urs.cz/item/CS_URS_2025_01/916991121"/>
    <hyperlink ref="F409" r:id="rId48" display="https://podminky.urs.cz/item/CS_URS_2025_01/919112111"/>
    <hyperlink ref="F418" r:id="rId49" display="https://podminky.urs.cz/item/CS_URS_2025_01/919112222"/>
    <hyperlink ref="F427" r:id="rId50" display="https://podminky.urs.cz/item/CS_URS_2025_01/919122121"/>
    <hyperlink ref="F429" r:id="rId51" display="https://podminky.urs.cz/item/CS_URS_2025_01/919726122"/>
    <hyperlink ref="F436" r:id="rId52" display="https://podminky.urs.cz/item/CS_URS_2025_01/919726202"/>
    <hyperlink ref="F443" r:id="rId53" display="https://podminky.urs.cz/item/CS_URS_2025_01/919735113"/>
    <hyperlink ref="F452" r:id="rId54" display="https://podminky.urs.cz/item/CS_URS_2025_01/966006132"/>
    <hyperlink ref="F454" r:id="rId55" display="https://podminky.urs.cz/item/CS_URS_2025_01/966006211"/>
    <hyperlink ref="F459" r:id="rId56" display="https://podminky.urs.cz/item/CS_URS_2025_01/966007221"/>
    <hyperlink ref="F462" r:id="rId57" display="https://podminky.urs.cz/item/CS_URS_2025_01/979024443"/>
    <hyperlink ref="F470" r:id="rId58" display="https://podminky.urs.cz/item/CS_URS_2025_01/979054451"/>
    <hyperlink ref="F479" r:id="rId59" display="https://podminky.urs.cz/item/CS_URS_2025_01/997221551"/>
    <hyperlink ref="F481" r:id="rId60" display="https://podminky.urs.cz/item/CS_URS_2025_01/997221559"/>
    <hyperlink ref="F487" r:id="rId61" display="https://podminky.urs.cz/item/CS_URS_2025_01/997221615"/>
    <hyperlink ref="F490" r:id="rId62" display="https://podminky.urs.cz/item/CS_URS_2025_01/997221645"/>
    <hyperlink ref="F493" r:id="rId63" display="https://podminky.urs.cz/item/CS_URS_2025_01/997221655"/>
    <hyperlink ref="F496" r:id="rId64" display="https://podminky.urs.cz/item/CS_URS_2025_01/997221665"/>
    <hyperlink ref="F499" r:id="rId65" display="https://podminky.urs.cz/item/CS_URS_2025_01/997013631"/>
    <hyperlink ref="F503" r:id="rId66" display="https://podminky.urs.cz/item/CS_URS_2025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  <c r="AZ2" s="131" t="s">
        <v>700</v>
      </c>
      <c r="BA2" s="131" t="s">
        <v>701</v>
      </c>
      <c r="BB2" s="131" t="s">
        <v>196</v>
      </c>
      <c r="BC2" s="131" t="s">
        <v>702</v>
      </c>
      <c r="BD2" s="131" t="s">
        <v>88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2"/>
      <c r="AT3" s="19" t="s">
        <v>88</v>
      </c>
    </row>
    <row r="4" s="1" customFormat="1" ht="24.96" customHeight="1">
      <c r="B4" s="22"/>
      <c r="D4" s="134" t="s">
        <v>106</v>
      </c>
      <c r="L4" s="22"/>
      <c r="M4" s="135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6" t="s">
        <v>16</v>
      </c>
      <c r="L6" s="22"/>
    </row>
    <row r="7" s="1" customFormat="1" ht="16.5" customHeight="1">
      <c r="B7" s="22"/>
      <c r="E7" s="137" t="str">
        <f>'Rekapitulace stavby'!K6</f>
        <v>Přechod pro chodce v ulici Zborovská v blízkosti ulice Kounická, k.ú. Český Brod</v>
      </c>
      <c r="F7" s="136"/>
      <c r="G7" s="136"/>
      <c r="H7" s="136"/>
      <c r="L7" s="22"/>
    </row>
    <row r="8" s="2" customFormat="1" ht="12" customHeight="1">
      <c r="A8" s="41"/>
      <c r="B8" s="47"/>
      <c r="C8" s="41"/>
      <c r="D8" s="136" t="s">
        <v>113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703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35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13. 5. 2024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30</v>
      </c>
      <c r="E14" s="41"/>
      <c r="F14" s="41"/>
      <c r="G14" s="41"/>
      <c r="H14" s="41"/>
      <c r="I14" s="136" t="s">
        <v>31</v>
      </c>
      <c r="J14" s="140" t="s">
        <v>32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33</v>
      </c>
      <c r="F15" s="41"/>
      <c r="G15" s="41"/>
      <c r="H15" s="41"/>
      <c r="I15" s="136" t="s">
        <v>34</v>
      </c>
      <c r="J15" s="140" t="s">
        <v>35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36</v>
      </c>
      <c r="E17" s="41"/>
      <c r="F17" s="41"/>
      <c r="G17" s="41"/>
      <c r="H17" s="41"/>
      <c r="I17" s="136" t="s">
        <v>31</v>
      </c>
      <c r="J17" s="35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40"/>
      <c r="G18" s="140"/>
      <c r="H18" s="140"/>
      <c r="I18" s="136" t="s">
        <v>34</v>
      </c>
      <c r="J18" s="35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38</v>
      </c>
      <c r="E20" s="41"/>
      <c r="F20" s="41"/>
      <c r="G20" s="41"/>
      <c r="H20" s="41"/>
      <c r="I20" s="136" t="s">
        <v>31</v>
      </c>
      <c r="J20" s="140" t="str">
        <f>IF('Rekapitulace stavby'!AN16="","",'Rekapitulace stavby'!AN16)</f>
        <v/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tr">
        <f>IF('Rekapitulace stavby'!E17="","",'Rekapitulace stavby'!E17)</f>
        <v xml:space="preserve"> </v>
      </c>
      <c r="F21" s="41"/>
      <c r="G21" s="41"/>
      <c r="H21" s="41"/>
      <c r="I21" s="136" t="s">
        <v>34</v>
      </c>
      <c r="J21" s="140" t="str">
        <f>IF('Rekapitulace stavby'!AN17="","",'Rekapitulace stavby'!AN17)</f>
        <v/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41</v>
      </c>
      <c r="E23" s="41"/>
      <c r="F23" s="41"/>
      <c r="G23" s="41"/>
      <c r="H23" s="41"/>
      <c r="I23" s="136" t="s">
        <v>31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34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42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35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44</v>
      </c>
      <c r="E30" s="41"/>
      <c r="F30" s="41"/>
      <c r="G30" s="41"/>
      <c r="H30" s="41"/>
      <c r="I30" s="41"/>
      <c r="J30" s="148">
        <f>ROUND(J88,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46</v>
      </c>
      <c r="G32" s="41"/>
      <c r="H32" s="41"/>
      <c r="I32" s="149" t="s">
        <v>45</v>
      </c>
      <c r="J32" s="149" t="s">
        <v>47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48</v>
      </c>
      <c r="E33" s="136" t="s">
        <v>49</v>
      </c>
      <c r="F33" s="151">
        <f>ROUND((SUM(BE88:BE202)),  2)</f>
        <v>0</v>
      </c>
      <c r="G33" s="41"/>
      <c r="H33" s="41"/>
      <c r="I33" s="152">
        <v>0.20999999999999999</v>
      </c>
      <c r="J33" s="151">
        <f>ROUND(((SUM(BE88:BE202))*I33),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50</v>
      </c>
      <c r="F34" s="151">
        <f>ROUND((SUM(BF88:BF202)),  2)</f>
        <v>0</v>
      </c>
      <c r="G34" s="41"/>
      <c r="H34" s="41"/>
      <c r="I34" s="152">
        <v>0.12</v>
      </c>
      <c r="J34" s="151">
        <f>ROUND(((SUM(BF88:BF202))*I34),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51</v>
      </c>
      <c r="F35" s="151">
        <f>ROUND((SUM(BG88:BG202)),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52</v>
      </c>
      <c r="F36" s="151">
        <f>ROUND((SUM(BH88:BH202)),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53</v>
      </c>
      <c r="F37" s="151">
        <f>ROUND((SUM(BI88:BI202)),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54</v>
      </c>
      <c r="E39" s="155"/>
      <c r="F39" s="155"/>
      <c r="G39" s="156" t="s">
        <v>55</v>
      </c>
      <c r="H39" s="157" t="s">
        <v>56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115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Přechod pro chodce v ulici Zborovská v blízkosti ulice Kounická, k.ú. Český Brod</v>
      </c>
      <c r="F48" s="34"/>
      <c r="G48" s="34"/>
      <c r="H48" s="34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113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SO401 - Přisvětlení přechodu pro chodce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Český Brod</v>
      </c>
      <c r="G52" s="43"/>
      <c r="H52" s="43"/>
      <c r="I52" s="34" t="s">
        <v>24</v>
      </c>
      <c r="J52" s="75" t="str">
        <f>IF(J12="","",J12)</f>
        <v>13. 5. 2024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>Město Český Brod</v>
      </c>
      <c r="G54" s="43"/>
      <c r="H54" s="43"/>
      <c r="I54" s="34" t="s">
        <v>38</v>
      </c>
      <c r="J54" s="39" t="str">
        <f>E21</f>
        <v xml:space="preserve"> 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36</v>
      </c>
      <c r="D55" s="43"/>
      <c r="E55" s="43"/>
      <c r="F55" s="29" t="str">
        <f>IF(E18="","",E18)</f>
        <v>Vyplň údaj</v>
      </c>
      <c r="G55" s="43"/>
      <c r="H55" s="43"/>
      <c r="I55" s="34" t="s">
        <v>41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116</v>
      </c>
      <c r="D57" s="166"/>
      <c r="E57" s="166"/>
      <c r="F57" s="166"/>
      <c r="G57" s="166"/>
      <c r="H57" s="166"/>
      <c r="I57" s="166"/>
      <c r="J57" s="167" t="s">
        <v>117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76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118</v>
      </c>
    </row>
    <row r="60" s="9" customFormat="1" ht="24.96" customHeight="1">
      <c r="A60" s="9"/>
      <c r="B60" s="169"/>
      <c r="C60" s="170"/>
      <c r="D60" s="171" t="s">
        <v>119</v>
      </c>
      <c r="E60" s="172"/>
      <c r="F60" s="172"/>
      <c r="G60" s="172"/>
      <c r="H60" s="172"/>
      <c r="I60" s="172"/>
      <c r="J60" s="173">
        <f>J89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120</v>
      </c>
      <c r="E61" s="178"/>
      <c r="F61" s="178"/>
      <c r="G61" s="178"/>
      <c r="H61" s="178"/>
      <c r="I61" s="178"/>
      <c r="J61" s="179">
        <f>J90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704</v>
      </c>
      <c r="E62" s="178"/>
      <c r="F62" s="178"/>
      <c r="G62" s="178"/>
      <c r="H62" s="178"/>
      <c r="I62" s="178"/>
      <c r="J62" s="179">
        <f>J106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122</v>
      </c>
      <c r="E63" s="178"/>
      <c r="F63" s="178"/>
      <c r="G63" s="178"/>
      <c r="H63" s="178"/>
      <c r="I63" s="178"/>
      <c r="J63" s="179">
        <f>J117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123</v>
      </c>
      <c r="E64" s="178"/>
      <c r="F64" s="178"/>
      <c r="G64" s="178"/>
      <c r="H64" s="178"/>
      <c r="I64" s="178"/>
      <c r="J64" s="179">
        <f>J120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9"/>
      <c r="C65" s="170"/>
      <c r="D65" s="171" t="s">
        <v>705</v>
      </c>
      <c r="E65" s="172"/>
      <c r="F65" s="172"/>
      <c r="G65" s="172"/>
      <c r="H65" s="172"/>
      <c r="I65" s="172"/>
      <c r="J65" s="173">
        <f>J125</f>
        <v>0</v>
      </c>
      <c r="K65" s="170"/>
      <c r="L65" s="174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5"/>
      <c r="C66" s="176"/>
      <c r="D66" s="177" t="s">
        <v>706</v>
      </c>
      <c r="E66" s="178"/>
      <c r="F66" s="178"/>
      <c r="G66" s="178"/>
      <c r="H66" s="178"/>
      <c r="I66" s="178"/>
      <c r="J66" s="179">
        <f>J126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707</v>
      </c>
      <c r="E67" s="178"/>
      <c r="F67" s="178"/>
      <c r="G67" s="178"/>
      <c r="H67" s="178"/>
      <c r="I67" s="178"/>
      <c r="J67" s="179">
        <f>J168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9"/>
      <c r="C68" s="170"/>
      <c r="D68" s="171" t="s">
        <v>708</v>
      </c>
      <c r="E68" s="172"/>
      <c r="F68" s="172"/>
      <c r="G68" s="172"/>
      <c r="H68" s="172"/>
      <c r="I68" s="172"/>
      <c r="J68" s="173">
        <f>J198</f>
        <v>0</v>
      </c>
      <c r="K68" s="170"/>
      <c r="L68" s="17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5" t="s">
        <v>126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4" t="s">
        <v>16</v>
      </c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64" t="str">
        <f>E7</f>
        <v>Přechod pro chodce v ulici Zborovská v blízkosti ulice Kounická, k.ú. Český Brod</v>
      </c>
      <c r="F78" s="34"/>
      <c r="G78" s="34"/>
      <c r="H78" s="34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4" t="s">
        <v>113</v>
      </c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SO401 - Přisvětlení přechodu pro chodce</v>
      </c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4" t="s">
        <v>22</v>
      </c>
      <c r="D82" s="43"/>
      <c r="E82" s="43"/>
      <c r="F82" s="29" t="str">
        <f>F12</f>
        <v>Český Brod</v>
      </c>
      <c r="G82" s="43"/>
      <c r="H82" s="43"/>
      <c r="I82" s="34" t="s">
        <v>24</v>
      </c>
      <c r="J82" s="75" t="str">
        <f>IF(J12="","",J12)</f>
        <v>13. 5. 2024</v>
      </c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4" t="s">
        <v>30</v>
      </c>
      <c r="D84" s="43"/>
      <c r="E84" s="43"/>
      <c r="F84" s="29" t="str">
        <f>E15</f>
        <v>Město Český Brod</v>
      </c>
      <c r="G84" s="43"/>
      <c r="H84" s="43"/>
      <c r="I84" s="34" t="s">
        <v>38</v>
      </c>
      <c r="J84" s="39" t="str">
        <f>E21</f>
        <v xml:space="preserve"> </v>
      </c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4" t="s">
        <v>36</v>
      </c>
      <c r="D85" s="43"/>
      <c r="E85" s="43"/>
      <c r="F85" s="29" t="str">
        <f>IF(E18="","",E18)</f>
        <v>Vyplň údaj</v>
      </c>
      <c r="G85" s="43"/>
      <c r="H85" s="43"/>
      <c r="I85" s="34" t="s">
        <v>41</v>
      </c>
      <c r="J85" s="39" t="str">
        <f>E24</f>
        <v xml:space="preserve"> </v>
      </c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1"/>
      <c r="B87" s="182"/>
      <c r="C87" s="183" t="s">
        <v>127</v>
      </c>
      <c r="D87" s="184" t="s">
        <v>63</v>
      </c>
      <c r="E87" s="184" t="s">
        <v>59</v>
      </c>
      <c r="F87" s="184" t="s">
        <v>60</v>
      </c>
      <c r="G87" s="184" t="s">
        <v>128</v>
      </c>
      <c r="H87" s="184" t="s">
        <v>129</v>
      </c>
      <c r="I87" s="184" t="s">
        <v>130</v>
      </c>
      <c r="J87" s="184" t="s">
        <v>117</v>
      </c>
      <c r="K87" s="185" t="s">
        <v>131</v>
      </c>
      <c r="L87" s="186"/>
      <c r="M87" s="95" t="s">
        <v>35</v>
      </c>
      <c r="N87" s="96" t="s">
        <v>48</v>
      </c>
      <c r="O87" s="96" t="s">
        <v>132</v>
      </c>
      <c r="P87" s="96" t="s">
        <v>133</v>
      </c>
      <c r="Q87" s="96" t="s">
        <v>134</v>
      </c>
      <c r="R87" s="96" t="s">
        <v>135</v>
      </c>
      <c r="S87" s="96" t="s">
        <v>136</v>
      </c>
      <c r="T87" s="97" t="s">
        <v>137</v>
      </c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</row>
    <row r="88" s="2" customFormat="1" ht="22.8" customHeight="1">
      <c r="A88" s="41"/>
      <c r="B88" s="42"/>
      <c r="C88" s="102" t="s">
        <v>138</v>
      </c>
      <c r="D88" s="43"/>
      <c r="E88" s="43"/>
      <c r="F88" s="43"/>
      <c r="G88" s="43"/>
      <c r="H88" s="43"/>
      <c r="I88" s="43"/>
      <c r="J88" s="187">
        <f>BK88</f>
        <v>0</v>
      </c>
      <c r="K88" s="43"/>
      <c r="L88" s="47"/>
      <c r="M88" s="98"/>
      <c r="N88" s="188"/>
      <c r="O88" s="99"/>
      <c r="P88" s="189">
        <f>P89+P125+P198</f>
        <v>0</v>
      </c>
      <c r="Q88" s="99"/>
      <c r="R88" s="189">
        <f>R89+R125+R198</f>
        <v>23.640865356975997</v>
      </c>
      <c r="S88" s="99"/>
      <c r="T88" s="190">
        <f>T89+T125+T198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19" t="s">
        <v>77</v>
      </c>
      <c r="AU88" s="19" t="s">
        <v>118</v>
      </c>
      <c r="BK88" s="191">
        <f>BK89+BK125+BK198</f>
        <v>0</v>
      </c>
    </row>
    <row r="89" s="12" customFormat="1" ht="25.92" customHeight="1">
      <c r="A89" s="12"/>
      <c r="B89" s="192"/>
      <c r="C89" s="193"/>
      <c r="D89" s="194" t="s">
        <v>77</v>
      </c>
      <c r="E89" s="195" t="s">
        <v>139</v>
      </c>
      <c r="F89" s="195" t="s">
        <v>140</v>
      </c>
      <c r="G89" s="193"/>
      <c r="H89" s="193"/>
      <c r="I89" s="196"/>
      <c r="J89" s="197">
        <f>BK89</f>
        <v>0</v>
      </c>
      <c r="K89" s="193"/>
      <c r="L89" s="198"/>
      <c r="M89" s="199"/>
      <c r="N89" s="200"/>
      <c r="O89" s="200"/>
      <c r="P89" s="201">
        <f>P90+P106+P117+P120</f>
        <v>0</v>
      </c>
      <c r="Q89" s="200"/>
      <c r="R89" s="201">
        <f>R90+R106+R117+R120</f>
        <v>2.4292945569760001</v>
      </c>
      <c r="S89" s="200"/>
      <c r="T89" s="202">
        <f>T90+T106+T117+T120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3" t="s">
        <v>86</v>
      </c>
      <c r="AT89" s="204" t="s">
        <v>77</v>
      </c>
      <c r="AU89" s="204" t="s">
        <v>78</v>
      </c>
      <c r="AY89" s="203" t="s">
        <v>141</v>
      </c>
      <c r="BK89" s="205">
        <f>BK90+BK106+BK117+BK120</f>
        <v>0</v>
      </c>
    </row>
    <row r="90" s="12" customFormat="1" ht="22.8" customHeight="1">
      <c r="A90" s="12"/>
      <c r="B90" s="192"/>
      <c r="C90" s="193"/>
      <c r="D90" s="194" t="s">
        <v>77</v>
      </c>
      <c r="E90" s="206" t="s">
        <v>86</v>
      </c>
      <c r="F90" s="206" t="s">
        <v>142</v>
      </c>
      <c r="G90" s="193"/>
      <c r="H90" s="193"/>
      <c r="I90" s="196"/>
      <c r="J90" s="207">
        <f>BK90</f>
        <v>0</v>
      </c>
      <c r="K90" s="193"/>
      <c r="L90" s="198"/>
      <c r="M90" s="199"/>
      <c r="N90" s="200"/>
      <c r="O90" s="200"/>
      <c r="P90" s="201">
        <f>SUM(P91:P105)</f>
        <v>0</v>
      </c>
      <c r="Q90" s="200"/>
      <c r="R90" s="201">
        <f>SUM(R91:R105)</f>
        <v>0</v>
      </c>
      <c r="S90" s="200"/>
      <c r="T90" s="202">
        <f>SUM(T91:T105)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3" t="s">
        <v>86</v>
      </c>
      <c r="AT90" s="204" t="s">
        <v>77</v>
      </c>
      <c r="AU90" s="204" t="s">
        <v>86</v>
      </c>
      <c r="AY90" s="203" t="s">
        <v>141</v>
      </c>
      <c r="BK90" s="205">
        <f>SUM(BK91:BK105)</f>
        <v>0</v>
      </c>
    </row>
    <row r="91" s="2" customFormat="1" ht="24.15" customHeight="1">
      <c r="A91" s="41"/>
      <c r="B91" s="42"/>
      <c r="C91" s="208" t="s">
        <v>86</v>
      </c>
      <c r="D91" s="208" t="s">
        <v>143</v>
      </c>
      <c r="E91" s="209" t="s">
        <v>709</v>
      </c>
      <c r="F91" s="210" t="s">
        <v>710</v>
      </c>
      <c r="G91" s="211" t="s">
        <v>196</v>
      </c>
      <c r="H91" s="212">
        <v>1.014</v>
      </c>
      <c r="I91" s="213"/>
      <c r="J91" s="214">
        <f>ROUND(I91*H91,2)</f>
        <v>0</v>
      </c>
      <c r="K91" s="210" t="s">
        <v>146</v>
      </c>
      <c r="L91" s="47"/>
      <c r="M91" s="215" t="s">
        <v>35</v>
      </c>
      <c r="N91" s="216" t="s">
        <v>49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147</v>
      </c>
      <c r="AT91" s="219" t="s">
        <v>143</v>
      </c>
      <c r="AU91" s="219" t="s">
        <v>88</v>
      </c>
      <c r="AY91" s="19" t="s">
        <v>141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19" t="s">
        <v>86</v>
      </c>
      <c r="BK91" s="220">
        <f>ROUND(I91*H91,2)</f>
        <v>0</v>
      </c>
      <c r="BL91" s="19" t="s">
        <v>147</v>
      </c>
      <c r="BM91" s="219" t="s">
        <v>711</v>
      </c>
    </row>
    <row r="92" s="2" customFormat="1">
      <c r="A92" s="41"/>
      <c r="B92" s="42"/>
      <c r="C92" s="43"/>
      <c r="D92" s="221" t="s">
        <v>149</v>
      </c>
      <c r="E92" s="43"/>
      <c r="F92" s="222" t="s">
        <v>712</v>
      </c>
      <c r="G92" s="43"/>
      <c r="H92" s="43"/>
      <c r="I92" s="223"/>
      <c r="J92" s="43"/>
      <c r="K92" s="43"/>
      <c r="L92" s="47"/>
      <c r="M92" s="224"/>
      <c r="N92" s="225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19" t="s">
        <v>149</v>
      </c>
      <c r="AU92" s="19" t="s">
        <v>88</v>
      </c>
    </row>
    <row r="93" s="13" customFormat="1">
      <c r="A93" s="13"/>
      <c r="B93" s="228"/>
      <c r="C93" s="229"/>
      <c r="D93" s="226" t="s">
        <v>153</v>
      </c>
      <c r="E93" s="230" t="s">
        <v>35</v>
      </c>
      <c r="F93" s="231" t="s">
        <v>713</v>
      </c>
      <c r="G93" s="229"/>
      <c r="H93" s="230" t="s">
        <v>35</v>
      </c>
      <c r="I93" s="232"/>
      <c r="J93" s="229"/>
      <c r="K93" s="229"/>
      <c r="L93" s="233"/>
      <c r="M93" s="234"/>
      <c r="N93" s="235"/>
      <c r="O93" s="235"/>
      <c r="P93" s="235"/>
      <c r="Q93" s="235"/>
      <c r="R93" s="235"/>
      <c r="S93" s="235"/>
      <c r="T93" s="236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7" t="s">
        <v>153</v>
      </c>
      <c r="AU93" s="237" t="s">
        <v>88</v>
      </c>
      <c r="AV93" s="13" t="s">
        <v>86</v>
      </c>
      <c r="AW93" s="13" t="s">
        <v>40</v>
      </c>
      <c r="AX93" s="13" t="s">
        <v>78</v>
      </c>
      <c r="AY93" s="237" t="s">
        <v>141</v>
      </c>
    </row>
    <row r="94" s="14" customFormat="1">
      <c r="A94" s="14"/>
      <c r="B94" s="238"/>
      <c r="C94" s="239"/>
      <c r="D94" s="226" t="s">
        <v>153</v>
      </c>
      <c r="E94" s="240" t="s">
        <v>35</v>
      </c>
      <c r="F94" s="241" t="s">
        <v>714</v>
      </c>
      <c r="G94" s="239"/>
      <c r="H94" s="242">
        <v>1.014</v>
      </c>
      <c r="I94" s="243"/>
      <c r="J94" s="239"/>
      <c r="K94" s="239"/>
      <c r="L94" s="244"/>
      <c r="M94" s="245"/>
      <c r="N94" s="246"/>
      <c r="O94" s="246"/>
      <c r="P94" s="246"/>
      <c r="Q94" s="246"/>
      <c r="R94" s="246"/>
      <c r="S94" s="246"/>
      <c r="T94" s="247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8" t="s">
        <v>153</v>
      </c>
      <c r="AU94" s="248" t="s">
        <v>88</v>
      </c>
      <c r="AV94" s="14" t="s">
        <v>88</v>
      </c>
      <c r="AW94" s="14" t="s">
        <v>40</v>
      </c>
      <c r="AX94" s="14" t="s">
        <v>78</v>
      </c>
      <c r="AY94" s="248" t="s">
        <v>141</v>
      </c>
    </row>
    <row r="95" s="15" customFormat="1">
      <c r="A95" s="15"/>
      <c r="B95" s="249"/>
      <c r="C95" s="250"/>
      <c r="D95" s="226" t="s">
        <v>153</v>
      </c>
      <c r="E95" s="251" t="s">
        <v>700</v>
      </c>
      <c r="F95" s="252" t="s">
        <v>157</v>
      </c>
      <c r="G95" s="250"/>
      <c r="H95" s="253">
        <v>1.014</v>
      </c>
      <c r="I95" s="254"/>
      <c r="J95" s="250"/>
      <c r="K95" s="250"/>
      <c r="L95" s="255"/>
      <c r="M95" s="256"/>
      <c r="N95" s="257"/>
      <c r="O95" s="257"/>
      <c r="P95" s="257"/>
      <c r="Q95" s="257"/>
      <c r="R95" s="257"/>
      <c r="S95" s="257"/>
      <c r="T95" s="258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59" t="s">
        <v>153</v>
      </c>
      <c r="AU95" s="259" t="s">
        <v>88</v>
      </c>
      <c r="AV95" s="15" t="s">
        <v>147</v>
      </c>
      <c r="AW95" s="15" t="s">
        <v>40</v>
      </c>
      <c r="AX95" s="15" t="s">
        <v>86</v>
      </c>
      <c r="AY95" s="259" t="s">
        <v>141</v>
      </c>
    </row>
    <row r="96" s="2" customFormat="1" ht="37.8" customHeight="1">
      <c r="A96" s="41"/>
      <c r="B96" s="42"/>
      <c r="C96" s="208" t="s">
        <v>88</v>
      </c>
      <c r="D96" s="208" t="s">
        <v>143</v>
      </c>
      <c r="E96" s="209" t="s">
        <v>215</v>
      </c>
      <c r="F96" s="210" t="s">
        <v>216</v>
      </c>
      <c r="G96" s="211" t="s">
        <v>196</v>
      </c>
      <c r="H96" s="212">
        <v>1.014</v>
      </c>
      <c r="I96" s="213"/>
      <c r="J96" s="214">
        <f>ROUND(I96*H96,2)</f>
        <v>0</v>
      </c>
      <c r="K96" s="210" t="s">
        <v>146</v>
      </c>
      <c r="L96" s="47"/>
      <c r="M96" s="215" t="s">
        <v>35</v>
      </c>
      <c r="N96" s="216" t="s">
        <v>49</v>
      </c>
      <c r="O96" s="87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9" t="s">
        <v>147</v>
      </c>
      <c r="AT96" s="219" t="s">
        <v>143</v>
      </c>
      <c r="AU96" s="219" t="s">
        <v>88</v>
      </c>
      <c r="AY96" s="19" t="s">
        <v>141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19" t="s">
        <v>86</v>
      </c>
      <c r="BK96" s="220">
        <f>ROUND(I96*H96,2)</f>
        <v>0</v>
      </c>
      <c r="BL96" s="19" t="s">
        <v>147</v>
      </c>
      <c r="BM96" s="219" t="s">
        <v>715</v>
      </c>
    </row>
    <row r="97" s="2" customFormat="1">
      <c r="A97" s="41"/>
      <c r="B97" s="42"/>
      <c r="C97" s="43"/>
      <c r="D97" s="221" t="s">
        <v>149</v>
      </c>
      <c r="E97" s="43"/>
      <c r="F97" s="222" t="s">
        <v>218</v>
      </c>
      <c r="G97" s="43"/>
      <c r="H97" s="43"/>
      <c r="I97" s="223"/>
      <c r="J97" s="43"/>
      <c r="K97" s="43"/>
      <c r="L97" s="47"/>
      <c r="M97" s="224"/>
      <c r="N97" s="225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19" t="s">
        <v>149</v>
      </c>
      <c r="AU97" s="19" t="s">
        <v>88</v>
      </c>
    </row>
    <row r="98" s="14" customFormat="1">
      <c r="A98" s="14"/>
      <c r="B98" s="238"/>
      <c r="C98" s="239"/>
      <c r="D98" s="226" t="s">
        <v>153</v>
      </c>
      <c r="E98" s="240" t="s">
        <v>35</v>
      </c>
      <c r="F98" s="241" t="s">
        <v>716</v>
      </c>
      <c r="G98" s="239"/>
      <c r="H98" s="242">
        <v>1.014</v>
      </c>
      <c r="I98" s="243"/>
      <c r="J98" s="239"/>
      <c r="K98" s="239"/>
      <c r="L98" s="244"/>
      <c r="M98" s="245"/>
      <c r="N98" s="246"/>
      <c r="O98" s="246"/>
      <c r="P98" s="246"/>
      <c r="Q98" s="246"/>
      <c r="R98" s="246"/>
      <c r="S98" s="246"/>
      <c r="T98" s="247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8" t="s">
        <v>153</v>
      </c>
      <c r="AU98" s="248" t="s">
        <v>88</v>
      </c>
      <c r="AV98" s="14" t="s">
        <v>88</v>
      </c>
      <c r="AW98" s="14" t="s">
        <v>40</v>
      </c>
      <c r="AX98" s="14" t="s">
        <v>86</v>
      </c>
      <c r="AY98" s="248" t="s">
        <v>141</v>
      </c>
    </row>
    <row r="99" s="2" customFormat="1" ht="24.15" customHeight="1">
      <c r="A99" s="41"/>
      <c r="B99" s="42"/>
      <c r="C99" s="208" t="s">
        <v>167</v>
      </c>
      <c r="D99" s="208" t="s">
        <v>143</v>
      </c>
      <c r="E99" s="209" t="s">
        <v>225</v>
      </c>
      <c r="F99" s="210" t="s">
        <v>226</v>
      </c>
      <c r="G99" s="211" t="s">
        <v>227</v>
      </c>
      <c r="H99" s="212">
        <v>1.825</v>
      </c>
      <c r="I99" s="213"/>
      <c r="J99" s="214">
        <f>ROUND(I99*H99,2)</f>
        <v>0</v>
      </c>
      <c r="K99" s="210" t="s">
        <v>146</v>
      </c>
      <c r="L99" s="47"/>
      <c r="M99" s="215" t="s">
        <v>35</v>
      </c>
      <c r="N99" s="216" t="s">
        <v>49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147</v>
      </c>
      <c r="AT99" s="219" t="s">
        <v>143</v>
      </c>
      <c r="AU99" s="219" t="s">
        <v>88</v>
      </c>
      <c r="AY99" s="19" t="s">
        <v>141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19" t="s">
        <v>86</v>
      </c>
      <c r="BK99" s="220">
        <f>ROUND(I99*H99,2)</f>
        <v>0</v>
      </c>
      <c r="BL99" s="19" t="s">
        <v>147</v>
      </c>
      <c r="BM99" s="219" t="s">
        <v>717</v>
      </c>
    </row>
    <row r="100" s="2" customFormat="1">
      <c r="A100" s="41"/>
      <c r="B100" s="42"/>
      <c r="C100" s="43"/>
      <c r="D100" s="221" t="s">
        <v>149</v>
      </c>
      <c r="E100" s="43"/>
      <c r="F100" s="222" t="s">
        <v>229</v>
      </c>
      <c r="G100" s="43"/>
      <c r="H100" s="43"/>
      <c r="I100" s="223"/>
      <c r="J100" s="43"/>
      <c r="K100" s="43"/>
      <c r="L100" s="47"/>
      <c r="M100" s="224"/>
      <c r="N100" s="225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19" t="s">
        <v>149</v>
      </c>
      <c r="AU100" s="19" t="s">
        <v>88</v>
      </c>
    </row>
    <row r="101" s="14" customFormat="1">
      <c r="A101" s="14"/>
      <c r="B101" s="238"/>
      <c r="C101" s="239"/>
      <c r="D101" s="226" t="s">
        <v>153</v>
      </c>
      <c r="E101" s="240" t="s">
        <v>35</v>
      </c>
      <c r="F101" s="241" t="s">
        <v>716</v>
      </c>
      <c r="G101" s="239"/>
      <c r="H101" s="242">
        <v>1.014</v>
      </c>
      <c r="I101" s="243"/>
      <c r="J101" s="239"/>
      <c r="K101" s="239"/>
      <c r="L101" s="244"/>
      <c r="M101" s="245"/>
      <c r="N101" s="246"/>
      <c r="O101" s="246"/>
      <c r="P101" s="246"/>
      <c r="Q101" s="246"/>
      <c r="R101" s="246"/>
      <c r="S101" s="246"/>
      <c r="T101" s="24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8" t="s">
        <v>153</v>
      </c>
      <c r="AU101" s="248" t="s">
        <v>88</v>
      </c>
      <c r="AV101" s="14" t="s">
        <v>88</v>
      </c>
      <c r="AW101" s="14" t="s">
        <v>40</v>
      </c>
      <c r="AX101" s="14" t="s">
        <v>86</v>
      </c>
      <c r="AY101" s="248" t="s">
        <v>141</v>
      </c>
    </row>
    <row r="102" s="14" customFormat="1">
      <c r="A102" s="14"/>
      <c r="B102" s="238"/>
      <c r="C102" s="239"/>
      <c r="D102" s="226" t="s">
        <v>153</v>
      </c>
      <c r="E102" s="239"/>
      <c r="F102" s="241" t="s">
        <v>718</v>
      </c>
      <c r="G102" s="239"/>
      <c r="H102" s="242">
        <v>1.825</v>
      </c>
      <c r="I102" s="243"/>
      <c r="J102" s="239"/>
      <c r="K102" s="239"/>
      <c r="L102" s="244"/>
      <c r="M102" s="245"/>
      <c r="N102" s="246"/>
      <c r="O102" s="246"/>
      <c r="P102" s="246"/>
      <c r="Q102" s="246"/>
      <c r="R102" s="246"/>
      <c r="S102" s="246"/>
      <c r="T102" s="24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8" t="s">
        <v>153</v>
      </c>
      <c r="AU102" s="248" t="s">
        <v>88</v>
      </c>
      <c r="AV102" s="14" t="s">
        <v>88</v>
      </c>
      <c r="AW102" s="14" t="s">
        <v>4</v>
      </c>
      <c r="AX102" s="14" t="s">
        <v>86</v>
      </c>
      <c r="AY102" s="248" t="s">
        <v>141</v>
      </c>
    </row>
    <row r="103" s="2" customFormat="1" ht="24.15" customHeight="1">
      <c r="A103" s="41"/>
      <c r="B103" s="42"/>
      <c r="C103" s="208" t="s">
        <v>147</v>
      </c>
      <c r="D103" s="208" t="s">
        <v>143</v>
      </c>
      <c r="E103" s="209" t="s">
        <v>719</v>
      </c>
      <c r="F103" s="210" t="s">
        <v>720</v>
      </c>
      <c r="G103" s="211" t="s">
        <v>196</v>
      </c>
      <c r="H103" s="212">
        <v>1.014</v>
      </c>
      <c r="I103" s="213"/>
      <c r="J103" s="214">
        <f>ROUND(I103*H103,2)</f>
        <v>0</v>
      </c>
      <c r="K103" s="210" t="s">
        <v>146</v>
      </c>
      <c r="L103" s="47"/>
      <c r="M103" s="215" t="s">
        <v>35</v>
      </c>
      <c r="N103" s="216" t="s">
        <v>49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147</v>
      </c>
      <c r="AT103" s="219" t="s">
        <v>143</v>
      </c>
      <c r="AU103" s="219" t="s">
        <v>88</v>
      </c>
      <c r="AY103" s="19" t="s">
        <v>141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19" t="s">
        <v>86</v>
      </c>
      <c r="BK103" s="220">
        <f>ROUND(I103*H103,2)</f>
        <v>0</v>
      </c>
      <c r="BL103" s="19" t="s">
        <v>147</v>
      </c>
      <c r="BM103" s="219" t="s">
        <v>721</v>
      </c>
    </row>
    <row r="104" s="2" customFormat="1">
      <c r="A104" s="41"/>
      <c r="B104" s="42"/>
      <c r="C104" s="43"/>
      <c r="D104" s="221" t="s">
        <v>149</v>
      </c>
      <c r="E104" s="43"/>
      <c r="F104" s="222" t="s">
        <v>722</v>
      </c>
      <c r="G104" s="43"/>
      <c r="H104" s="43"/>
      <c r="I104" s="223"/>
      <c r="J104" s="43"/>
      <c r="K104" s="43"/>
      <c r="L104" s="47"/>
      <c r="M104" s="224"/>
      <c r="N104" s="225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19" t="s">
        <v>149</v>
      </c>
      <c r="AU104" s="19" t="s">
        <v>88</v>
      </c>
    </row>
    <row r="105" s="14" customFormat="1">
      <c r="A105" s="14"/>
      <c r="B105" s="238"/>
      <c r="C105" s="239"/>
      <c r="D105" s="226" t="s">
        <v>153</v>
      </c>
      <c r="E105" s="240" t="s">
        <v>35</v>
      </c>
      <c r="F105" s="241" t="s">
        <v>716</v>
      </c>
      <c r="G105" s="239"/>
      <c r="H105" s="242">
        <v>1.014</v>
      </c>
      <c r="I105" s="243"/>
      <c r="J105" s="239"/>
      <c r="K105" s="239"/>
      <c r="L105" s="244"/>
      <c r="M105" s="245"/>
      <c r="N105" s="246"/>
      <c r="O105" s="246"/>
      <c r="P105" s="246"/>
      <c r="Q105" s="246"/>
      <c r="R105" s="246"/>
      <c r="S105" s="246"/>
      <c r="T105" s="247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8" t="s">
        <v>153</v>
      </c>
      <c r="AU105" s="248" t="s">
        <v>88</v>
      </c>
      <c r="AV105" s="14" t="s">
        <v>88</v>
      </c>
      <c r="AW105" s="14" t="s">
        <v>40</v>
      </c>
      <c r="AX105" s="14" t="s">
        <v>86</v>
      </c>
      <c r="AY105" s="248" t="s">
        <v>141</v>
      </c>
    </row>
    <row r="106" s="12" customFormat="1" ht="22.8" customHeight="1">
      <c r="A106" s="12"/>
      <c r="B106" s="192"/>
      <c r="C106" s="193"/>
      <c r="D106" s="194" t="s">
        <v>77</v>
      </c>
      <c r="E106" s="206" t="s">
        <v>88</v>
      </c>
      <c r="F106" s="206" t="s">
        <v>723</v>
      </c>
      <c r="G106" s="193"/>
      <c r="H106" s="193"/>
      <c r="I106" s="196"/>
      <c r="J106" s="207">
        <f>BK106</f>
        <v>0</v>
      </c>
      <c r="K106" s="193"/>
      <c r="L106" s="198"/>
      <c r="M106" s="199"/>
      <c r="N106" s="200"/>
      <c r="O106" s="200"/>
      <c r="P106" s="201">
        <f>SUM(P107:P116)</f>
        <v>0</v>
      </c>
      <c r="Q106" s="200"/>
      <c r="R106" s="201">
        <f>SUM(R107:R116)</f>
        <v>2.4050095569760002</v>
      </c>
      <c r="S106" s="200"/>
      <c r="T106" s="202">
        <f>SUM(T107:T116)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3" t="s">
        <v>86</v>
      </c>
      <c r="AT106" s="204" t="s">
        <v>77</v>
      </c>
      <c r="AU106" s="204" t="s">
        <v>86</v>
      </c>
      <c r="AY106" s="203" t="s">
        <v>141</v>
      </c>
      <c r="BK106" s="205">
        <f>SUM(BK107:BK116)</f>
        <v>0</v>
      </c>
    </row>
    <row r="107" s="2" customFormat="1" ht="21.75" customHeight="1">
      <c r="A107" s="41"/>
      <c r="B107" s="42"/>
      <c r="C107" s="208" t="s">
        <v>177</v>
      </c>
      <c r="D107" s="208" t="s">
        <v>143</v>
      </c>
      <c r="E107" s="209" t="s">
        <v>724</v>
      </c>
      <c r="F107" s="210" t="s">
        <v>725</v>
      </c>
      <c r="G107" s="211" t="s">
        <v>196</v>
      </c>
      <c r="H107" s="212">
        <v>1.044</v>
      </c>
      <c r="I107" s="213"/>
      <c r="J107" s="214">
        <f>ROUND(I107*H107,2)</f>
        <v>0</v>
      </c>
      <c r="K107" s="210" t="s">
        <v>146</v>
      </c>
      <c r="L107" s="47"/>
      <c r="M107" s="215" t="s">
        <v>35</v>
      </c>
      <c r="N107" s="216" t="s">
        <v>49</v>
      </c>
      <c r="O107" s="87"/>
      <c r="P107" s="217">
        <f>O107*H107</f>
        <v>0</v>
      </c>
      <c r="Q107" s="217">
        <v>2.3010222040000001</v>
      </c>
      <c r="R107" s="217">
        <f>Q107*H107</f>
        <v>2.4022671809760001</v>
      </c>
      <c r="S107" s="217">
        <v>0</v>
      </c>
      <c r="T107" s="218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9" t="s">
        <v>147</v>
      </c>
      <c r="AT107" s="219" t="s">
        <v>143</v>
      </c>
      <c r="AU107" s="219" t="s">
        <v>88</v>
      </c>
      <c r="AY107" s="19" t="s">
        <v>141</v>
      </c>
      <c r="BE107" s="220">
        <f>IF(N107="základní",J107,0)</f>
        <v>0</v>
      </c>
      <c r="BF107" s="220">
        <f>IF(N107="snížená",J107,0)</f>
        <v>0</v>
      </c>
      <c r="BG107" s="220">
        <f>IF(N107="zákl. přenesená",J107,0)</f>
        <v>0</v>
      </c>
      <c r="BH107" s="220">
        <f>IF(N107="sníž. přenesená",J107,0)</f>
        <v>0</v>
      </c>
      <c r="BI107" s="220">
        <f>IF(N107="nulová",J107,0)</f>
        <v>0</v>
      </c>
      <c r="BJ107" s="19" t="s">
        <v>86</v>
      </c>
      <c r="BK107" s="220">
        <f>ROUND(I107*H107,2)</f>
        <v>0</v>
      </c>
      <c r="BL107" s="19" t="s">
        <v>147</v>
      </c>
      <c r="BM107" s="219" t="s">
        <v>726</v>
      </c>
    </row>
    <row r="108" s="2" customFormat="1">
      <c r="A108" s="41"/>
      <c r="B108" s="42"/>
      <c r="C108" s="43"/>
      <c r="D108" s="221" t="s">
        <v>149</v>
      </c>
      <c r="E108" s="43"/>
      <c r="F108" s="222" t="s">
        <v>727</v>
      </c>
      <c r="G108" s="43"/>
      <c r="H108" s="43"/>
      <c r="I108" s="223"/>
      <c r="J108" s="43"/>
      <c r="K108" s="43"/>
      <c r="L108" s="47"/>
      <c r="M108" s="224"/>
      <c r="N108" s="225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19" t="s">
        <v>149</v>
      </c>
      <c r="AU108" s="19" t="s">
        <v>88</v>
      </c>
    </row>
    <row r="109" s="13" customFormat="1">
      <c r="A109" s="13"/>
      <c r="B109" s="228"/>
      <c r="C109" s="229"/>
      <c r="D109" s="226" t="s">
        <v>153</v>
      </c>
      <c r="E109" s="230" t="s">
        <v>35</v>
      </c>
      <c r="F109" s="231" t="s">
        <v>728</v>
      </c>
      <c r="G109" s="229"/>
      <c r="H109" s="230" t="s">
        <v>35</v>
      </c>
      <c r="I109" s="232"/>
      <c r="J109" s="229"/>
      <c r="K109" s="229"/>
      <c r="L109" s="233"/>
      <c r="M109" s="234"/>
      <c r="N109" s="235"/>
      <c r="O109" s="235"/>
      <c r="P109" s="235"/>
      <c r="Q109" s="235"/>
      <c r="R109" s="235"/>
      <c r="S109" s="235"/>
      <c r="T109" s="236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7" t="s">
        <v>153</v>
      </c>
      <c r="AU109" s="237" t="s">
        <v>88</v>
      </c>
      <c r="AV109" s="13" t="s">
        <v>86</v>
      </c>
      <c r="AW109" s="13" t="s">
        <v>40</v>
      </c>
      <c r="AX109" s="13" t="s">
        <v>78</v>
      </c>
      <c r="AY109" s="237" t="s">
        <v>141</v>
      </c>
    </row>
    <row r="110" s="14" customFormat="1">
      <c r="A110" s="14"/>
      <c r="B110" s="238"/>
      <c r="C110" s="239"/>
      <c r="D110" s="226" t="s">
        <v>153</v>
      </c>
      <c r="E110" s="240" t="s">
        <v>35</v>
      </c>
      <c r="F110" s="241" t="s">
        <v>714</v>
      </c>
      <c r="G110" s="239"/>
      <c r="H110" s="242">
        <v>1.014</v>
      </c>
      <c r="I110" s="243"/>
      <c r="J110" s="239"/>
      <c r="K110" s="239"/>
      <c r="L110" s="244"/>
      <c r="M110" s="245"/>
      <c r="N110" s="246"/>
      <c r="O110" s="246"/>
      <c r="P110" s="246"/>
      <c r="Q110" s="246"/>
      <c r="R110" s="246"/>
      <c r="S110" s="246"/>
      <c r="T110" s="24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8" t="s">
        <v>153</v>
      </c>
      <c r="AU110" s="248" t="s">
        <v>88</v>
      </c>
      <c r="AV110" s="14" t="s">
        <v>88</v>
      </c>
      <c r="AW110" s="14" t="s">
        <v>40</v>
      </c>
      <c r="AX110" s="14" t="s">
        <v>86</v>
      </c>
      <c r="AY110" s="248" t="s">
        <v>141</v>
      </c>
    </row>
    <row r="111" s="14" customFormat="1">
      <c r="A111" s="14"/>
      <c r="B111" s="238"/>
      <c r="C111" s="239"/>
      <c r="D111" s="226" t="s">
        <v>153</v>
      </c>
      <c r="E111" s="239"/>
      <c r="F111" s="241" t="s">
        <v>729</v>
      </c>
      <c r="G111" s="239"/>
      <c r="H111" s="242">
        <v>1.044</v>
      </c>
      <c r="I111" s="243"/>
      <c r="J111" s="239"/>
      <c r="K111" s="239"/>
      <c r="L111" s="244"/>
      <c r="M111" s="245"/>
      <c r="N111" s="246"/>
      <c r="O111" s="246"/>
      <c r="P111" s="246"/>
      <c r="Q111" s="246"/>
      <c r="R111" s="246"/>
      <c r="S111" s="246"/>
      <c r="T111" s="247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8" t="s">
        <v>153</v>
      </c>
      <c r="AU111" s="248" t="s">
        <v>88</v>
      </c>
      <c r="AV111" s="14" t="s">
        <v>88</v>
      </c>
      <c r="AW111" s="14" t="s">
        <v>4</v>
      </c>
      <c r="AX111" s="14" t="s">
        <v>86</v>
      </c>
      <c r="AY111" s="248" t="s">
        <v>141</v>
      </c>
    </row>
    <row r="112" s="2" customFormat="1" ht="16.5" customHeight="1">
      <c r="A112" s="41"/>
      <c r="B112" s="42"/>
      <c r="C112" s="208" t="s">
        <v>184</v>
      </c>
      <c r="D112" s="208" t="s">
        <v>143</v>
      </c>
      <c r="E112" s="209" t="s">
        <v>730</v>
      </c>
      <c r="F112" s="210" t="s">
        <v>731</v>
      </c>
      <c r="G112" s="211" t="s">
        <v>101</v>
      </c>
      <c r="H112" s="212">
        <v>1.04</v>
      </c>
      <c r="I112" s="213"/>
      <c r="J112" s="214">
        <f>ROUND(I112*H112,2)</f>
        <v>0</v>
      </c>
      <c r="K112" s="210" t="s">
        <v>146</v>
      </c>
      <c r="L112" s="47"/>
      <c r="M112" s="215" t="s">
        <v>35</v>
      </c>
      <c r="N112" s="216" t="s">
        <v>49</v>
      </c>
      <c r="O112" s="87"/>
      <c r="P112" s="217">
        <f>O112*H112</f>
        <v>0</v>
      </c>
      <c r="Q112" s="217">
        <v>0.0026369000000000002</v>
      </c>
      <c r="R112" s="217">
        <f>Q112*H112</f>
        <v>0.0027423760000000004</v>
      </c>
      <c r="S112" s="217">
        <v>0</v>
      </c>
      <c r="T112" s="218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9" t="s">
        <v>147</v>
      </c>
      <c r="AT112" s="219" t="s">
        <v>143</v>
      </c>
      <c r="AU112" s="219" t="s">
        <v>88</v>
      </c>
      <c r="AY112" s="19" t="s">
        <v>141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19" t="s">
        <v>86</v>
      </c>
      <c r="BK112" s="220">
        <f>ROUND(I112*H112,2)</f>
        <v>0</v>
      </c>
      <c r="BL112" s="19" t="s">
        <v>147</v>
      </c>
      <c r="BM112" s="219" t="s">
        <v>732</v>
      </c>
    </row>
    <row r="113" s="2" customFormat="1">
      <c r="A113" s="41"/>
      <c r="B113" s="42"/>
      <c r="C113" s="43"/>
      <c r="D113" s="221" t="s">
        <v>149</v>
      </c>
      <c r="E113" s="43"/>
      <c r="F113" s="222" t="s">
        <v>733</v>
      </c>
      <c r="G113" s="43"/>
      <c r="H113" s="43"/>
      <c r="I113" s="223"/>
      <c r="J113" s="43"/>
      <c r="K113" s="43"/>
      <c r="L113" s="47"/>
      <c r="M113" s="224"/>
      <c r="N113" s="225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19" t="s">
        <v>149</v>
      </c>
      <c r="AU113" s="19" t="s">
        <v>88</v>
      </c>
    </row>
    <row r="114" s="14" customFormat="1">
      <c r="A114" s="14"/>
      <c r="B114" s="238"/>
      <c r="C114" s="239"/>
      <c r="D114" s="226" t="s">
        <v>153</v>
      </c>
      <c r="E114" s="240" t="s">
        <v>35</v>
      </c>
      <c r="F114" s="241" t="s">
        <v>734</v>
      </c>
      <c r="G114" s="239"/>
      <c r="H114" s="242">
        <v>1.04</v>
      </c>
      <c r="I114" s="243"/>
      <c r="J114" s="239"/>
      <c r="K114" s="239"/>
      <c r="L114" s="244"/>
      <c r="M114" s="245"/>
      <c r="N114" s="246"/>
      <c r="O114" s="246"/>
      <c r="P114" s="246"/>
      <c r="Q114" s="246"/>
      <c r="R114" s="246"/>
      <c r="S114" s="246"/>
      <c r="T114" s="24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8" t="s">
        <v>153</v>
      </c>
      <c r="AU114" s="248" t="s">
        <v>88</v>
      </c>
      <c r="AV114" s="14" t="s">
        <v>88</v>
      </c>
      <c r="AW114" s="14" t="s">
        <v>40</v>
      </c>
      <c r="AX114" s="14" t="s">
        <v>86</v>
      </c>
      <c r="AY114" s="248" t="s">
        <v>141</v>
      </c>
    </row>
    <row r="115" s="2" customFormat="1" ht="16.5" customHeight="1">
      <c r="A115" s="41"/>
      <c r="B115" s="42"/>
      <c r="C115" s="208" t="s">
        <v>193</v>
      </c>
      <c r="D115" s="208" t="s">
        <v>143</v>
      </c>
      <c r="E115" s="209" t="s">
        <v>735</v>
      </c>
      <c r="F115" s="210" t="s">
        <v>736</v>
      </c>
      <c r="G115" s="211" t="s">
        <v>101</v>
      </c>
      <c r="H115" s="212">
        <v>1.04</v>
      </c>
      <c r="I115" s="213"/>
      <c r="J115" s="214">
        <f>ROUND(I115*H115,2)</f>
        <v>0</v>
      </c>
      <c r="K115" s="210" t="s">
        <v>146</v>
      </c>
      <c r="L115" s="47"/>
      <c r="M115" s="215" t="s">
        <v>35</v>
      </c>
      <c r="N115" s="216" t="s">
        <v>49</v>
      </c>
      <c r="O115" s="87"/>
      <c r="P115" s="217">
        <f>O115*H115</f>
        <v>0</v>
      </c>
      <c r="Q115" s="217">
        <v>0</v>
      </c>
      <c r="R115" s="217">
        <f>Q115*H115</f>
        <v>0</v>
      </c>
      <c r="S115" s="217">
        <v>0</v>
      </c>
      <c r="T115" s="218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9" t="s">
        <v>147</v>
      </c>
      <c r="AT115" s="219" t="s">
        <v>143</v>
      </c>
      <c r="AU115" s="219" t="s">
        <v>88</v>
      </c>
      <c r="AY115" s="19" t="s">
        <v>141</v>
      </c>
      <c r="BE115" s="220">
        <f>IF(N115="základní",J115,0)</f>
        <v>0</v>
      </c>
      <c r="BF115" s="220">
        <f>IF(N115="snížená",J115,0)</f>
        <v>0</v>
      </c>
      <c r="BG115" s="220">
        <f>IF(N115="zákl. přenesená",J115,0)</f>
        <v>0</v>
      </c>
      <c r="BH115" s="220">
        <f>IF(N115="sníž. přenesená",J115,0)</f>
        <v>0</v>
      </c>
      <c r="BI115" s="220">
        <f>IF(N115="nulová",J115,0)</f>
        <v>0</v>
      </c>
      <c r="BJ115" s="19" t="s">
        <v>86</v>
      </c>
      <c r="BK115" s="220">
        <f>ROUND(I115*H115,2)</f>
        <v>0</v>
      </c>
      <c r="BL115" s="19" t="s">
        <v>147</v>
      </c>
      <c r="BM115" s="219" t="s">
        <v>737</v>
      </c>
    </row>
    <row r="116" s="2" customFormat="1">
      <c r="A116" s="41"/>
      <c r="B116" s="42"/>
      <c r="C116" s="43"/>
      <c r="D116" s="221" t="s">
        <v>149</v>
      </c>
      <c r="E116" s="43"/>
      <c r="F116" s="222" t="s">
        <v>738</v>
      </c>
      <c r="G116" s="43"/>
      <c r="H116" s="43"/>
      <c r="I116" s="223"/>
      <c r="J116" s="43"/>
      <c r="K116" s="43"/>
      <c r="L116" s="47"/>
      <c r="M116" s="224"/>
      <c r="N116" s="225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19" t="s">
        <v>149</v>
      </c>
      <c r="AU116" s="19" t="s">
        <v>88</v>
      </c>
    </row>
    <row r="117" s="12" customFormat="1" ht="22.8" customHeight="1">
      <c r="A117" s="12"/>
      <c r="B117" s="192"/>
      <c r="C117" s="193"/>
      <c r="D117" s="194" t="s">
        <v>77</v>
      </c>
      <c r="E117" s="206" t="s">
        <v>184</v>
      </c>
      <c r="F117" s="206" t="s">
        <v>401</v>
      </c>
      <c r="G117" s="193"/>
      <c r="H117" s="193"/>
      <c r="I117" s="196"/>
      <c r="J117" s="207">
        <f>BK117</f>
        <v>0</v>
      </c>
      <c r="K117" s="193"/>
      <c r="L117" s="198"/>
      <c r="M117" s="199"/>
      <c r="N117" s="200"/>
      <c r="O117" s="200"/>
      <c r="P117" s="201">
        <f>SUM(P118:P119)</f>
        <v>0</v>
      </c>
      <c r="Q117" s="200"/>
      <c r="R117" s="201">
        <f>SUM(R118:R119)</f>
        <v>0.00084499999999999994</v>
      </c>
      <c r="S117" s="200"/>
      <c r="T117" s="202">
        <f>SUM(T118:T119)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3" t="s">
        <v>86</v>
      </c>
      <c r="AT117" s="204" t="s">
        <v>77</v>
      </c>
      <c r="AU117" s="204" t="s">
        <v>86</v>
      </c>
      <c r="AY117" s="203" t="s">
        <v>141</v>
      </c>
      <c r="BK117" s="205">
        <f>SUM(BK118:BK119)</f>
        <v>0</v>
      </c>
    </row>
    <row r="118" s="2" customFormat="1" ht="16.5" customHeight="1">
      <c r="A118" s="41"/>
      <c r="B118" s="42"/>
      <c r="C118" s="208" t="s">
        <v>200</v>
      </c>
      <c r="D118" s="208" t="s">
        <v>143</v>
      </c>
      <c r="E118" s="209" t="s">
        <v>739</v>
      </c>
      <c r="F118" s="210" t="s">
        <v>740</v>
      </c>
      <c r="G118" s="211" t="s">
        <v>101</v>
      </c>
      <c r="H118" s="212">
        <v>0.84499999999999997</v>
      </c>
      <c r="I118" s="213"/>
      <c r="J118" s="214">
        <f>ROUND(I118*H118,2)</f>
        <v>0</v>
      </c>
      <c r="K118" s="210" t="s">
        <v>35</v>
      </c>
      <c r="L118" s="47"/>
      <c r="M118" s="215" t="s">
        <v>35</v>
      </c>
      <c r="N118" s="216" t="s">
        <v>49</v>
      </c>
      <c r="O118" s="87"/>
      <c r="P118" s="217">
        <f>O118*H118</f>
        <v>0</v>
      </c>
      <c r="Q118" s="217">
        <v>0.001</v>
      </c>
      <c r="R118" s="217">
        <f>Q118*H118</f>
        <v>0.00084499999999999994</v>
      </c>
      <c r="S118" s="217">
        <v>0</v>
      </c>
      <c r="T118" s="218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9" t="s">
        <v>147</v>
      </c>
      <c r="AT118" s="219" t="s">
        <v>143</v>
      </c>
      <c r="AU118" s="219" t="s">
        <v>88</v>
      </c>
      <c r="AY118" s="19" t="s">
        <v>141</v>
      </c>
      <c r="BE118" s="220">
        <f>IF(N118="základní",J118,0)</f>
        <v>0</v>
      </c>
      <c r="BF118" s="220">
        <f>IF(N118="snížená",J118,0)</f>
        <v>0</v>
      </c>
      <c r="BG118" s="220">
        <f>IF(N118="zákl. přenesená",J118,0)</f>
        <v>0</v>
      </c>
      <c r="BH118" s="220">
        <f>IF(N118="sníž. přenesená",J118,0)</f>
        <v>0</v>
      </c>
      <c r="BI118" s="220">
        <f>IF(N118="nulová",J118,0)</f>
        <v>0</v>
      </c>
      <c r="BJ118" s="19" t="s">
        <v>86</v>
      </c>
      <c r="BK118" s="220">
        <f>ROUND(I118*H118,2)</f>
        <v>0</v>
      </c>
      <c r="BL118" s="19" t="s">
        <v>147</v>
      </c>
      <c r="BM118" s="219" t="s">
        <v>741</v>
      </c>
    </row>
    <row r="119" s="14" customFormat="1">
      <c r="A119" s="14"/>
      <c r="B119" s="238"/>
      <c r="C119" s="239"/>
      <c r="D119" s="226" t="s">
        <v>153</v>
      </c>
      <c r="E119" s="240" t="s">
        <v>35</v>
      </c>
      <c r="F119" s="241" t="s">
        <v>742</v>
      </c>
      <c r="G119" s="239"/>
      <c r="H119" s="242">
        <v>0.84499999999999997</v>
      </c>
      <c r="I119" s="243"/>
      <c r="J119" s="239"/>
      <c r="K119" s="239"/>
      <c r="L119" s="244"/>
      <c r="M119" s="245"/>
      <c r="N119" s="246"/>
      <c r="O119" s="246"/>
      <c r="P119" s="246"/>
      <c r="Q119" s="246"/>
      <c r="R119" s="246"/>
      <c r="S119" s="246"/>
      <c r="T119" s="24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8" t="s">
        <v>153</v>
      </c>
      <c r="AU119" s="248" t="s">
        <v>88</v>
      </c>
      <c r="AV119" s="14" t="s">
        <v>88</v>
      </c>
      <c r="AW119" s="14" t="s">
        <v>40</v>
      </c>
      <c r="AX119" s="14" t="s">
        <v>86</v>
      </c>
      <c r="AY119" s="248" t="s">
        <v>141</v>
      </c>
    </row>
    <row r="120" s="12" customFormat="1" ht="22.8" customHeight="1">
      <c r="A120" s="12"/>
      <c r="B120" s="192"/>
      <c r="C120" s="193"/>
      <c r="D120" s="194" t="s">
        <v>77</v>
      </c>
      <c r="E120" s="206" t="s">
        <v>206</v>
      </c>
      <c r="F120" s="206" t="s">
        <v>408</v>
      </c>
      <c r="G120" s="193"/>
      <c r="H120" s="193"/>
      <c r="I120" s="196"/>
      <c r="J120" s="207">
        <f>BK120</f>
        <v>0</v>
      </c>
      <c r="K120" s="193"/>
      <c r="L120" s="198"/>
      <c r="M120" s="199"/>
      <c r="N120" s="200"/>
      <c r="O120" s="200"/>
      <c r="P120" s="201">
        <f>SUM(P121:P124)</f>
        <v>0</v>
      </c>
      <c r="Q120" s="200"/>
      <c r="R120" s="201">
        <f>SUM(R121:R124)</f>
        <v>0.023439999999999999</v>
      </c>
      <c r="S120" s="200"/>
      <c r="T120" s="202">
        <f>SUM(T121:T124)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3" t="s">
        <v>86</v>
      </c>
      <c r="AT120" s="204" t="s">
        <v>77</v>
      </c>
      <c r="AU120" s="204" t="s">
        <v>86</v>
      </c>
      <c r="AY120" s="203" t="s">
        <v>141</v>
      </c>
      <c r="BK120" s="205">
        <f>SUM(BK121:BK124)</f>
        <v>0</v>
      </c>
    </row>
    <row r="121" s="2" customFormat="1" ht="24.15" customHeight="1">
      <c r="A121" s="41"/>
      <c r="B121" s="42"/>
      <c r="C121" s="208" t="s">
        <v>206</v>
      </c>
      <c r="D121" s="208" t="s">
        <v>143</v>
      </c>
      <c r="E121" s="209" t="s">
        <v>743</v>
      </c>
      <c r="F121" s="210" t="s">
        <v>744</v>
      </c>
      <c r="G121" s="211" t="s">
        <v>412</v>
      </c>
      <c r="H121" s="212">
        <v>2</v>
      </c>
      <c r="I121" s="213"/>
      <c r="J121" s="214">
        <f>ROUND(I121*H121,2)</f>
        <v>0</v>
      </c>
      <c r="K121" s="210" t="s">
        <v>146</v>
      </c>
      <c r="L121" s="47"/>
      <c r="M121" s="215" t="s">
        <v>35</v>
      </c>
      <c r="N121" s="216" t="s">
        <v>49</v>
      </c>
      <c r="O121" s="87"/>
      <c r="P121" s="217">
        <f>O121*H121</f>
        <v>0</v>
      </c>
      <c r="Q121" s="217">
        <v>0.00025000000000000001</v>
      </c>
      <c r="R121" s="217">
        <f>Q121*H121</f>
        <v>0.00050000000000000001</v>
      </c>
      <c r="S121" s="217">
        <v>0</v>
      </c>
      <c r="T121" s="218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9" t="s">
        <v>147</v>
      </c>
      <c r="AT121" s="219" t="s">
        <v>143</v>
      </c>
      <c r="AU121" s="219" t="s">
        <v>88</v>
      </c>
      <c r="AY121" s="19" t="s">
        <v>141</v>
      </c>
      <c r="BE121" s="220">
        <f>IF(N121="základní",J121,0)</f>
        <v>0</v>
      </c>
      <c r="BF121" s="220">
        <f>IF(N121="snížená",J121,0)</f>
        <v>0</v>
      </c>
      <c r="BG121" s="220">
        <f>IF(N121="zákl. přenesená",J121,0)</f>
        <v>0</v>
      </c>
      <c r="BH121" s="220">
        <f>IF(N121="sníž. přenesená",J121,0)</f>
        <v>0</v>
      </c>
      <c r="BI121" s="220">
        <f>IF(N121="nulová",J121,0)</f>
        <v>0</v>
      </c>
      <c r="BJ121" s="19" t="s">
        <v>86</v>
      </c>
      <c r="BK121" s="220">
        <f>ROUND(I121*H121,2)</f>
        <v>0</v>
      </c>
      <c r="BL121" s="19" t="s">
        <v>147</v>
      </c>
      <c r="BM121" s="219" t="s">
        <v>745</v>
      </c>
    </row>
    <row r="122" s="2" customFormat="1">
      <c r="A122" s="41"/>
      <c r="B122" s="42"/>
      <c r="C122" s="43"/>
      <c r="D122" s="221" t="s">
        <v>149</v>
      </c>
      <c r="E122" s="43"/>
      <c r="F122" s="222" t="s">
        <v>746</v>
      </c>
      <c r="G122" s="43"/>
      <c r="H122" s="43"/>
      <c r="I122" s="223"/>
      <c r="J122" s="43"/>
      <c r="K122" s="43"/>
      <c r="L122" s="47"/>
      <c r="M122" s="224"/>
      <c r="N122" s="225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19" t="s">
        <v>149</v>
      </c>
      <c r="AU122" s="19" t="s">
        <v>88</v>
      </c>
    </row>
    <row r="123" s="14" customFormat="1">
      <c r="A123" s="14"/>
      <c r="B123" s="238"/>
      <c r="C123" s="239"/>
      <c r="D123" s="226" t="s">
        <v>153</v>
      </c>
      <c r="E123" s="240" t="s">
        <v>35</v>
      </c>
      <c r="F123" s="241" t="s">
        <v>747</v>
      </c>
      <c r="G123" s="239"/>
      <c r="H123" s="242">
        <v>2</v>
      </c>
      <c r="I123" s="243"/>
      <c r="J123" s="239"/>
      <c r="K123" s="239"/>
      <c r="L123" s="244"/>
      <c r="M123" s="245"/>
      <c r="N123" s="246"/>
      <c r="O123" s="246"/>
      <c r="P123" s="246"/>
      <c r="Q123" s="246"/>
      <c r="R123" s="246"/>
      <c r="S123" s="246"/>
      <c r="T123" s="247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8" t="s">
        <v>153</v>
      </c>
      <c r="AU123" s="248" t="s">
        <v>88</v>
      </c>
      <c r="AV123" s="14" t="s">
        <v>88</v>
      </c>
      <c r="AW123" s="14" t="s">
        <v>40</v>
      </c>
      <c r="AX123" s="14" t="s">
        <v>86</v>
      </c>
      <c r="AY123" s="248" t="s">
        <v>141</v>
      </c>
    </row>
    <row r="124" s="2" customFormat="1" ht="16.5" customHeight="1">
      <c r="A124" s="41"/>
      <c r="B124" s="42"/>
      <c r="C124" s="260" t="s">
        <v>214</v>
      </c>
      <c r="D124" s="260" t="s">
        <v>243</v>
      </c>
      <c r="E124" s="261" t="s">
        <v>748</v>
      </c>
      <c r="F124" s="262" t="s">
        <v>749</v>
      </c>
      <c r="G124" s="263" t="s">
        <v>187</v>
      </c>
      <c r="H124" s="264">
        <v>2</v>
      </c>
      <c r="I124" s="265"/>
      <c r="J124" s="266">
        <f>ROUND(I124*H124,2)</f>
        <v>0</v>
      </c>
      <c r="K124" s="262" t="s">
        <v>146</v>
      </c>
      <c r="L124" s="267"/>
      <c r="M124" s="268" t="s">
        <v>35</v>
      </c>
      <c r="N124" s="269" t="s">
        <v>49</v>
      </c>
      <c r="O124" s="87"/>
      <c r="P124" s="217">
        <f>O124*H124</f>
        <v>0</v>
      </c>
      <c r="Q124" s="217">
        <v>0.011469999999999999</v>
      </c>
      <c r="R124" s="217">
        <f>Q124*H124</f>
        <v>0.022939999999999999</v>
      </c>
      <c r="S124" s="217">
        <v>0</v>
      </c>
      <c r="T124" s="218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9" t="s">
        <v>200</v>
      </c>
      <c r="AT124" s="219" t="s">
        <v>243</v>
      </c>
      <c r="AU124" s="219" t="s">
        <v>88</v>
      </c>
      <c r="AY124" s="19" t="s">
        <v>141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19" t="s">
        <v>86</v>
      </c>
      <c r="BK124" s="220">
        <f>ROUND(I124*H124,2)</f>
        <v>0</v>
      </c>
      <c r="BL124" s="19" t="s">
        <v>147</v>
      </c>
      <c r="BM124" s="219" t="s">
        <v>750</v>
      </c>
    </row>
    <row r="125" s="12" customFormat="1" ht="25.92" customHeight="1">
      <c r="A125" s="12"/>
      <c r="B125" s="192"/>
      <c r="C125" s="193"/>
      <c r="D125" s="194" t="s">
        <v>77</v>
      </c>
      <c r="E125" s="195" t="s">
        <v>243</v>
      </c>
      <c r="F125" s="195" t="s">
        <v>751</v>
      </c>
      <c r="G125" s="193"/>
      <c r="H125" s="193"/>
      <c r="I125" s="196"/>
      <c r="J125" s="197">
        <f>BK125</f>
        <v>0</v>
      </c>
      <c r="K125" s="193"/>
      <c r="L125" s="198"/>
      <c r="M125" s="199"/>
      <c r="N125" s="200"/>
      <c r="O125" s="200"/>
      <c r="P125" s="201">
        <f>P126+P168</f>
        <v>0</v>
      </c>
      <c r="Q125" s="200"/>
      <c r="R125" s="201">
        <f>R126+R168</f>
        <v>21.211570799999997</v>
      </c>
      <c r="S125" s="200"/>
      <c r="T125" s="202">
        <f>T126+T168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3" t="s">
        <v>167</v>
      </c>
      <c r="AT125" s="204" t="s">
        <v>77</v>
      </c>
      <c r="AU125" s="204" t="s">
        <v>78</v>
      </c>
      <c r="AY125" s="203" t="s">
        <v>141</v>
      </c>
      <c r="BK125" s="205">
        <f>BK126+BK168</f>
        <v>0</v>
      </c>
    </row>
    <row r="126" s="12" customFormat="1" ht="22.8" customHeight="1">
      <c r="A126" s="12"/>
      <c r="B126" s="192"/>
      <c r="C126" s="193"/>
      <c r="D126" s="194" t="s">
        <v>77</v>
      </c>
      <c r="E126" s="206" t="s">
        <v>752</v>
      </c>
      <c r="F126" s="206" t="s">
        <v>753</v>
      </c>
      <c r="G126" s="193"/>
      <c r="H126" s="193"/>
      <c r="I126" s="196"/>
      <c r="J126" s="207">
        <f>BK126</f>
        <v>0</v>
      </c>
      <c r="K126" s="193"/>
      <c r="L126" s="198"/>
      <c r="M126" s="199"/>
      <c r="N126" s="200"/>
      <c r="O126" s="200"/>
      <c r="P126" s="201">
        <f>SUM(P127:P167)</f>
        <v>0</v>
      </c>
      <c r="Q126" s="200"/>
      <c r="R126" s="201">
        <f>SUM(R127:R167)</f>
        <v>0.40510199999999996</v>
      </c>
      <c r="S126" s="200"/>
      <c r="T126" s="202">
        <f>SUM(T127:T167)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3" t="s">
        <v>167</v>
      </c>
      <c r="AT126" s="204" t="s">
        <v>77</v>
      </c>
      <c r="AU126" s="204" t="s">
        <v>86</v>
      </c>
      <c r="AY126" s="203" t="s">
        <v>141</v>
      </c>
      <c r="BK126" s="205">
        <f>SUM(BK127:BK167)</f>
        <v>0</v>
      </c>
    </row>
    <row r="127" s="2" customFormat="1" ht="16.5" customHeight="1">
      <c r="A127" s="41"/>
      <c r="B127" s="42"/>
      <c r="C127" s="208" t="s">
        <v>220</v>
      </c>
      <c r="D127" s="208" t="s">
        <v>143</v>
      </c>
      <c r="E127" s="209" t="s">
        <v>754</v>
      </c>
      <c r="F127" s="210" t="s">
        <v>755</v>
      </c>
      <c r="G127" s="211" t="s">
        <v>412</v>
      </c>
      <c r="H127" s="212">
        <v>2</v>
      </c>
      <c r="I127" s="213"/>
      <c r="J127" s="214">
        <f>ROUND(I127*H127,2)</f>
        <v>0</v>
      </c>
      <c r="K127" s="210" t="s">
        <v>146</v>
      </c>
      <c r="L127" s="47"/>
      <c r="M127" s="215" t="s">
        <v>35</v>
      </c>
      <c r="N127" s="216" t="s">
        <v>49</v>
      </c>
      <c r="O127" s="87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9" t="s">
        <v>544</v>
      </c>
      <c r="AT127" s="219" t="s">
        <v>143</v>
      </c>
      <c r="AU127" s="219" t="s">
        <v>88</v>
      </c>
      <c r="AY127" s="19" t="s">
        <v>141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19" t="s">
        <v>86</v>
      </c>
      <c r="BK127" s="220">
        <f>ROUND(I127*H127,2)</f>
        <v>0</v>
      </c>
      <c r="BL127" s="19" t="s">
        <v>544</v>
      </c>
      <c r="BM127" s="219" t="s">
        <v>756</v>
      </c>
    </row>
    <row r="128" s="2" customFormat="1">
      <c r="A128" s="41"/>
      <c r="B128" s="42"/>
      <c r="C128" s="43"/>
      <c r="D128" s="221" t="s">
        <v>149</v>
      </c>
      <c r="E128" s="43"/>
      <c r="F128" s="222" t="s">
        <v>757</v>
      </c>
      <c r="G128" s="43"/>
      <c r="H128" s="43"/>
      <c r="I128" s="223"/>
      <c r="J128" s="43"/>
      <c r="K128" s="43"/>
      <c r="L128" s="47"/>
      <c r="M128" s="224"/>
      <c r="N128" s="225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19" t="s">
        <v>149</v>
      </c>
      <c r="AU128" s="19" t="s">
        <v>88</v>
      </c>
    </row>
    <row r="129" s="2" customFormat="1" ht="16.5" customHeight="1">
      <c r="A129" s="41"/>
      <c r="B129" s="42"/>
      <c r="C129" s="260" t="s">
        <v>8</v>
      </c>
      <c r="D129" s="260" t="s">
        <v>243</v>
      </c>
      <c r="E129" s="261" t="s">
        <v>758</v>
      </c>
      <c r="F129" s="262" t="s">
        <v>759</v>
      </c>
      <c r="G129" s="263" t="s">
        <v>412</v>
      </c>
      <c r="H129" s="264">
        <v>2</v>
      </c>
      <c r="I129" s="265"/>
      <c r="J129" s="266">
        <f>ROUND(I129*H129,2)</f>
        <v>0</v>
      </c>
      <c r="K129" s="262" t="s">
        <v>35</v>
      </c>
      <c r="L129" s="267"/>
      <c r="M129" s="268" t="s">
        <v>35</v>
      </c>
      <c r="N129" s="269" t="s">
        <v>49</v>
      </c>
      <c r="O129" s="87"/>
      <c r="P129" s="217">
        <f>O129*H129</f>
        <v>0</v>
      </c>
      <c r="Q129" s="217">
        <v>0.0033</v>
      </c>
      <c r="R129" s="217">
        <f>Q129*H129</f>
        <v>0.0066</v>
      </c>
      <c r="S129" s="217">
        <v>0</v>
      </c>
      <c r="T129" s="218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9" t="s">
        <v>760</v>
      </c>
      <c r="AT129" s="219" t="s">
        <v>243</v>
      </c>
      <c r="AU129" s="219" t="s">
        <v>88</v>
      </c>
      <c r="AY129" s="19" t="s">
        <v>141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19" t="s">
        <v>86</v>
      </c>
      <c r="BK129" s="220">
        <f>ROUND(I129*H129,2)</f>
        <v>0</v>
      </c>
      <c r="BL129" s="19" t="s">
        <v>760</v>
      </c>
      <c r="BM129" s="219" t="s">
        <v>761</v>
      </c>
    </row>
    <row r="130" s="2" customFormat="1">
      <c r="A130" s="41"/>
      <c r="B130" s="42"/>
      <c r="C130" s="43"/>
      <c r="D130" s="226" t="s">
        <v>151</v>
      </c>
      <c r="E130" s="43"/>
      <c r="F130" s="227" t="s">
        <v>762</v>
      </c>
      <c r="G130" s="43"/>
      <c r="H130" s="43"/>
      <c r="I130" s="223"/>
      <c r="J130" s="43"/>
      <c r="K130" s="43"/>
      <c r="L130" s="47"/>
      <c r="M130" s="224"/>
      <c r="N130" s="225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19" t="s">
        <v>151</v>
      </c>
      <c r="AU130" s="19" t="s">
        <v>88</v>
      </c>
    </row>
    <row r="131" s="2" customFormat="1" ht="16.5" customHeight="1">
      <c r="A131" s="41"/>
      <c r="B131" s="42"/>
      <c r="C131" s="208" t="s">
        <v>231</v>
      </c>
      <c r="D131" s="208" t="s">
        <v>143</v>
      </c>
      <c r="E131" s="209" t="s">
        <v>763</v>
      </c>
      <c r="F131" s="210" t="s">
        <v>764</v>
      </c>
      <c r="G131" s="211" t="s">
        <v>412</v>
      </c>
      <c r="H131" s="212">
        <v>2</v>
      </c>
      <c r="I131" s="213"/>
      <c r="J131" s="214">
        <f>ROUND(I131*H131,2)</f>
        <v>0</v>
      </c>
      <c r="K131" s="210" t="s">
        <v>146</v>
      </c>
      <c r="L131" s="47"/>
      <c r="M131" s="215" t="s">
        <v>35</v>
      </c>
      <c r="N131" s="216" t="s">
        <v>49</v>
      </c>
      <c r="O131" s="87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9" t="s">
        <v>544</v>
      </c>
      <c r="AT131" s="219" t="s">
        <v>143</v>
      </c>
      <c r="AU131" s="219" t="s">
        <v>88</v>
      </c>
      <c r="AY131" s="19" t="s">
        <v>141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19" t="s">
        <v>86</v>
      </c>
      <c r="BK131" s="220">
        <f>ROUND(I131*H131,2)</f>
        <v>0</v>
      </c>
      <c r="BL131" s="19" t="s">
        <v>544</v>
      </c>
      <c r="BM131" s="219" t="s">
        <v>765</v>
      </c>
    </row>
    <row r="132" s="2" customFormat="1">
      <c r="A132" s="41"/>
      <c r="B132" s="42"/>
      <c r="C132" s="43"/>
      <c r="D132" s="221" t="s">
        <v>149</v>
      </c>
      <c r="E132" s="43"/>
      <c r="F132" s="222" t="s">
        <v>766</v>
      </c>
      <c r="G132" s="43"/>
      <c r="H132" s="43"/>
      <c r="I132" s="223"/>
      <c r="J132" s="43"/>
      <c r="K132" s="43"/>
      <c r="L132" s="47"/>
      <c r="M132" s="224"/>
      <c r="N132" s="225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19" t="s">
        <v>149</v>
      </c>
      <c r="AU132" s="19" t="s">
        <v>88</v>
      </c>
    </row>
    <row r="133" s="2" customFormat="1" ht="16.5" customHeight="1">
      <c r="A133" s="41"/>
      <c r="B133" s="42"/>
      <c r="C133" s="260" t="s">
        <v>237</v>
      </c>
      <c r="D133" s="260" t="s">
        <v>243</v>
      </c>
      <c r="E133" s="261" t="s">
        <v>767</v>
      </c>
      <c r="F133" s="262" t="s">
        <v>768</v>
      </c>
      <c r="G133" s="263" t="s">
        <v>412</v>
      </c>
      <c r="H133" s="264">
        <v>2</v>
      </c>
      <c r="I133" s="265"/>
      <c r="J133" s="266">
        <f>ROUND(I133*H133,2)</f>
        <v>0</v>
      </c>
      <c r="K133" s="262" t="s">
        <v>146</v>
      </c>
      <c r="L133" s="267"/>
      <c r="M133" s="268" t="s">
        <v>35</v>
      </c>
      <c r="N133" s="269" t="s">
        <v>49</v>
      </c>
      <c r="O133" s="87"/>
      <c r="P133" s="217">
        <f>O133*H133</f>
        <v>0</v>
      </c>
      <c r="Q133" s="217">
        <v>0.127</v>
      </c>
      <c r="R133" s="217">
        <f>Q133*H133</f>
        <v>0.254</v>
      </c>
      <c r="S133" s="217">
        <v>0</v>
      </c>
      <c r="T133" s="2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9" t="s">
        <v>760</v>
      </c>
      <c r="AT133" s="219" t="s">
        <v>243</v>
      </c>
      <c r="AU133" s="219" t="s">
        <v>88</v>
      </c>
      <c r="AY133" s="19" t="s">
        <v>141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19" t="s">
        <v>86</v>
      </c>
      <c r="BK133" s="220">
        <f>ROUND(I133*H133,2)</f>
        <v>0</v>
      </c>
      <c r="BL133" s="19" t="s">
        <v>760</v>
      </c>
      <c r="BM133" s="219" t="s">
        <v>769</v>
      </c>
    </row>
    <row r="134" s="2" customFormat="1" ht="16.5" customHeight="1">
      <c r="A134" s="41"/>
      <c r="B134" s="42"/>
      <c r="C134" s="208" t="s">
        <v>242</v>
      </c>
      <c r="D134" s="208" t="s">
        <v>143</v>
      </c>
      <c r="E134" s="209" t="s">
        <v>770</v>
      </c>
      <c r="F134" s="210" t="s">
        <v>771</v>
      </c>
      <c r="G134" s="211" t="s">
        <v>412</v>
      </c>
      <c r="H134" s="212">
        <v>1</v>
      </c>
      <c r="I134" s="213"/>
      <c r="J134" s="214">
        <f>ROUND(I134*H134,2)</f>
        <v>0</v>
      </c>
      <c r="K134" s="210" t="s">
        <v>146</v>
      </c>
      <c r="L134" s="47"/>
      <c r="M134" s="215" t="s">
        <v>35</v>
      </c>
      <c r="N134" s="216" t="s">
        <v>49</v>
      </c>
      <c r="O134" s="87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9" t="s">
        <v>544</v>
      </c>
      <c r="AT134" s="219" t="s">
        <v>143</v>
      </c>
      <c r="AU134" s="219" t="s">
        <v>88</v>
      </c>
      <c r="AY134" s="19" t="s">
        <v>141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19" t="s">
        <v>86</v>
      </c>
      <c r="BK134" s="220">
        <f>ROUND(I134*H134,2)</f>
        <v>0</v>
      </c>
      <c r="BL134" s="19" t="s">
        <v>544</v>
      </c>
      <c r="BM134" s="219" t="s">
        <v>772</v>
      </c>
    </row>
    <row r="135" s="2" customFormat="1">
      <c r="A135" s="41"/>
      <c r="B135" s="42"/>
      <c r="C135" s="43"/>
      <c r="D135" s="221" t="s">
        <v>149</v>
      </c>
      <c r="E135" s="43"/>
      <c r="F135" s="222" t="s">
        <v>773</v>
      </c>
      <c r="G135" s="43"/>
      <c r="H135" s="43"/>
      <c r="I135" s="223"/>
      <c r="J135" s="43"/>
      <c r="K135" s="43"/>
      <c r="L135" s="47"/>
      <c r="M135" s="224"/>
      <c r="N135" s="225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19" t="s">
        <v>149</v>
      </c>
      <c r="AU135" s="19" t="s">
        <v>88</v>
      </c>
    </row>
    <row r="136" s="2" customFormat="1" ht="16.5" customHeight="1">
      <c r="A136" s="41"/>
      <c r="B136" s="42"/>
      <c r="C136" s="260" t="s">
        <v>249</v>
      </c>
      <c r="D136" s="260" t="s">
        <v>243</v>
      </c>
      <c r="E136" s="261" t="s">
        <v>774</v>
      </c>
      <c r="F136" s="262" t="s">
        <v>775</v>
      </c>
      <c r="G136" s="263" t="s">
        <v>412</v>
      </c>
      <c r="H136" s="264">
        <v>1</v>
      </c>
      <c r="I136" s="265"/>
      <c r="J136" s="266">
        <f>ROUND(I136*H136,2)</f>
        <v>0</v>
      </c>
      <c r="K136" s="262" t="s">
        <v>146</v>
      </c>
      <c r="L136" s="267"/>
      <c r="M136" s="268" t="s">
        <v>35</v>
      </c>
      <c r="N136" s="269" t="s">
        <v>49</v>
      </c>
      <c r="O136" s="87"/>
      <c r="P136" s="217">
        <f>O136*H136</f>
        <v>0</v>
      </c>
      <c r="Q136" s="217">
        <v>0.017299999999999999</v>
      </c>
      <c r="R136" s="217">
        <f>Q136*H136</f>
        <v>0.017299999999999999</v>
      </c>
      <c r="S136" s="217">
        <v>0</v>
      </c>
      <c r="T136" s="218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9" t="s">
        <v>760</v>
      </c>
      <c r="AT136" s="219" t="s">
        <v>243</v>
      </c>
      <c r="AU136" s="219" t="s">
        <v>88</v>
      </c>
      <c r="AY136" s="19" t="s">
        <v>141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19" t="s">
        <v>86</v>
      </c>
      <c r="BK136" s="220">
        <f>ROUND(I136*H136,2)</f>
        <v>0</v>
      </c>
      <c r="BL136" s="19" t="s">
        <v>760</v>
      </c>
      <c r="BM136" s="219" t="s">
        <v>776</v>
      </c>
    </row>
    <row r="137" s="2" customFormat="1">
      <c r="A137" s="41"/>
      <c r="B137" s="42"/>
      <c r="C137" s="43"/>
      <c r="D137" s="226" t="s">
        <v>151</v>
      </c>
      <c r="E137" s="43"/>
      <c r="F137" s="227" t="s">
        <v>777</v>
      </c>
      <c r="G137" s="43"/>
      <c r="H137" s="43"/>
      <c r="I137" s="223"/>
      <c r="J137" s="43"/>
      <c r="K137" s="43"/>
      <c r="L137" s="47"/>
      <c r="M137" s="224"/>
      <c r="N137" s="225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19" t="s">
        <v>151</v>
      </c>
      <c r="AU137" s="19" t="s">
        <v>88</v>
      </c>
    </row>
    <row r="138" s="2" customFormat="1" ht="16.5" customHeight="1">
      <c r="A138" s="41"/>
      <c r="B138" s="42"/>
      <c r="C138" s="208" t="s">
        <v>255</v>
      </c>
      <c r="D138" s="208" t="s">
        <v>143</v>
      </c>
      <c r="E138" s="209" t="s">
        <v>778</v>
      </c>
      <c r="F138" s="210" t="s">
        <v>779</v>
      </c>
      <c r="G138" s="211" t="s">
        <v>412</v>
      </c>
      <c r="H138" s="212">
        <v>1</v>
      </c>
      <c r="I138" s="213"/>
      <c r="J138" s="214">
        <f>ROUND(I138*H138,2)</f>
        <v>0</v>
      </c>
      <c r="K138" s="210" t="s">
        <v>146</v>
      </c>
      <c r="L138" s="47"/>
      <c r="M138" s="215" t="s">
        <v>35</v>
      </c>
      <c r="N138" s="216" t="s">
        <v>49</v>
      </c>
      <c r="O138" s="87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9" t="s">
        <v>544</v>
      </c>
      <c r="AT138" s="219" t="s">
        <v>143</v>
      </c>
      <c r="AU138" s="219" t="s">
        <v>88</v>
      </c>
      <c r="AY138" s="19" t="s">
        <v>141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19" t="s">
        <v>86</v>
      </c>
      <c r="BK138" s="220">
        <f>ROUND(I138*H138,2)</f>
        <v>0</v>
      </c>
      <c r="BL138" s="19" t="s">
        <v>544</v>
      </c>
      <c r="BM138" s="219" t="s">
        <v>780</v>
      </c>
    </row>
    <row r="139" s="2" customFormat="1">
      <c r="A139" s="41"/>
      <c r="B139" s="42"/>
      <c r="C139" s="43"/>
      <c r="D139" s="221" t="s">
        <v>149</v>
      </c>
      <c r="E139" s="43"/>
      <c r="F139" s="222" t="s">
        <v>781</v>
      </c>
      <c r="G139" s="43"/>
      <c r="H139" s="43"/>
      <c r="I139" s="223"/>
      <c r="J139" s="43"/>
      <c r="K139" s="43"/>
      <c r="L139" s="47"/>
      <c r="M139" s="224"/>
      <c r="N139" s="225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19" t="s">
        <v>149</v>
      </c>
      <c r="AU139" s="19" t="s">
        <v>88</v>
      </c>
    </row>
    <row r="140" s="2" customFormat="1" ht="16.5" customHeight="1">
      <c r="A140" s="41"/>
      <c r="B140" s="42"/>
      <c r="C140" s="260" t="s">
        <v>263</v>
      </c>
      <c r="D140" s="260" t="s">
        <v>243</v>
      </c>
      <c r="E140" s="261" t="s">
        <v>782</v>
      </c>
      <c r="F140" s="262" t="s">
        <v>783</v>
      </c>
      <c r="G140" s="263" t="s">
        <v>412</v>
      </c>
      <c r="H140" s="264">
        <v>1</v>
      </c>
      <c r="I140" s="265"/>
      <c r="J140" s="266">
        <f>ROUND(I140*H140,2)</f>
        <v>0</v>
      </c>
      <c r="K140" s="262" t="s">
        <v>35</v>
      </c>
      <c r="L140" s="267"/>
      <c r="M140" s="268" t="s">
        <v>35</v>
      </c>
      <c r="N140" s="269" t="s">
        <v>49</v>
      </c>
      <c r="O140" s="87"/>
      <c r="P140" s="217">
        <f>O140*H140</f>
        <v>0</v>
      </c>
      <c r="Q140" s="217">
        <v>0.044999999999999998</v>
      </c>
      <c r="R140" s="217">
        <f>Q140*H140</f>
        <v>0.044999999999999998</v>
      </c>
      <c r="S140" s="217">
        <v>0</v>
      </c>
      <c r="T140" s="218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9" t="s">
        <v>760</v>
      </c>
      <c r="AT140" s="219" t="s">
        <v>243</v>
      </c>
      <c r="AU140" s="219" t="s">
        <v>88</v>
      </c>
      <c r="AY140" s="19" t="s">
        <v>141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19" t="s">
        <v>86</v>
      </c>
      <c r="BK140" s="220">
        <f>ROUND(I140*H140,2)</f>
        <v>0</v>
      </c>
      <c r="BL140" s="19" t="s">
        <v>760</v>
      </c>
      <c r="BM140" s="219" t="s">
        <v>784</v>
      </c>
    </row>
    <row r="141" s="2" customFormat="1">
      <c r="A141" s="41"/>
      <c r="B141" s="42"/>
      <c r="C141" s="43"/>
      <c r="D141" s="226" t="s">
        <v>151</v>
      </c>
      <c r="E141" s="43"/>
      <c r="F141" s="227" t="s">
        <v>777</v>
      </c>
      <c r="G141" s="43"/>
      <c r="H141" s="43"/>
      <c r="I141" s="223"/>
      <c r="J141" s="43"/>
      <c r="K141" s="43"/>
      <c r="L141" s="47"/>
      <c r="M141" s="224"/>
      <c r="N141" s="225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19" t="s">
        <v>151</v>
      </c>
      <c r="AU141" s="19" t="s">
        <v>88</v>
      </c>
    </row>
    <row r="142" s="2" customFormat="1" ht="16.5" customHeight="1">
      <c r="A142" s="41"/>
      <c r="B142" s="42"/>
      <c r="C142" s="208" t="s">
        <v>271</v>
      </c>
      <c r="D142" s="208" t="s">
        <v>143</v>
      </c>
      <c r="E142" s="209" t="s">
        <v>785</v>
      </c>
      <c r="F142" s="210" t="s">
        <v>786</v>
      </c>
      <c r="G142" s="211" t="s">
        <v>412</v>
      </c>
      <c r="H142" s="212">
        <v>4</v>
      </c>
      <c r="I142" s="213"/>
      <c r="J142" s="214">
        <f>ROUND(I142*H142,2)</f>
        <v>0</v>
      </c>
      <c r="K142" s="210" t="s">
        <v>146</v>
      </c>
      <c r="L142" s="47"/>
      <c r="M142" s="215" t="s">
        <v>35</v>
      </c>
      <c r="N142" s="216" t="s">
        <v>49</v>
      </c>
      <c r="O142" s="87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9" t="s">
        <v>544</v>
      </c>
      <c r="AT142" s="219" t="s">
        <v>143</v>
      </c>
      <c r="AU142" s="219" t="s">
        <v>88</v>
      </c>
      <c r="AY142" s="19" t="s">
        <v>141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19" t="s">
        <v>86</v>
      </c>
      <c r="BK142" s="220">
        <f>ROUND(I142*H142,2)</f>
        <v>0</v>
      </c>
      <c r="BL142" s="19" t="s">
        <v>544</v>
      </c>
      <c r="BM142" s="219" t="s">
        <v>787</v>
      </c>
    </row>
    <row r="143" s="2" customFormat="1">
      <c r="A143" s="41"/>
      <c r="B143" s="42"/>
      <c r="C143" s="43"/>
      <c r="D143" s="221" t="s">
        <v>149</v>
      </c>
      <c r="E143" s="43"/>
      <c r="F143" s="222" t="s">
        <v>788</v>
      </c>
      <c r="G143" s="43"/>
      <c r="H143" s="43"/>
      <c r="I143" s="223"/>
      <c r="J143" s="43"/>
      <c r="K143" s="43"/>
      <c r="L143" s="47"/>
      <c r="M143" s="224"/>
      <c r="N143" s="225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19" t="s">
        <v>149</v>
      </c>
      <c r="AU143" s="19" t="s">
        <v>88</v>
      </c>
    </row>
    <row r="144" s="2" customFormat="1" ht="16.5" customHeight="1">
      <c r="A144" s="41"/>
      <c r="B144" s="42"/>
      <c r="C144" s="260" t="s">
        <v>278</v>
      </c>
      <c r="D144" s="260" t="s">
        <v>243</v>
      </c>
      <c r="E144" s="261" t="s">
        <v>789</v>
      </c>
      <c r="F144" s="262" t="s">
        <v>790</v>
      </c>
      <c r="G144" s="263" t="s">
        <v>412</v>
      </c>
      <c r="H144" s="264">
        <v>2</v>
      </c>
      <c r="I144" s="265"/>
      <c r="J144" s="266">
        <f>ROUND(I144*H144,2)</f>
        <v>0</v>
      </c>
      <c r="K144" s="262" t="s">
        <v>35</v>
      </c>
      <c r="L144" s="267"/>
      <c r="M144" s="268" t="s">
        <v>35</v>
      </c>
      <c r="N144" s="269" t="s">
        <v>49</v>
      </c>
      <c r="O144" s="87"/>
      <c r="P144" s="217">
        <f>O144*H144</f>
        <v>0</v>
      </c>
      <c r="Q144" s="217">
        <v>0.00059999999999999995</v>
      </c>
      <c r="R144" s="217">
        <f>Q144*H144</f>
        <v>0.0011999999999999999</v>
      </c>
      <c r="S144" s="217">
        <v>0</v>
      </c>
      <c r="T144" s="218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9" t="s">
        <v>760</v>
      </c>
      <c r="AT144" s="219" t="s">
        <v>243</v>
      </c>
      <c r="AU144" s="219" t="s">
        <v>88</v>
      </c>
      <c r="AY144" s="19" t="s">
        <v>141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19" t="s">
        <v>86</v>
      </c>
      <c r="BK144" s="220">
        <f>ROUND(I144*H144,2)</f>
        <v>0</v>
      </c>
      <c r="BL144" s="19" t="s">
        <v>760</v>
      </c>
      <c r="BM144" s="219" t="s">
        <v>791</v>
      </c>
    </row>
    <row r="145" s="2" customFormat="1">
      <c r="A145" s="41"/>
      <c r="B145" s="42"/>
      <c r="C145" s="43"/>
      <c r="D145" s="226" t="s">
        <v>151</v>
      </c>
      <c r="E145" s="43"/>
      <c r="F145" s="227" t="s">
        <v>792</v>
      </c>
      <c r="G145" s="43"/>
      <c r="H145" s="43"/>
      <c r="I145" s="223"/>
      <c r="J145" s="43"/>
      <c r="K145" s="43"/>
      <c r="L145" s="47"/>
      <c r="M145" s="224"/>
      <c r="N145" s="225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19" t="s">
        <v>151</v>
      </c>
      <c r="AU145" s="19" t="s">
        <v>88</v>
      </c>
    </row>
    <row r="146" s="2" customFormat="1" ht="16.5" customHeight="1">
      <c r="A146" s="41"/>
      <c r="B146" s="42"/>
      <c r="C146" s="260" t="s">
        <v>7</v>
      </c>
      <c r="D146" s="260" t="s">
        <v>243</v>
      </c>
      <c r="E146" s="261" t="s">
        <v>793</v>
      </c>
      <c r="F146" s="262" t="s">
        <v>794</v>
      </c>
      <c r="G146" s="263" t="s">
        <v>412</v>
      </c>
      <c r="H146" s="264">
        <v>2</v>
      </c>
      <c r="I146" s="265"/>
      <c r="J146" s="266">
        <f>ROUND(I146*H146,2)</f>
        <v>0</v>
      </c>
      <c r="K146" s="262" t="s">
        <v>35</v>
      </c>
      <c r="L146" s="267"/>
      <c r="M146" s="268" t="s">
        <v>35</v>
      </c>
      <c r="N146" s="269" t="s">
        <v>49</v>
      </c>
      <c r="O146" s="87"/>
      <c r="P146" s="217">
        <f>O146*H146</f>
        <v>0</v>
      </c>
      <c r="Q146" s="217">
        <v>0.00059999999999999995</v>
      </c>
      <c r="R146" s="217">
        <f>Q146*H146</f>
        <v>0.0011999999999999999</v>
      </c>
      <c r="S146" s="217">
        <v>0</v>
      </c>
      <c r="T146" s="21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9" t="s">
        <v>760</v>
      </c>
      <c r="AT146" s="219" t="s">
        <v>243</v>
      </c>
      <c r="AU146" s="219" t="s">
        <v>88</v>
      </c>
      <c r="AY146" s="19" t="s">
        <v>141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19" t="s">
        <v>86</v>
      </c>
      <c r="BK146" s="220">
        <f>ROUND(I146*H146,2)</f>
        <v>0</v>
      </c>
      <c r="BL146" s="19" t="s">
        <v>760</v>
      </c>
      <c r="BM146" s="219" t="s">
        <v>795</v>
      </c>
    </row>
    <row r="147" s="2" customFormat="1">
      <c r="A147" s="41"/>
      <c r="B147" s="42"/>
      <c r="C147" s="43"/>
      <c r="D147" s="226" t="s">
        <v>151</v>
      </c>
      <c r="E147" s="43"/>
      <c r="F147" s="227" t="s">
        <v>796</v>
      </c>
      <c r="G147" s="43"/>
      <c r="H147" s="43"/>
      <c r="I147" s="223"/>
      <c r="J147" s="43"/>
      <c r="K147" s="43"/>
      <c r="L147" s="47"/>
      <c r="M147" s="224"/>
      <c r="N147" s="225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19" t="s">
        <v>151</v>
      </c>
      <c r="AU147" s="19" t="s">
        <v>88</v>
      </c>
    </row>
    <row r="148" s="2" customFormat="1" ht="16.5" customHeight="1">
      <c r="A148" s="41"/>
      <c r="B148" s="42"/>
      <c r="C148" s="208" t="s">
        <v>290</v>
      </c>
      <c r="D148" s="208" t="s">
        <v>143</v>
      </c>
      <c r="E148" s="209" t="s">
        <v>797</v>
      </c>
      <c r="F148" s="210" t="s">
        <v>798</v>
      </c>
      <c r="G148" s="211" t="s">
        <v>412</v>
      </c>
      <c r="H148" s="212">
        <v>2</v>
      </c>
      <c r="I148" s="213"/>
      <c r="J148" s="214">
        <f>ROUND(I148*H148,2)</f>
        <v>0</v>
      </c>
      <c r="K148" s="210" t="s">
        <v>35</v>
      </c>
      <c r="L148" s="47"/>
      <c r="M148" s="215" t="s">
        <v>35</v>
      </c>
      <c r="N148" s="216" t="s">
        <v>49</v>
      </c>
      <c r="O148" s="87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9" t="s">
        <v>544</v>
      </c>
      <c r="AT148" s="219" t="s">
        <v>143</v>
      </c>
      <c r="AU148" s="219" t="s">
        <v>88</v>
      </c>
      <c r="AY148" s="19" t="s">
        <v>141</v>
      </c>
      <c r="BE148" s="220">
        <f>IF(N148="základní",J148,0)</f>
        <v>0</v>
      </c>
      <c r="BF148" s="220">
        <f>IF(N148="snížená",J148,0)</f>
        <v>0</v>
      </c>
      <c r="BG148" s="220">
        <f>IF(N148="zákl. přenesená",J148,0)</f>
        <v>0</v>
      </c>
      <c r="BH148" s="220">
        <f>IF(N148="sníž. přenesená",J148,0)</f>
        <v>0</v>
      </c>
      <c r="BI148" s="220">
        <f>IF(N148="nulová",J148,0)</f>
        <v>0</v>
      </c>
      <c r="BJ148" s="19" t="s">
        <v>86</v>
      </c>
      <c r="BK148" s="220">
        <f>ROUND(I148*H148,2)</f>
        <v>0</v>
      </c>
      <c r="BL148" s="19" t="s">
        <v>544</v>
      </c>
      <c r="BM148" s="219" t="s">
        <v>799</v>
      </c>
    </row>
    <row r="149" s="2" customFormat="1" ht="24.15" customHeight="1">
      <c r="A149" s="41"/>
      <c r="B149" s="42"/>
      <c r="C149" s="208" t="s">
        <v>295</v>
      </c>
      <c r="D149" s="208" t="s">
        <v>143</v>
      </c>
      <c r="E149" s="209" t="s">
        <v>800</v>
      </c>
      <c r="F149" s="210" t="s">
        <v>801</v>
      </c>
      <c r="G149" s="211" t="s">
        <v>187</v>
      </c>
      <c r="H149" s="212">
        <v>55</v>
      </c>
      <c r="I149" s="213"/>
      <c r="J149" s="214">
        <f>ROUND(I149*H149,2)</f>
        <v>0</v>
      </c>
      <c r="K149" s="210" t="s">
        <v>146</v>
      </c>
      <c r="L149" s="47"/>
      <c r="M149" s="215" t="s">
        <v>35</v>
      </c>
      <c r="N149" s="216" t="s">
        <v>49</v>
      </c>
      <c r="O149" s="87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9" t="s">
        <v>544</v>
      </c>
      <c r="AT149" s="219" t="s">
        <v>143</v>
      </c>
      <c r="AU149" s="219" t="s">
        <v>88</v>
      </c>
      <c r="AY149" s="19" t="s">
        <v>141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19" t="s">
        <v>86</v>
      </c>
      <c r="BK149" s="220">
        <f>ROUND(I149*H149,2)</f>
        <v>0</v>
      </c>
      <c r="BL149" s="19" t="s">
        <v>544</v>
      </c>
      <c r="BM149" s="219" t="s">
        <v>802</v>
      </c>
    </row>
    <row r="150" s="2" customFormat="1">
      <c r="A150" s="41"/>
      <c r="B150" s="42"/>
      <c r="C150" s="43"/>
      <c r="D150" s="221" t="s">
        <v>149</v>
      </c>
      <c r="E150" s="43"/>
      <c r="F150" s="222" t="s">
        <v>803</v>
      </c>
      <c r="G150" s="43"/>
      <c r="H150" s="43"/>
      <c r="I150" s="223"/>
      <c r="J150" s="43"/>
      <c r="K150" s="43"/>
      <c r="L150" s="47"/>
      <c r="M150" s="224"/>
      <c r="N150" s="225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19" t="s">
        <v>149</v>
      </c>
      <c r="AU150" s="19" t="s">
        <v>88</v>
      </c>
    </row>
    <row r="151" s="2" customFormat="1">
      <c r="A151" s="41"/>
      <c r="B151" s="42"/>
      <c r="C151" s="43"/>
      <c r="D151" s="226" t="s">
        <v>151</v>
      </c>
      <c r="E151" s="43"/>
      <c r="F151" s="227" t="s">
        <v>804</v>
      </c>
      <c r="G151" s="43"/>
      <c r="H151" s="43"/>
      <c r="I151" s="223"/>
      <c r="J151" s="43"/>
      <c r="K151" s="43"/>
      <c r="L151" s="47"/>
      <c r="M151" s="224"/>
      <c r="N151" s="225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19" t="s">
        <v>151</v>
      </c>
      <c r="AU151" s="19" t="s">
        <v>88</v>
      </c>
    </row>
    <row r="152" s="2" customFormat="1" ht="16.5" customHeight="1">
      <c r="A152" s="41"/>
      <c r="B152" s="42"/>
      <c r="C152" s="260" t="s">
        <v>304</v>
      </c>
      <c r="D152" s="260" t="s">
        <v>243</v>
      </c>
      <c r="E152" s="261" t="s">
        <v>805</v>
      </c>
      <c r="F152" s="262" t="s">
        <v>806</v>
      </c>
      <c r="G152" s="263" t="s">
        <v>246</v>
      </c>
      <c r="H152" s="264">
        <v>35.75</v>
      </c>
      <c r="I152" s="265"/>
      <c r="J152" s="266">
        <f>ROUND(I152*H152,2)</f>
        <v>0</v>
      </c>
      <c r="K152" s="262" t="s">
        <v>146</v>
      </c>
      <c r="L152" s="267"/>
      <c r="M152" s="268" t="s">
        <v>35</v>
      </c>
      <c r="N152" s="269" t="s">
        <v>49</v>
      </c>
      <c r="O152" s="87"/>
      <c r="P152" s="217">
        <f>O152*H152</f>
        <v>0</v>
      </c>
      <c r="Q152" s="217">
        <v>0.001</v>
      </c>
      <c r="R152" s="217">
        <f>Q152*H152</f>
        <v>0.035750000000000004</v>
      </c>
      <c r="S152" s="217">
        <v>0</v>
      </c>
      <c r="T152" s="218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9" t="s">
        <v>760</v>
      </c>
      <c r="AT152" s="219" t="s">
        <v>243</v>
      </c>
      <c r="AU152" s="219" t="s">
        <v>88</v>
      </c>
      <c r="AY152" s="19" t="s">
        <v>141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19" t="s">
        <v>86</v>
      </c>
      <c r="BK152" s="220">
        <f>ROUND(I152*H152,2)</f>
        <v>0</v>
      </c>
      <c r="BL152" s="19" t="s">
        <v>760</v>
      </c>
      <c r="BM152" s="219" t="s">
        <v>807</v>
      </c>
    </row>
    <row r="153" s="14" customFormat="1">
      <c r="A153" s="14"/>
      <c r="B153" s="238"/>
      <c r="C153" s="239"/>
      <c r="D153" s="226" t="s">
        <v>153</v>
      </c>
      <c r="E153" s="239"/>
      <c r="F153" s="241" t="s">
        <v>808</v>
      </c>
      <c r="G153" s="239"/>
      <c r="H153" s="242">
        <v>35.75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8" t="s">
        <v>153</v>
      </c>
      <c r="AU153" s="248" t="s">
        <v>88</v>
      </c>
      <c r="AV153" s="14" t="s">
        <v>88</v>
      </c>
      <c r="AW153" s="14" t="s">
        <v>4</v>
      </c>
      <c r="AX153" s="14" t="s">
        <v>86</v>
      </c>
      <c r="AY153" s="248" t="s">
        <v>141</v>
      </c>
    </row>
    <row r="154" s="2" customFormat="1" ht="16.5" customHeight="1">
      <c r="A154" s="41"/>
      <c r="B154" s="42"/>
      <c r="C154" s="208" t="s">
        <v>309</v>
      </c>
      <c r="D154" s="208" t="s">
        <v>143</v>
      </c>
      <c r="E154" s="209" t="s">
        <v>809</v>
      </c>
      <c r="F154" s="210" t="s">
        <v>810</v>
      </c>
      <c r="G154" s="211" t="s">
        <v>412</v>
      </c>
      <c r="H154" s="212">
        <v>2</v>
      </c>
      <c r="I154" s="213"/>
      <c r="J154" s="214">
        <f>ROUND(I154*H154,2)</f>
        <v>0</v>
      </c>
      <c r="K154" s="210" t="s">
        <v>146</v>
      </c>
      <c r="L154" s="47"/>
      <c r="M154" s="215" t="s">
        <v>35</v>
      </c>
      <c r="N154" s="216" t="s">
        <v>49</v>
      </c>
      <c r="O154" s="87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9" t="s">
        <v>544</v>
      </c>
      <c r="AT154" s="219" t="s">
        <v>143</v>
      </c>
      <c r="AU154" s="219" t="s">
        <v>88</v>
      </c>
      <c r="AY154" s="19" t="s">
        <v>141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19" t="s">
        <v>86</v>
      </c>
      <c r="BK154" s="220">
        <f>ROUND(I154*H154,2)</f>
        <v>0</v>
      </c>
      <c r="BL154" s="19" t="s">
        <v>544</v>
      </c>
      <c r="BM154" s="219" t="s">
        <v>811</v>
      </c>
    </row>
    <row r="155" s="2" customFormat="1">
      <c r="A155" s="41"/>
      <c r="B155" s="42"/>
      <c r="C155" s="43"/>
      <c r="D155" s="221" t="s">
        <v>149</v>
      </c>
      <c r="E155" s="43"/>
      <c r="F155" s="222" t="s">
        <v>812</v>
      </c>
      <c r="G155" s="43"/>
      <c r="H155" s="43"/>
      <c r="I155" s="223"/>
      <c r="J155" s="43"/>
      <c r="K155" s="43"/>
      <c r="L155" s="47"/>
      <c r="M155" s="224"/>
      <c r="N155" s="225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19" t="s">
        <v>149</v>
      </c>
      <c r="AU155" s="19" t="s">
        <v>88</v>
      </c>
    </row>
    <row r="156" s="2" customFormat="1" ht="16.5" customHeight="1">
      <c r="A156" s="41"/>
      <c r="B156" s="42"/>
      <c r="C156" s="260" t="s">
        <v>320</v>
      </c>
      <c r="D156" s="260" t="s">
        <v>243</v>
      </c>
      <c r="E156" s="261" t="s">
        <v>813</v>
      </c>
      <c r="F156" s="262" t="s">
        <v>814</v>
      </c>
      <c r="G156" s="263" t="s">
        <v>412</v>
      </c>
      <c r="H156" s="264">
        <v>2</v>
      </c>
      <c r="I156" s="265"/>
      <c r="J156" s="266">
        <f>ROUND(I156*H156,2)</f>
        <v>0</v>
      </c>
      <c r="K156" s="262" t="s">
        <v>146</v>
      </c>
      <c r="L156" s="267"/>
      <c r="M156" s="268" t="s">
        <v>35</v>
      </c>
      <c r="N156" s="269" t="s">
        <v>49</v>
      </c>
      <c r="O156" s="87"/>
      <c r="P156" s="217">
        <f>O156*H156</f>
        <v>0</v>
      </c>
      <c r="Q156" s="217">
        <v>0.00012999999999999999</v>
      </c>
      <c r="R156" s="217">
        <f>Q156*H156</f>
        <v>0.00025999999999999998</v>
      </c>
      <c r="S156" s="217">
        <v>0</v>
      </c>
      <c r="T156" s="218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9" t="s">
        <v>760</v>
      </c>
      <c r="AT156" s="219" t="s">
        <v>243</v>
      </c>
      <c r="AU156" s="219" t="s">
        <v>88</v>
      </c>
      <c r="AY156" s="19" t="s">
        <v>141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19" t="s">
        <v>86</v>
      </c>
      <c r="BK156" s="220">
        <f>ROUND(I156*H156,2)</f>
        <v>0</v>
      </c>
      <c r="BL156" s="19" t="s">
        <v>760</v>
      </c>
      <c r="BM156" s="219" t="s">
        <v>815</v>
      </c>
    </row>
    <row r="157" s="2" customFormat="1" ht="16.5" customHeight="1">
      <c r="A157" s="41"/>
      <c r="B157" s="42"/>
      <c r="C157" s="260" t="s">
        <v>325</v>
      </c>
      <c r="D157" s="260" t="s">
        <v>243</v>
      </c>
      <c r="E157" s="261" t="s">
        <v>816</v>
      </c>
      <c r="F157" s="262" t="s">
        <v>817</v>
      </c>
      <c r="G157" s="263" t="s">
        <v>818</v>
      </c>
      <c r="H157" s="264">
        <v>1</v>
      </c>
      <c r="I157" s="265"/>
      <c r="J157" s="266">
        <f>ROUND(I157*H157,2)</f>
        <v>0</v>
      </c>
      <c r="K157" s="262" t="s">
        <v>35</v>
      </c>
      <c r="L157" s="267"/>
      <c r="M157" s="268" t="s">
        <v>35</v>
      </c>
      <c r="N157" s="269" t="s">
        <v>49</v>
      </c>
      <c r="O157" s="87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9" t="s">
        <v>760</v>
      </c>
      <c r="AT157" s="219" t="s">
        <v>243</v>
      </c>
      <c r="AU157" s="219" t="s">
        <v>88</v>
      </c>
      <c r="AY157" s="19" t="s">
        <v>141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19" t="s">
        <v>86</v>
      </c>
      <c r="BK157" s="220">
        <f>ROUND(I157*H157,2)</f>
        <v>0</v>
      </c>
      <c r="BL157" s="19" t="s">
        <v>760</v>
      </c>
      <c r="BM157" s="219" t="s">
        <v>819</v>
      </c>
    </row>
    <row r="158" s="2" customFormat="1" ht="24.15" customHeight="1">
      <c r="A158" s="41"/>
      <c r="B158" s="42"/>
      <c r="C158" s="208" t="s">
        <v>330</v>
      </c>
      <c r="D158" s="208" t="s">
        <v>143</v>
      </c>
      <c r="E158" s="209" t="s">
        <v>820</v>
      </c>
      <c r="F158" s="210" t="s">
        <v>821</v>
      </c>
      <c r="G158" s="211" t="s">
        <v>187</v>
      </c>
      <c r="H158" s="212">
        <v>24</v>
      </c>
      <c r="I158" s="213"/>
      <c r="J158" s="214">
        <f>ROUND(I158*H158,2)</f>
        <v>0</v>
      </c>
      <c r="K158" s="210" t="s">
        <v>146</v>
      </c>
      <c r="L158" s="47"/>
      <c r="M158" s="215" t="s">
        <v>35</v>
      </c>
      <c r="N158" s="216" t="s">
        <v>49</v>
      </c>
      <c r="O158" s="87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9" t="s">
        <v>544</v>
      </c>
      <c r="AT158" s="219" t="s">
        <v>143</v>
      </c>
      <c r="AU158" s="219" t="s">
        <v>88</v>
      </c>
      <c r="AY158" s="19" t="s">
        <v>141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19" t="s">
        <v>86</v>
      </c>
      <c r="BK158" s="220">
        <f>ROUND(I158*H158,2)</f>
        <v>0</v>
      </c>
      <c r="BL158" s="19" t="s">
        <v>544</v>
      </c>
      <c r="BM158" s="219" t="s">
        <v>822</v>
      </c>
    </row>
    <row r="159" s="2" customFormat="1">
      <c r="A159" s="41"/>
      <c r="B159" s="42"/>
      <c r="C159" s="43"/>
      <c r="D159" s="221" t="s">
        <v>149</v>
      </c>
      <c r="E159" s="43"/>
      <c r="F159" s="222" t="s">
        <v>823</v>
      </c>
      <c r="G159" s="43"/>
      <c r="H159" s="43"/>
      <c r="I159" s="223"/>
      <c r="J159" s="43"/>
      <c r="K159" s="43"/>
      <c r="L159" s="47"/>
      <c r="M159" s="224"/>
      <c r="N159" s="225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19" t="s">
        <v>149</v>
      </c>
      <c r="AU159" s="19" t="s">
        <v>88</v>
      </c>
    </row>
    <row r="160" s="2" customFormat="1">
      <c r="A160" s="41"/>
      <c r="B160" s="42"/>
      <c r="C160" s="43"/>
      <c r="D160" s="226" t="s">
        <v>151</v>
      </c>
      <c r="E160" s="43"/>
      <c r="F160" s="227" t="s">
        <v>824</v>
      </c>
      <c r="G160" s="43"/>
      <c r="H160" s="43"/>
      <c r="I160" s="223"/>
      <c r="J160" s="43"/>
      <c r="K160" s="43"/>
      <c r="L160" s="47"/>
      <c r="M160" s="224"/>
      <c r="N160" s="225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19" t="s">
        <v>151</v>
      </c>
      <c r="AU160" s="19" t="s">
        <v>88</v>
      </c>
    </row>
    <row r="161" s="2" customFormat="1" ht="16.5" customHeight="1">
      <c r="A161" s="41"/>
      <c r="B161" s="42"/>
      <c r="C161" s="260" t="s">
        <v>335</v>
      </c>
      <c r="D161" s="260" t="s">
        <v>243</v>
      </c>
      <c r="E161" s="261" t="s">
        <v>825</v>
      </c>
      <c r="F161" s="262" t="s">
        <v>826</v>
      </c>
      <c r="G161" s="263" t="s">
        <v>187</v>
      </c>
      <c r="H161" s="264">
        <v>27.600000000000001</v>
      </c>
      <c r="I161" s="265"/>
      <c r="J161" s="266">
        <f>ROUND(I161*H161,2)</f>
        <v>0</v>
      </c>
      <c r="K161" s="262" t="s">
        <v>146</v>
      </c>
      <c r="L161" s="267"/>
      <c r="M161" s="268" t="s">
        <v>35</v>
      </c>
      <c r="N161" s="269" t="s">
        <v>49</v>
      </c>
      <c r="O161" s="87"/>
      <c r="P161" s="217">
        <f>O161*H161</f>
        <v>0</v>
      </c>
      <c r="Q161" s="217">
        <v>0.00012</v>
      </c>
      <c r="R161" s="217">
        <f>Q161*H161</f>
        <v>0.0033120000000000003</v>
      </c>
      <c r="S161" s="217">
        <v>0</v>
      </c>
      <c r="T161" s="218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9" t="s">
        <v>760</v>
      </c>
      <c r="AT161" s="219" t="s">
        <v>243</v>
      </c>
      <c r="AU161" s="219" t="s">
        <v>88</v>
      </c>
      <c r="AY161" s="19" t="s">
        <v>141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19" t="s">
        <v>86</v>
      </c>
      <c r="BK161" s="220">
        <f>ROUND(I161*H161,2)</f>
        <v>0</v>
      </c>
      <c r="BL161" s="19" t="s">
        <v>760</v>
      </c>
      <c r="BM161" s="219" t="s">
        <v>827</v>
      </c>
    </row>
    <row r="162" s="14" customFormat="1">
      <c r="A162" s="14"/>
      <c r="B162" s="238"/>
      <c r="C162" s="239"/>
      <c r="D162" s="226" t="s">
        <v>153</v>
      </c>
      <c r="E162" s="239"/>
      <c r="F162" s="241" t="s">
        <v>828</v>
      </c>
      <c r="G162" s="239"/>
      <c r="H162" s="242">
        <v>27.600000000000001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8" t="s">
        <v>153</v>
      </c>
      <c r="AU162" s="248" t="s">
        <v>88</v>
      </c>
      <c r="AV162" s="14" t="s">
        <v>88</v>
      </c>
      <c r="AW162" s="14" t="s">
        <v>4</v>
      </c>
      <c r="AX162" s="14" t="s">
        <v>86</v>
      </c>
      <c r="AY162" s="248" t="s">
        <v>141</v>
      </c>
    </row>
    <row r="163" s="2" customFormat="1" ht="24.15" customHeight="1">
      <c r="A163" s="41"/>
      <c r="B163" s="42"/>
      <c r="C163" s="208" t="s">
        <v>340</v>
      </c>
      <c r="D163" s="208" t="s">
        <v>143</v>
      </c>
      <c r="E163" s="209" t="s">
        <v>829</v>
      </c>
      <c r="F163" s="210" t="s">
        <v>830</v>
      </c>
      <c r="G163" s="211" t="s">
        <v>187</v>
      </c>
      <c r="H163" s="212">
        <v>55</v>
      </c>
      <c r="I163" s="213"/>
      <c r="J163" s="214">
        <f>ROUND(I163*H163,2)</f>
        <v>0</v>
      </c>
      <c r="K163" s="210" t="s">
        <v>146</v>
      </c>
      <c r="L163" s="47"/>
      <c r="M163" s="215" t="s">
        <v>35</v>
      </c>
      <c r="N163" s="216" t="s">
        <v>49</v>
      </c>
      <c r="O163" s="87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9" t="s">
        <v>544</v>
      </c>
      <c r="AT163" s="219" t="s">
        <v>143</v>
      </c>
      <c r="AU163" s="219" t="s">
        <v>88</v>
      </c>
      <c r="AY163" s="19" t="s">
        <v>141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19" t="s">
        <v>86</v>
      </c>
      <c r="BK163" s="220">
        <f>ROUND(I163*H163,2)</f>
        <v>0</v>
      </c>
      <c r="BL163" s="19" t="s">
        <v>544</v>
      </c>
      <c r="BM163" s="219" t="s">
        <v>831</v>
      </c>
    </row>
    <row r="164" s="2" customFormat="1">
      <c r="A164" s="41"/>
      <c r="B164" s="42"/>
      <c r="C164" s="43"/>
      <c r="D164" s="221" t="s">
        <v>149</v>
      </c>
      <c r="E164" s="43"/>
      <c r="F164" s="222" t="s">
        <v>832</v>
      </c>
      <c r="G164" s="43"/>
      <c r="H164" s="43"/>
      <c r="I164" s="223"/>
      <c r="J164" s="43"/>
      <c r="K164" s="43"/>
      <c r="L164" s="47"/>
      <c r="M164" s="224"/>
      <c r="N164" s="225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19" t="s">
        <v>149</v>
      </c>
      <c r="AU164" s="19" t="s">
        <v>88</v>
      </c>
    </row>
    <row r="165" s="2" customFormat="1">
      <c r="A165" s="41"/>
      <c r="B165" s="42"/>
      <c r="C165" s="43"/>
      <c r="D165" s="226" t="s">
        <v>151</v>
      </c>
      <c r="E165" s="43"/>
      <c r="F165" s="227" t="s">
        <v>804</v>
      </c>
      <c r="G165" s="43"/>
      <c r="H165" s="43"/>
      <c r="I165" s="223"/>
      <c r="J165" s="43"/>
      <c r="K165" s="43"/>
      <c r="L165" s="47"/>
      <c r="M165" s="224"/>
      <c r="N165" s="225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19" t="s">
        <v>151</v>
      </c>
      <c r="AU165" s="19" t="s">
        <v>88</v>
      </c>
    </row>
    <row r="166" s="2" customFormat="1" ht="16.5" customHeight="1">
      <c r="A166" s="41"/>
      <c r="B166" s="42"/>
      <c r="C166" s="260" t="s">
        <v>345</v>
      </c>
      <c r="D166" s="260" t="s">
        <v>243</v>
      </c>
      <c r="E166" s="261" t="s">
        <v>833</v>
      </c>
      <c r="F166" s="262" t="s">
        <v>834</v>
      </c>
      <c r="G166" s="263" t="s">
        <v>187</v>
      </c>
      <c r="H166" s="264">
        <v>63.25</v>
      </c>
      <c r="I166" s="265"/>
      <c r="J166" s="266">
        <f>ROUND(I166*H166,2)</f>
        <v>0</v>
      </c>
      <c r="K166" s="262" t="s">
        <v>146</v>
      </c>
      <c r="L166" s="267"/>
      <c r="M166" s="268" t="s">
        <v>35</v>
      </c>
      <c r="N166" s="269" t="s">
        <v>49</v>
      </c>
      <c r="O166" s="87"/>
      <c r="P166" s="217">
        <f>O166*H166</f>
        <v>0</v>
      </c>
      <c r="Q166" s="217">
        <v>0.00064000000000000005</v>
      </c>
      <c r="R166" s="217">
        <f>Q166*H166</f>
        <v>0.040480000000000002</v>
      </c>
      <c r="S166" s="217">
        <v>0</v>
      </c>
      <c r="T166" s="218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9" t="s">
        <v>760</v>
      </c>
      <c r="AT166" s="219" t="s">
        <v>243</v>
      </c>
      <c r="AU166" s="219" t="s">
        <v>88</v>
      </c>
      <c r="AY166" s="19" t="s">
        <v>141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19" t="s">
        <v>86</v>
      </c>
      <c r="BK166" s="220">
        <f>ROUND(I166*H166,2)</f>
        <v>0</v>
      </c>
      <c r="BL166" s="19" t="s">
        <v>760</v>
      </c>
      <c r="BM166" s="219" t="s">
        <v>835</v>
      </c>
    </row>
    <row r="167" s="14" customFormat="1">
      <c r="A167" s="14"/>
      <c r="B167" s="238"/>
      <c r="C167" s="239"/>
      <c r="D167" s="226" t="s">
        <v>153</v>
      </c>
      <c r="E167" s="239"/>
      <c r="F167" s="241" t="s">
        <v>836</v>
      </c>
      <c r="G167" s="239"/>
      <c r="H167" s="242">
        <v>63.25</v>
      </c>
      <c r="I167" s="243"/>
      <c r="J167" s="239"/>
      <c r="K167" s="239"/>
      <c r="L167" s="244"/>
      <c r="M167" s="245"/>
      <c r="N167" s="246"/>
      <c r="O167" s="246"/>
      <c r="P167" s="246"/>
      <c r="Q167" s="246"/>
      <c r="R167" s="246"/>
      <c r="S167" s="246"/>
      <c r="T167" s="24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8" t="s">
        <v>153</v>
      </c>
      <c r="AU167" s="248" t="s">
        <v>88</v>
      </c>
      <c r="AV167" s="14" t="s">
        <v>88</v>
      </c>
      <c r="AW167" s="14" t="s">
        <v>4</v>
      </c>
      <c r="AX167" s="14" t="s">
        <v>86</v>
      </c>
      <c r="AY167" s="248" t="s">
        <v>141</v>
      </c>
    </row>
    <row r="168" s="12" customFormat="1" ht="22.8" customHeight="1">
      <c r="A168" s="12"/>
      <c r="B168" s="192"/>
      <c r="C168" s="193"/>
      <c r="D168" s="194" t="s">
        <v>77</v>
      </c>
      <c r="E168" s="206" t="s">
        <v>837</v>
      </c>
      <c r="F168" s="206" t="s">
        <v>838</v>
      </c>
      <c r="G168" s="193"/>
      <c r="H168" s="193"/>
      <c r="I168" s="196"/>
      <c r="J168" s="207">
        <f>BK168</f>
        <v>0</v>
      </c>
      <c r="K168" s="193"/>
      <c r="L168" s="198"/>
      <c r="M168" s="199"/>
      <c r="N168" s="200"/>
      <c r="O168" s="200"/>
      <c r="P168" s="201">
        <f>SUM(P169:P197)</f>
        <v>0</v>
      </c>
      <c r="Q168" s="200"/>
      <c r="R168" s="201">
        <f>SUM(R169:R197)</f>
        <v>20.806468799999998</v>
      </c>
      <c r="S168" s="200"/>
      <c r="T168" s="202">
        <f>SUM(T169:T197)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3" t="s">
        <v>167</v>
      </c>
      <c r="AT168" s="204" t="s">
        <v>77</v>
      </c>
      <c r="AU168" s="204" t="s">
        <v>86</v>
      </c>
      <c r="AY168" s="203" t="s">
        <v>141</v>
      </c>
      <c r="BK168" s="205">
        <f>SUM(BK169:BK197)</f>
        <v>0</v>
      </c>
    </row>
    <row r="169" s="2" customFormat="1" ht="33" customHeight="1">
      <c r="A169" s="41"/>
      <c r="B169" s="42"/>
      <c r="C169" s="208" t="s">
        <v>355</v>
      </c>
      <c r="D169" s="208" t="s">
        <v>143</v>
      </c>
      <c r="E169" s="209" t="s">
        <v>839</v>
      </c>
      <c r="F169" s="210" t="s">
        <v>840</v>
      </c>
      <c r="G169" s="211" t="s">
        <v>187</v>
      </c>
      <c r="H169" s="212">
        <v>52</v>
      </c>
      <c r="I169" s="213"/>
      <c r="J169" s="214">
        <f>ROUND(I169*H169,2)</f>
        <v>0</v>
      </c>
      <c r="K169" s="210" t="s">
        <v>146</v>
      </c>
      <c r="L169" s="47"/>
      <c r="M169" s="215" t="s">
        <v>35</v>
      </c>
      <c r="N169" s="216" t="s">
        <v>49</v>
      </c>
      <c r="O169" s="87"/>
      <c r="P169" s="217">
        <f>O169*H169</f>
        <v>0</v>
      </c>
      <c r="Q169" s="217">
        <v>0</v>
      </c>
      <c r="R169" s="217">
        <f>Q169*H169</f>
        <v>0</v>
      </c>
      <c r="S169" s="217">
        <v>0</v>
      </c>
      <c r="T169" s="218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9" t="s">
        <v>544</v>
      </c>
      <c r="AT169" s="219" t="s">
        <v>143</v>
      </c>
      <c r="AU169" s="219" t="s">
        <v>88</v>
      </c>
      <c r="AY169" s="19" t="s">
        <v>141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19" t="s">
        <v>86</v>
      </c>
      <c r="BK169" s="220">
        <f>ROUND(I169*H169,2)</f>
        <v>0</v>
      </c>
      <c r="BL169" s="19" t="s">
        <v>544</v>
      </c>
      <c r="BM169" s="219" t="s">
        <v>841</v>
      </c>
    </row>
    <row r="170" s="2" customFormat="1">
      <c r="A170" s="41"/>
      <c r="B170" s="42"/>
      <c r="C170" s="43"/>
      <c r="D170" s="221" t="s">
        <v>149</v>
      </c>
      <c r="E170" s="43"/>
      <c r="F170" s="222" t="s">
        <v>842</v>
      </c>
      <c r="G170" s="43"/>
      <c r="H170" s="43"/>
      <c r="I170" s="223"/>
      <c r="J170" s="43"/>
      <c r="K170" s="43"/>
      <c r="L170" s="47"/>
      <c r="M170" s="224"/>
      <c r="N170" s="225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19" t="s">
        <v>149</v>
      </c>
      <c r="AU170" s="19" t="s">
        <v>88</v>
      </c>
    </row>
    <row r="171" s="14" customFormat="1">
      <c r="A171" s="14"/>
      <c r="B171" s="238"/>
      <c r="C171" s="239"/>
      <c r="D171" s="226" t="s">
        <v>153</v>
      </c>
      <c r="E171" s="240" t="s">
        <v>35</v>
      </c>
      <c r="F171" s="241" t="s">
        <v>843</v>
      </c>
      <c r="G171" s="239"/>
      <c r="H171" s="242">
        <v>21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8" t="s">
        <v>153</v>
      </c>
      <c r="AU171" s="248" t="s">
        <v>88</v>
      </c>
      <c r="AV171" s="14" t="s">
        <v>88</v>
      </c>
      <c r="AW171" s="14" t="s">
        <v>40</v>
      </c>
      <c r="AX171" s="14" t="s">
        <v>78</v>
      </c>
      <c r="AY171" s="248" t="s">
        <v>141</v>
      </c>
    </row>
    <row r="172" s="14" customFormat="1">
      <c r="A172" s="14"/>
      <c r="B172" s="238"/>
      <c r="C172" s="239"/>
      <c r="D172" s="226" t="s">
        <v>153</v>
      </c>
      <c r="E172" s="240" t="s">
        <v>35</v>
      </c>
      <c r="F172" s="241" t="s">
        <v>844</v>
      </c>
      <c r="G172" s="239"/>
      <c r="H172" s="242">
        <v>31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8" t="s">
        <v>153</v>
      </c>
      <c r="AU172" s="248" t="s">
        <v>88</v>
      </c>
      <c r="AV172" s="14" t="s">
        <v>88</v>
      </c>
      <c r="AW172" s="14" t="s">
        <v>40</v>
      </c>
      <c r="AX172" s="14" t="s">
        <v>78</v>
      </c>
      <c r="AY172" s="248" t="s">
        <v>141</v>
      </c>
    </row>
    <row r="173" s="15" customFormat="1">
      <c r="A173" s="15"/>
      <c r="B173" s="249"/>
      <c r="C173" s="250"/>
      <c r="D173" s="226" t="s">
        <v>153</v>
      </c>
      <c r="E173" s="251" t="s">
        <v>35</v>
      </c>
      <c r="F173" s="252" t="s">
        <v>157</v>
      </c>
      <c r="G173" s="250"/>
      <c r="H173" s="253">
        <v>52</v>
      </c>
      <c r="I173" s="254"/>
      <c r="J173" s="250"/>
      <c r="K173" s="250"/>
      <c r="L173" s="255"/>
      <c r="M173" s="256"/>
      <c r="N173" s="257"/>
      <c r="O173" s="257"/>
      <c r="P173" s="257"/>
      <c r="Q173" s="257"/>
      <c r="R173" s="257"/>
      <c r="S173" s="257"/>
      <c r="T173" s="258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59" t="s">
        <v>153</v>
      </c>
      <c r="AU173" s="259" t="s">
        <v>88</v>
      </c>
      <c r="AV173" s="15" t="s">
        <v>147</v>
      </c>
      <c r="AW173" s="15" t="s">
        <v>40</v>
      </c>
      <c r="AX173" s="15" t="s">
        <v>86</v>
      </c>
      <c r="AY173" s="259" t="s">
        <v>141</v>
      </c>
    </row>
    <row r="174" s="2" customFormat="1" ht="24.15" customHeight="1">
      <c r="A174" s="41"/>
      <c r="B174" s="42"/>
      <c r="C174" s="208" t="s">
        <v>364</v>
      </c>
      <c r="D174" s="208" t="s">
        <v>143</v>
      </c>
      <c r="E174" s="209" t="s">
        <v>845</v>
      </c>
      <c r="F174" s="210" t="s">
        <v>846</v>
      </c>
      <c r="G174" s="211" t="s">
        <v>196</v>
      </c>
      <c r="H174" s="212">
        <v>14.560000000000001</v>
      </c>
      <c r="I174" s="213"/>
      <c r="J174" s="214">
        <f>ROUND(I174*H174,2)</f>
        <v>0</v>
      </c>
      <c r="K174" s="210" t="s">
        <v>146</v>
      </c>
      <c r="L174" s="47"/>
      <c r="M174" s="215" t="s">
        <v>35</v>
      </c>
      <c r="N174" s="216" t="s">
        <v>49</v>
      </c>
      <c r="O174" s="87"/>
      <c r="P174" s="217">
        <f>O174*H174</f>
        <v>0</v>
      </c>
      <c r="Q174" s="217">
        <v>0</v>
      </c>
      <c r="R174" s="217">
        <f>Q174*H174</f>
        <v>0</v>
      </c>
      <c r="S174" s="217">
        <v>0</v>
      </c>
      <c r="T174" s="218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9" t="s">
        <v>544</v>
      </c>
      <c r="AT174" s="219" t="s">
        <v>143</v>
      </c>
      <c r="AU174" s="219" t="s">
        <v>88</v>
      </c>
      <c r="AY174" s="19" t="s">
        <v>141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19" t="s">
        <v>86</v>
      </c>
      <c r="BK174" s="220">
        <f>ROUND(I174*H174,2)</f>
        <v>0</v>
      </c>
      <c r="BL174" s="19" t="s">
        <v>544</v>
      </c>
      <c r="BM174" s="219" t="s">
        <v>847</v>
      </c>
    </row>
    <row r="175" s="2" customFormat="1">
      <c r="A175" s="41"/>
      <c r="B175" s="42"/>
      <c r="C175" s="43"/>
      <c r="D175" s="221" t="s">
        <v>149</v>
      </c>
      <c r="E175" s="43"/>
      <c r="F175" s="222" t="s">
        <v>848</v>
      </c>
      <c r="G175" s="43"/>
      <c r="H175" s="43"/>
      <c r="I175" s="223"/>
      <c r="J175" s="43"/>
      <c r="K175" s="43"/>
      <c r="L175" s="47"/>
      <c r="M175" s="224"/>
      <c r="N175" s="225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19" t="s">
        <v>149</v>
      </c>
      <c r="AU175" s="19" t="s">
        <v>88</v>
      </c>
    </row>
    <row r="176" s="14" customFormat="1">
      <c r="A176" s="14"/>
      <c r="B176" s="238"/>
      <c r="C176" s="239"/>
      <c r="D176" s="226" t="s">
        <v>153</v>
      </c>
      <c r="E176" s="240" t="s">
        <v>35</v>
      </c>
      <c r="F176" s="241" t="s">
        <v>849</v>
      </c>
      <c r="G176" s="239"/>
      <c r="H176" s="242">
        <v>14.560000000000001</v>
      </c>
      <c r="I176" s="243"/>
      <c r="J176" s="239"/>
      <c r="K176" s="239"/>
      <c r="L176" s="244"/>
      <c r="M176" s="245"/>
      <c r="N176" s="246"/>
      <c r="O176" s="246"/>
      <c r="P176" s="246"/>
      <c r="Q176" s="246"/>
      <c r="R176" s="246"/>
      <c r="S176" s="246"/>
      <c r="T176" s="24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8" t="s">
        <v>153</v>
      </c>
      <c r="AU176" s="248" t="s">
        <v>88</v>
      </c>
      <c r="AV176" s="14" t="s">
        <v>88</v>
      </c>
      <c r="AW176" s="14" t="s">
        <v>40</v>
      </c>
      <c r="AX176" s="14" t="s">
        <v>86</v>
      </c>
      <c r="AY176" s="248" t="s">
        <v>141</v>
      </c>
    </row>
    <row r="177" s="2" customFormat="1" ht="33" customHeight="1">
      <c r="A177" s="41"/>
      <c r="B177" s="42"/>
      <c r="C177" s="208" t="s">
        <v>373</v>
      </c>
      <c r="D177" s="208" t="s">
        <v>143</v>
      </c>
      <c r="E177" s="209" t="s">
        <v>850</v>
      </c>
      <c r="F177" s="210" t="s">
        <v>851</v>
      </c>
      <c r="G177" s="211" t="s">
        <v>196</v>
      </c>
      <c r="H177" s="212">
        <v>131.03999999999999</v>
      </c>
      <c r="I177" s="213"/>
      <c r="J177" s="214">
        <f>ROUND(I177*H177,2)</f>
        <v>0</v>
      </c>
      <c r="K177" s="210" t="s">
        <v>146</v>
      </c>
      <c r="L177" s="47"/>
      <c r="M177" s="215" t="s">
        <v>35</v>
      </c>
      <c r="N177" s="216" t="s">
        <v>49</v>
      </c>
      <c r="O177" s="87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9" t="s">
        <v>544</v>
      </c>
      <c r="AT177" s="219" t="s">
        <v>143</v>
      </c>
      <c r="AU177" s="219" t="s">
        <v>88</v>
      </c>
      <c r="AY177" s="19" t="s">
        <v>141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19" t="s">
        <v>86</v>
      </c>
      <c r="BK177" s="220">
        <f>ROUND(I177*H177,2)</f>
        <v>0</v>
      </c>
      <c r="BL177" s="19" t="s">
        <v>544</v>
      </c>
      <c r="BM177" s="219" t="s">
        <v>852</v>
      </c>
    </row>
    <row r="178" s="2" customFormat="1">
      <c r="A178" s="41"/>
      <c r="B178" s="42"/>
      <c r="C178" s="43"/>
      <c r="D178" s="221" t="s">
        <v>149</v>
      </c>
      <c r="E178" s="43"/>
      <c r="F178" s="222" t="s">
        <v>853</v>
      </c>
      <c r="G178" s="43"/>
      <c r="H178" s="43"/>
      <c r="I178" s="223"/>
      <c r="J178" s="43"/>
      <c r="K178" s="43"/>
      <c r="L178" s="47"/>
      <c r="M178" s="224"/>
      <c r="N178" s="225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19" t="s">
        <v>149</v>
      </c>
      <c r="AU178" s="19" t="s">
        <v>88</v>
      </c>
    </row>
    <row r="179" s="14" customFormat="1">
      <c r="A179" s="14"/>
      <c r="B179" s="238"/>
      <c r="C179" s="239"/>
      <c r="D179" s="226" t="s">
        <v>153</v>
      </c>
      <c r="E179" s="239"/>
      <c r="F179" s="241" t="s">
        <v>854</v>
      </c>
      <c r="G179" s="239"/>
      <c r="H179" s="242">
        <v>131.03999999999999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8" t="s">
        <v>153</v>
      </c>
      <c r="AU179" s="248" t="s">
        <v>88</v>
      </c>
      <c r="AV179" s="14" t="s">
        <v>88</v>
      </c>
      <c r="AW179" s="14" t="s">
        <v>4</v>
      </c>
      <c r="AX179" s="14" t="s">
        <v>86</v>
      </c>
      <c r="AY179" s="248" t="s">
        <v>141</v>
      </c>
    </row>
    <row r="180" s="2" customFormat="1" ht="24.15" customHeight="1">
      <c r="A180" s="41"/>
      <c r="B180" s="42"/>
      <c r="C180" s="208" t="s">
        <v>378</v>
      </c>
      <c r="D180" s="208" t="s">
        <v>143</v>
      </c>
      <c r="E180" s="209" t="s">
        <v>855</v>
      </c>
      <c r="F180" s="210" t="s">
        <v>856</v>
      </c>
      <c r="G180" s="211" t="s">
        <v>227</v>
      </c>
      <c r="H180" s="212">
        <v>26.207999999999998</v>
      </c>
      <c r="I180" s="213"/>
      <c r="J180" s="214">
        <f>ROUND(I180*H180,2)</f>
        <v>0</v>
      </c>
      <c r="K180" s="210" t="s">
        <v>146</v>
      </c>
      <c r="L180" s="47"/>
      <c r="M180" s="215" t="s">
        <v>35</v>
      </c>
      <c r="N180" s="216" t="s">
        <v>49</v>
      </c>
      <c r="O180" s="87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9" t="s">
        <v>544</v>
      </c>
      <c r="AT180" s="219" t="s">
        <v>143</v>
      </c>
      <c r="AU180" s="219" t="s">
        <v>88</v>
      </c>
      <c r="AY180" s="19" t="s">
        <v>141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19" t="s">
        <v>86</v>
      </c>
      <c r="BK180" s="220">
        <f>ROUND(I180*H180,2)</f>
        <v>0</v>
      </c>
      <c r="BL180" s="19" t="s">
        <v>544</v>
      </c>
      <c r="BM180" s="219" t="s">
        <v>857</v>
      </c>
    </row>
    <row r="181" s="2" customFormat="1">
      <c r="A181" s="41"/>
      <c r="B181" s="42"/>
      <c r="C181" s="43"/>
      <c r="D181" s="221" t="s">
        <v>149</v>
      </c>
      <c r="E181" s="43"/>
      <c r="F181" s="222" t="s">
        <v>858</v>
      </c>
      <c r="G181" s="43"/>
      <c r="H181" s="43"/>
      <c r="I181" s="223"/>
      <c r="J181" s="43"/>
      <c r="K181" s="43"/>
      <c r="L181" s="47"/>
      <c r="M181" s="224"/>
      <c r="N181" s="225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19" t="s">
        <v>149</v>
      </c>
      <c r="AU181" s="19" t="s">
        <v>88</v>
      </c>
    </row>
    <row r="182" s="14" customFormat="1">
      <c r="A182" s="14"/>
      <c r="B182" s="238"/>
      <c r="C182" s="239"/>
      <c r="D182" s="226" t="s">
        <v>153</v>
      </c>
      <c r="E182" s="239"/>
      <c r="F182" s="241" t="s">
        <v>859</v>
      </c>
      <c r="G182" s="239"/>
      <c r="H182" s="242">
        <v>26.207999999999998</v>
      </c>
      <c r="I182" s="243"/>
      <c r="J182" s="239"/>
      <c r="K182" s="239"/>
      <c r="L182" s="244"/>
      <c r="M182" s="245"/>
      <c r="N182" s="246"/>
      <c r="O182" s="246"/>
      <c r="P182" s="246"/>
      <c r="Q182" s="246"/>
      <c r="R182" s="246"/>
      <c r="S182" s="246"/>
      <c r="T182" s="24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8" t="s">
        <v>153</v>
      </c>
      <c r="AU182" s="248" t="s">
        <v>88</v>
      </c>
      <c r="AV182" s="14" t="s">
        <v>88</v>
      </c>
      <c r="AW182" s="14" t="s">
        <v>4</v>
      </c>
      <c r="AX182" s="14" t="s">
        <v>86</v>
      </c>
      <c r="AY182" s="248" t="s">
        <v>141</v>
      </c>
    </row>
    <row r="183" s="2" customFormat="1" ht="33" customHeight="1">
      <c r="A183" s="41"/>
      <c r="B183" s="42"/>
      <c r="C183" s="208" t="s">
        <v>386</v>
      </c>
      <c r="D183" s="208" t="s">
        <v>143</v>
      </c>
      <c r="E183" s="209" t="s">
        <v>860</v>
      </c>
      <c r="F183" s="210" t="s">
        <v>861</v>
      </c>
      <c r="G183" s="211" t="s">
        <v>187</v>
      </c>
      <c r="H183" s="212">
        <v>52</v>
      </c>
      <c r="I183" s="213"/>
      <c r="J183" s="214">
        <f>ROUND(I183*H183,2)</f>
        <v>0</v>
      </c>
      <c r="K183" s="210" t="s">
        <v>146</v>
      </c>
      <c r="L183" s="47"/>
      <c r="M183" s="215" t="s">
        <v>35</v>
      </c>
      <c r="N183" s="216" t="s">
        <v>49</v>
      </c>
      <c r="O183" s="87"/>
      <c r="P183" s="217">
        <f>O183*H183</f>
        <v>0</v>
      </c>
      <c r="Q183" s="217">
        <v>0</v>
      </c>
      <c r="R183" s="217">
        <f>Q183*H183</f>
        <v>0</v>
      </c>
      <c r="S183" s="217">
        <v>0</v>
      </c>
      <c r="T183" s="218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9" t="s">
        <v>544</v>
      </c>
      <c r="AT183" s="219" t="s">
        <v>143</v>
      </c>
      <c r="AU183" s="219" t="s">
        <v>88</v>
      </c>
      <c r="AY183" s="19" t="s">
        <v>141</v>
      </c>
      <c r="BE183" s="220">
        <f>IF(N183="základní",J183,0)</f>
        <v>0</v>
      </c>
      <c r="BF183" s="220">
        <f>IF(N183="snížená",J183,0)</f>
        <v>0</v>
      </c>
      <c r="BG183" s="220">
        <f>IF(N183="zákl. přenesená",J183,0)</f>
        <v>0</v>
      </c>
      <c r="BH183" s="220">
        <f>IF(N183="sníž. přenesená",J183,0)</f>
        <v>0</v>
      </c>
      <c r="BI183" s="220">
        <f>IF(N183="nulová",J183,0)</f>
        <v>0</v>
      </c>
      <c r="BJ183" s="19" t="s">
        <v>86</v>
      </c>
      <c r="BK183" s="220">
        <f>ROUND(I183*H183,2)</f>
        <v>0</v>
      </c>
      <c r="BL183" s="19" t="s">
        <v>544</v>
      </c>
      <c r="BM183" s="219" t="s">
        <v>862</v>
      </c>
    </row>
    <row r="184" s="2" customFormat="1">
      <c r="A184" s="41"/>
      <c r="B184" s="42"/>
      <c r="C184" s="43"/>
      <c r="D184" s="221" t="s">
        <v>149</v>
      </c>
      <c r="E184" s="43"/>
      <c r="F184" s="222" t="s">
        <v>863</v>
      </c>
      <c r="G184" s="43"/>
      <c r="H184" s="43"/>
      <c r="I184" s="223"/>
      <c r="J184" s="43"/>
      <c r="K184" s="43"/>
      <c r="L184" s="47"/>
      <c r="M184" s="224"/>
      <c r="N184" s="225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19" t="s">
        <v>149</v>
      </c>
      <c r="AU184" s="19" t="s">
        <v>88</v>
      </c>
    </row>
    <row r="185" s="2" customFormat="1" ht="16.5" customHeight="1">
      <c r="A185" s="41"/>
      <c r="B185" s="42"/>
      <c r="C185" s="260" t="s">
        <v>393</v>
      </c>
      <c r="D185" s="260" t="s">
        <v>243</v>
      </c>
      <c r="E185" s="261" t="s">
        <v>864</v>
      </c>
      <c r="F185" s="262" t="s">
        <v>865</v>
      </c>
      <c r="G185" s="263" t="s">
        <v>227</v>
      </c>
      <c r="H185" s="264">
        <v>20.748000000000001</v>
      </c>
      <c r="I185" s="265"/>
      <c r="J185" s="266">
        <f>ROUND(I185*H185,2)</f>
        <v>0</v>
      </c>
      <c r="K185" s="262" t="s">
        <v>146</v>
      </c>
      <c r="L185" s="267"/>
      <c r="M185" s="268" t="s">
        <v>35</v>
      </c>
      <c r="N185" s="269" t="s">
        <v>49</v>
      </c>
      <c r="O185" s="87"/>
      <c r="P185" s="217">
        <f>O185*H185</f>
        <v>0</v>
      </c>
      <c r="Q185" s="217">
        <v>1</v>
      </c>
      <c r="R185" s="217">
        <f>Q185*H185</f>
        <v>20.748000000000001</v>
      </c>
      <c r="S185" s="217">
        <v>0</v>
      </c>
      <c r="T185" s="218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9" t="s">
        <v>866</v>
      </c>
      <c r="AT185" s="219" t="s">
        <v>243</v>
      </c>
      <c r="AU185" s="219" t="s">
        <v>88</v>
      </c>
      <c r="AY185" s="19" t="s">
        <v>141</v>
      </c>
      <c r="BE185" s="220">
        <f>IF(N185="základní",J185,0)</f>
        <v>0</v>
      </c>
      <c r="BF185" s="220">
        <f>IF(N185="snížená",J185,0)</f>
        <v>0</v>
      </c>
      <c r="BG185" s="220">
        <f>IF(N185="zákl. přenesená",J185,0)</f>
        <v>0</v>
      </c>
      <c r="BH185" s="220">
        <f>IF(N185="sníž. přenesená",J185,0)</f>
        <v>0</v>
      </c>
      <c r="BI185" s="220">
        <f>IF(N185="nulová",J185,0)</f>
        <v>0</v>
      </c>
      <c r="BJ185" s="19" t="s">
        <v>86</v>
      </c>
      <c r="BK185" s="220">
        <f>ROUND(I185*H185,2)</f>
        <v>0</v>
      </c>
      <c r="BL185" s="19" t="s">
        <v>544</v>
      </c>
      <c r="BM185" s="219" t="s">
        <v>867</v>
      </c>
    </row>
    <row r="186" s="14" customFormat="1">
      <c r="A186" s="14"/>
      <c r="B186" s="238"/>
      <c r="C186" s="239"/>
      <c r="D186" s="226" t="s">
        <v>153</v>
      </c>
      <c r="E186" s="240" t="s">
        <v>35</v>
      </c>
      <c r="F186" s="241" t="s">
        <v>868</v>
      </c>
      <c r="G186" s="239"/>
      <c r="H186" s="242">
        <v>10.92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8" t="s">
        <v>153</v>
      </c>
      <c r="AU186" s="248" t="s">
        <v>88</v>
      </c>
      <c r="AV186" s="14" t="s">
        <v>88</v>
      </c>
      <c r="AW186" s="14" t="s">
        <v>40</v>
      </c>
      <c r="AX186" s="14" t="s">
        <v>86</v>
      </c>
      <c r="AY186" s="248" t="s">
        <v>141</v>
      </c>
    </row>
    <row r="187" s="14" customFormat="1">
      <c r="A187" s="14"/>
      <c r="B187" s="238"/>
      <c r="C187" s="239"/>
      <c r="D187" s="226" t="s">
        <v>153</v>
      </c>
      <c r="E187" s="239"/>
      <c r="F187" s="241" t="s">
        <v>869</v>
      </c>
      <c r="G187" s="239"/>
      <c r="H187" s="242">
        <v>20.748000000000001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8" t="s">
        <v>153</v>
      </c>
      <c r="AU187" s="248" t="s">
        <v>88</v>
      </c>
      <c r="AV187" s="14" t="s">
        <v>88</v>
      </c>
      <c r="AW187" s="14" t="s">
        <v>4</v>
      </c>
      <c r="AX187" s="14" t="s">
        <v>86</v>
      </c>
      <c r="AY187" s="248" t="s">
        <v>141</v>
      </c>
    </row>
    <row r="188" s="2" customFormat="1" ht="21.75" customHeight="1">
      <c r="A188" s="41"/>
      <c r="B188" s="42"/>
      <c r="C188" s="208" t="s">
        <v>402</v>
      </c>
      <c r="D188" s="208" t="s">
        <v>143</v>
      </c>
      <c r="E188" s="209" t="s">
        <v>870</v>
      </c>
      <c r="F188" s="210" t="s">
        <v>871</v>
      </c>
      <c r="G188" s="211" t="s">
        <v>187</v>
      </c>
      <c r="H188" s="212">
        <v>52</v>
      </c>
      <c r="I188" s="213"/>
      <c r="J188" s="214">
        <f>ROUND(I188*H188,2)</f>
        <v>0</v>
      </c>
      <c r="K188" s="210" t="s">
        <v>146</v>
      </c>
      <c r="L188" s="47"/>
      <c r="M188" s="215" t="s">
        <v>35</v>
      </c>
      <c r="N188" s="216" t="s">
        <v>49</v>
      </c>
      <c r="O188" s="87"/>
      <c r="P188" s="217">
        <f>O188*H188</f>
        <v>0</v>
      </c>
      <c r="Q188" s="217">
        <v>0</v>
      </c>
      <c r="R188" s="217">
        <f>Q188*H188</f>
        <v>0</v>
      </c>
      <c r="S188" s="217">
        <v>0</v>
      </c>
      <c r="T188" s="218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9" t="s">
        <v>544</v>
      </c>
      <c r="AT188" s="219" t="s">
        <v>143</v>
      </c>
      <c r="AU188" s="219" t="s">
        <v>88</v>
      </c>
      <c r="AY188" s="19" t="s">
        <v>141</v>
      </c>
      <c r="BE188" s="220">
        <f>IF(N188="základní",J188,0)</f>
        <v>0</v>
      </c>
      <c r="BF188" s="220">
        <f>IF(N188="snížená",J188,0)</f>
        <v>0</v>
      </c>
      <c r="BG188" s="220">
        <f>IF(N188="zákl. přenesená",J188,0)</f>
        <v>0</v>
      </c>
      <c r="BH188" s="220">
        <f>IF(N188="sníž. přenesená",J188,0)</f>
        <v>0</v>
      </c>
      <c r="BI188" s="220">
        <f>IF(N188="nulová",J188,0)</f>
        <v>0</v>
      </c>
      <c r="BJ188" s="19" t="s">
        <v>86</v>
      </c>
      <c r="BK188" s="220">
        <f>ROUND(I188*H188,2)</f>
        <v>0</v>
      </c>
      <c r="BL188" s="19" t="s">
        <v>544</v>
      </c>
      <c r="BM188" s="219" t="s">
        <v>872</v>
      </c>
    </row>
    <row r="189" s="2" customFormat="1">
      <c r="A189" s="41"/>
      <c r="B189" s="42"/>
      <c r="C189" s="43"/>
      <c r="D189" s="221" t="s">
        <v>149</v>
      </c>
      <c r="E189" s="43"/>
      <c r="F189" s="222" t="s">
        <v>873</v>
      </c>
      <c r="G189" s="43"/>
      <c r="H189" s="43"/>
      <c r="I189" s="223"/>
      <c r="J189" s="43"/>
      <c r="K189" s="43"/>
      <c r="L189" s="47"/>
      <c r="M189" s="224"/>
      <c r="N189" s="225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19" t="s">
        <v>149</v>
      </c>
      <c r="AU189" s="19" t="s">
        <v>88</v>
      </c>
    </row>
    <row r="190" s="2" customFormat="1" ht="21.75" customHeight="1">
      <c r="A190" s="41"/>
      <c r="B190" s="42"/>
      <c r="C190" s="208" t="s">
        <v>409</v>
      </c>
      <c r="D190" s="208" t="s">
        <v>143</v>
      </c>
      <c r="E190" s="209" t="s">
        <v>874</v>
      </c>
      <c r="F190" s="210" t="s">
        <v>875</v>
      </c>
      <c r="G190" s="211" t="s">
        <v>187</v>
      </c>
      <c r="H190" s="212">
        <v>52</v>
      </c>
      <c r="I190" s="213"/>
      <c r="J190" s="214">
        <f>ROUND(I190*H190,2)</f>
        <v>0</v>
      </c>
      <c r="K190" s="210" t="s">
        <v>146</v>
      </c>
      <c r="L190" s="47"/>
      <c r="M190" s="215" t="s">
        <v>35</v>
      </c>
      <c r="N190" s="216" t="s">
        <v>49</v>
      </c>
      <c r="O190" s="87"/>
      <c r="P190" s="217">
        <f>O190*H190</f>
        <v>0</v>
      </c>
      <c r="Q190" s="217">
        <v>7.1400000000000001E-05</v>
      </c>
      <c r="R190" s="217">
        <f>Q190*H190</f>
        <v>0.0037128</v>
      </c>
      <c r="S190" s="217">
        <v>0</v>
      </c>
      <c r="T190" s="218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9" t="s">
        <v>544</v>
      </c>
      <c r="AT190" s="219" t="s">
        <v>143</v>
      </c>
      <c r="AU190" s="219" t="s">
        <v>88</v>
      </c>
      <c r="AY190" s="19" t="s">
        <v>141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19" t="s">
        <v>86</v>
      </c>
      <c r="BK190" s="220">
        <f>ROUND(I190*H190,2)</f>
        <v>0</v>
      </c>
      <c r="BL190" s="19" t="s">
        <v>544</v>
      </c>
      <c r="BM190" s="219" t="s">
        <v>876</v>
      </c>
    </row>
    <row r="191" s="2" customFormat="1">
      <c r="A191" s="41"/>
      <c r="B191" s="42"/>
      <c r="C191" s="43"/>
      <c r="D191" s="221" t="s">
        <v>149</v>
      </c>
      <c r="E191" s="43"/>
      <c r="F191" s="222" t="s">
        <v>877</v>
      </c>
      <c r="G191" s="43"/>
      <c r="H191" s="43"/>
      <c r="I191" s="223"/>
      <c r="J191" s="43"/>
      <c r="K191" s="43"/>
      <c r="L191" s="47"/>
      <c r="M191" s="224"/>
      <c r="N191" s="225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19" t="s">
        <v>149</v>
      </c>
      <c r="AU191" s="19" t="s">
        <v>88</v>
      </c>
    </row>
    <row r="192" s="2" customFormat="1" ht="21.75" customHeight="1">
      <c r="A192" s="41"/>
      <c r="B192" s="42"/>
      <c r="C192" s="208" t="s">
        <v>415</v>
      </c>
      <c r="D192" s="208" t="s">
        <v>143</v>
      </c>
      <c r="E192" s="209" t="s">
        <v>878</v>
      </c>
      <c r="F192" s="210" t="s">
        <v>879</v>
      </c>
      <c r="G192" s="211" t="s">
        <v>187</v>
      </c>
      <c r="H192" s="212">
        <v>52</v>
      </c>
      <c r="I192" s="213"/>
      <c r="J192" s="214">
        <f>ROUND(I192*H192,2)</f>
        <v>0</v>
      </c>
      <c r="K192" s="210" t="s">
        <v>146</v>
      </c>
      <c r="L192" s="47"/>
      <c r="M192" s="215" t="s">
        <v>35</v>
      </c>
      <c r="N192" s="216" t="s">
        <v>49</v>
      </c>
      <c r="O192" s="87"/>
      <c r="P192" s="217">
        <f>O192*H192</f>
        <v>0</v>
      </c>
      <c r="Q192" s="217">
        <v>0.00077999999999999999</v>
      </c>
      <c r="R192" s="217">
        <f>Q192*H192</f>
        <v>0.040559999999999999</v>
      </c>
      <c r="S192" s="217">
        <v>0</v>
      </c>
      <c r="T192" s="218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9" t="s">
        <v>544</v>
      </c>
      <c r="AT192" s="219" t="s">
        <v>143</v>
      </c>
      <c r="AU192" s="219" t="s">
        <v>88</v>
      </c>
      <c r="AY192" s="19" t="s">
        <v>141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19" t="s">
        <v>86</v>
      </c>
      <c r="BK192" s="220">
        <f>ROUND(I192*H192,2)</f>
        <v>0</v>
      </c>
      <c r="BL192" s="19" t="s">
        <v>544</v>
      </c>
      <c r="BM192" s="219" t="s">
        <v>880</v>
      </c>
    </row>
    <row r="193" s="2" customFormat="1">
      <c r="A193" s="41"/>
      <c r="B193" s="42"/>
      <c r="C193" s="43"/>
      <c r="D193" s="221" t="s">
        <v>149</v>
      </c>
      <c r="E193" s="43"/>
      <c r="F193" s="222" t="s">
        <v>881</v>
      </c>
      <c r="G193" s="43"/>
      <c r="H193" s="43"/>
      <c r="I193" s="223"/>
      <c r="J193" s="43"/>
      <c r="K193" s="43"/>
      <c r="L193" s="47"/>
      <c r="M193" s="224"/>
      <c r="N193" s="225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19" t="s">
        <v>149</v>
      </c>
      <c r="AU193" s="19" t="s">
        <v>88</v>
      </c>
    </row>
    <row r="194" s="2" customFormat="1" ht="21.75" customHeight="1">
      <c r="A194" s="41"/>
      <c r="B194" s="42"/>
      <c r="C194" s="208" t="s">
        <v>419</v>
      </c>
      <c r="D194" s="208" t="s">
        <v>143</v>
      </c>
      <c r="E194" s="209" t="s">
        <v>882</v>
      </c>
      <c r="F194" s="210" t="s">
        <v>883</v>
      </c>
      <c r="G194" s="211" t="s">
        <v>187</v>
      </c>
      <c r="H194" s="212">
        <v>52</v>
      </c>
      <c r="I194" s="213"/>
      <c r="J194" s="214">
        <f>ROUND(I194*H194,2)</f>
        <v>0</v>
      </c>
      <c r="K194" s="210" t="s">
        <v>146</v>
      </c>
      <c r="L194" s="47"/>
      <c r="M194" s="215" t="s">
        <v>35</v>
      </c>
      <c r="N194" s="216" t="s">
        <v>49</v>
      </c>
      <c r="O194" s="87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9" t="s">
        <v>544</v>
      </c>
      <c r="AT194" s="219" t="s">
        <v>143</v>
      </c>
      <c r="AU194" s="219" t="s">
        <v>88</v>
      </c>
      <c r="AY194" s="19" t="s">
        <v>141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19" t="s">
        <v>86</v>
      </c>
      <c r="BK194" s="220">
        <f>ROUND(I194*H194,2)</f>
        <v>0</v>
      </c>
      <c r="BL194" s="19" t="s">
        <v>544</v>
      </c>
      <c r="BM194" s="219" t="s">
        <v>884</v>
      </c>
    </row>
    <row r="195" s="2" customFormat="1">
      <c r="A195" s="41"/>
      <c r="B195" s="42"/>
      <c r="C195" s="43"/>
      <c r="D195" s="221" t="s">
        <v>149</v>
      </c>
      <c r="E195" s="43"/>
      <c r="F195" s="222" t="s">
        <v>885</v>
      </c>
      <c r="G195" s="43"/>
      <c r="H195" s="43"/>
      <c r="I195" s="223"/>
      <c r="J195" s="43"/>
      <c r="K195" s="43"/>
      <c r="L195" s="47"/>
      <c r="M195" s="224"/>
      <c r="N195" s="225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19" t="s">
        <v>149</v>
      </c>
      <c r="AU195" s="19" t="s">
        <v>88</v>
      </c>
    </row>
    <row r="196" s="2" customFormat="1" ht="16.5" customHeight="1">
      <c r="A196" s="41"/>
      <c r="B196" s="42"/>
      <c r="C196" s="260" t="s">
        <v>424</v>
      </c>
      <c r="D196" s="260" t="s">
        <v>243</v>
      </c>
      <c r="E196" s="261" t="s">
        <v>886</v>
      </c>
      <c r="F196" s="262" t="s">
        <v>887</v>
      </c>
      <c r="G196" s="263" t="s">
        <v>187</v>
      </c>
      <c r="H196" s="264">
        <v>54.600000000000001</v>
      </c>
      <c r="I196" s="265"/>
      <c r="J196" s="266">
        <f>ROUND(I196*H196,2)</f>
        <v>0</v>
      </c>
      <c r="K196" s="262" t="s">
        <v>146</v>
      </c>
      <c r="L196" s="267"/>
      <c r="M196" s="268" t="s">
        <v>35</v>
      </c>
      <c r="N196" s="269" t="s">
        <v>49</v>
      </c>
      <c r="O196" s="87"/>
      <c r="P196" s="217">
        <f>O196*H196</f>
        <v>0</v>
      </c>
      <c r="Q196" s="217">
        <v>0.00025999999999999998</v>
      </c>
      <c r="R196" s="217">
        <f>Q196*H196</f>
        <v>0.014195999999999999</v>
      </c>
      <c r="S196" s="217">
        <v>0</v>
      </c>
      <c r="T196" s="218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9" t="s">
        <v>760</v>
      </c>
      <c r="AT196" s="219" t="s">
        <v>243</v>
      </c>
      <c r="AU196" s="219" t="s">
        <v>88</v>
      </c>
      <c r="AY196" s="19" t="s">
        <v>141</v>
      </c>
      <c r="BE196" s="220">
        <f>IF(N196="základní",J196,0)</f>
        <v>0</v>
      </c>
      <c r="BF196" s="220">
        <f>IF(N196="snížená",J196,0)</f>
        <v>0</v>
      </c>
      <c r="BG196" s="220">
        <f>IF(N196="zákl. přenesená",J196,0)</f>
        <v>0</v>
      </c>
      <c r="BH196" s="220">
        <f>IF(N196="sníž. přenesená",J196,0)</f>
        <v>0</v>
      </c>
      <c r="BI196" s="220">
        <f>IF(N196="nulová",J196,0)</f>
        <v>0</v>
      </c>
      <c r="BJ196" s="19" t="s">
        <v>86</v>
      </c>
      <c r="BK196" s="220">
        <f>ROUND(I196*H196,2)</f>
        <v>0</v>
      </c>
      <c r="BL196" s="19" t="s">
        <v>760</v>
      </c>
      <c r="BM196" s="219" t="s">
        <v>888</v>
      </c>
    </row>
    <row r="197" s="14" customFormat="1">
      <c r="A197" s="14"/>
      <c r="B197" s="238"/>
      <c r="C197" s="239"/>
      <c r="D197" s="226" t="s">
        <v>153</v>
      </c>
      <c r="E197" s="239"/>
      <c r="F197" s="241" t="s">
        <v>889</v>
      </c>
      <c r="G197" s="239"/>
      <c r="H197" s="242">
        <v>54.600000000000001</v>
      </c>
      <c r="I197" s="243"/>
      <c r="J197" s="239"/>
      <c r="K197" s="239"/>
      <c r="L197" s="244"/>
      <c r="M197" s="245"/>
      <c r="N197" s="246"/>
      <c r="O197" s="246"/>
      <c r="P197" s="246"/>
      <c r="Q197" s="246"/>
      <c r="R197" s="246"/>
      <c r="S197" s="246"/>
      <c r="T197" s="24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8" t="s">
        <v>153</v>
      </c>
      <c r="AU197" s="248" t="s">
        <v>88</v>
      </c>
      <c r="AV197" s="14" t="s">
        <v>88</v>
      </c>
      <c r="AW197" s="14" t="s">
        <v>4</v>
      </c>
      <c r="AX197" s="14" t="s">
        <v>86</v>
      </c>
      <c r="AY197" s="248" t="s">
        <v>141</v>
      </c>
    </row>
    <row r="198" s="12" customFormat="1" ht="25.92" customHeight="1">
      <c r="A198" s="12"/>
      <c r="B198" s="192"/>
      <c r="C198" s="193"/>
      <c r="D198" s="194" t="s">
        <v>77</v>
      </c>
      <c r="E198" s="195" t="s">
        <v>890</v>
      </c>
      <c r="F198" s="195" t="s">
        <v>891</v>
      </c>
      <c r="G198" s="193"/>
      <c r="H198" s="193"/>
      <c r="I198" s="196"/>
      <c r="J198" s="197">
        <f>BK198</f>
        <v>0</v>
      </c>
      <c r="K198" s="193"/>
      <c r="L198" s="198"/>
      <c r="M198" s="199"/>
      <c r="N198" s="200"/>
      <c r="O198" s="200"/>
      <c r="P198" s="201">
        <f>SUM(P199:P202)</f>
        <v>0</v>
      </c>
      <c r="Q198" s="200"/>
      <c r="R198" s="201">
        <f>SUM(R199:R202)</f>
        <v>0</v>
      </c>
      <c r="S198" s="200"/>
      <c r="T198" s="202">
        <f>SUM(T199:T202)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3" t="s">
        <v>177</v>
      </c>
      <c r="AT198" s="204" t="s">
        <v>77</v>
      </c>
      <c r="AU198" s="204" t="s">
        <v>78</v>
      </c>
      <c r="AY198" s="203" t="s">
        <v>141</v>
      </c>
      <c r="BK198" s="205">
        <f>SUM(BK199:BK202)</f>
        <v>0</v>
      </c>
    </row>
    <row r="199" s="2" customFormat="1" ht="16.5" customHeight="1">
      <c r="A199" s="41"/>
      <c r="B199" s="42"/>
      <c r="C199" s="208" t="s">
        <v>429</v>
      </c>
      <c r="D199" s="208" t="s">
        <v>143</v>
      </c>
      <c r="E199" s="209" t="s">
        <v>892</v>
      </c>
      <c r="F199" s="210" t="s">
        <v>893</v>
      </c>
      <c r="G199" s="211" t="s">
        <v>894</v>
      </c>
      <c r="H199" s="212">
        <v>3</v>
      </c>
      <c r="I199" s="213"/>
      <c r="J199" s="214">
        <f>ROUND(I199*H199,2)</f>
        <v>0</v>
      </c>
      <c r="K199" s="210" t="s">
        <v>35</v>
      </c>
      <c r="L199" s="47"/>
      <c r="M199" s="215" t="s">
        <v>35</v>
      </c>
      <c r="N199" s="216" t="s">
        <v>49</v>
      </c>
      <c r="O199" s="87"/>
      <c r="P199" s="217">
        <f>O199*H199</f>
        <v>0</v>
      </c>
      <c r="Q199" s="217">
        <v>0</v>
      </c>
      <c r="R199" s="217">
        <f>Q199*H199</f>
        <v>0</v>
      </c>
      <c r="S199" s="217">
        <v>0</v>
      </c>
      <c r="T199" s="218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9" t="s">
        <v>895</v>
      </c>
      <c r="AT199" s="219" t="s">
        <v>143</v>
      </c>
      <c r="AU199" s="219" t="s">
        <v>86</v>
      </c>
      <c r="AY199" s="19" t="s">
        <v>141</v>
      </c>
      <c r="BE199" s="220">
        <f>IF(N199="základní",J199,0)</f>
        <v>0</v>
      </c>
      <c r="BF199" s="220">
        <f>IF(N199="snížená",J199,0)</f>
        <v>0</v>
      </c>
      <c r="BG199" s="220">
        <f>IF(N199="zákl. přenesená",J199,0)</f>
        <v>0</v>
      </c>
      <c r="BH199" s="220">
        <f>IF(N199="sníž. přenesená",J199,0)</f>
        <v>0</v>
      </c>
      <c r="BI199" s="220">
        <f>IF(N199="nulová",J199,0)</f>
        <v>0</v>
      </c>
      <c r="BJ199" s="19" t="s">
        <v>86</v>
      </c>
      <c r="BK199" s="220">
        <f>ROUND(I199*H199,2)</f>
        <v>0</v>
      </c>
      <c r="BL199" s="19" t="s">
        <v>895</v>
      </c>
      <c r="BM199" s="219" t="s">
        <v>896</v>
      </c>
    </row>
    <row r="200" s="2" customFormat="1" ht="16.5" customHeight="1">
      <c r="A200" s="41"/>
      <c r="B200" s="42"/>
      <c r="C200" s="208" t="s">
        <v>434</v>
      </c>
      <c r="D200" s="208" t="s">
        <v>143</v>
      </c>
      <c r="E200" s="209" t="s">
        <v>897</v>
      </c>
      <c r="F200" s="210" t="s">
        <v>898</v>
      </c>
      <c r="G200" s="211" t="s">
        <v>818</v>
      </c>
      <c r="H200" s="212">
        <v>1</v>
      </c>
      <c r="I200" s="213"/>
      <c r="J200" s="214">
        <f>ROUND(I200*H200,2)</f>
        <v>0</v>
      </c>
      <c r="K200" s="210" t="s">
        <v>35</v>
      </c>
      <c r="L200" s="47"/>
      <c r="M200" s="215" t="s">
        <v>35</v>
      </c>
      <c r="N200" s="216" t="s">
        <v>49</v>
      </c>
      <c r="O200" s="87"/>
      <c r="P200" s="217">
        <f>O200*H200</f>
        <v>0</v>
      </c>
      <c r="Q200" s="217">
        <v>0</v>
      </c>
      <c r="R200" s="217">
        <f>Q200*H200</f>
        <v>0</v>
      </c>
      <c r="S200" s="217">
        <v>0</v>
      </c>
      <c r="T200" s="218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9" t="s">
        <v>895</v>
      </c>
      <c r="AT200" s="219" t="s">
        <v>143</v>
      </c>
      <c r="AU200" s="219" t="s">
        <v>86</v>
      </c>
      <c r="AY200" s="19" t="s">
        <v>141</v>
      </c>
      <c r="BE200" s="220">
        <f>IF(N200="základní",J200,0)</f>
        <v>0</v>
      </c>
      <c r="BF200" s="220">
        <f>IF(N200="snížená",J200,0)</f>
        <v>0</v>
      </c>
      <c r="BG200" s="220">
        <f>IF(N200="zákl. přenesená",J200,0)</f>
        <v>0</v>
      </c>
      <c r="BH200" s="220">
        <f>IF(N200="sníž. přenesená",J200,0)</f>
        <v>0</v>
      </c>
      <c r="BI200" s="220">
        <f>IF(N200="nulová",J200,0)</f>
        <v>0</v>
      </c>
      <c r="BJ200" s="19" t="s">
        <v>86</v>
      </c>
      <c r="BK200" s="220">
        <f>ROUND(I200*H200,2)</f>
        <v>0</v>
      </c>
      <c r="BL200" s="19" t="s">
        <v>895</v>
      </c>
      <c r="BM200" s="219" t="s">
        <v>899</v>
      </c>
    </row>
    <row r="201" s="2" customFormat="1" ht="16.5" customHeight="1">
      <c r="A201" s="41"/>
      <c r="B201" s="42"/>
      <c r="C201" s="208" t="s">
        <v>439</v>
      </c>
      <c r="D201" s="208" t="s">
        <v>143</v>
      </c>
      <c r="E201" s="209" t="s">
        <v>900</v>
      </c>
      <c r="F201" s="210" t="s">
        <v>901</v>
      </c>
      <c r="G201" s="211" t="s">
        <v>818</v>
      </c>
      <c r="H201" s="212">
        <v>1</v>
      </c>
      <c r="I201" s="213"/>
      <c r="J201" s="214">
        <f>ROUND(I201*H201,2)</f>
        <v>0</v>
      </c>
      <c r="K201" s="210" t="s">
        <v>35</v>
      </c>
      <c r="L201" s="47"/>
      <c r="M201" s="215" t="s">
        <v>35</v>
      </c>
      <c r="N201" s="216" t="s">
        <v>49</v>
      </c>
      <c r="O201" s="87"/>
      <c r="P201" s="217">
        <f>O201*H201</f>
        <v>0</v>
      </c>
      <c r="Q201" s="217">
        <v>0</v>
      </c>
      <c r="R201" s="217">
        <f>Q201*H201</f>
        <v>0</v>
      </c>
      <c r="S201" s="217">
        <v>0</v>
      </c>
      <c r="T201" s="218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9" t="s">
        <v>895</v>
      </c>
      <c r="AT201" s="219" t="s">
        <v>143</v>
      </c>
      <c r="AU201" s="219" t="s">
        <v>86</v>
      </c>
      <c r="AY201" s="19" t="s">
        <v>141</v>
      </c>
      <c r="BE201" s="220">
        <f>IF(N201="základní",J201,0)</f>
        <v>0</v>
      </c>
      <c r="BF201" s="220">
        <f>IF(N201="snížená",J201,0)</f>
        <v>0</v>
      </c>
      <c r="BG201" s="220">
        <f>IF(N201="zákl. přenesená",J201,0)</f>
        <v>0</v>
      </c>
      <c r="BH201" s="220">
        <f>IF(N201="sníž. přenesená",J201,0)</f>
        <v>0</v>
      </c>
      <c r="BI201" s="220">
        <f>IF(N201="nulová",J201,0)</f>
        <v>0</v>
      </c>
      <c r="BJ201" s="19" t="s">
        <v>86</v>
      </c>
      <c r="BK201" s="220">
        <f>ROUND(I201*H201,2)</f>
        <v>0</v>
      </c>
      <c r="BL201" s="19" t="s">
        <v>895</v>
      </c>
      <c r="BM201" s="219" t="s">
        <v>902</v>
      </c>
    </row>
    <row r="202" s="2" customFormat="1" ht="16.5" customHeight="1">
      <c r="A202" s="41"/>
      <c r="B202" s="42"/>
      <c r="C202" s="208" t="s">
        <v>444</v>
      </c>
      <c r="D202" s="208" t="s">
        <v>143</v>
      </c>
      <c r="E202" s="209" t="s">
        <v>903</v>
      </c>
      <c r="F202" s="210" t="s">
        <v>904</v>
      </c>
      <c r="G202" s="211" t="s">
        <v>818</v>
      </c>
      <c r="H202" s="212">
        <v>1</v>
      </c>
      <c r="I202" s="213"/>
      <c r="J202" s="214">
        <f>ROUND(I202*H202,2)</f>
        <v>0</v>
      </c>
      <c r="K202" s="210" t="s">
        <v>35</v>
      </c>
      <c r="L202" s="47"/>
      <c r="M202" s="274" t="s">
        <v>35</v>
      </c>
      <c r="N202" s="275" t="s">
        <v>49</v>
      </c>
      <c r="O202" s="272"/>
      <c r="P202" s="276">
        <f>O202*H202</f>
        <v>0</v>
      </c>
      <c r="Q202" s="276">
        <v>0</v>
      </c>
      <c r="R202" s="276">
        <f>Q202*H202</f>
        <v>0</v>
      </c>
      <c r="S202" s="276">
        <v>0</v>
      </c>
      <c r="T202" s="27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9" t="s">
        <v>895</v>
      </c>
      <c r="AT202" s="219" t="s">
        <v>143</v>
      </c>
      <c r="AU202" s="219" t="s">
        <v>86</v>
      </c>
      <c r="AY202" s="19" t="s">
        <v>141</v>
      </c>
      <c r="BE202" s="220">
        <f>IF(N202="základní",J202,0)</f>
        <v>0</v>
      </c>
      <c r="BF202" s="220">
        <f>IF(N202="snížená",J202,0)</f>
        <v>0</v>
      </c>
      <c r="BG202" s="220">
        <f>IF(N202="zákl. přenesená",J202,0)</f>
        <v>0</v>
      </c>
      <c r="BH202" s="220">
        <f>IF(N202="sníž. přenesená",J202,0)</f>
        <v>0</v>
      </c>
      <c r="BI202" s="220">
        <f>IF(N202="nulová",J202,0)</f>
        <v>0</v>
      </c>
      <c r="BJ202" s="19" t="s">
        <v>86</v>
      </c>
      <c r="BK202" s="220">
        <f>ROUND(I202*H202,2)</f>
        <v>0</v>
      </c>
      <c r="BL202" s="19" t="s">
        <v>895</v>
      </c>
      <c r="BM202" s="219" t="s">
        <v>905</v>
      </c>
    </row>
    <row r="203" s="2" customFormat="1" ht="6.96" customHeight="1">
      <c r="A203" s="41"/>
      <c r="B203" s="62"/>
      <c r="C203" s="63"/>
      <c r="D203" s="63"/>
      <c r="E203" s="63"/>
      <c r="F203" s="63"/>
      <c r="G203" s="63"/>
      <c r="H203" s="63"/>
      <c r="I203" s="63"/>
      <c r="J203" s="63"/>
      <c r="K203" s="63"/>
      <c r="L203" s="47"/>
      <c r="M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</row>
  </sheetData>
  <sheetProtection sheet="1" autoFilter="0" formatColumns="0" formatRows="0" objects="1" scenarios="1" spinCount="100000" saltValue="1brsfW3abWi3UVehryEldNOyzGd/QFeQHXblf/rlZBn3F80ttQQ/rsZNVKa3SRJjBX35UvQb4nGvcMeMEnhtRQ==" hashValue="ORrv30yhmD9AO0ShLfKFIyTrktG38mP2cvaNL+px17ejwwl3FGtboVQaza4vXEQ3ycICtyPSaJ76Sqg3moD7iQ==" algorithmName="SHA-512" password="CC35"/>
  <autoFilter ref="C87:K202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131213701"/>
    <hyperlink ref="F97" r:id="rId2" display="https://podminky.urs.cz/item/CS_URS_2025_01/162751117"/>
    <hyperlink ref="F100" r:id="rId3" display="https://podminky.urs.cz/item/CS_URS_2025_01/171201231"/>
    <hyperlink ref="F104" r:id="rId4" display="https://podminky.urs.cz/item/CS_URS_2025_01/171251201"/>
    <hyperlink ref="F108" r:id="rId5" display="https://podminky.urs.cz/item/CS_URS_2025_01/275321311"/>
    <hyperlink ref="F113" r:id="rId6" display="https://podminky.urs.cz/item/CS_URS_2025_01/275351121"/>
    <hyperlink ref="F116" r:id="rId7" display="https://podminky.urs.cz/item/CS_URS_2025_01/275351122"/>
    <hyperlink ref="F122" r:id="rId8" display="https://podminky.urs.cz/item/CS_URS_2025_01/953943123"/>
    <hyperlink ref="F128" r:id="rId9" display="https://podminky.urs.cz/item/CS_URS_2025_01/210203901"/>
    <hyperlink ref="F132" r:id="rId10" display="https://podminky.urs.cz/item/CS_URS_2025_01/210204011"/>
    <hyperlink ref="F135" r:id="rId11" display="https://podminky.urs.cz/item/CS_URS_2025_01/210204103"/>
    <hyperlink ref="F139" r:id="rId12" display="https://podminky.urs.cz/item/CS_URS_2025_01/210204104"/>
    <hyperlink ref="F143" r:id="rId13" display="https://podminky.urs.cz/item/CS_URS_2025_01/210204201"/>
    <hyperlink ref="F150" r:id="rId14" display="https://podminky.urs.cz/item/CS_URS_2025_01/210220002"/>
    <hyperlink ref="F155" r:id="rId15" display="https://podminky.urs.cz/item/CS_URS_2025_01/210220300"/>
    <hyperlink ref="F159" r:id="rId16" display="https://podminky.urs.cz/item/CS_URS_2025_01/210812011"/>
    <hyperlink ref="F164" r:id="rId17" display="https://podminky.urs.cz/item/CS_URS_2025_01/210812033"/>
    <hyperlink ref="F170" r:id="rId18" display="https://podminky.urs.cz/item/CS_URS_2025_01/460161172"/>
    <hyperlink ref="F175" r:id="rId19" display="https://podminky.urs.cz/item/CS_URS_2025_01/460341113"/>
    <hyperlink ref="F178" r:id="rId20" display="https://podminky.urs.cz/item/CS_URS_2025_01/460341121"/>
    <hyperlink ref="F181" r:id="rId21" display="https://podminky.urs.cz/item/CS_URS_2025_01/460361121"/>
    <hyperlink ref="F184" r:id="rId22" display="https://podminky.urs.cz/item/CS_URS_2025_01/460431182"/>
    <hyperlink ref="F189" r:id="rId23" display="https://podminky.urs.cz/item/CS_URS_2025_01/460661111"/>
    <hyperlink ref="F191" r:id="rId24" display="https://podminky.urs.cz/item/CS_URS_2025_01/460671112"/>
    <hyperlink ref="F193" r:id="rId25" display="https://podminky.urs.cz/item/CS_URS_2025_01/460671124"/>
    <hyperlink ref="F195" r:id="rId26" display="https://podminky.urs.cz/item/CS_URS_2025_01/4607912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2"/>
      <c r="AT3" s="19" t="s">
        <v>88</v>
      </c>
    </row>
    <row r="4" s="1" customFormat="1" ht="24.96" customHeight="1">
      <c r="B4" s="22"/>
      <c r="D4" s="134" t="s">
        <v>106</v>
      </c>
      <c r="L4" s="22"/>
      <c r="M4" s="135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6" t="s">
        <v>16</v>
      </c>
      <c r="L6" s="22"/>
    </row>
    <row r="7" s="1" customFormat="1" ht="16.5" customHeight="1">
      <c r="B7" s="22"/>
      <c r="E7" s="137" t="str">
        <f>'Rekapitulace stavby'!K6</f>
        <v>Přechod pro chodce v ulici Zborovská v blízkosti ulice Kounická, k.ú. Český Brod</v>
      </c>
      <c r="F7" s="136"/>
      <c r="G7" s="136"/>
      <c r="H7" s="136"/>
      <c r="L7" s="22"/>
    </row>
    <row r="8" s="2" customFormat="1" ht="12" customHeight="1">
      <c r="A8" s="41"/>
      <c r="B8" s="47"/>
      <c r="C8" s="41"/>
      <c r="D8" s="136" t="s">
        <v>113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906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35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13. 5. 2024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30</v>
      </c>
      <c r="E14" s="41"/>
      <c r="F14" s="41"/>
      <c r="G14" s="41"/>
      <c r="H14" s="41"/>
      <c r="I14" s="136" t="s">
        <v>31</v>
      </c>
      <c r="J14" s="140" t="s">
        <v>32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33</v>
      </c>
      <c r="F15" s="41"/>
      <c r="G15" s="41"/>
      <c r="H15" s="41"/>
      <c r="I15" s="136" t="s">
        <v>34</v>
      </c>
      <c r="J15" s="140" t="s">
        <v>35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36</v>
      </c>
      <c r="E17" s="41"/>
      <c r="F17" s="41"/>
      <c r="G17" s="41"/>
      <c r="H17" s="41"/>
      <c r="I17" s="136" t="s">
        <v>31</v>
      </c>
      <c r="J17" s="35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40"/>
      <c r="G18" s="140"/>
      <c r="H18" s="140"/>
      <c r="I18" s="136" t="s">
        <v>34</v>
      </c>
      <c r="J18" s="35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38</v>
      </c>
      <c r="E20" s="41"/>
      <c r="F20" s="41"/>
      <c r="G20" s="41"/>
      <c r="H20" s="41"/>
      <c r="I20" s="136" t="s">
        <v>31</v>
      </c>
      <c r="J20" s="140" t="str">
        <f>IF('Rekapitulace stavby'!AN16="","",'Rekapitulace stavby'!AN16)</f>
        <v/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tr">
        <f>IF('Rekapitulace stavby'!E17="","",'Rekapitulace stavby'!E17)</f>
        <v xml:space="preserve"> </v>
      </c>
      <c r="F21" s="41"/>
      <c r="G21" s="41"/>
      <c r="H21" s="41"/>
      <c r="I21" s="136" t="s">
        <v>34</v>
      </c>
      <c r="J21" s="140" t="str">
        <f>IF('Rekapitulace stavby'!AN17="","",'Rekapitulace stavby'!AN17)</f>
        <v/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41</v>
      </c>
      <c r="E23" s="41"/>
      <c r="F23" s="41"/>
      <c r="G23" s="41"/>
      <c r="H23" s="41"/>
      <c r="I23" s="136" t="s">
        <v>31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34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42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35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44</v>
      </c>
      <c r="E30" s="41"/>
      <c r="F30" s="41"/>
      <c r="G30" s="41"/>
      <c r="H30" s="41"/>
      <c r="I30" s="41"/>
      <c r="J30" s="148">
        <f>ROUND(J84,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46</v>
      </c>
      <c r="G32" s="41"/>
      <c r="H32" s="41"/>
      <c r="I32" s="149" t="s">
        <v>45</v>
      </c>
      <c r="J32" s="149" t="s">
        <v>47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48</v>
      </c>
      <c r="E33" s="136" t="s">
        <v>49</v>
      </c>
      <c r="F33" s="151">
        <f>ROUND((SUM(BE84:BE103)),  2)</f>
        <v>0</v>
      </c>
      <c r="G33" s="41"/>
      <c r="H33" s="41"/>
      <c r="I33" s="152">
        <v>0.20999999999999999</v>
      </c>
      <c r="J33" s="151">
        <f>ROUND(((SUM(BE84:BE103))*I33),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50</v>
      </c>
      <c r="F34" s="151">
        <f>ROUND((SUM(BF84:BF103)),  2)</f>
        <v>0</v>
      </c>
      <c r="G34" s="41"/>
      <c r="H34" s="41"/>
      <c r="I34" s="152">
        <v>0.12</v>
      </c>
      <c r="J34" s="151">
        <f>ROUND(((SUM(BF84:BF103))*I34),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51</v>
      </c>
      <c r="F35" s="151">
        <f>ROUND((SUM(BG84:BG103)),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52</v>
      </c>
      <c r="F36" s="151">
        <f>ROUND((SUM(BH84:BH103)),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53</v>
      </c>
      <c r="F37" s="151">
        <f>ROUND((SUM(BI84:BI103)),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54</v>
      </c>
      <c r="E39" s="155"/>
      <c r="F39" s="155"/>
      <c r="G39" s="156" t="s">
        <v>55</v>
      </c>
      <c r="H39" s="157" t="s">
        <v>56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115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Přechod pro chodce v ulici Zborovská v blízkosti ulice Kounická, k.ú. Český Brod</v>
      </c>
      <c r="F48" s="34"/>
      <c r="G48" s="34"/>
      <c r="H48" s="34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113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v_u - VON - uznatelné náklady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Český Brod</v>
      </c>
      <c r="G52" s="43"/>
      <c r="H52" s="43"/>
      <c r="I52" s="34" t="s">
        <v>24</v>
      </c>
      <c r="J52" s="75" t="str">
        <f>IF(J12="","",J12)</f>
        <v>13. 5. 2024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>Město Český Brod</v>
      </c>
      <c r="G54" s="43"/>
      <c r="H54" s="43"/>
      <c r="I54" s="34" t="s">
        <v>38</v>
      </c>
      <c r="J54" s="39" t="str">
        <f>E21</f>
        <v xml:space="preserve"> 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36</v>
      </c>
      <c r="D55" s="43"/>
      <c r="E55" s="43"/>
      <c r="F55" s="29" t="str">
        <f>IF(E18="","",E18)</f>
        <v>Vyplň údaj</v>
      </c>
      <c r="G55" s="43"/>
      <c r="H55" s="43"/>
      <c r="I55" s="34" t="s">
        <v>41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116</v>
      </c>
      <c r="D57" s="166"/>
      <c r="E57" s="166"/>
      <c r="F57" s="166"/>
      <c r="G57" s="166"/>
      <c r="H57" s="166"/>
      <c r="I57" s="166"/>
      <c r="J57" s="167" t="s">
        <v>117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76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118</v>
      </c>
    </row>
    <row r="60" s="9" customFormat="1" ht="24.96" customHeight="1">
      <c r="A60" s="9"/>
      <c r="B60" s="169"/>
      <c r="C60" s="170"/>
      <c r="D60" s="171" t="s">
        <v>708</v>
      </c>
      <c r="E60" s="172"/>
      <c r="F60" s="172"/>
      <c r="G60" s="172"/>
      <c r="H60" s="172"/>
      <c r="I60" s="172"/>
      <c r="J60" s="173">
        <f>J85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907</v>
      </c>
      <c r="E61" s="178"/>
      <c r="F61" s="178"/>
      <c r="G61" s="178"/>
      <c r="H61" s="178"/>
      <c r="I61" s="178"/>
      <c r="J61" s="179">
        <f>J86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908</v>
      </c>
      <c r="E62" s="178"/>
      <c r="F62" s="178"/>
      <c r="G62" s="178"/>
      <c r="H62" s="178"/>
      <c r="I62" s="178"/>
      <c r="J62" s="179">
        <f>J90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909</v>
      </c>
      <c r="E63" s="178"/>
      <c r="F63" s="178"/>
      <c r="G63" s="178"/>
      <c r="H63" s="178"/>
      <c r="I63" s="178"/>
      <c r="J63" s="179">
        <f>J96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910</v>
      </c>
      <c r="E64" s="178"/>
      <c r="F64" s="178"/>
      <c r="G64" s="178"/>
      <c r="H64" s="178"/>
      <c r="I64" s="178"/>
      <c r="J64" s="179">
        <f>J100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5" t="s">
        <v>126</v>
      </c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4" t="s">
        <v>16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4" t="str">
        <f>E7</f>
        <v>Přechod pro chodce v ulici Zborovská v blízkosti ulice Kounická, k.ú. Český Brod</v>
      </c>
      <c r="F74" s="34"/>
      <c r="G74" s="34"/>
      <c r="H74" s="34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4" t="s">
        <v>113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v_u - VON - uznatelné náklady</v>
      </c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4" t="s">
        <v>22</v>
      </c>
      <c r="D78" s="43"/>
      <c r="E78" s="43"/>
      <c r="F78" s="29" t="str">
        <f>F12</f>
        <v>Český Brod</v>
      </c>
      <c r="G78" s="43"/>
      <c r="H78" s="43"/>
      <c r="I78" s="34" t="s">
        <v>24</v>
      </c>
      <c r="J78" s="75" t="str">
        <f>IF(J12="","",J12)</f>
        <v>13. 5. 2024</v>
      </c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4" t="s">
        <v>30</v>
      </c>
      <c r="D80" s="43"/>
      <c r="E80" s="43"/>
      <c r="F80" s="29" t="str">
        <f>E15</f>
        <v>Město Český Brod</v>
      </c>
      <c r="G80" s="43"/>
      <c r="H80" s="43"/>
      <c r="I80" s="34" t="s">
        <v>38</v>
      </c>
      <c r="J80" s="39" t="str">
        <f>E21</f>
        <v xml:space="preserve"> </v>
      </c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4" t="s">
        <v>36</v>
      </c>
      <c r="D81" s="43"/>
      <c r="E81" s="43"/>
      <c r="F81" s="29" t="str">
        <f>IF(E18="","",E18)</f>
        <v>Vyplň údaj</v>
      </c>
      <c r="G81" s="43"/>
      <c r="H81" s="43"/>
      <c r="I81" s="34" t="s">
        <v>41</v>
      </c>
      <c r="J81" s="39" t="str">
        <f>E24</f>
        <v xml:space="preserve"> </v>
      </c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1"/>
      <c r="B83" s="182"/>
      <c r="C83" s="183" t="s">
        <v>127</v>
      </c>
      <c r="D83" s="184" t="s">
        <v>63</v>
      </c>
      <c r="E83" s="184" t="s">
        <v>59</v>
      </c>
      <c r="F83" s="184" t="s">
        <v>60</v>
      </c>
      <c r="G83" s="184" t="s">
        <v>128</v>
      </c>
      <c r="H83" s="184" t="s">
        <v>129</v>
      </c>
      <c r="I83" s="184" t="s">
        <v>130</v>
      </c>
      <c r="J83" s="184" t="s">
        <v>117</v>
      </c>
      <c r="K83" s="185" t="s">
        <v>131</v>
      </c>
      <c r="L83" s="186"/>
      <c r="M83" s="95" t="s">
        <v>35</v>
      </c>
      <c r="N83" s="96" t="s">
        <v>48</v>
      </c>
      <c r="O83" s="96" t="s">
        <v>132</v>
      </c>
      <c r="P83" s="96" t="s">
        <v>133</v>
      </c>
      <c r="Q83" s="96" t="s">
        <v>134</v>
      </c>
      <c r="R83" s="96" t="s">
        <v>135</v>
      </c>
      <c r="S83" s="96" t="s">
        <v>136</v>
      </c>
      <c r="T83" s="97" t="s">
        <v>137</v>
      </c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</row>
    <row r="84" s="2" customFormat="1" ht="22.8" customHeight="1">
      <c r="A84" s="41"/>
      <c r="B84" s="42"/>
      <c r="C84" s="102" t="s">
        <v>138</v>
      </c>
      <c r="D84" s="43"/>
      <c r="E84" s="43"/>
      <c r="F84" s="43"/>
      <c r="G84" s="43"/>
      <c r="H84" s="43"/>
      <c r="I84" s="43"/>
      <c r="J84" s="187">
        <f>BK84</f>
        <v>0</v>
      </c>
      <c r="K84" s="43"/>
      <c r="L84" s="47"/>
      <c r="M84" s="98"/>
      <c r="N84" s="188"/>
      <c r="O84" s="99"/>
      <c r="P84" s="189">
        <f>P85</f>
        <v>0</v>
      </c>
      <c r="Q84" s="99"/>
      <c r="R84" s="189">
        <f>R85</f>
        <v>0</v>
      </c>
      <c r="S84" s="99"/>
      <c r="T84" s="190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19" t="s">
        <v>77</v>
      </c>
      <c r="AU84" s="19" t="s">
        <v>118</v>
      </c>
      <c r="BK84" s="191">
        <f>BK85</f>
        <v>0</v>
      </c>
    </row>
    <row r="85" s="12" customFormat="1" ht="25.92" customHeight="1">
      <c r="A85" s="12"/>
      <c r="B85" s="192"/>
      <c r="C85" s="193"/>
      <c r="D85" s="194" t="s">
        <v>77</v>
      </c>
      <c r="E85" s="195" t="s">
        <v>890</v>
      </c>
      <c r="F85" s="195" t="s">
        <v>891</v>
      </c>
      <c r="G85" s="193"/>
      <c r="H85" s="193"/>
      <c r="I85" s="196"/>
      <c r="J85" s="197">
        <f>BK85</f>
        <v>0</v>
      </c>
      <c r="K85" s="193"/>
      <c r="L85" s="198"/>
      <c r="M85" s="199"/>
      <c r="N85" s="200"/>
      <c r="O85" s="200"/>
      <c r="P85" s="201">
        <f>P86+P90+P96+P100</f>
        <v>0</v>
      </c>
      <c r="Q85" s="200"/>
      <c r="R85" s="201">
        <f>R86+R90+R96+R100</f>
        <v>0</v>
      </c>
      <c r="S85" s="200"/>
      <c r="T85" s="202">
        <f>T86+T90+T96+T100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3" t="s">
        <v>177</v>
      </c>
      <c r="AT85" s="204" t="s">
        <v>77</v>
      </c>
      <c r="AU85" s="204" t="s">
        <v>78</v>
      </c>
      <c r="AY85" s="203" t="s">
        <v>141</v>
      </c>
      <c r="BK85" s="205">
        <f>BK86+BK90+BK96+BK100</f>
        <v>0</v>
      </c>
    </row>
    <row r="86" s="12" customFormat="1" ht="22.8" customHeight="1">
      <c r="A86" s="12"/>
      <c r="B86" s="192"/>
      <c r="C86" s="193"/>
      <c r="D86" s="194" t="s">
        <v>77</v>
      </c>
      <c r="E86" s="206" t="s">
        <v>911</v>
      </c>
      <c r="F86" s="206" t="s">
        <v>912</v>
      </c>
      <c r="G86" s="193"/>
      <c r="H86" s="193"/>
      <c r="I86" s="196"/>
      <c r="J86" s="207">
        <f>BK86</f>
        <v>0</v>
      </c>
      <c r="K86" s="193"/>
      <c r="L86" s="198"/>
      <c r="M86" s="199"/>
      <c r="N86" s="200"/>
      <c r="O86" s="200"/>
      <c r="P86" s="201">
        <f>SUM(P87:P89)</f>
        <v>0</v>
      </c>
      <c r="Q86" s="200"/>
      <c r="R86" s="201">
        <f>SUM(R87:R89)</f>
        <v>0</v>
      </c>
      <c r="S86" s="200"/>
      <c r="T86" s="202">
        <f>SUM(T87:T89)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3" t="s">
        <v>177</v>
      </c>
      <c r="AT86" s="204" t="s">
        <v>77</v>
      </c>
      <c r="AU86" s="204" t="s">
        <v>86</v>
      </c>
      <c r="AY86" s="203" t="s">
        <v>141</v>
      </c>
      <c r="BK86" s="205">
        <f>SUM(BK87:BK89)</f>
        <v>0</v>
      </c>
    </row>
    <row r="87" s="2" customFormat="1" ht="16.5" customHeight="1">
      <c r="A87" s="41"/>
      <c r="B87" s="42"/>
      <c r="C87" s="208" t="s">
        <v>86</v>
      </c>
      <c r="D87" s="208" t="s">
        <v>143</v>
      </c>
      <c r="E87" s="209" t="s">
        <v>913</v>
      </c>
      <c r="F87" s="210" t="s">
        <v>914</v>
      </c>
      <c r="G87" s="211" t="s">
        <v>915</v>
      </c>
      <c r="H87" s="212">
        <v>1</v>
      </c>
      <c r="I87" s="213"/>
      <c r="J87" s="214">
        <f>ROUND(I87*H87,2)</f>
        <v>0</v>
      </c>
      <c r="K87" s="210" t="s">
        <v>146</v>
      </c>
      <c r="L87" s="47"/>
      <c r="M87" s="215" t="s">
        <v>35</v>
      </c>
      <c r="N87" s="216" t="s">
        <v>49</v>
      </c>
      <c r="O87" s="87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9" t="s">
        <v>916</v>
      </c>
      <c r="AT87" s="219" t="s">
        <v>143</v>
      </c>
      <c r="AU87" s="219" t="s">
        <v>88</v>
      </c>
      <c r="AY87" s="19" t="s">
        <v>141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19" t="s">
        <v>86</v>
      </c>
      <c r="BK87" s="220">
        <f>ROUND(I87*H87,2)</f>
        <v>0</v>
      </c>
      <c r="BL87" s="19" t="s">
        <v>916</v>
      </c>
      <c r="BM87" s="219" t="s">
        <v>917</v>
      </c>
    </row>
    <row r="88" s="2" customFormat="1">
      <c r="A88" s="41"/>
      <c r="B88" s="42"/>
      <c r="C88" s="43"/>
      <c r="D88" s="221" t="s">
        <v>149</v>
      </c>
      <c r="E88" s="43"/>
      <c r="F88" s="222" t="s">
        <v>918</v>
      </c>
      <c r="G88" s="43"/>
      <c r="H88" s="43"/>
      <c r="I88" s="223"/>
      <c r="J88" s="43"/>
      <c r="K88" s="43"/>
      <c r="L88" s="47"/>
      <c r="M88" s="224"/>
      <c r="N88" s="225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19" t="s">
        <v>149</v>
      </c>
      <c r="AU88" s="19" t="s">
        <v>88</v>
      </c>
    </row>
    <row r="89" s="2" customFormat="1">
      <c r="A89" s="41"/>
      <c r="B89" s="42"/>
      <c r="C89" s="43"/>
      <c r="D89" s="226" t="s">
        <v>151</v>
      </c>
      <c r="E89" s="43"/>
      <c r="F89" s="227" t="s">
        <v>919</v>
      </c>
      <c r="G89" s="43"/>
      <c r="H89" s="43"/>
      <c r="I89" s="223"/>
      <c r="J89" s="43"/>
      <c r="K89" s="43"/>
      <c r="L89" s="47"/>
      <c r="M89" s="224"/>
      <c r="N89" s="225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19" t="s">
        <v>151</v>
      </c>
      <c r="AU89" s="19" t="s">
        <v>88</v>
      </c>
    </row>
    <row r="90" s="12" customFormat="1" ht="22.8" customHeight="1">
      <c r="A90" s="12"/>
      <c r="B90" s="192"/>
      <c r="C90" s="193"/>
      <c r="D90" s="194" t="s">
        <v>77</v>
      </c>
      <c r="E90" s="206" t="s">
        <v>920</v>
      </c>
      <c r="F90" s="206" t="s">
        <v>921</v>
      </c>
      <c r="G90" s="193"/>
      <c r="H90" s="193"/>
      <c r="I90" s="196"/>
      <c r="J90" s="207">
        <f>BK90</f>
        <v>0</v>
      </c>
      <c r="K90" s="193"/>
      <c r="L90" s="198"/>
      <c r="M90" s="199"/>
      <c r="N90" s="200"/>
      <c r="O90" s="200"/>
      <c r="P90" s="201">
        <f>SUM(P91:P95)</f>
        <v>0</v>
      </c>
      <c r="Q90" s="200"/>
      <c r="R90" s="201">
        <f>SUM(R91:R95)</f>
        <v>0</v>
      </c>
      <c r="S90" s="200"/>
      <c r="T90" s="202">
        <f>SUM(T91:T95)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3" t="s">
        <v>177</v>
      </c>
      <c r="AT90" s="204" t="s">
        <v>77</v>
      </c>
      <c r="AU90" s="204" t="s">
        <v>86</v>
      </c>
      <c r="AY90" s="203" t="s">
        <v>141</v>
      </c>
      <c r="BK90" s="205">
        <f>SUM(BK91:BK95)</f>
        <v>0</v>
      </c>
    </row>
    <row r="91" s="2" customFormat="1" ht="16.5" customHeight="1">
      <c r="A91" s="41"/>
      <c r="B91" s="42"/>
      <c r="C91" s="208" t="s">
        <v>88</v>
      </c>
      <c r="D91" s="208" t="s">
        <v>143</v>
      </c>
      <c r="E91" s="209" t="s">
        <v>922</v>
      </c>
      <c r="F91" s="210" t="s">
        <v>921</v>
      </c>
      <c r="G91" s="211" t="s">
        <v>923</v>
      </c>
      <c r="H91" s="212">
        <v>1</v>
      </c>
      <c r="I91" s="213"/>
      <c r="J91" s="214">
        <f>ROUND(I91*H91,2)</f>
        <v>0</v>
      </c>
      <c r="K91" s="210" t="s">
        <v>146</v>
      </c>
      <c r="L91" s="47"/>
      <c r="M91" s="215" t="s">
        <v>35</v>
      </c>
      <c r="N91" s="216" t="s">
        <v>49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916</v>
      </c>
      <c r="AT91" s="219" t="s">
        <v>143</v>
      </c>
      <c r="AU91" s="219" t="s">
        <v>88</v>
      </c>
      <c r="AY91" s="19" t="s">
        <v>141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19" t="s">
        <v>86</v>
      </c>
      <c r="BK91" s="220">
        <f>ROUND(I91*H91,2)</f>
        <v>0</v>
      </c>
      <c r="BL91" s="19" t="s">
        <v>916</v>
      </c>
      <c r="BM91" s="219" t="s">
        <v>924</v>
      </c>
    </row>
    <row r="92" s="2" customFormat="1">
      <c r="A92" s="41"/>
      <c r="B92" s="42"/>
      <c r="C92" s="43"/>
      <c r="D92" s="221" t="s">
        <v>149</v>
      </c>
      <c r="E92" s="43"/>
      <c r="F92" s="222" t="s">
        <v>925</v>
      </c>
      <c r="G92" s="43"/>
      <c r="H92" s="43"/>
      <c r="I92" s="223"/>
      <c r="J92" s="43"/>
      <c r="K92" s="43"/>
      <c r="L92" s="47"/>
      <c r="M92" s="224"/>
      <c r="N92" s="225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19" t="s">
        <v>149</v>
      </c>
      <c r="AU92" s="19" t="s">
        <v>88</v>
      </c>
    </row>
    <row r="93" s="2" customFormat="1">
      <c r="A93" s="41"/>
      <c r="B93" s="42"/>
      <c r="C93" s="43"/>
      <c r="D93" s="226" t="s">
        <v>151</v>
      </c>
      <c r="E93" s="43"/>
      <c r="F93" s="227" t="s">
        <v>926</v>
      </c>
      <c r="G93" s="43"/>
      <c r="H93" s="43"/>
      <c r="I93" s="223"/>
      <c r="J93" s="43"/>
      <c r="K93" s="43"/>
      <c r="L93" s="47"/>
      <c r="M93" s="224"/>
      <c r="N93" s="225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19" t="s">
        <v>151</v>
      </c>
      <c r="AU93" s="19" t="s">
        <v>88</v>
      </c>
    </row>
    <row r="94" s="2" customFormat="1" ht="16.5" customHeight="1">
      <c r="A94" s="41"/>
      <c r="B94" s="42"/>
      <c r="C94" s="208" t="s">
        <v>167</v>
      </c>
      <c r="D94" s="208" t="s">
        <v>143</v>
      </c>
      <c r="E94" s="209" t="s">
        <v>927</v>
      </c>
      <c r="F94" s="210" t="s">
        <v>928</v>
      </c>
      <c r="G94" s="211" t="s">
        <v>923</v>
      </c>
      <c r="H94" s="212">
        <v>1</v>
      </c>
      <c r="I94" s="213"/>
      <c r="J94" s="214">
        <f>ROUND(I94*H94,2)</f>
        <v>0</v>
      </c>
      <c r="K94" s="210" t="s">
        <v>146</v>
      </c>
      <c r="L94" s="47"/>
      <c r="M94" s="215" t="s">
        <v>35</v>
      </c>
      <c r="N94" s="216" t="s">
        <v>49</v>
      </c>
      <c r="O94" s="87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9" t="s">
        <v>916</v>
      </c>
      <c r="AT94" s="219" t="s">
        <v>143</v>
      </c>
      <c r="AU94" s="219" t="s">
        <v>88</v>
      </c>
      <c r="AY94" s="19" t="s">
        <v>141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19" t="s">
        <v>86</v>
      </c>
      <c r="BK94" s="220">
        <f>ROUND(I94*H94,2)</f>
        <v>0</v>
      </c>
      <c r="BL94" s="19" t="s">
        <v>916</v>
      </c>
      <c r="BM94" s="219" t="s">
        <v>929</v>
      </c>
    </row>
    <row r="95" s="2" customFormat="1">
      <c r="A95" s="41"/>
      <c r="B95" s="42"/>
      <c r="C95" s="43"/>
      <c r="D95" s="221" t="s">
        <v>149</v>
      </c>
      <c r="E95" s="43"/>
      <c r="F95" s="222" t="s">
        <v>930</v>
      </c>
      <c r="G95" s="43"/>
      <c r="H95" s="43"/>
      <c r="I95" s="223"/>
      <c r="J95" s="43"/>
      <c r="K95" s="43"/>
      <c r="L95" s="47"/>
      <c r="M95" s="224"/>
      <c r="N95" s="225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19" t="s">
        <v>149</v>
      </c>
      <c r="AU95" s="19" t="s">
        <v>88</v>
      </c>
    </row>
    <row r="96" s="12" customFormat="1" ht="22.8" customHeight="1">
      <c r="A96" s="12"/>
      <c r="B96" s="192"/>
      <c r="C96" s="193"/>
      <c r="D96" s="194" t="s">
        <v>77</v>
      </c>
      <c r="E96" s="206" t="s">
        <v>931</v>
      </c>
      <c r="F96" s="206" t="s">
        <v>932</v>
      </c>
      <c r="G96" s="193"/>
      <c r="H96" s="193"/>
      <c r="I96" s="196"/>
      <c r="J96" s="207">
        <f>BK96</f>
        <v>0</v>
      </c>
      <c r="K96" s="193"/>
      <c r="L96" s="198"/>
      <c r="M96" s="199"/>
      <c r="N96" s="200"/>
      <c r="O96" s="200"/>
      <c r="P96" s="201">
        <f>SUM(P97:P99)</f>
        <v>0</v>
      </c>
      <c r="Q96" s="200"/>
      <c r="R96" s="201">
        <f>SUM(R97:R99)</f>
        <v>0</v>
      </c>
      <c r="S96" s="200"/>
      <c r="T96" s="202">
        <f>SUM(T97:T99)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3" t="s">
        <v>177</v>
      </c>
      <c r="AT96" s="204" t="s">
        <v>77</v>
      </c>
      <c r="AU96" s="204" t="s">
        <v>86</v>
      </c>
      <c r="AY96" s="203" t="s">
        <v>141</v>
      </c>
      <c r="BK96" s="205">
        <f>SUM(BK97:BK99)</f>
        <v>0</v>
      </c>
    </row>
    <row r="97" s="2" customFormat="1" ht="16.5" customHeight="1">
      <c r="A97" s="41"/>
      <c r="B97" s="42"/>
      <c r="C97" s="208" t="s">
        <v>147</v>
      </c>
      <c r="D97" s="208" t="s">
        <v>143</v>
      </c>
      <c r="E97" s="209" t="s">
        <v>933</v>
      </c>
      <c r="F97" s="210" t="s">
        <v>932</v>
      </c>
      <c r="G97" s="211" t="s">
        <v>923</v>
      </c>
      <c r="H97" s="212">
        <v>1</v>
      </c>
      <c r="I97" s="213"/>
      <c r="J97" s="214">
        <f>ROUND(I97*H97,2)</f>
        <v>0</v>
      </c>
      <c r="K97" s="210" t="s">
        <v>146</v>
      </c>
      <c r="L97" s="47"/>
      <c r="M97" s="215" t="s">
        <v>35</v>
      </c>
      <c r="N97" s="216" t="s">
        <v>49</v>
      </c>
      <c r="O97" s="87"/>
      <c r="P97" s="217">
        <f>O97*H97</f>
        <v>0</v>
      </c>
      <c r="Q97" s="217">
        <v>0</v>
      </c>
      <c r="R97" s="217">
        <f>Q97*H97</f>
        <v>0</v>
      </c>
      <c r="S97" s="217">
        <v>0</v>
      </c>
      <c r="T97" s="218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9" t="s">
        <v>916</v>
      </c>
      <c r="AT97" s="219" t="s">
        <v>143</v>
      </c>
      <c r="AU97" s="219" t="s">
        <v>88</v>
      </c>
      <c r="AY97" s="19" t="s">
        <v>141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19" t="s">
        <v>86</v>
      </c>
      <c r="BK97" s="220">
        <f>ROUND(I97*H97,2)</f>
        <v>0</v>
      </c>
      <c r="BL97" s="19" t="s">
        <v>916</v>
      </c>
      <c r="BM97" s="219" t="s">
        <v>934</v>
      </c>
    </row>
    <row r="98" s="2" customFormat="1">
      <c r="A98" s="41"/>
      <c r="B98" s="42"/>
      <c r="C98" s="43"/>
      <c r="D98" s="221" t="s">
        <v>149</v>
      </c>
      <c r="E98" s="43"/>
      <c r="F98" s="222" t="s">
        <v>935</v>
      </c>
      <c r="G98" s="43"/>
      <c r="H98" s="43"/>
      <c r="I98" s="223"/>
      <c r="J98" s="43"/>
      <c r="K98" s="43"/>
      <c r="L98" s="47"/>
      <c r="M98" s="224"/>
      <c r="N98" s="225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19" t="s">
        <v>149</v>
      </c>
      <c r="AU98" s="19" t="s">
        <v>88</v>
      </c>
    </row>
    <row r="99" s="2" customFormat="1">
      <c r="A99" s="41"/>
      <c r="B99" s="42"/>
      <c r="C99" s="43"/>
      <c r="D99" s="226" t="s">
        <v>151</v>
      </c>
      <c r="E99" s="43"/>
      <c r="F99" s="227" t="s">
        <v>936</v>
      </c>
      <c r="G99" s="43"/>
      <c r="H99" s="43"/>
      <c r="I99" s="223"/>
      <c r="J99" s="43"/>
      <c r="K99" s="43"/>
      <c r="L99" s="47"/>
      <c r="M99" s="224"/>
      <c r="N99" s="225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19" t="s">
        <v>151</v>
      </c>
      <c r="AU99" s="19" t="s">
        <v>88</v>
      </c>
    </row>
    <row r="100" s="12" customFormat="1" ht="22.8" customHeight="1">
      <c r="A100" s="12"/>
      <c r="B100" s="192"/>
      <c r="C100" s="193"/>
      <c r="D100" s="194" t="s">
        <v>77</v>
      </c>
      <c r="E100" s="206" t="s">
        <v>937</v>
      </c>
      <c r="F100" s="206" t="s">
        <v>938</v>
      </c>
      <c r="G100" s="193"/>
      <c r="H100" s="193"/>
      <c r="I100" s="196"/>
      <c r="J100" s="207">
        <f>BK100</f>
        <v>0</v>
      </c>
      <c r="K100" s="193"/>
      <c r="L100" s="198"/>
      <c r="M100" s="199"/>
      <c r="N100" s="200"/>
      <c r="O100" s="200"/>
      <c r="P100" s="201">
        <f>SUM(P101:P103)</f>
        <v>0</v>
      </c>
      <c r="Q100" s="200"/>
      <c r="R100" s="201">
        <f>SUM(R101:R103)</f>
        <v>0</v>
      </c>
      <c r="S100" s="200"/>
      <c r="T100" s="202">
        <f>SUM(T101:T103)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3" t="s">
        <v>177</v>
      </c>
      <c r="AT100" s="204" t="s">
        <v>77</v>
      </c>
      <c r="AU100" s="204" t="s">
        <v>86</v>
      </c>
      <c r="AY100" s="203" t="s">
        <v>141</v>
      </c>
      <c r="BK100" s="205">
        <f>SUM(BK101:BK103)</f>
        <v>0</v>
      </c>
    </row>
    <row r="101" s="2" customFormat="1" ht="16.5" customHeight="1">
      <c r="A101" s="41"/>
      <c r="B101" s="42"/>
      <c r="C101" s="208" t="s">
        <v>177</v>
      </c>
      <c r="D101" s="208" t="s">
        <v>143</v>
      </c>
      <c r="E101" s="209" t="s">
        <v>939</v>
      </c>
      <c r="F101" s="210" t="s">
        <v>938</v>
      </c>
      <c r="G101" s="211" t="s">
        <v>923</v>
      </c>
      <c r="H101" s="212">
        <v>1</v>
      </c>
      <c r="I101" s="213"/>
      <c r="J101" s="214">
        <f>ROUND(I101*H101,2)</f>
        <v>0</v>
      </c>
      <c r="K101" s="210" t="s">
        <v>146</v>
      </c>
      <c r="L101" s="47"/>
      <c r="M101" s="215" t="s">
        <v>35</v>
      </c>
      <c r="N101" s="216" t="s">
        <v>49</v>
      </c>
      <c r="O101" s="87"/>
      <c r="P101" s="217">
        <f>O101*H101</f>
        <v>0</v>
      </c>
      <c r="Q101" s="217">
        <v>0</v>
      </c>
      <c r="R101" s="217">
        <f>Q101*H101</f>
        <v>0</v>
      </c>
      <c r="S101" s="217">
        <v>0</v>
      </c>
      <c r="T101" s="218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9" t="s">
        <v>916</v>
      </c>
      <c r="AT101" s="219" t="s">
        <v>143</v>
      </c>
      <c r="AU101" s="219" t="s">
        <v>88</v>
      </c>
      <c r="AY101" s="19" t="s">
        <v>141</v>
      </c>
      <c r="BE101" s="220">
        <f>IF(N101="základní",J101,0)</f>
        <v>0</v>
      </c>
      <c r="BF101" s="220">
        <f>IF(N101="snížená",J101,0)</f>
        <v>0</v>
      </c>
      <c r="BG101" s="220">
        <f>IF(N101="zákl. přenesená",J101,0)</f>
        <v>0</v>
      </c>
      <c r="BH101" s="220">
        <f>IF(N101="sníž. přenesená",J101,0)</f>
        <v>0</v>
      </c>
      <c r="BI101" s="220">
        <f>IF(N101="nulová",J101,0)</f>
        <v>0</v>
      </c>
      <c r="BJ101" s="19" t="s">
        <v>86</v>
      </c>
      <c r="BK101" s="220">
        <f>ROUND(I101*H101,2)</f>
        <v>0</v>
      </c>
      <c r="BL101" s="19" t="s">
        <v>916</v>
      </c>
      <c r="BM101" s="219" t="s">
        <v>940</v>
      </c>
    </row>
    <row r="102" s="2" customFormat="1">
      <c r="A102" s="41"/>
      <c r="B102" s="42"/>
      <c r="C102" s="43"/>
      <c r="D102" s="221" t="s">
        <v>149</v>
      </c>
      <c r="E102" s="43"/>
      <c r="F102" s="222" t="s">
        <v>941</v>
      </c>
      <c r="G102" s="43"/>
      <c r="H102" s="43"/>
      <c r="I102" s="223"/>
      <c r="J102" s="43"/>
      <c r="K102" s="43"/>
      <c r="L102" s="47"/>
      <c r="M102" s="224"/>
      <c r="N102" s="225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19" t="s">
        <v>149</v>
      </c>
      <c r="AU102" s="19" t="s">
        <v>88</v>
      </c>
    </row>
    <row r="103" s="2" customFormat="1">
      <c r="A103" s="41"/>
      <c r="B103" s="42"/>
      <c r="C103" s="43"/>
      <c r="D103" s="226" t="s">
        <v>151</v>
      </c>
      <c r="E103" s="43"/>
      <c r="F103" s="227" t="s">
        <v>942</v>
      </c>
      <c r="G103" s="43"/>
      <c r="H103" s="43"/>
      <c r="I103" s="223"/>
      <c r="J103" s="43"/>
      <c r="K103" s="43"/>
      <c r="L103" s="47"/>
      <c r="M103" s="270"/>
      <c r="N103" s="271"/>
      <c r="O103" s="272"/>
      <c r="P103" s="272"/>
      <c r="Q103" s="272"/>
      <c r="R103" s="272"/>
      <c r="S103" s="272"/>
      <c r="T103" s="273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19" t="s">
        <v>151</v>
      </c>
      <c r="AU103" s="19" t="s">
        <v>88</v>
      </c>
    </row>
    <row r="104" s="2" customFormat="1" ht="6.96" customHeight="1">
      <c r="A104" s="41"/>
      <c r="B104" s="62"/>
      <c r="C104" s="63"/>
      <c r="D104" s="63"/>
      <c r="E104" s="63"/>
      <c r="F104" s="63"/>
      <c r="G104" s="63"/>
      <c r="H104" s="63"/>
      <c r="I104" s="63"/>
      <c r="J104" s="63"/>
      <c r="K104" s="63"/>
      <c r="L104" s="47"/>
      <c r="M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</sheetData>
  <sheetProtection sheet="1" autoFilter="0" formatColumns="0" formatRows="0" objects="1" scenarios="1" spinCount="100000" saltValue="1K4p26p6p6jbuqAg0GU1Dp2ZJwvEJb9TvPOpNd+Gi5SqhKQZs3clOEiPxFxR85O2c85+JMvdLW5hY2QkgvAchQ==" hashValue="Sfop5kdd3XwMivrNJU8DP6/Wg/WP48tI9q/VYQNCuPIDE3iajurHq4FxcXtmOqxAh88fO5f39MQzqSWIO2/d0w==" algorithmName="SHA-512" password="CC35"/>
  <autoFilter ref="C83:K10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012403000"/>
    <hyperlink ref="F92" r:id="rId2" display="https://podminky.urs.cz/item/CS_URS_2025_01/030001000"/>
    <hyperlink ref="F95" r:id="rId3" display="https://podminky.urs.cz/item/CS_URS_2025_01/034503000"/>
    <hyperlink ref="F98" r:id="rId4" display="https://podminky.urs.cz/item/CS_URS_2025_01/040001000"/>
    <hyperlink ref="F102" r:id="rId5" display="https://podminky.urs.cz/item/CS_URS_2025_01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2"/>
      <c r="AT3" s="19" t="s">
        <v>88</v>
      </c>
    </row>
    <row r="4" s="1" customFormat="1" ht="24.96" customHeight="1">
      <c r="B4" s="22"/>
      <c r="D4" s="134" t="s">
        <v>106</v>
      </c>
      <c r="L4" s="22"/>
      <c r="M4" s="135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6" t="s">
        <v>16</v>
      </c>
      <c r="L6" s="22"/>
    </row>
    <row r="7" s="1" customFormat="1" ht="16.5" customHeight="1">
      <c r="B7" s="22"/>
      <c r="E7" s="137" t="str">
        <f>'Rekapitulace stavby'!K6</f>
        <v>Přechod pro chodce v ulici Zborovská v blízkosti ulice Kounická, k.ú. Český Brod</v>
      </c>
      <c r="F7" s="136"/>
      <c r="G7" s="136"/>
      <c r="H7" s="136"/>
      <c r="L7" s="22"/>
    </row>
    <row r="8" s="2" customFormat="1" ht="12" customHeight="1">
      <c r="A8" s="41"/>
      <c r="B8" s="47"/>
      <c r="C8" s="41"/>
      <c r="D8" s="136" t="s">
        <v>113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943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35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13. 5. 2024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30</v>
      </c>
      <c r="E14" s="41"/>
      <c r="F14" s="41"/>
      <c r="G14" s="41"/>
      <c r="H14" s="41"/>
      <c r="I14" s="136" t="s">
        <v>31</v>
      </c>
      <c r="J14" s="140" t="s">
        <v>32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33</v>
      </c>
      <c r="F15" s="41"/>
      <c r="G15" s="41"/>
      <c r="H15" s="41"/>
      <c r="I15" s="136" t="s">
        <v>34</v>
      </c>
      <c r="J15" s="140" t="s">
        <v>35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36</v>
      </c>
      <c r="E17" s="41"/>
      <c r="F17" s="41"/>
      <c r="G17" s="41"/>
      <c r="H17" s="41"/>
      <c r="I17" s="136" t="s">
        <v>31</v>
      </c>
      <c r="J17" s="35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40"/>
      <c r="G18" s="140"/>
      <c r="H18" s="140"/>
      <c r="I18" s="136" t="s">
        <v>34</v>
      </c>
      <c r="J18" s="35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38</v>
      </c>
      <c r="E20" s="41"/>
      <c r="F20" s="41"/>
      <c r="G20" s="41"/>
      <c r="H20" s="41"/>
      <c r="I20" s="136" t="s">
        <v>31</v>
      </c>
      <c r="J20" s="140" t="str">
        <f>IF('Rekapitulace stavby'!AN16="","",'Rekapitulace stavby'!AN16)</f>
        <v/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tr">
        <f>IF('Rekapitulace stavby'!E17="","",'Rekapitulace stavby'!E17)</f>
        <v xml:space="preserve"> </v>
      </c>
      <c r="F21" s="41"/>
      <c r="G21" s="41"/>
      <c r="H21" s="41"/>
      <c r="I21" s="136" t="s">
        <v>34</v>
      </c>
      <c r="J21" s="140" t="str">
        <f>IF('Rekapitulace stavby'!AN17="","",'Rekapitulace stavby'!AN17)</f>
        <v/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41</v>
      </c>
      <c r="E23" s="41"/>
      <c r="F23" s="41"/>
      <c r="G23" s="41"/>
      <c r="H23" s="41"/>
      <c r="I23" s="136" t="s">
        <v>31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34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42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35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44</v>
      </c>
      <c r="E30" s="41"/>
      <c r="F30" s="41"/>
      <c r="G30" s="41"/>
      <c r="H30" s="41"/>
      <c r="I30" s="41"/>
      <c r="J30" s="148">
        <f>ROUND(J82,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46</v>
      </c>
      <c r="G32" s="41"/>
      <c r="H32" s="41"/>
      <c r="I32" s="149" t="s">
        <v>45</v>
      </c>
      <c r="J32" s="149" t="s">
        <v>47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48</v>
      </c>
      <c r="E33" s="136" t="s">
        <v>49</v>
      </c>
      <c r="F33" s="151">
        <f>ROUND((SUM(BE82:BE94)),  2)</f>
        <v>0</v>
      </c>
      <c r="G33" s="41"/>
      <c r="H33" s="41"/>
      <c r="I33" s="152">
        <v>0.20999999999999999</v>
      </c>
      <c r="J33" s="151">
        <f>ROUND(((SUM(BE82:BE94))*I33),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50</v>
      </c>
      <c r="F34" s="151">
        <f>ROUND((SUM(BF82:BF94)),  2)</f>
        <v>0</v>
      </c>
      <c r="G34" s="41"/>
      <c r="H34" s="41"/>
      <c r="I34" s="152">
        <v>0.12</v>
      </c>
      <c r="J34" s="151">
        <f>ROUND(((SUM(BF82:BF94))*I34),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51</v>
      </c>
      <c r="F35" s="151">
        <f>ROUND((SUM(BG82:BG94)),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52</v>
      </c>
      <c r="F36" s="151">
        <f>ROUND((SUM(BH82:BH94)),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53</v>
      </c>
      <c r="F37" s="151">
        <f>ROUND((SUM(BI82:BI94)),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54</v>
      </c>
      <c r="E39" s="155"/>
      <c r="F39" s="155"/>
      <c r="G39" s="156" t="s">
        <v>55</v>
      </c>
      <c r="H39" s="157" t="s">
        <v>56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115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Přechod pro chodce v ulici Zborovská v blízkosti ulice Kounická, k.ú. Český Brod</v>
      </c>
      <c r="F48" s="34"/>
      <c r="G48" s="34"/>
      <c r="H48" s="34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113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v_n - VON - neuznatelné náklady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Český Brod</v>
      </c>
      <c r="G52" s="43"/>
      <c r="H52" s="43"/>
      <c r="I52" s="34" t="s">
        <v>24</v>
      </c>
      <c r="J52" s="75" t="str">
        <f>IF(J12="","",J12)</f>
        <v>13. 5. 2024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>Město Český Brod</v>
      </c>
      <c r="G54" s="43"/>
      <c r="H54" s="43"/>
      <c r="I54" s="34" t="s">
        <v>38</v>
      </c>
      <c r="J54" s="39" t="str">
        <f>E21</f>
        <v xml:space="preserve"> 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36</v>
      </c>
      <c r="D55" s="43"/>
      <c r="E55" s="43"/>
      <c r="F55" s="29" t="str">
        <f>IF(E18="","",E18)</f>
        <v>Vyplň údaj</v>
      </c>
      <c r="G55" s="43"/>
      <c r="H55" s="43"/>
      <c r="I55" s="34" t="s">
        <v>41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116</v>
      </c>
      <c r="D57" s="166"/>
      <c r="E57" s="166"/>
      <c r="F57" s="166"/>
      <c r="G57" s="166"/>
      <c r="H57" s="166"/>
      <c r="I57" s="166"/>
      <c r="J57" s="167" t="s">
        <v>117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76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118</v>
      </c>
    </row>
    <row r="60" s="9" customFormat="1" ht="24.96" customHeight="1">
      <c r="A60" s="9"/>
      <c r="B60" s="169"/>
      <c r="C60" s="170"/>
      <c r="D60" s="171" t="s">
        <v>708</v>
      </c>
      <c r="E60" s="172"/>
      <c r="F60" s="172"/>
      <c r="G60" s="172"/>
      <c r="H60" s="172"/>
      <c r="I60" s="172"/>
      <c r="J60" s="173">
        <f>J83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907</v>
      </c>
      <c r="E61" s="178"/>
      <c r="F61" s="178"/>
      <c r="G61" s="178"/>
      <c r="H61" s="178"/>
      <c r="I61" s="178"/>
      <c r="J61" s="179">
        <f>J84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944</v>
      </c>
      <c r="E62" s="178"/>
      <c r="F62" s="178"/>
      <c r="G62" s="178"/>
      <c r="H62" s="178"/>
      <c r="I62" s="178"/>
      <c r="J62" s="179">
        <f>J91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3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3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3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5" t="s">
        <v>126</v>
      </c>
      <c r="D69" s="43"/>
      <c r="E69" s="43"/>
      <c r="F69" s="43"/>
      <c r="G69" s="43"/>
      <c r="H69" s="43"/>
      <c r="I69" s="43"/>
      <c r="J69" s="43"/>
      <c r="K69" s="43"/>
      <c r="L69" s="1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4" t="s">
        <v>16</v>
      </c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64" t="str">
        <f>E7</f>
        <v>Přechod pro chodce v ulici Zborovská v blízkosti ulice Kounická, k.ú. Český Brod</v>
      </c>
      <c r="F72" s="34"/>
      <c r="G72" s="34"/>
      <c r="H72" s="34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4" t="s">
        <v>113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v_n - VON - neuznatelné náklady</v>
      </c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4" t="s">
        <v>22</v>
      </c>
      <c r="D76" s="43"/>
      <c r="E76" s="43"/>
      <c r="F76" s="29" t="str">
        <f>F12</f>
        <v>Český Brod</v>
      </c>
      <c r="G76" s="43"/>
      <c r="H76" s="43"/>
      <c r="I76" s="34" t="s">
        <v>24</v>
      </c>
      <c r="J76" s="75" t="str">
        <f>IF(J12="","",J12)</f>
        <v>13. 5. 2024</v>
      </c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4" t="s">
        <v>30</v>
      </c>
      <c r="D78" s="43"/>
      <c r="E78" s="43"/>
      <c r="F78" s="29" t="str">
        <f>E15</f>
        <v>Město Český Brod</v>
      </c>
      <c r="G78" s="43"/>
      <c r="H78" s="43"/>
      <c r="I78" s="34" t="s">
        <v>38</v>
      </c>
      <c r="J78" s="39" t="str">
        <f>E21</f>
        <v xml:space="preserve"> </v>
      </c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4" t="s">
        <v>36</v>
      </c>
      <c r="D79" s="43"/>
      <c r="E79" s="43"/>
      <c r="F79" s="29" t="str">
        <f>IF(E18="","",E18)</f>
        <v>Vyplň údaj</v>
      </c>
      <c r="G79" s="43"/>
      <c r="H79" s="43"/>
      <c r="I79" s="34" t="s">
        <v>41</v>
      </c>
      <c r="J79" s="39" t="str">
        <f>E24</f>
        <v xml:space="preserve"> </v>
      </c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1"/>
      <c r="B81" s="182"/>
      <c r="C81" s="183" t="s">
        <v>127</v>
      </c>
      <c r="D81" s="184" t="s">
        <v>63</v>
      </c>
      <c r="E81" s="184" t="s">
        <v>59</v>
      </c>
      <c r="F81" s="184" t="s">
        <v>60</v>
      </c>
      <c r="G81" s="184" t="s">
        <v>128</v>
      </c>
      <c r="H81" s="184" t="s">
        <v>129</v>
      </c>
      <c r="I81" s="184" t="s">
        <v>130</v>
      </c>
      <c r="J81" s="184" t="s">
        <v>117</v>
      </c>
      <c r="K81" s="185" t="s">
        <v>131</v>
      </c>
      <c r="L81" s="186"/>
      <c r="M81" s="95" t="s">
        <v>35</v>
      </c>
      <c r="N81" s="96" t="s">
        <v>48</v>
      </c>
      <c r="O81" s="96" t="s">
        <v>132</v>
      </c>
      <c r="P81" s="96" t="s">
        <v>133</v>
      </c>
      <c r="Q81" s="96" t="s">
        <v>134</v>
      </c>
      <c r="R81" s="96" t="s">
        <v>135</v>
      </c>
      <c r="S81" s="96" t="s">
        <v>136</v>
      </c>
      <c r="T81" s="97" t="s">
        <v>137</v>
      </c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</row>
    <row r="82" s="2" customFormat="1" ht="22.8" customHeight="1">
      <c r="A82" s="41"/>
      <c r="B82" s="42"/>
      <c r="C82" s="102" t="s">
        <v>138</v>
      </c>
      <c r="D82" s="43"/>
      <c r="E82" s="43"/>
      <c r="F82" s="43"/>
      <c r="G82" s="43"/>
      <c r="H82" s="43"/>
      <c r="I82" s="43"/>
      <c r="J82" s="187">
        <f>BK82</f>
        <v>0</v>
      </c>
      <c r="K82" s="43"/>
      <c r="L82" s="47"/>
      <c r="M82" s="98"/>
      <c r="N82" s="188"/>
      <c r="O82" s="99"/>
      <c r="P82" s="189">
        <f>P83</f>
        <v>0</v>
      </c>
      <c r="Q82" s="99"/>
      <c r="R82" s="189">
        <f>R83</f>
        <v>0</v>
      </c>
      <c r="S82" s="99"/>
      <c r="T82" s="190">
        <f>T83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19" t="s">
        <v>77</v>
      </c>
      <c r="AU82" s="19" t="s">
        <v>118</v>
      </c>
      <c r="BK82" s="191">
        <f>BK83</f>
        <v>0</v>
      </c>
    </row>
    <row r="83" s="12" customFormat="1" ht="25.92" customHeight="1">
      <c r="A83" s="12"/>
      <c r="B83" s="192"/>
      <c r="C83" s="193"/>
      <c r="D83" s="194" t="s">
        <v>77</v>
      </c>
      <c r="E83" s="195" t="s">
        <v>890</v>
      </c>
      <c r="F83" s="195" t="s">
        <v>891</v>
      </c>
      <c r="G83" s="193"/>
      <c r="H83" s="193"/>
      <c r="I83" s="196"/>
      <c r="J83" s="197">
        <f>BK83</f>
        <v>0</v>
      </c>
      <c r="K83" s="193"/>
      <c r="L83" s="198"/>
      <c r="M83" s="199"/>
      <c r="N83" s="200"/>
      <c r="O83" s="200"/>
      <c r="P83" s="201">
        <f>P84+P91</f>
        <v>0</v>
      </c>
      <c r="Q83" s="200"/>
      <c r="R83" s="201">
        <f>R84+R91</f>
        <v>0</v>
      </c>
      <c r="S83" s="200"/>
      <c r="T83" s="202">
        <f>T84+T91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3" t="s">
        <v>177</v>
      </c>
      <c r="AT83" s="204" t="s">
        <v>77</v>
      </c>
      <c r="AU83" s="204" t="s">
        <v>78</v>
      </c>
      <c r="AY83" s="203" t="s">
        <v>141</v>
      </c>
      <c r="BK83" s="205">
        <f>BK84+BK91</f>
        <v>0</v>
      </c>
    </row>
    <row r="84" s="12" customFormat="1" ht="22.8" customHeight="1">
      <c r="A84" s="12"/>
      <c r="B84" s="192"/>
      <c r="C84" s="193"/>
      <c r="D84" s="194" t="s">
        <v>77</v>
      </c>
      <c r="E84" s="206" t="s">
        <v>911</v>
      </c>
      <c r="F84" s="206" t="s">
        <v>912</v>
      </c>
      <c r="G84" s="193"/>
      <c r="H84" s="193"/>
      <c r="I84" s="196"/>
      <c r="J84" s="207">
        <f>BK84</f>
        <v>0</v>
      </c>
      <c r="K84" s="193"/>
      <c r="L84" s="198"/>
      <c r="M84" s="199"/>
      <c r="N84" s="200"/>
      <c r="O84" s="200"/>
      <c r="P84" s="201">
        <f>SUM(P85:P90)</f>
        <v>0</v>
      </c>
      <c r="Q84" s="200"/>
      <c r="R84" s="201">
        <f>SUM(R85:R90)</f>
        <v>0</v>
      </c>
      <c r="S84" s="200"/>
      <c r="T84" s="202">
        <f>SUM(T85:T90)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3" t="s">
        <v>177</v>
      </c>
      <c r="AT84" s="204" t="s">
        <v>77</v>
      </c>
      <c r="AU84" s="204" t="s">
        <v>86</v>
      </c>
      <c r="AY84" s="203" t="s">
        <v>141</v>
      </c>
      <c r="BK84" s="205">
        <f>SUM(BK85:BK90)</f>
        <v>0</v>
      </c>
    </row>
    <row r="85" s="2" customFormat="1" ht="16.5" customHeight="1">
      <c r="A85" s="41"/>
      <c r="B85" s="42"/>
      <c r="C85" s="208" t="s">
        <v>86</v>
      </c>
      <c r="D85" s="208" t="s">
        <v>143</v>
      </c>
      <c r="E85" s="209" t="s">
        <v>945</v>
      </c>
      <c r="F85" s="210" t="s">
        <v>946</v>
      </c>
      <c r="G85" s="211" t="s">
        <v>923</v>
      </c>
      <c r="H85" s="212">
        <v>1</v>
      </c>
      <c r="I85" s="213"/>
      <c r="J85" s="214">
        <f>ROUND(I85*H85,2)</f>
        <v>0</v>
      </c>
      <c r="K85" s="210" t="s">
        <v>146</v>
      </c>
      <c r="L85" s="47"/>
      <c r="M85" s="215" t="s">
        <v>35</v>
      </c>
      <c r="N85" s="216" t="s">
        <v>49</v>
      </c>
      <c r="O85" s="87"/>
      <c r="P85" s="217">
        <f>O85*H85</f>
        <v>0</v>
      </c>
      <c r="Q85" s="217">
        <v>0</v>
      </c>
      <c r="R85" s="217">
        <f>Q85*H85</f>
        <v>0</v>
      </c>
      <c r="S85" s="217">
        <v>0</v>
      </c>
      <c r="T85" s="218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9" t="s">
        <v>916</v>
      </c>
      <c r="AT85" s="219" t="s">
        <v>143</v>
      </c>
      <c r="AU85" s="219" t="s">
        <v>88</v>
      </c>
      <c r="AY85" s="19" t="s">
        <v>141</v>
      </c>
      <c r="BE85" s="220">
        <f>IF(N85="základní",J85,0)</f>
        <v>0</v>
      </c>
      <c r="BF85" s="220">
        <f>IF(N85="snížená",J85,0)</f>
        <v>0</v>
      </c>
      <c r="BG85" s="220">
        <f>IF(N85="zákl. přenesená",J85,0)</f>
        <v>0</v>
      </c>
      <c r="BH85" s="220">
        <f>IF(N85="sníž. přenesená",J85,0)</f>
        <v>0</v>
      </c>
      <c r="BI85" s="220">
        <f>IF(N85="nulová",J85,0)</f>
        <v>0</v>
      </c>
      <c r="BJ85" s="19" t="s">
        <v>86</v>
      </c>
      <c r="BK85" s="220">
        <f>ROUND(I85*H85,2)</f>
        <v>0</v>
      </c>
      <c r="BL85" s="19" t="s">
        <v>916</v>
      </c>
      <c r="BM85" s="219" t="s">
        <v>947</v>
      </c>
    </row>
    <row r="86" s="2" customFormat="1">
      <c r="A86" s="41"/>
      <c r="B86" s="42"/>
      <c r="C86" s="43"/>
      <c r="D86" s="221" t="s">
        <v>149</v>
      </c>
      <c r="E86" s="43"/>
      <c r="F86" s="222" t="s">
        <v>948</v>
      </c>
      <c r="G86" s="43"/>
      <c r="H86" s="43"/>
      <c r="I86" s="223"/>
      <c r="J86" s="43"/>
      <c r="K86" s="43"/>
      <c r="L86" s="47"/>
      <c r="M86" s="224"/>
      <c r="N86" s="225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19" t="s">
        <v>149</v>
      </c>
      <c r="AU86" s="19" t="s">
        <v>88</v>
      </c>
    </row>
    <row r="87" s="2" customFormat="1">
      <c r="A87" s="41"/>
      <c r="B87" s="42"/>
      <c r="C87" s="43"/>
      <c r="D87" s="226" t="s">
        <v>151</v>
      </c>
      <c r="E87" s="43"/>
      <c r="F87" s="227" t="s">
        <v>949</v>
      </c>
      <c r="G87" s="43"/>
      <c r="H87" s="43"/>
      <c r="I87" s="223"/>
      <c r="J87" s="43"/>
      <c r="K87" s="43"/>
      <c r="L87" s="47"/>
      <c r="M87" s="224"/>
      <c r="N87" s="225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19" t="s">
        <v>151</v>
      </c>
      <c r="AU87" s="19" t="s">
        <v>88</v>
      </c>
    </row>
    <row r="88" s="2" customFormat="1" ht="16.5" customHeight="1">
      <c r="A88" s="41"/>
      <c r="B88" s="42"/>
      <c r="C88" s="208" t="s">
        <v>88</v>
      </c>
      <c r="D88" s="208" t="s">
        <v>143</v>
      </c>
      <c r="E88" s="209" t="s">
        <v>950</v>
      </c>
      <c r="F88" s="210" t="s">
        <v>951</v>
      </c>
      <c r="G88" s="211" t="s">
        <v>923</v>
      </c>
      <c r="H88" s="212">
        <v>1</v>
      </c>
      <c r="I88" s="213"/>
      <c r="J88" s="214">
        <f>ROUND(I88*H88,2)</f>
        <v>0</v>
      </c>
      <c r="K88" s="210" t="s">
        <v>146</v>
      </c>
      <c r="L88" s="47"/>
      <c r="M88" s="215" t="s">
        <v>35</v>
      </c>
      <c r="N88" s="216" t="s">
        <v>49</v>
      </c>
      <c r="O88" s="87"/>
      <c r="P88" s="217">
        <f>O88*H88</f>
        <v>0</v>
      </c>
      <c r="Q88" s="217">
        <v>0</v>
      </c>
      <c r="R88" s="217">
        <f>Q88*H88</f>
        <v>0</v>
      </c>
      <c r="S88" s="217">
        <v>0</v>
      </c>
      <c r="T88" s="218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9" t="s">
        <v>916</v>
      </c>
      <c r="AT88" s="219" t="s">
        <v>143</v>
      </c>
      <c r="AU88" s="219" t="s">
        <v>88</v>
      </c>
      <c r="AY88" s="19" t="s">
        <v>141</v>
      </c>
      <c r="BE88" s="220">
        <f>IF(N88="základní",J88,0)</f>
        <v>0</v>
      </c>
      <c r="BF88" s="220">
        <f>IF(N88="snížená",J88,0)</f>
        <v>0</v>
      </c>
      <c r="BG88" s="220">
        <f>IF(N88="zákl. přenesená",J88,0)</f>
        <v>0</v>
      </c>
      <c r="BH88" s="220">
        <f>IF(N88="sníž. přenesená",J88,0)</f>
        <v>0</v>
      </c>
      <c r="BI88" s="220">
        <f>IF(N88="nulová",J88,0)</f>
        <v>0</v>
      </c>
      <c r="BJ88" s="19" t="s">
        <v>86</v>
      </c>
      <c r="BK88" s="220">
        <f>ROUND(I88*H88,2)</f>
        <v>0</v>
      </c>
      <c r="BL88" s="19" t="s">
        <v>916</v>
      </c>
      <c r="BM88" s="219" t="s">
        <v>952</v>
      </c>
    </row>
    <row r="89" s="2" customFormat="1">
      <c r="A89" s="41"/>
      <c r="B89" s="42"/>
      <c r="C89" s="43"/>
      <c r="D89" s="221" t="s">
        <v>149</v>
      </c>
      <c r="E89" s="43"/>
      <c r="F89" s="222" t="s">
        <v>953</v>
      </c>
      <c r="G89" s="43"/>
      <c r="H89" s="43"/>
      <c r="I89" s="223"/>
      <c r="J89" s="43"/>
      <c r="K89" s="43"/>
      <c r="L89" s="47"/>
      <c r="M89" s="224"/>
      <c r="N89" s="225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19" t="s">
        <v>149</v>
      </c>
      <c r="AU89" s="19" t="s">
        <v>88</v>
      </c>
    </row>
    <row r="90" s="2" customFormat="1">
      <c r="A90" s="41"/>
      <c r="B90" s="42"/>
      <c r="C90" s="43"/>
      <c r="D90" s="226" t="s">
        <v>151</v>
      </c>
      <c r="E90" s="43"/>
      <c r="F90" s="227" t="s">
        <v>954</v>
      </c>
      <c r="G90" s="43"/>
      <c r="H90" s="43"/>
      <c r="I90" s="223"/>
      <c r="J90" s="43"/>
      <c r="K90" s="43"/>
      <c r="L90" s="47"/>
      <c r="M90" s="224"/>
      <c r="N90" s="225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19" t="s">
        <v>151</v>
      </c>
      <c r="AU90" s="19" t="s">
        <v>88</v>
      </c>
    </row>
    <row r="91" s="12" customFormat="1" ht="22.8" customHeight="1">
      <c r="A91" s="12"/>
      <c r="B91" s="192"/>
      <c r="C91" s="193"/>
      <c r="D91" s="194" t="s">
        <v>77</v>
      </c>
      <c r="E91" s="206" t="s">
        <v>955</v>
      </c>
      <c r="F91" s="206" t="s">
        <v>956</v>
      </c>
      <c r="G91" s="193"/>
      <c r="H91" s="193"/>
      <c r="I91" s="196"/>
      <c r="J91" s="207">
        <f>BK91</f>
        <v>0</v>
      </c>
      <c r="K91" s="193"/>
      <c r="L91" s="198"/>
      <c r="M91" s="199"/>
      <c r="N91" s="200"/>
      <c r="O91" s="200"/>
      <c r="P91" s="201">
        <f>SUM(P92:P94)</f>
        <v>0</v>
      </c>
      <c r="Q91" s="200"/>
      <c r="R91" s="201">
        <f>SUM(R92:R94)</f>
        <v>0</v>
      </c>
      <c r="S91" s="200"/>
      <c r="T91" s="202">
        <f>SUM(T92:T94)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3" t="s">
        <v>177</v>
      </c>
      <c r="AT91" s="204" t="s">
        <v>77</v>
      </c>
      <c r="AU91" s="204" t="s">
        <v>86</v>
      </c>
      <c r="AY91" s="203" t="s">
        <v>141</v>
      </c>
      <c r="BK91" s="205">
        <f>SUM(BK92:BK94)</f>
        <v>0</v>
      </c>
    </row>
    <row r="92" s="2" customFormat="1" ht="16.5" customHeight="1">
      <c r="A92" s="41"/>
      <c r="B92" s="42"/>
      <c r="C92" s="208" t="s">
        <v>167</v>
      </c>
      <c r="D92" s="208" t="s">
        <v>143</v>
      </c>
      <c r="E92" s="209" t="s">
        <v>957</v>
      </c>
      <c r="F92" s="210" t="s">
        <v>956</v>
      </c>
      <c r="G92" s="211" t="s">
        <v>923</v>
      </c>
      <c r="H92" s="212">
        <v>1</v>
      </c>
      <c r="I92" s="213"/>
      <c r="J92" s="214">
        <f>ROUND(I92*H92,2)</f>
        <v>0</v>
      </c>
      <c r="K92" s="210" t="s">
        <v>146</v>
      </c>
      <c r="L92" s="47"/>
      <c r="M92" s="215" t="s">
        <v>35</v>
      </c>
      <c r="N92" s="216" t="s">
        <v>49</v>
      </c>
      <c r="O92" s="87"/>
      <c r="P92" s="217">
        <f>O92*H92</f>
        <v>0</v>
      </c>
      <c r="Q92" s="217">
        <v>0</v>
      </c>
      <c r="R92" s="217">
        <f>Q92*H92</f>
        <v>0</v>
      </c>
      <c r="S92" s="217">
        <v>0</v>
      </c>
      <c r="T92" s="218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9" t="s">
        <v>916</v>
      </c>
      <c r="AT92" s="219" t="s">
        <v>143</v>
      </c>
      <c r="AU92" s="219" t="s">
        <v>88</v>
      </c>
      <c r="AY92" s="19" t="s">
        <v>141</v>
      </c>
      <c r="BE92" s="220">
        <f>IF(N92="základní",J92,0)</f>
        <v>0</v>
      </c>
      <c r="BF92" s="220">
        <f>IF(N92="snížená",J92,0)</f>
        <v>0</v>
      </c>
      <c r="BG92" s="220">
        <f>IF(N92="zákl. přenesená",J92,0)</f>
        <v>0</v>
      </c>
      <c r="BH92" s="220">
        <f>IF(N92="sníž. přenesená",J92,0)</f>
        <v>0</v>
      </c>
      <c r="BI92" s="220">
        <f>IF(N92="nulová",J92,0)</f>
        <v>0</v>
      </c>
      <c r="BJ92" s="19" t="s">
        <v>86</v>
      </c>
      <c r="BK92" s="220">
        <f>ROUND(I92*H92,2)</f>
        <v>0</v>
      </c>
      <c r="BL92" s="19" t="s">
        <v>916</v>
      </c>
      <c r="BM92" s="219" t="s">
        <v>958</v>
      </c>
    </row>
    <row r="93" s="2" customFormat="1">
      <c r="A93" s="41"/>
      <c r="B93" s="42"/>
      <c r="C93" s="43"/>
      <c r="D93" s="221" t="s">
        <v>149</v>
      </c>
      <c r="E93" s="43"/>
      <c r="F93" s="222" t="s">
        <v>959</v>
      </c>
      <c r="G93" s="43"/>
      <c r="H93" s="43"/>
      <c r="I93" s="223"/>
      <c r="J93" s="43"/>
      <c r="K93" s="43"/>
      <c r="L93" s="47"/>
      <c r="M93" s="224"/>
      <c r="N93" s="225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19" t="s">
        <v>149</v>
      </c>
      <c r="AU93" s="19" t="s">
        <v>88</v>
      </c>
    </row>
    <row r="94" s="2" customFormat="1">
      <c r="A94" s="41"/>
      <c r="B94" s="42"/>
      <c r="C94" s="43"/>
      <c r="D94" s="226" t="s">
        <v>151</v>
      </c>
      <c r="E94" s="43"/>
      <c r="F94" s="227" t="s">
        <v>960</v>
      </c>
      <c r="G94" s="43"/>
      <c r="H94" s="43"/>
      <c r="I94" s="223"/>
      <c r="J94" s="43"/>
      <c r="K94" s="43"/>
      <c r="L94" s="47"/>
      <c r="M94" s="270"/>
      <c r="N94" s="271"/>
      <c r="O94" s="272"/>
      <c r="P94" s="272"/>
      <c r="Q94" s="272"/>
      <c r="R94" s="272"/>
      <c r="S94" s="272"/>
      <c r="T94" s="273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151</v>
      </c>
      <c r="AU94" s="19" t="s">
        <v>88</v>
      </c>
    </row>
    <row r="95" s="2" customFormat="1" ht="6.96" customHeight="1">
      <c r="A95" s="41"/>
      <c r="B95" s="62"/>
      <c r="C95" s="63"/>
      <c r="D95" s="63"/>
      <c r="E95" s="63"/>
      <c r="F95" s="63"/>
      <c r="G95" s="63"/>
      <c r="H95" s="63"/>
      <c r="I95" s="63"/>
      <c r="J95" s="63"/>
      <c r="K95" s="63"/>
      <c r="L95" s="47"/>
      <c r="M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</sheetData>
  <sheetProtection sheet="1" autoFilter="0" formatColumns="0" formatRows="0" objects="1" scenarios="1" spinCount="100000" saltValue="hc8tpOCWwsMuuYxdVYjAO8e+Ue+9qClQRSkilRVNfONvqCJYWsgKnjoQyKyxkxtXJnsNDqRhzJIlFOBZt0NWCg==" hashValue="Deuyd2o2AVX/KCA3gsFgm9q4pzQsyJ4bVOy04idbBUgz5N3H0ZdEGoqqDK8zeyIaLi579byNtQsyQL9+RTgrzg==" algorithmName="SHA-512" password="CC35"/>
  <autoFilter ref="C81:K94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1/012002000"/>
    <hyperlink ref="F89" r:id="rId2" display="https://podminky.urs.cz/item/CS_URS_2025_01/013254000"/>
    <hyperlink ref="F93" r:id="rId3" display="https://podminky.urs.cz/item/CS_URS_2025_01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22"/>
    </row>
    <row r="4" s="1" customFormat="1" ht="24.96" customHeight="1">
      <c r="B4" s="22"/>
      <c r="C4" s="134" t="s">
        <v>961</v>
      </c>
      <c r="H4" s="22"/>
    </row>
    <row r="5" s="1" customFormat="1" ht="12" customHeight="1">
      <c r="B5" s="22"/>
      <c r="C5" s="278" t="s">
        <v>13</v>
      </c>
      <c r="D5" s="144" t="s">
        <v>14</v>
      </c>
      <c r="E5" s="1"/>
      <c r="F5" s="1"/>
      <c r="H5" s="22"/>
    </row>
    <row r="6" s="1" customFormat="1" ht="36.96" customHeight="1">
      <c r="B6" s="22"/>
      <c r="C6" s="279" t="s">
        <v>16</v>
      </c>
      <c r="D6" s="280" t="s">
        <v>17</v>
      </c>
      <c r="E6" s="1"/>
      <c r="F6" s="1"/>
      <c r="H6" s="22"/>
    </row>
    <row r="7" s="1" customFormat="1" ht="16.5" customHeight="1">
      <c r="B7" s="22"/>
      <c r="C7" s="136" t="s">
        <v>24</v>
      </c>
      <c r="D7" s="141" t="str">
        <f>'Rekapitulace stavby'!AN8</f>
        <v>13. 5. 2024</v>
      </c>
      <c r="H7" s="22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81"/>
      <c r="B9" s="281"/>
      <c r="C9" s="282" t="s">
        <v>59</v>
      </c>
      <c r="D9" s="283" t="s">
        <v>60</v>
      </c>
      <c r="E9" s="283" t="s">
        <v>128</v>
      </c>
      <c r="F9" s="284" t="s">
        <v>962</v>
      </c>
      <c r="G9" s="181"/>
      <c r="H9" s="281"/>
    </row>
    <row r="10" s="2" customFormat="1" ht="26.4" customHeight="1">
      <c r="A10" s="41"/>
      <c r="B10" s="47"/>
      <c r="C10" s="285" t="s">
        <v>83</v>
      </c>
      <c r="D10" s="285" t="s">
        <v>84</v>
      </c>
      <c r="E10" s="41"/>
      <c r="F10" s="41"/>
      <c r="G10" s="41"/>
      <c r="H10" s="47"/>
    </row>
    <row r="11" s="2" customFormat="1" ht="16.8" customHeight="1">
      <c r="A11" s="41"/>
      <c r="B11" s="47"/>
      <c r="C11" s="286" t="s">
        <v>99</v>
      </c>
      <c r="D11" s="287" t="s">
        <v>100</v>
      </c>
      <c r="E11" s="288" t="s">
        <v>101</v>
      </c>
      <c r="F11" s="289">
        <v>41.100000000000001</v>
      </c>
      <c r="G11" s="41"/>
      <c r="H11" s="47"/>
    </row>
    <row r="12" s="2" customFormat="1" ht="16.8" customHeight="1">
      <c r="A12" s="41"/>
      <c r="B12" s="47"/>
      <c r="C12" s="290" t="s">
        <v>35</v>
      </c>
      <c r="D12" s="290" t="s">
        <v>349</v>
      </c>
      <c r="E12" s="19" t="s">
        <v>35</v>
      </c>
      <c r="F12" s="291">
        <v>0</v>
      </c>
      <c r="G12" s="41"/>
      <c r="H12" s="47"/>
    </row>
    <row r="13" s="2" customFormat="1" ht="16.8" customHeight="1">
      <c r="A13" s="41"/>
      <c r="B13" s="47"/>
      <c r="C13" s="290" t="s">
        <v>35</v>
      </c>
      <c r="D13" s="290" t="s">
        <v>350</v>
      </c>
      <c r="E13" s="19" t="s">
        <v>35</v>
      </c>
      <c r="F13" s="291">
        <v>1.8999999999999999</v>
      </c>
      <c r="G13" s="41"/>
      <c r="H13" s="47"/>
    </row>
    <row r="14" s="2" customFormat="1" ht="16.8" customHeight="1">
      <c r="A14" s="41"/>
      <c r="B14" s="47"/>
      <c r="C14" s="290" t="s">
        <v>35</v>
      </c>
      <c r="D14" s="290" t="s">
        <v>351</v>
      </c>
      <c r="E14" s="19" t="s">
        <v>35</v>
      </c>
      <c r="F14" s="291">
        <v>40.700000000000003</v>
      </c>
      <c r="G14" s="41"/>
      <c r="H14" s="47"/>
    </row>
    <row r="15" s="2" customFormat="1" ht="16.8" customHeight="1">
      <c r="A15" s="41"/>
      <c r="B15" s="47"/>
      <c r="C15" s="290" t="s">
        <v>35</v>
      </c>
      <c r="D15" s="290" t="s">
        <v>352</v>
      </c>
      <c r="E15" s="19" t="s">
        <v>35</v>
      </c>
      <c r="F15" s="291">
        <v>5.7999999999999998</v>
      </c>
      <c r="G15" s="41"/>
      <c r="H15" s="47"/>
    </row>
    <row r="16" s="2" customFormat="1" ht="16.8" customHeight="1">
      <c r="A16" s="41"/>
      <c r="B16" s="47"/>
      <c r="C16" s="290" t="s">
        <v>35</v>
      </c>
      <c r="D16" s="290" t="s">
        <v>353</v>
      </c>
      <c r="E16" s="19" t="s">
        <v>35</v>
      </c>
      <c r="F16" s="291">
        <v>-7.2999999999999998</v>
      </c>
      <c r="G16" s="41"/>
      <c r="H16" s="47"/>
    </row>
    <row r="17" s="2" customFormat="1" ht="16.8" customHeight="1">
      <c r="A17" s="41"/>
      <c r="B17" s="47"/>
      <c r="C17" s="290" t="s">
        <v>99</v>
      </c>
      <c r="D17" s="290" t="s">
        <v>157</v>
      </c>
      <c r="E17" s="19" t="s">
        <v>35</v>
      </c>
      <c r="F17" s="291">
        <v>41.100000000000001</v>
      </c>
      <c r="G17" s="41"/>
      <c r="H17" s="47"/>
    </row>
    <row r="18" s="2" customFormat="1" ht="16.8" customHeight="1">
      <c r="A18" s="41"/>
      <c r="B18" s="47"/>
      <c r="C18" s="292" t="s">
        <v>963</v>
      </c>
      <c r="D18" s="41"/>
      <c r="E18" s="41"/>
      <c r="F18" s="41"/>
      <c r="G18" s="41"/>
      <c r="H18" s="47"/>
    </row>
    <row r="19" s="2" customFormat="1" ht="16.8" customHeight="1">
      <c r="A19" s="41"/>
      <c r="B19" s="47"/>
      <c r="C19" s="290" t="s">
        <v>346</v>
      </c>
      <c r="D19" s="290" t="s">
        <v>347</v>
      </c>
      <c r="E19" s="19" t="s">
        <v>101</v>
      </c>
      <c r="F19" s="291">
        <v>41.100000000000001</v>
      </c>
      <c r="G19" s="41"/>
      <c r="H19" s="47"/>
    </row>
    <row r="20" s="2" customFormat="1" ht="16.8" customHeight="1">
      <c r="A20" s="41"/>
      <c r="B20" s="47"/>
      <c r="C20" s="290" t="s">
        <v>264</v>
      </c>
      <c r="D20" s="290" t="s">
        <v>964</v>
      </c>
      <c r="E20" s="19" t="s">
        <v>101</v>
      </c>
      <c r="F20" s="291">
        <v>76.799999999999997</v>
      </c>
      <c r="G20" s="41"/>
      <c r="H20" s="47"/>
    </row>
    <row r="21" s="2" customFormat="1" ht="16.8" customHeight="1">
      <c r="A21" s="41"/>
      <c r="B21" s="47"/>
      <c r="C21" s="290" t="s">
        <v>341</v>
      </c>
      <c r="D21" s="290" t="s">
        <v>965</v>
      </c>
      <c r="E21" s="19" t="s">
        <v>101</v>
      </c>
      <c r="F21" s="291">
        <v>76.799999999999997</v>
      </c>
      <c r="G21" s="41"/>
      <c r="H21" s="47"/>
    </row>
    <row r="22" s="2" customFormat="1" ht="16.8" customHeight="1">
      <c r="A22" s="41"/>
      <c r="B22" s="47"/>
      <c r="C22" s="286" t="s">
        <v>103</v>
      </c>
      <c r="D22" s="287" t="s">
        <v>104</v>
      </c>
      <c r="E22" s="288" t="s">
        <v>101</v>
      </c>
      <c r="F22" s="289">
        <v>10.6</v>
      </c>
      <c r="G22" s="41"/>
      <c r="H22" s="47"/>
    </row>
    <row r="23" s="2" customFormat="1" ht="16.8" customHeight="1">
      <c r="A23" s="41"/>
      <c r="B23" s="47"/>
      <c r="C23" s="290" t="s">
        <v>35</v>
      </c>
      <c r="D23" s="290" t="s">
        <v>359</v>
      </c>
      <c r="E23" s="19" t="s">
        <v>35</v>
      </c>
      <c r="F23" s="291">
        <v>0</v>
      </c>
      <c r="G23" s="41"/>
      <c r="H23" s="47"/>
    </row>
    <row r="24" s="2" customFormat="1" ht="16.8" customHeight="1">
      <c r="A24" s="41"/>
      <c r="B24" s="47"/>
      <c r="C24" s="290" t="s">
        <v>35</v>
      </c>
      <c r="D24" s="290" t="s">
        <v>360</v>
      </c>
      <c r="E24" s="19" t="s">
        <v>35</v>
      </c>
      <c r="F24" s="291">
        <v>2</v>
      </c>
      <c r="G24" s="41"/>
      <c r="H24" s="47"/>
    </row>
    <row r="25" s="2" customFormat="1" ht="16.8" customHeight="1">
      <c r="A25" s="41"/>
      <c r="B25" s="47"/>
      <c r="C25" s="290" t="s">
        <v>35</v>
      </c>
      <c r="D25" s="290" t="s">
        <v>361</v>
      </c>
      <c r="E25" s="19" t="s">
        <v>35</v>
      </c>
      <c r="F25" s="291">
        <v>6.5999999999999996</v>
      </c>
      <c r="G25" s="41"/>
      <c r="H25" s="47"/>
    </row>
    <row r="26" s="2" customFormat="1" ht="16.8" customHeight="1">
      <c r="A26" s="41"/>
      <c r="B26" s="47"/>
      <c r="C26" s="290" t="s">
        <v>35</v>
      </c>
      <c r="D26" s="290" t="s">
        <v>362</v>
      </c>
      <c r="E26" s="19" t="s">
        <v>35</v>
      </c>
      <c r="F26" s="291">
        <v>2</v>
      </c>
      <c r="G26" s="41"/>
      <c r="H26" s="47"/>
    </row>
    <row r="27" s="2" customFormat="1" ht="16.8" customHeight="1">
      <c r="A27" s="41"/>
      <c r="B27" s="47"/>
      <c r="C27" s="290" t="s">
        <v>103</v>
      </c>
      <c r="D27" s="290" t="s">
        <v>157</v>
      </c>
      <c r="E27" s="19" t="s">
        <v>35</v>
      </c>
      <c r="F27" s="291">
        <v>10.6</v>
      </c>
      <c r="G27" s="41"/>
      <c r="H27" s="47"/>
    </row>
    <row r="28" s="2" customFormat="1" ht="16.8" customHeight="1">
      <c r="A28" s="41"/>
      <c r="B28" s="47"/>
      <c r="C28" s="292" t="s">
        <v>963</v>
      </c>
      <c r="D28" s="41"/>
      <c r="E28" s="41"/>
      <c r="F28" s="41"/>
      <c r="G28" s="41"/>
      <c r="H28" s="47"/>
    </row>
    <row r="29" s="2" customFormat="1" ht="16.8" customHeight="1">
      <c r="A29" s="41"/>
      <c r="B29" s="47"/>
      <c r="C29" s="290" t="s">
        <v>356</v>
      </c>
      <c r="D29" s="290" t="s">
        <v>357</v>
      </c>
      <c r="E29" s="19" t="s">
        <v>101</v>
      </c>
      <c r="F29" s="291">
        <v>10.6</v>
      </c>
      <c r="G29" s="41"/>
      <c r="H29" s="47"/>
    </row>
    <row r="30" s="2" customFormat="1" ht="16.8" customHeight="1">
      <c r="A30" s="41"/>
      <c r="B30" s="47"/>
      <c r="C30" s="290" t="s">
        <v>264</v>
      </c>
      <c r="D30" s="290" t="s">
        <v>964</v>
      </c>
      <c r="E30" s="19" t="s">
        <v>101</v>
      </c>
      <c r="F30" s="291">
        <v>76.799999999999997</v>
      </c>
      <c r="G30" s="41"/>
      <c r="H30" s="47"/>
    </row>
    <row r="31" s="2" customFormat="1" ht="16.8" customHeight="1">
      <c r="A31" s="41"/>
      <c r="B31" s="47"/>
      <c r="C31" s="290" t="s">
        <v>341</v>
      </c>
      <c r="D31" s="290" t="s">
        <v>965</v>
      </c>
      <c r="E31" s="19" t="s">
        <v>101</v>
      </c>
      <c r="F31" s="291">
        <v>76.799999999999997</v>
      </c>
      <c r="G31" s="41"/>
      <c r="H31" s="47"/>
    </row>
    <row r="32" s="2" customFormat="1" ht="16.8" customHeight="1">
      <c r="A32" s="41"/>
      <c r="B32" s="47"/>
      <c r="C32" s="286" t="s">
        <v>107</v>
      </c>
      <c r="D32" s="287" t="s">
        <v>108</v>
      </c>
      <c r="E32" s="288" t="s">
        <v>101</v>
      </c>
      <c r="F32" s="289">
        <v>17.800000000000001</v>
      </c>
      <c r="G32" s="41"/>
      <c r="H32" s="47"/>
    </row>
    <row r="33" s="2" customFormat="1" ht="16.8" customHeight="1">
      <c r="A33" s="41"/>
      <c r="B33" s="47"/>
      <c r="C33" s="290" t="s">
        <v>35</v>
      </c>
      <c r="D33" s="290" t="s">
        <v>368</v>
      </c>
      <c r="E33" s="19" t="s">
        <v>35</v>
      </c>
      <c r="F33" s="291">
        <v>0</v>
      </c>
      <c r="G33" s="41"/>
      <c r="H33" s="47"/>
    </row>
    <row r="34" s="2" customFormat="1" ht="16.8" customHeight="1">
      <c r="A34" s="41"/>
      <c r="B34" s="47"/>
      <c r="C34" s="290" t="s">
        <v>35</v>
      </c>
      <c r="D34" s="290" t="s">
        <v>369</v>
      </c>
      <c r="E34" s="19" t="s">
        <v>35</v>
      </c>
      <c r="F34" s="291">
        <v>4</v>
      </c>
      <c r="G34" s="41"/>
      <c r="H34" s="47"/>
    </row>
    <row r="35" s="2" customFormat="1" ht="16.8" customHeight="1">
      <c r="A35" s="41"/>
      <c r="B35" s="47"/>
      <c r="C35" s="290" t="s">
        <v>35</v>
      </c>
      <c r="D35" s="290" t="s">
        <v>370</v>
      </c>
      <c r="E35" s="19" t="s">
        <v>35</v>
      </c>
      <c r="F35" s="291">
        <v>11.6</v>
      </c>
      <c r="G35" s="41"/>
      <c r="H35" s="47"/>
    </row>
    <row r="36" s="2" customFormat="1" ht="16.8" customHeight="1">
      <c r="A36" s="41"/>
      <c r="B36" s="47"/>
      <c r="C36" s="290" t="s">
        <v>35</v>
      </c>
      <c r="D36" s="290" t="s">
        <v>371</v>
      </c>
      <c r="E36" s="19" t="s">
        <v>35</v>
      </c>
      <c r="F36" s="291">
        <v>2.2000000000000002</v>
      </c>
      <c r="G36" s="41"/>
      <c r="H36" s="47"/>
    </row>
    <row r="37" s="2" customFormat="1" ht="16.8" customHeight="1">
      <c r="A37" s="41"/>
      <c r="B37" s="47"/>
      <c r="C37" s="290" t="s">
        <v>107</v>
      </c>
      <c r="D37" s="290" t="s">
        <v>157</v>
      </c>
      <c r="E37" s="19" t="s">
        <v>35</v>
      </c>
      <c r="F37" s="291">
        <v>17.800000000000001</v>
      </c>
      <c r="G37" s="41"/>
      <c r="H37" s="47"/>
    </row>
    <row r="38" s="2" customFormat="1" ht="16.8" customHeight="1">
      <c r="A38" s="41"/>
      <c r="B38" s="47"/>
      <c r="C38" s="292" t="s">
        <v>963</v>
      </c>
      <c r="D38" s="41"/>
      <c r="E38" s="41"/>
      <c r="F38" s="41"/>
      <c r="G38" s="41"/>
      <c r="H38" s="47"/>
    </row>
    <row r="39" s="2" customFormat="1" ht="16.8" customHeight="1">
      <c r="A39" s="41"/>
      <c r="B39" s="47"/>
      <c r="C39" s="290" t="s">
        <v>365</v>
      </c>
      <c r="D39" s="290" t="s">
        <v>366</v>
      </c>
      <c r="E39" s="19" t="s">
        <v>101</v>
      </c>
      <c r="F39" s="291">
        <v>17.800000000000001</v>
      </c>
      <c r="G39" s="41"/>
      <c r="H39" s="47"/>
    </row>
    <row r="40" s="2" customFormat="1" ht="16.8" customHeight="1">
      <c r="A40" s="41"/>
      <c r="B40" s="47"/>
      <c r="C40" s="290" t="s">
        <v>264</v>
      </c>
      <c r="D40" s="290" t="s">
        <v>964</v>
      </c>
      <c r="E40" s="19" t="s">
        <v>101</v>
      </c>
      <c r="F40" s="291">
        <v>76.799999999999997</v>
      </c>
      <c r="G40" s="41"/>
      <c r="H40" s="47"/>
    </row>
    <row r="41" s="2" customFormat="1" ht="16.8" customHeight="1">
      <c r="A41" s="41"/>
      <c r="B41" s="47"/>
      <c r="C41" s="290" t="s">
        <v>341</v>
      </c>
      <c r="D41" s="290" t="s">
        <v>965</v>
      </c>
      <c r="E41" s="19" t="s">
        <v>101</v>
      </c>
      <c r="F41" s="291">
        <v>76.799999999999997</v>
      </c>
      <c r="G41" s="41"/>
      <c r="H41" s="47"/>
    </row>
    <row r="42" s="2" customFormat="1" ht="16.8" customHeight="1">
      <c r="A42" s="41"/>
      <c r="B42" s="47"/>
      <c r="C42" s="286" t="s">
        <v>110</v>
      </c>
      <c r="D42" s="287" t="s">
        <v>111</v>
      </c>
      <c r="E42" s="288" t="s">
        <v>101</v>
      </c>
      <c r="F42" s="289">
        <v>85.5</v>
      </c>
      <c r="G42" s="41"/>
      <c r="H42" s="47"/>
    </row>
    <row r="43" s="2" customFormat="1" ht="16.8" customHeight="1">
      <c r="A43" s="41"/>
      <c r="B43" s="47"/>
      <c r="C43" s="290" t="s">
        <v>35</v>
      </c>
      <c r="D43" s="290" t="s">
        <v>276</v>
      </c>
      <c r="E43" s="19" t="s">
        <v>35</v>
      </c>
      <c r="F43" s="291">
        <v>0</v>
      </c>
      <c r="G43" s="41"/>
      <c r="H43" s="47"/>
    </row>
    <row r="44" s="2" customFormat="1" ht="16.8" customHeight="1">
      <c r="A44" s="41"/>
      <c r="B44" s="47"/>
      <c r="C44" s="290" t="s">
        <v>35</v>
      </c>
      <c r="D44" s="290" t="s">
        <v>284</v>
      </c>
      <c r="E44" s="19" t="s">
        <v>35</v>
      </c>
      <c r="F44" s="291">
        <v>85.5</v>
      </c>
      <c r="G44" s="41"/>
      <c r="H44" s="47"/>
    </row>
    <row r="45" s="2" customFormat="1" ht="16.8" customHeight="1">
      <c r="A45" s="41"/>
      <c r="B45" s="47"/>
      <c r="C45" s="290" t="s">
        <v>110</v>
      </c>
      <c r="D45" s="290" t="s">
        <v>157</v>
      </c>
      <c r="E45" s="19" t="s">
        <v>35</v>
      </c>
      <c r="F45" s="291">
        <v>85.5</v>
      </c>
      <c r="G45" s="41"/>
      <c r="H45" s="47"/>
    </row>
    <row r="46" s="2" customFormat="1" ht="16.8" customHeight="1">
      <c r="A46" s="41"/>
      <c r="B46" s="47"/>
      <c r="C46" s="292" t="s">
        <v>963</v>
      </c>
      <c r="D46" s="41"/>
      <c r="E46" s="41"/>
      <c r="F46" s="41"/>
      <c r="G46" s="41"/>
      <c r="H46" s="47"/>
    </row>
    <row r="47" s="2" customFormat="1" ht="16.8" customHeight="1">
      <c r="A47" s="41"/>
      <c r="B47" s="47"/>
      <c r="C47" s="290" t="s">
        <v>279</v>
      </c>
      <c r="D47" s="290" t="s">
        <v>966</v>
      </c>
      <c r="E47" s="19" t="s">
        <v>101</v>
      </c>
      <c r="F47" s="291">
        <v>85.5</v>
      </c>
      <c r="G47" s="41"/>
      <c r="H47" s="47"/>
    </row>
    <row r="48" s="2" customFormat="1" ht="16.8" customHeight="1">
      <c r="A48" s="41"/>
      <c r="B48" s="47"/>
      <c r="C48" s="290" t="s">
        <v>285</v>
      </c>
      <c r="D48" s="290" t="s">
        <v>967</v>
      </c>
      <c r="E48" s="19" t="s">
        <v>101</v>
      </c>
      <c r="F48" s="291">
        <v>85.5</v>
      </c>
      <c r="G48" s="41"/>
      <c r="H48" s="47"/>
    </row>
    <row r="49" s="2" customFormat="1" ht="16.8" customHeight="1">
      <c r="A49" s="41"/>
      <c r="B49" s="47"/>
      <c r="C49" s="290" t="s">
        <v>291</v>
      </c>
      <c r="D49" s="290" t="s">
        <v>968</v>
      </c>
      <c r="E49" s="19" t="s">
        <v>101</v>
      </c>
      <c r="F49" s="291">
        <v>85.5</v>
      </c>
      <c r="G49" s="41"/>
      <c r="H49" s="47"/>
    </row>
    <row r="50" s="2" customFormat="1" ht="16.8" customHeight="1">
      <c r="A50" s="41"/>
      <c r="B50" s="47"/>
      <c r="C50" s="290" t="s">
        <v>305</v>
      </c>
      <c r="D50" s="290" t="s">
        <v>969</v>
      </c>
      <c r="E50" s="19" t="s">
        <v>101</v>
      </c>
      <c r="F50" s="291">
        <v>85.5</v>
      </c>
      <c r="G50" s="41"/>
      <c r="H50" s="47"/>
    </row>
    <row r="51" s="2" customFormat="1" ht="16.8" customHeight="1">
      <c r="A51" s="41"/>
      <c r="B51" s="47"/>
      <c r="C51" s="290" t="s">
        <v>310</v>
      </c>
      <c r="D51" s="290" t="s">
        <v>970</v>
      </c>
      <c r="E51" s="19" t="s">
        <v>101</v>
      </c>
      <c r="F51" s="291">
        <v>324.35000000000002</v>
      </c>
      <c r="G51" s="41"/>
      <c r="H51" s="47"/>
    </row>
    <row r="52" s="2" customFormat="1" ht="16.8" customHeight="1">
      <c r="A52" s="41"/>
      <c r="B52" s="47"/>
      <c r="C52" s="290" t="s">
        <v>321</v>
      </c>
      <c r="D52" s="290" t="s">
        <v>971</v>
      </c>
      <c r="E52" s="19" t="s">
        <v>101</v>
      </c>
      <c r="F52" s="291">
        <v>238.84999999999999</v>
      </c>
      <c r="G52" s="41"/>
      <c r="H52" s="47"/>
    </row>
    <row r="53" s="2" customFormat="1" ht="16.8" customHeight="1">
      <c r="A53" s="41"/>
      <c r="B53" s="47"/>
      <c r="C53" s="290" t="s">
        <v>326</v>
      </c>
      <c r="D53" s="290" t="s">
        <v>972</v>
      </c>
      <c r="E53" s="19" t="s">
        <v>101</v>
      </c>
      <c r="F53" s="291">
        <v>85.5</v>
      </c>
      <c r="G53" s="41"/>
      <c r="H53" s="47"/>
    </row>
    <row r="54" s="2" customFormat="1" ht="26.4" customHeight="1">
      <c r="A54" s="41"/>
      <c r="B54" s="47"/>
      <c r="C54" s="285" t="s">
        <v>89</v>
      </c>
      <c r="D54" s="285" t="s">
        <v>90</v>
      </c>
      <c r="E54" s="41"/>
      <c r="F54" s="41"/>
      <c r="G54" s="41"/>
      <c r="H54" s="47"/>
    </row>
    <row r="55" s="2" customFormat="1" ht="16.8" customHeight="1">
      <c r="A55" s="41"/>
      <c r="B55" s="47"/>
      <c r="C55" s="286" t="s">
        <v>700</v>
      </c>
      <c r="D55" s="287" t="s">
        <v>701</v>
      </c>
      <c r="E55" s="288" t="s">
        <v>196</v>
      </c>
      <c r="F55" s="289">
        <v>1.014</v>
      </c>
      <c r="G55" s="41"/>
      <c r="H55" s="47"/>
    </row>
    <row r="56" s="2" customFormat="1" ht="16.8" customHeight="1">
      <c r="A56" s="41"/>
      <c r="B56" s="47"/>
      <c r="C56" s="290" t="s">
        <v>35</v>
      </c>
      <c r="D56" s="290" t="s">
        <v>713</v>
      </c>
      <c r="E56" s="19" t="s">
        <v>35</v>
      </c>
      <c r="F56" s="291">
        <v>0</v>
      </c>
      <c r="G56" s="41"/>
      <c r="H56" s="47"/>
    </row>
    <row r="57" s="2" customFormat="1" ht="16.8" customHeight="1">
      <c r="A57" s="41"/>
      <c r="B57" s="47"/>
      <c r="C57" s="290" t="s">
        <v>35</v>
      </c>
      <c r="D57" s="290" t="s">
        <v>714</v>
      </c>
      <c r="E57" s="19" t="s">
        <v>35</v>
      </c>
      <c r="F57" s="291">
        <v>1.014</v>
      </c>
      <c r="G57" s="41"/>
      <c r="H57" s="47"/>
    </row>
    <row r="58" s="2" customFormat="1" ht="16.8" customHeight="1">
      <c r="A58" s="41"/>
      <c r="B58" s="47"/>
      <c r="C58" s="290" t="s">
        <v>700</v>
      </c>
      <c r="D58" s="290" t="s">
        <v>157</v>
      </c>
      <c r="E58" s="19" t="s">
        <v>35</v>
      </c>
      <c r="F58" s="291">
        <v>1.014</v>
      </c>
      <c r="G58" s="41"/>
      <c r="H58" s="47"/>
    </row>
    <row r="59" s="2" customFormat="1" ht="16.8" customHeight="1">
      <c r="A59" s="41"/>
      <c r="B59" s="47"/>
      <c r="C59" s="292" t="s">
        <v>963</v>
      </c>
      <c r="D59" s="41"/>
      <c r="E59" s="41"/>
      <c r="F59" s="41"/>
      <c r="G59" s="41"/>
      <c r="H59" s="47"/>
    </row>
    <row r="60" s="2" customFormat="1" ht="16.8" customHeight="1">
      <c r="A60" s="41"/>
      <c r="B60" s="47"/>
      <c r="C60" s="290" t="s">
        <v>709</v>
      </c>
      <c r="D60" s="290" t="s">
        <v>973</v>
      </c>
      <c r="E60" s="19" t="s">
        <v>196</v>
      </c>
      <c r="F60" s="291">
        <v>1.014</v>
      </c>
      <c r="G60" s="41"/>
      <c r="H60" s="47"/>
    </row>
    <row r="61" s="2" customFormat="1" ht="16.8" customHeight="1">
      <c r="A61" s="41"/>
      <c r="B61" s="47"/>
      <c r="C61" s="290" t="s">
        <v>215</v>
      </c>
      <c r="D61" s="290" t="s">
        <v>974</v>
      </c>
      <c r="E61" s="19" t="s">
        <v>196</v>
      </c>
      <c r="F61" s="291">
        <v>1.014</v>
      </c>
      <c r="G61" s="41"/>
      <c r="H61" s="47"/>
    </row>
    <row r="62" s="2" customFormat="1" ht="16.8" customHeight="1">
      <c r="A62" s="41"/>
      <c r="B62" s="47"/>
      <c r="C62" s="290" t="s">
        <v>225</v>
      </c>
      <c r="D62" s="290" t="s">
        <v>975</v>
      </c>
      <c r="E62" s="19" t="s">
        <v>227</v>
      </c>
      <c r="F62" s="291">
        <v>1.825</v>
      </c>
      <c r="G62" s="41"/>
      <c r="H62" s="47"/>
    </row>
    <row r="63" s="2" customFormat="1" ht="16.8" customHeight="1">
      <c r="A63" s="41"/>
      <c r="B63" s="47"/>
      <c r="C63" s="290" t="s">
        <v>719</v>
      </c>
      <c r="D63" s="290" t="s">
        <v>976</v>
      </c>
      <c r="E63" s="19" t="s">
        <v>196</v>
      </c>
      <c r="F63" s="291">
        <v>1.014</v>
      </c>
      <c r="G63" s="41"/>
      <c r="H63" s="47"/>
    </row>
    <row r="64" s="2" customFormat="1" ht="7.44" customHeight="1">
      <c r="A64" s="41"/>
      <c r="B64" s="160"/>
      <c r="C64" s="161"/>
      <c r="D64" s="161"/>
      <c r="E64" s="161"/>
      <c r="F64" s="161"/>
      <c r="G64" s="161"/>
      <c r="H64" s="47"/>
    </row>
    <row r="65" s="2" customFormat="1">
      <c r="A65" s="41"/>
      <c r="B65" s="41"/>
      <c r="C65" s="41"/>
      <c r="D65" s="41"/>
      <c r="E65" s="41"/>
      <c r="F65" s="41"/>
      <c r="G65" s="41"/>
      <c r="H65" s="41"/>
    </row>
  </sheetData>
  <sheetProtection sheet="1" formatColumns="0" formatRows="0" objects="1" scenarios="1" spinCount="100000" saltValue="UP7p3JzNG3d72vGW8wqbzoriIqjNBLV9uYlnpOrfKop8yT+TZE+Norkd7Dt/7i8Gmf4Bs0Ohu8ZhMckHOk49KA==" hashValue="lRYfoOolfUlojgmqCM/6BeKYjRxrQ/a3B54o/mYKkXIJSXH8B4+Hu0QpOGb1w+lXkmFO73VCURPkKsAmEqb3tw==" algorithmName="SHA-512" password="CC35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3" customWidth="1"/>
    <col min="2" max="2" width="1.667969" style="293" customWidth="1"/>
    <col min="3" max="4" width="5" style="293" customWidth="1"/>
    <col min="5" max="5" width="11.66016" style="293" customWidth="1"/>
    <col min="6" max="6" width="9.160156" style="293" customWidth="1"/>
    <col min="7" max="7" width="5" style="293" customWidth="1"/>
    <col min="8" max="8" width="77.83203" style="293" customWidth="1"/>
    <col min="9" max="10" width="20" style="293" customWidth="1"/>
    <col min="11" max="11" width="1.667969" style="293" customWidth="1"/>
  </cols>
  <sheetData>
    <row r="1" s="1" customFormat="1" ht="37.5" customHeight="1"/>
    <row r="2" s="1" customFormat="1" ht="7.5" customHeight="1">
      <c r="B2" s="294"/>
      <c r="C2" s="295"/>
      <c r="D2" s="295"/>
      <c r="E2" s="295"/>
      <c r="F2" s="295"/>
      <c r="G2" s="295"/>
      <c r="H2" s="295"/>
      <c r="I2" s="295"/>
      <c r="J2" s="295"/>
      <c r="K2" s="296"/>
    </row>
    <row r="3" s="16" customFormat="1" ht="45" customHeight="1">
      <c r="B3" s="297"/>
      <c r="C3" s="298" t="s">
        <v>977</v>
      </c>
      <c r="D3" s="298"/>
      <c r="E3" s="298"/>
      <c r="F3" s="298"/>
      <c r="G3" s="298"/>
      <c r="H3" s="298"/>
      <c r="I3" s="298"/>
      <c r="J3" s="298"/>
      <c r="K3" s="299"/>
    </row>
    <row r="4" s="1" customFormat="1" ht="25.5" customHeight="1">
      <c r="B4" s="300"/>
      <c r="C4" s="301" t="s">
        <v>978</v>
      </c>
      <c r="D4" s="301"/>
      <c r="E4" s="301"/>
      <c r="F4" s="301"/>
      <c r="G4" s="301"/>
      <c r="H4" s="301"/>
      <c r="I4" s="301"/>
      <c r="J4" s="301"/>
      <c r="K4" s="302"/>
    </row>
    <row r="5" s="1" customFormat="1" ht="5.25" customHeight="1">
      <c r="B5" s="300"/>
      <c r="C5" s="303"/>
      <c r="D5" s="303"/>
      <c r="E5" s="303"/>
      <c r="F5" s="303"/>
      <c r="G5" s="303"/>
      <c r="H5" s="303"/>
      <c r="I5" s="303"/>
      <c r="J5" s="303"/>
      <c r="K5" s="302"/>
    </row>
    <row r="6" s="1" customFormat="1" ht="15" customHeight="1">
      <c r="B6" s="300"/>
      <c r="C6" s="304" t="s">
        <v>979</v>
      </c>
      <c r="D6" s="304"/>
      <c r="E6" s="304"/>
      <c r="F6" s="304"/>
      <c r="G6" s="304"/>
      <c r="H6" s="304"/>
      <c r="I6" s="304"/>
      <c r="J6" s="304"/>
      <c r="K6" s="302"/>
    </row>
    <row r="7" s="1" customFormat="1" ht="15" customHeight="1">
      <c r="B7" s="305"/>
      <c r="C7" s="304" t="s">
        <v>980</v>
      </c>
      <c r="D7" s="304"/>
      <c r="E7" s="304"/>
      <c r="F7" s="304"/>
      <c r="G7" s="304"/>
      <c r="H7" s="304"/>
      <c r="I7" s="304"/>
      <c r="J7" s="304"/>
      <c r="K7" s="302"/>
    </row>
    <row r="8" s="1" customFormat="1" ht="12.75" customHeight="1">
      <c r="B8" s="305"/>
      <c r="C8" s="304"/>
      <c r="D8" s="304"/>
      <c r="E8" s="304"/>
      <c r="F8" s="304"/>
      <c r="G8" s="304"/>
      <c r="H8" s="304"/>
      <c r="I8" s="304"/>
      <c r="J8" s="304"/>
      <c r="K8" s="302"/>
    </row>
    <row r="9" s="1" customFormat="1" ht="15" customHeight="1">
      <c r="B9" s="305"/>
      <c r="C9" s="304" t="s">
        <v>981</v>
      </c>
      <c r="D9" s="304"/>
      <c r="E9" s="304"/>
      <c r="F9" s="304"/>
      <c r="G9" s="304"/>
      <c r="H9" s="304"/>
      <c r="I9" s="304"/>
      <c r="J9" s="304"/>
      <c r="K9" s="302"/>
    </row>
    <row r="10" s="1" customFormat="1" ht="15" customHeight="1">
      <c r="B10" s="305"/>
      <c r="C10" s="304"/>
      <c r="D10" s="304" t="s">
        <v>982</v>
      </c>
      <c r="E10" s="304"/>
      <c r="F10" s="304"/>
      <c r="G10" s="304"/>
      <c r="H10" s="304"/>
      <c r="I10" s="304"/>
      <c r="J10" s="304"/>
      <c r="K10" s="302"/>
    </row>
    <row r="11" s="1" customFormat="1" ht="15" customHeight="1">
      <c r="B11" s="305"/>
      <c r="C11" s="306"/>
      <c r="D11" s="304" t="s">
        <v>983</v>
      </c>
      <c r="E11" s="304"/>
      <c r="F11" s="304"/>
      <c r="G11" s="304"/>
      <c r="H11" s="304"/>
      <c r="I11" s="304"/>
      <c r="J11" s="304"/>
      <c r="K11" s="302"/>
    </row>
    <row r="12" s="1" customFormat="1" ht="15" customHeight="1">
      <c r="B12" s="305"/>
      <c r="C12" s="306"/>
      <c r="D12" s="304"/>
      <c r="E12" s="304"/>
      <c r="F12" s="304"/>
      <c r="G12" s="304"/>
      <c r="H12" s="304"/>
      <c r="I12" s="304"/>
      <c r="J12" s="304"/>
      <c r="K12" s="302"/>
    </row>
    <row r="13" s="1" customFormat="1" ht="15" customHeight="1">
      <c r="B13" s="305"/>
      <c r="C13" s="306"/>
      <c r="D13" s="307" t="s">
        <v>984</v>
      </c>
      <c r="E13" s="304"/>
      <c r="F13" s="304"/>
      <c r="G13" s="304"/>
      <c r="H13" s="304"/>
      <c r="I13" s="304"/>
      <c r="J13" s="304"/>
      <c r="K13" s="302"/>
    </row>
    <row r="14" s="1" customFormat="1" ht="12.75" customHeight="1">
      <c r="B14" s="305"/>
      <c r="C14" s="306"/>
      <c r="D14" s="306"/>
      <c r="E14" s="306"/>
      <c r="F14" s="306"/>
      <c r="G14" s="306"/>
      <c r="H14" s="306"/>
      <c r="I14" s="306"/>
      <c r="J14" s="306"/>
      <c r="K14" s="302"/>
    </row>
    <row r="15" s="1" customFormat="1" ht="15" customHeight="1">
      <c r="B15" s="305"/>
      <c r="C15" s="306"/>
      <c r="D15" s="304" t="s">
        <v>985</v>
      </c>
      <c r="E15" s="304"/>
      <c r="F15" s="304"/>
      <c r="G15" s="304"/>
      <c r="H15" s="304"/>
      <c r="I15" s="304"/>
      <c r="J15" s="304"/>
      <c r="K15" s="302"/>
    </row>
    <row r="16" s="1" customFormat="1" ht="15" customHeight="1">
      <c r="B16" s="305"/>
      <c r="C16" s="306"/>
      <c r="D16" s="304" t="s">
        <v>986</v>
      </c>
      <c r="E16" s="304"/>
      <c r="F16" s="304"/>
      <c r="G16" s="304"/>
      <c r="H16" s="304"/>
      <c r="I16" s="304"/>
      <c r="J16" s="304"/>
      <c r="K16" s="302"/>
    </row>
    <row r="17" s="1" customFormat="1" ht="15" customHeight="1">
      <c r="B17" s="305"/>
      <c r="C17" s="306"/>
      <c r="D17" s="304" t="s">
        <v>987</v>
      </c>
      <c r="E17" s="304"/>
      <c r="F17" s="304"/>
      <c r="G17" s="304"/>
      <c r="H17" s="304"/>
      <c r="I17" s="304"/>
      <c r="J17" s="304"/>
      <c r="K17" s="302"/>
    </row>
    <row r="18" s="1" customFormat="1" ht="15" customHeight="1">
      <c r="B18" s="305"/>
      <c r="C18" s="306"/>
      <c r="D18" s="306"/>
      <c r="E18" s="308" t="s">
        <v>85</v>
      </c>
      <c r="F18" s="304" t="s">
        <v>988</v>
      </c>
      <c r="G18" s="304"/>
      <c r="H18" s="304"/>
      <c r="I18" s="304"/>
      <c r="J18" s="304"/>
      <c r="K18" s="302"/>
    </row>
    <row r="19" s="1" customFormat="1" ht="15" customHeight="1">
      <c r="B19" s="305"/>
      <c r="C19" s="306"/>
      <c r="D19" s="306"/>
      <c r="E19" s="308" t="s">
        <v>989</v>
      </c>
      <c r="F19" s="304" t="s">
        <v>990</v>
      </c>
      <c r="G19" s="304"/>
      <c r="H19" s="304"/>
      <c r="I19" s="304"/>
      <c r="J19" s="304"/>
      <c r="K19" s="302"/>
    </row>
    <row r="20" s="1" customFormat="1" ht="15" customHeight="1">
      <c r="B20" s="305"/>
      <c r="C20" s="306"/>
      <c r="D20" s="306"/>
      <c r="E20" s="308" t="s">
        <v>991</v>
      </c>
      <c r="F20" s="304" t="s">
        <v>992</v>
      </c>
      <c r="G20" s="304"/>
      <c r="H20" s="304"/>
      <c r="I20" s="304"/>
      <c r="J20" s="304"/>
      <c r="K20" s="302"/>
    </row>
    <row r="21" s="1" customFormat="1" ht="15" customHeight="1">
      <c r="B21" s="305"/>
      <c r="C21" s="306"/>
      <c r="D21" s="306"/>
      <c r="E21" s="308" t="s">
        <v>94</v>
      </c>
      <c r="F21" s="304" t="s">
        <v>993</v>
      </c>
      <c r="G21" s="304"/>
      <c r="H21" s="304"/>
      <c r="I21" s="304"/>
      <c r="J21" s="304"/>
      <c r="K21" s="302"/>
    </row>
    <row r="22" s="1" customFormat="1" ht="15" customHeight="1">
      <c r="B22" s="305"/>
      <c r="C22" s="306"/>
      <c r="D22" s="306"/>
      <c r="E22" s="308" t="s">
        <v>994</v>
      </c>
      <c r="F22" s="304" t="s">
        <v>995</v>
      </c>
      <c r="G22" s="304"/>
      <c r="H22" s="304"/>
      <c r="I22" s="304"/>
      <c r="J22" s="304"/>
      <c r="K22" s="302"/>
    </row>
    <row r="23" s="1" customFormat="1" ht="15" customHeight="1">
      <c r="B23" s="305"/>
      <c r="C23" s="306"/>
      <c r="D23" s="306"/>
      <c r="E23" s="308" t="s">
        <v>996</v>
      </c>
      <c r="F23" s="304" t="s">
        <v>997</v>
      </c>
      <c r="G23" s="304"/>
      <c r="H23" s="304"/>
      <c r="I23" s="304"/>
      <c r="J23" s="304"/>
      <c r="K23" s="302"/>
    </row>
    <row r="24" s="1" customFormat="1" ht="12.75" customHeight="1">
      <c r="B24" s="305"/>
      <c r="C24" s="306"/>
      <c r="D24" s="306"/>
      <c r="E24" s="306"/>
      <c r="F24" s="306"/>
      <c r="G24" s="306"/>
      <c r="H24" s="306"/>
      <c r="I24" s="306"/>
      <c r="J24" s="306"/>
      <c r="K24" s="302"/>
    </row>
    <row r="25" s="1" customFormat="1" ht="15" customHeight="1">
      <c r="B25" s="305"/>
      <c r="C25" s="304" t="s">
        <v>998</v>
      </c>
      <c r="D25" s="304"/>
      <c r="E25" s="304"/>
      <c r="F25" s="304"/>
      <c r="G25" s="304"/>
      <c r="H25" s="304"/>
      <c r="I25" s="304"/>
      <c r="J25" s="304"/>
      <c r="K25" s="302"/>
    </row>
    <row r="26" s="1" customFormat="1" ht="15" customHeight="1">
      <c r="B26" s="305"/>
      <c r="C26" s="304" t="s">
        <v>999</v>
      </c>
      <c r="D26" s="304"/>
      <c r="E26" s="304"/>
      <c r="F26" s="304"/>
      <c r="G26" s="304"/>
      <c r="H26" s="304"/>
      <c r="I26" s="304"/>
      <c r="J26" s="304"/>
      <c r="K26" s="302"/>
    </row>
    <row r="27" s="1" customFormat="1" ht="15" customHeight="1">
      <c r="B27" s="305"/>
      <c r="C27" s="304"/>
      <c r="D27" s="304" t="s">
        <v>1000</v>
      </c>
      <c r="E27" s="304"/>
      <c r="F27" s="304"/>
      <c r="G27" s="304"/>
      <c r="H27" s="304"/>
      <c r="I27" s="304"/>
      <c r="J27" s="304"/>
      <c r="K27" s="302"/>
    </row>
    <row r="28" s="1" customFormat="1" ht="15" customHeight="1">
      <c r="B28" s="305"/>
      <c r="C28" s="306"/>
      <c r="D28" s="304" t="s">
        <v>1001</v>
      </c>
      <c r="E28" s="304"/>
      <c r="F28" s="304"/>
      <c r="G28" s="304"/>
      <c r="H28" s="304"/>
      <c r="I28" s="304"/>
      <c r="J28" s="304"/>
      <c r="K28" s="302"/>
    </row>
    <row r="29" s="1" customFormat="1" ht="12.75" customHeight="1">
      <c r="B29" s="305"/>
      <c r="C29" s="306"/>
      <c r="D29" s="306"/>
      <c r="E29" s="306"/>
      <c r="F29" s="306"/>
      <c r="G29" s="306"/>
      <c r="H29" s="306"/>
      <c r="I29" s="306"/>
      <c r="J29" s="306"/>
      <c r="K29" s="302"/>
    </row>
    <row r="30" s="1" customFormat="1" ht="15" customHeight="1">
      <c r="B30" s="305"/>
      <c r="C30" s="306"/>
      <c r="D30" s="304" t="s">
        <v>1002</v>
      </c>
      <c r="E30" s="304"/>
      <c r="F30" s="304"/>
      <c r="G30" s="304"/>
      <c r="H30" s="304"/>
      <c r="I30" s="304"/>
      <c r="J30" s="304"/>
      <c r="K30" s="302"/>
    </row>
    <row r="31" s="1" customFormat="1" ht="15" customHeight="1">
      <c r="B31" s="305"/>
      <c r="C31" s="306"/>
      <c r="D31" s="304" t="s">
        <v>1003</v>
      </c>
      <c r="E31" s="304"/>
      <c r="F31" s="304"/>
      <c r="G31" s="304"/>
      <c r="H31" s="304"/>
      <c r="I31" s="304"/>
      <c r="J31" s="304"/>
      <c r="K31" s="302"/>
    </row>
    <row r="32" s="1" customFormat="1" ht="12.75" customHeight="1">
      <c r="B32" s="305"/>
      <c r="C32" s="306"/>
      <c r="D32" s="306"/>
      <c r="E32" s="306"/>
      <c r="F32" s="306"/>
      <c r="G32" s="306"/>
      <c r="H32" s="306"/>
      <c r="I32" s="306"/>
      <c r="J32" s="306"/>
      <c r="K32" s="302"/>
    </row>
    <row r="33" s="1" customFormat="1" ht="15" customHeight="1">
      <c r="B33" s="305"/>
      <c r="C33" s="306"/>
      <c r="D33" s="304" t="s">
        <v>1004</v>
      </c>
      <c r="E33" s="304"/>
      <c r="F33" s="304"/>
      <c r="G33" s="304"/>
      <c r="H33" s="304"/>
      <c r="I33" s="304"/>
      <c r="J33" s="304"/>
      <c r="K33" s="302"/>
    </row>
    <row r="34" s="1" customFormat="1" ht="15" customHeight="1">
      <c r="B34" s="305"/>
      <c r="C34" s="306"/>
      <c r="D34" s="304" t="s">
        <v>1005</v>
      </c>
      <c r="E34" s="304"/>
      <c r="F34" s="304"/>
      <c r="G34" s="304"/>
      <c r="H34" s="304"/>
      <c r="I34" s="304"/>
      <c r="J34" s="304"/>
      <c r="K34" s="302"/>
    </row>
    <row r="35" s="1" customFormat="1" ht="15" customHeight="1">
      <c r="B35" s="305"/>
      <c r="C35" s="306"/>
      <c r="D35" s="304" t="s">
        <v>1006</v>
      </c>
      <c r="E35" s="304"/>
      <c r="F35" s="304"/>
      <c r="G35" s="304"/>
      <c r="H35" s="304"/>
      <c r="I35" s="304"/>
      <c r="J35" s="304"/>
      <c r="K35" s="302"/>
    </row>
    <row r="36" s="1" customFormat="1" ht="15" customHeight="1">
      <c r="B36" s="305"/>
      <c r="C36" s="306"/>
      <c r="D36" s="304"/>
      <c r="E36" s="307" t="s">
        <v>127</v>
      </c>
      <c r="F36" s="304"/>
      <c r="G36" s="304" t="s">
        <v>1007</v>
      </c>
      <c r="H36" s="304"/>
      <c r="I36" s="304"/>
      <c r="J36" s="304"/>
      <c r="K36" s="302"/>
    </row>
    <row r="37" s="1" customFormat="1" ht="30.75" customHeight="1">
      <c r="B37" s="305"/>
      <c r="C37" s="306"/>
      <c r="D37" s="304"/>
      <c r="E37" s="307" t="s">
        <v>1008</v>
      </c>
      <c r="F37" s="304"/>
      <c r="G37" s="304" t="s">
        <v>1009</v>
      </c>
      <c r="H37" s="304"/>
      <c r="I37" s="304"/>
      <c r="J37" s="304"/>
      <c r="K37" s="302"/>
    </row>
    <row r="38" s="1" customFormat="1" ht="15" customHeight="1">
      <c r="B38" s="305"/>
      <c r="C38" s="306"/>
      <c r="D38" s="304"/>
      <c r="E38" s="307" t="s">
        <v>59</v>
      </c>
      <c r="F38" s="304"/>
      <c r="G38" s="304" t="s">
        <v>1010</v>
      </c>
      <c r="H38" s="304"/>
      <c r="I38" s="304"/>
      <c r="J38" s="304"/>
      <c r="K38" s="302"/>
    </row>
    <row r="39" s="1" customFormat="1" ht="15" customHeight="1">
      <c r="B39" s="305"/>
      <c r="C39" s="306"/>
      <c r="D39" s="304"/>
      <c r="E39" s="307" t="s">
        <v>60</v>
      </c>
      <c r="F39" s="304"/>
      <c r="G39" s="304" t="s">
        <v>1011</v>
      </c>
      <c r="H39" s="304"/>
      <c r="I39" s="304"/>
      <c r="J39" s="304"/>
      <c r="K39" s="302"/>
    </row>
    <row r="40" s="1" customFormat="1" ht="15" customHeight="1">
      <c r="B40" s="305"/>
      <c r="C40" s="306"/>
      <c r="D40" s="304"/>
      <c r="E40" s="307" t="s">
        <v>128</v>
      </c>
      <c r="F40" s="304"/>
      <c r="G40" s="304" t="s">
        <v>1012</v>
      </c>
      <c r="H40" s="304"/>
      <c r="I40" s="304"/>
      <c r="J40" s="304"/>
      <c r="K40" s="302"/>
    </row>
    <row r="41" s="1" customFormat="1" ht="15" customHeight="1">
      <c r="B41" s="305"/>
      <c r="C41" s="306"/>
      <c r="D41" s="304"/>
      <c r="E41" s="307" t="s">
        <v>129</v>
      </c>
      <c r="F41" s="304"/>
      <c r="G41" s="304" t="s">
        <v>1013</v>
      </c>
      <c r="H41" s="304"/>
      <c r="I41" s="304"/>
      <c r="J41" s="304"/>
      <c r="K41" s="302"/>
    </row>
    <row r="42" s="1" customFormat="1" ht="15" customHeight="1">
      <c r="B42" s="305"/>
      <c r="C42" s="306"/>
      <c r="D42" s="304"/>
      <c r="E42" s="307" t="s">
        <v>1014</v>
      </c>
      <c r="F42" s="304"/>
      <c r="G42" s="304" t="s">
        <v>1015</v>
      </c>
      <c r="H42" s="304"/>
      <c r="I42" s="304"/>
      <c r="J42" s="304"/>
      <c r="K42" s="302"/>
    </row>
    <row r="43" s="1" customFormat="1" ht="15" customHeight="1">
      <c r="B43" s="305"/>
      <c r="C43" s="306"/>
      <c r="D43" s="304"/>
      <c r="E43" s="307"/>
      <c r="F43" s="304"/>
      <c r="G43" s="304" t="s">
        <v>1016</v>
      </c>
      <c r="H43" s="304"/>
      <c r="I43" s="304"/>
      <c r="J43" s="304"/>
      <c r="K43" s="302"/>
    </row>
    <row r="44" s="1" customFormat="1" ht="15" customHeight="1">
      <c r="B44" s="305"/>
      <c r="C44" s="306"/>
      <c r="D44" s="304"/>
      <c r="E44" s="307" t="s">
        <v>1017</v>
      </c>
      <c r="F44" s="304"/>
      <c r="G44" s="304" t="s">
        <v>1018</v>
      </c>
      <c r="H44" s="304"/>
      <c r="I44" s="304"/>
      <c r="J44" s="304"/>
      <c r="K44" s="302"/>
    </row>
    <row r="45" s="1" customFormat="1" ht="15" customHeight="1">
      <c r="B45" s="305"/>
      <c r="C45" s="306"/>
      <c r="D45" s="304"/>
      <c r="E45" s="307" t="s">
        <v>131</v>
      </c>
      <c r="F45" s="304"/>
      <c r="G45" s="304" t="s">
        <v>1019</v>
      </c>
      <c r="H45" s="304"/>
      <c r="I45" s="304"/>
      <c r="J45" s="304"/>
      <c r="K45" s="302"/>
    </row>
    <row r="46" s="1" customFormat="1" ht="12.75" customHeight="1">
      <c r="B46" s="305"/>
      <c r="C46" s="306"/>
      <c r="D46" s="304"/>
      <c r="E46" s="304"/>
      <c r="F46" s="304"/>
      <c r="G46" s="304"/>
      <c r="H46" s="304"/>
      <c r="I46" s="304"/>
      <c r="J46" s="304"/>
      <c r="K46" s="302"/>
    </row>
    <row r="47" s="1" customFormat="1" ht="15" customHeight="1">
      <c r="B47" s="305"/>
      <c r="C47" s="306"/>
      <c r="D47" s="304" t="s">
        <v>1020</v>
      </c>
      <c r="E47" s="304"/>
      <c r="F47" s="304"/>
      <c r="G47" s="304"/>
      <c r="H47" s="304"/>
      <c r="I47" s="304"/>
      <c r="J47" s="304"/>
      <c r="K47" s="302"/>
    </row>
    <row r="48" s="1" customFormat="1" ht="15" customHeight="1">
      <c r="B48" s="305"/>
      <c r="C48" s="306"/>
      <c r="D48" s="306"/>
      <c r="E48" s="304" t="s">
        <v>1021</v>
      </c>
      <c r="F48" s="304"/>
      <c r="G48" s="304"/>
      <c r="H48" s="304"/>
      <c r="I48" s="304"/>
      <c r="J48" s="304"/>
      <c r="K48" s="302"/>
    </row>
    <row r="49" s="1" customFormat="1" ht="15" customHeight="1">
      <c r="B49" s="305"/>
      <c r="C49" s="306"/>
      <c r="D49" s="306"/>
      <c r="E49" s="304" t="s">
        <v>1022</v>
      </c>
      <c r="F49" s="304"/>
      <c r="G49" s="304"/>
      <c r="H49" s="304"/>
      <c r="I49" s="304"/>
      <c r="J49" s="304"/>
      <c r="K49" s="302"/>
    </row>
    <row r="50" s="1" customFormat="1" ht="15" customHeight="1">
      <c r="B50" s="305"/>
      <c r="C50" s="306"/>
      <c r="D50" s="306"/>
      <c r="E50" s="304" t="s">
        <v>1023</v>
      </c>
      <c r="F50" s="304"/>
      <c r="G50" s="304"/>
      <c r="H50" s="304"/>
      <c r="I50" s="304"/>
      <c r="J50" s="304"/>
      <c r="K50" s="302"/>
    </row>
    <row r="51" s="1" customFormat="1" ht="15" customHeight="1">
      <c r="B51" s="305"/>
      <c r="C51" s="306"/>
      <c r="D51" s="304" t="s">
        <v>1024</v>
      </c>
      <c r="E51" s="304"/>
      <c r="F51" s="304"/>
      <c r="G51" s="304"/>
      <c r="H51" s="304"/>
      <c r="I51" s="304"/>
      <c r="J51" s="304"/>
      <c r="K51" s="302"/>
    </row>
    <row r="52" s="1" customFormat="1" ht="25.5" customHeight="1">
      <c r="B52" s="300"/>
      <c r="C52" s="301" t="s">
        <v>1025</v>
      </c>
      <c r="D52" s="301"/>
      <c r="E52" s="301"/>
      <c r="F52" s="301"/>
      <c r="G52" s="301"/>
      <c r="H52" s="301"/>
      <c r="I52" s="301"/>
      <c r="J52" s="301"/>
      <c r="K52" s="302"/>
    </row>
    <row r="53" s="1" customFormat="1" ht="5.25" customHeight="1">
      <c r="B53" s="300"/>
      <c r="C53" s="303"/>
      <c r="D53" s="303"/>
      <c r="E53" s="303"/>
      <c r="F53" s="303"/>
      <c r="G53" s="303"/>
      <c r="H53" s="303"/>
      <c r="I53" s="303"/>
      <c r="J53" s="303"/>
      <c r="K53" s="302"/>
    </row>
    <row r="54" s="1" customFormat="1" ht="15" customHeight="1">
      <c r="B54" s="300"/>
      <c r="C54" s="304" t="s">
        <v>1026</v>
      </c>
      <c r="D54" s="304"/>
      <c r="E54" s="304"/>
      <c r="F54" s="304"/>
      <c r="G54" s="304"/>
      <c r="H54" s="304"/>
      <c r="I54" s="304"/>
      <c r="J54" s="304"/>
      <c r="K54" s="302"/>
    </row>
    <row r="55" s="1" customFormat="1" ht="15" customHeight="1">
      <c r="B55" s="300"/>
      <c r="C55" s="304" t="s">
        <v>1027</v>
      </c>
      <c r="D55" s="304"/>
      <c r="E55" s="304"/>
      <c r="F55" s="304"/>
      <c r="G55" s="304"/>
      <c r="H55" s="304"/>
      <c r="I55" s="304"/>
      <c r="J55" s="304"/>
      <c r="K55" s="302"/>
    </row>
    <row r="56" s="1" customFormat="1" ht="12.75" customHeight="1">
      <c r="B56" s="300"/>
      <c r="C56" s="304"/>
      <c r="D56" s="304"/>
      <c r="E56" s="304"/>
      <c r="F56" s="304"/>
      <c r="G56" s="304"/>
      <c r="H56" s="304"/>
      <c r="I56" s="304"/>
      <c r="J56" s="304"/>
      <c r="K56" s="302"/>
    </row>
    <row r="57" s="1" customFormat="1" ht="15" customHeight="1">
      <c r="B57" s="300"/>
      <c r="C57" s="304" t="s">
        <v>1028</v>
      </c>
      <c r="D57" s="304"/>
      <c r="E57" s="304"/>
      <c r="F57" s="304"/>
      <c r="G57" s="304"/>
      <c r="H57" s="304"/>
      <c r="I57" s="304"/>
      <c r="J57" s="304"/>
      <c r="K57" s="302"/>
    </row>
    <row r="58" s="1" customFormat="1" ht="15" customHeight="1">
      <c r="B58" s="300"/>
      <c r="C58" s="306"/>
      <c r="D58" s="304" t="s">
        <v>1029</v>
      </c>
      <c r="E58" s="304"/>
      <c r="F58" s="304"/>
      <c r="G58" s="304"/>
      <c r="H58" s="304"/>
      <c r="I58" s="304"/>
      <c r="J58" s="304"/>
      <c r="K58" s="302"/>
    </row>
    <row r="59" s="1" customFormat="1" ht="15" customHeight="1">
      <c r="B59" s="300"/>
      <c r="C59" s="306"/>
      <c r="D59" s="304" t="s">
        <v>1030</v>
      </c>
      <c r="E59" s="304"/>
      <c r="F59" s="304"/>
      <c r="G59" s="304"/>
      <c r="H59" s="304"/>
      <c r="I59" s="304"/>
      <c r="J59" s="304"/>
      <c r="K59" s="302"/>
    </row>
    <row r="60" s="1" customFormat="1" ht="15" customHeight="1">
      <c r="B60" s="300"/>
      <c r="C60" s="306"/>
      <c r="D60" s="304" t="s">
        <v>1031</v>
      </c>
      <c r="E60" s="304"/>
      <c r="F60" s="304"/>
      <c r="G60" s="304"/>
      <c r="H60" s="304"/>
      <c r="I60" s="304"/>
      <c r="J60" s="304"/>
      <c r="K60" s="302"/>
    </row>
    <row r="61" s="1" customFormat="1" ht="15" customHeight="1">
      <c r="B61" s="300"/>
      <c r="C61" s="306"/>
      <c r="D61" s="304" t="s">
        <v>1032</v>
      </c>
      <c r="E61" s="304"/>
      <c r="F61" s="304"/>
      <c r="G61" s="304"/>
      <c r="H61" s="304"/>
      <c r="I61" s="304"/>
      <c r="J61" s="304"/>
      <c r="K61" s="302"/>
    </row>
    <row r="62" s="1" customFormat="1" ht="15" customHeight="1">
      <c r="B62" s="300"/>
      <c r="C62" s="306"/>
      <c r="D62" s="309" t="s">
        <v>1033</v>
      </c>
      <c r="E62" s="309"/>
      <c r="F62" s="309"/>
      <c r="G62" s="309"/>
      <c r="H62" s="309"/>
      <c r="I62" s="309"/>
      <c r="J62" s="309"/>
      <c r="K62" s="302"/>
    </row>
    <row r="63" s="1" customFormat="1" ht="15" customHeight="1">
      <c r="B63" s="300"/>
      <c r="C63" s="306"/>
      <c r="D63" s="304" t="s">
        <v>1034</v>
      </c>
      <c r="E63" s="304"/>
      <c r="F63" s="304"/>
      <c r="G63" s="304"/>
      <c r="H63" s="304"/>
      <c r="I63" s="304"/>
      <c r="J63" s="304"/>
      <c r="K63" s="302"/>
    </row>
    <row r="64" s="1" customFormat="1" ht="12.75" customHeight="1">
      <c r="B64" s="300"/>
      <c r="C64" s="306"/>
      <c r="D64" s="306"/>
      <c r="E64" s="310"/>
      <c r="F64" s="306"/>
      <c r="G64" s="306"/>
      <c r="H64" s="306"/>
      <c r="I64" s="306"/>
      <c r="J64" s="306"/>
      <c r="K64" s="302"/>
    </row>
    <row r="65" s="1" customFormat="1" ht="15" customHeight="1">
      <c r="B65" s="300"/>
      <c r="C65" s="306"/>
      <c r="D65" s="304" t="s">
        <v>1035</v>
      </c>
      <c r="E65" s="304"/>
      <c r="F65" s="304"/>
      <c r="G65" s="304"/>
      <c r="H65" s="304"/>
      <c r="I65" s="304"/>
      <c r="J65" s="304"/>
      <c r="K65" s="302"/>
    </row>
    <row r="66" s="1" customFormat="1" ht="15" customHeight="1">
      <c r="B66" s="300"/>
      <c r="C66" s="306"/>
      <c r="D66" s="309" t="s">
        <v>1036</v>
      </c>
      <c r="E66" s="309"/>
      <c r="F66" s="309"/>
      <c r="G66" s="309"/>
      <c r="H66" s="309"/>
      <c r="I66" s="309"/>
      <c r="J66" s="309"/>
      <c r="K66" s="302"/>
    </row>
    <row r="67" s="1" customFormat="1" ht="15" customHeight="1">
      <c r="B67" s="300"/>
      <c r="C67" s="306"/>
      <c r="D67" s="304" t="s">
        <v>1037</v>
      </c>
      <c r="E67" s="304"/>
      <c r="F67" s="304"/>
      <c r="G67" s="304"/>
      <c r="H67" s="304"/>
      <c r="I67" s="304"/>
      <c r="J67" s="304"/>
      <c r="K67" s="302"/>
    </row>
    <row r="68" s="1" customFormat="1" ht="15" customHeight="1">
      <c r="B68" s="300"/>
      <c r="C68" s="306"/>
      <c r="D68" s="304" t="s">
        <v>1038</v>
      </c>
      <c r="E68" s="304"/>
      <c r="F68" s="304"/>
      <c r="G68" s="304"/>
      <c r="H68" s="304"/>
      <c r="I68" s="304"/>
      <c r="J68" s="304"/>
      <c r="K68" s="302"/>
    </row>
    <row r="69" s="1" customFormat="1" ht="15" customHeight="1">
      <c r="B69" s="300"/>
      <c r="C69" s="306"/>
      <c r="D69" s="304" t="s">
        <v>1039</v>
      </c>
      <c r="E69" s="304"/>
      <c r="F69" s="304"/>
      <c r="G69" s="304"/>
      <c r="H69" s="304"/>
      <c r="I69" s="304"/>
      <c r="J69" s="304"/>
      <c r="K69" s="302"/>
    </row>
    <row r="70" s="1" customFormat="1" ht="15" customHeight="1">
      <c r="B70" s="300"/>
      <c r="C70" s="306"/>
      <c r="D70" s="304" t="s">
        <v>1040</v>
      </c>
      <c r="E70" s="304"/>
      <c r="F70" s="304"/>
      <c r="G70" s="304"/>
      <c r="H70" s="304"/>
      <c r="I70" s="304"/>
      <c r="J70" s="304"/>
      <c r="K70" s="302"/>
    </row>
    <row r="71" s="1" customFormat="1" ht="12.75" customHeight="1">
      <c r="B71" s="311"/>
      <c r="C71" s="312"/>
      <c r="D71" s="312"/>
      <c r="E71" s="312"/>
      <c r="F71" s="312"/>
      <c r="G71" s="312"/>
      <c r="H71" s="312"/>
      <c r="I71" s="312"/>
      <c r="J71" s="312"/>
      <c r="K71" s="313"/>
    </row>
    <row r="72" s="1" customFormat="1" ht="18.75" customHeight="1">
      <c r="B72" s="314"/>
      <c r="C72" s="314"/>
      <c r="D72" s="314"/>
      <c r="E72" s="314"/>
      <c r="F72" s="314"/>
      <c r="G72" s="314"/>
      <c r="H72" s="314"/>
      <c r="I72" s="314"/>
      <c r="J72" s="314"/>
      <c r="K72" s="315"/>
    </row>
    <row r="73" s="1" customFormat="1" ht="18.75" customHeight="1">
      <c r="B73" s="315"/>
      <c r="C73" s="315"/>
      <c r="D73" s="315"/>
      <c r="E73" s="315"/>
      <c r="F73" s="315"/>
      <c r="G73" s="315"/>
      <c r="H73" s="315"/>
      <c r="I73" s="315"/>
      <c r="J73" s="315"/>
      <c r="K73" s="315"/>
    </row>
    <row r="74" s="1" customFormat="1" ht="7.5" customHeight="1">
      <c r="B74" s="316"/>
      <c r="C74" s="317"/>
      <c r="D74" s="317"/>
      <c r="E74" s="317"/>
      <c r="F74" s="317"/>
      <c r="G74" s="317"/>
      <c r="H74" s="317"/>
      <c r="I74" s="317"/>
      <c r="J74" s="317"/>
      <c r="K74" s="318"/>
    </row>
    <row r="75" s="1" customFormat="1" ht="45" customHeight="1">
      <c r="B75" s="319"/>
      <c r="C75" s="320" t="s">
        <v>1041</v>
      </c>
      <c r="D75" s="320"/>
      <c r="E75" s="320"/>
      <c r="F75" s="320"/>
      <c r="G75" s="320"/>
      <c r="H75" s="320"/>
      <c r="I75" s="320"/>
      <c r="J75" s="320"/>
      <c r="K75" s="321"/>
    </row>
    <row r="76" s="1" customFormat="1" ht="17.25" customHeight="1">
      <c r="B76" s="319"/>
      <c r="C76" s="322" t="s">
        <v>1042</v>
      </c>
      <c r="D76" s="322"/>
      <c r="E76" s="322"/>
      <c r="F76" s="322" t="s">
        <v>1043</v>
      </c>
      <c r="G76" s="323"/>
      <c r="H76" s="322" t="s">
        <v>60</v>
      </c>
      <c r="I76" s="322" t="s">
        <v>63</v>
      </c>
      <c r="J76" s="322" t="s">
        <v>1044</v>
      </c>
      <c r="K76" s="321"/>
    </row>
    <row r="77" s="1" customFormat="1" ht="17.25" customHeight="1">
      <c r="B77" s="319"/>
      <c r="C77" s="324" t="s">
        <v>1045</v>
      </c>
      <c r="D77" s="324"/>
      <c r="E77" s="324"/>
      <c r="F77" s="325" t="s">
        <v>1046</v>
      </c>
      <c r="G77" s="326"/>
      <c r="H77" s="324"/>
      <c r="I77" s="324"/>
      <c r="J77" s="324" t="s">
        <v>1047</v>
      </c>
      <c r="K77" s="321"/>
    </row>
    <row r="78" s="1" customFormat="1" ht="5.25" customHeight="1">
      <c r="B78" s="319"/>
      <c r="C78" s="327"/>
      <c r="D78" s="327"/>
      <c r="E78" s="327"/>
      <c r="F78" s="327"/>
      <c r="G78" s="328"/>
      <c r="H78" s="327"/>
      <c r="I78" s="327"/>
      <c r="J78" s="327"/>
      <c r="K78" s="321"/>
    </row>
    <row r="79" s="1" customFormat="1" ht="15" customHeight="1">
      <c r="B79" s="319"/>
      <c r="C79" s="307" t="s">
        <v>59</v>
      </c>
      <c r="D79" s="329"/>
      <c r="E79" s="329"/>
      <c r="F79" s="330" t="s">
        <v>1048</v>
      </c>
      <c r="G79" s="331"/>
      <c r="H79" s="307" t="s">
        <v>1049</v>
      </c>
      <c r="I79" s="307" t="s">
        <v>1050</v>
      </c>
      <c r="J79" s="307">
        <v>20</v>
      </c>
      <c r="K79" s="321"/>
    </row>
    <row r="80" s="1" customFormat="1" ht="15" customHeight="1">
      <c r="B80" s="319"/>
      <c r="C80" s="307" t="s">
        <v>1051</v>
      </c>
      <c r="D80" s="307"/>
      <c r="E80" s="307"/>
      <c r="F80" s="330" t="s">
        <v>1048</v>
      </c>
      <c r="G80" s="331"/>
      <c r="H80" s="307" t="s">
        <v>1052</v>
      </c>
      <c r="I80" s="307" t="s">
        <v>1050</v>
      </c>
      <c r="J80" s="307">
        <v>120</v>
      </c>
      <c r="K80" s="321"/>
    </row>
    <row r="81" s="1" customFormat="1" ht="15" customHeight="1">
      <c r="B81" s="332"/>
      <c r="C81" s="307" t="s">
        <v>1053</v>
      </c>
      <c r="D81" s="307"/>
      <c r="E81" s="307"/>
      <c r="F81" s="330" t="s">
        <v>1054</v>
      </c>
      <c r="G81" s="331"/>
      <c r="H81" s="307" t="s">
        <v>1055</v>
      </c>
      <c r="I81" s="307" t="s">
        <v>1050</v>
      </c>
      <c r="J81" s="307">
        <v>50</v>
      </c>
      <c r="K81" s="321"/>
    </row>
    <row r="82" s="1" customFormat="1" ht="15" customHeight="1">
      <c r="B82" s="332"/>
      <c r="C82" s="307" t="s">
        <v>1056</v>
      </c>
      <c r="D82" s="307"/>
      <c r="E82" s="307"/>
      <c r="F82" s="330" t="s">
        <v>1048</v>
      </c>
      <c r="G82" s="331"/>
      <c r="H82" s="307" t="s">
        <v>1057</v>
      </c>
      <c r="I82" s="307" t="s">
        <v>1058</v>
      </c>
      <c r="J82" s="307"/>
      <c r="K82" s="321"/>
    </row>
    <row r="83" s="1" customFormat="1" ht="15" customHeight="1">
      <c r="B83" s="332"/>
      <c r="C83" s="333" t="s">
        <v>1059</v>
      </c>
      <c r="D83" s="333"/>
      <c r="E83" s="333"/>
      <c r="F83" s="334" t="s">
        <v>1054</v>
      </c>
      <c r="G83" s="333"/>
      <c r="H83" s="333" t="s">
        <v>1060</v>
      </c>
      <c r="I83" s="333" t="s">
        <v>1050</v>
      </c>
      <c r="J83" s="333">
        <v>15</v>
      </c>
      <c r="K83" s="321"/>
    </row>
    <row r="84" s="1" customFormat="1" ht="15" customHeight="1">
      <c r="B84" s="332"/>
      <c r="C84" s="333" t="s">
        <v>1061</v>
      </c>
      <c r="D84" s="333"/>
      <c r="E84" s="333"/>
      <c r="F84" s="334" t="s">
        <v>1054</v>
      </c>
      <c r="G84" s="333"/>
      <c r="H84" s="333" t="s">
        <v>1062</v>
      </c>
      <c r="I84" s="333" t="s">
        <v>1050</v>
      </c>
      <c r="J84" s="333">
        <v>15</v>
      </c>
      <c r="K84" s="321"/>
    </row>
    <row r="85" s="1" customFormat="1" ht="15" customHeight="1">
      <c r="B85" s="332"/>
      <c r="C85" s="333" t="s">
        <v>1063</v>
      </c>
      <c r="D85" s="333"/>
      <c r="E85" s="333"/>
      <c r="F85" s="334" t="s">
        <v>1054</v>
      </c>
      <c r="G85" s="333"/>
      <c r="H85" s="333" t="s">
        <v>1064</v>
      </c>
      <c r="I85" s="333" t="s">
        <v>1050</v>
      </c>
      <c r="J85" s="333">
        <v>20</v>
      </c>
      <c r="K85" s="321"/>
    </row>
    <row r="86" s="1" customFormat="1" ht="15" customHeight="1">
      <c r="B86" s="332"/>
      <c r="C86" s="333" t="s">
        <v>1065</v>
      </c>
      <c r="D86" s="333"/>
      <c r="E86" s="333"/>
      <c r="F86" s="334" t="s">
        <v>1054</v>
      </c>
      <c r="G86" s="333"/>
      <c r="H86" s="333" t="s">
        <v>1066</v>
      </c>
      <c r="I86" s="333" t="s">
        <v>1050</v>
      </c>
      <c r="J86" s="333">
        <v>20</v>
      </c>
      <c r="K86" s="321"/>
    </row>
    <row r="87" s="1" customFormat="1" ht="15" customHeight="1">
      <c r="B87" s="332"/>
      <c r="C87" s="307" t="s">
        <v>1067</v>
      </c>
      <c r="D87" s="307"/>
      <c r="E87" s="307"/>
      <c r="F87" s="330" t="s">
        <v>1054</v>
      </c>
      <c r="G87" s="331"/>
      <c r="H87" s="307" t="s">
        <v>1068</v>
      </c>
      <c r="I87" s="307" t="s">
        <v>1050</v>
      </c>
      <c r="J87" s="307">
        <v>50</v>
      </c>
      <c r="K87" s="321"/>
    </row>
    <row r="88" s="1" customFormat="1" ht="15" customHeight="1">
      <c r="B88" s="332"/>
      <c r="C88" s="307" t="s">
        <v>1069</v>
      </c>
      <c r="D88" s="307"/>
      <c r="E88" s="307"/>
      <c r="F88" s="330" t="s">
        <v>1054</v>
      </c>
      <c r="G88" s="331"/>
      <c r="H88" s="307" t="s">
        <v>1070</v>
      </c>
      <c r="I88" s="307" t="s">
        <v>1050</v>
      </c>
      <c r="J88" s="307">
        <v>20</v>
      </c>
      <c r="K88" s="321"/>
    </row>
    <row r="89" s="1" customFormat="1" ht="15" customHeight="1">
      <c r="B89" s="332"/>
      <c r="C89" s="307" t="s">
        <v>1071</v>
      </c>
      <c r="D89" s="307"/>
      <c r="E89" s="307"/>
      <c r="F89" s="330" t="s">
        <v>1054</v>
      </c>
      <c r="G89" s="331"/>
      <c r="H89" s="307" t="s">
        <v>1072</v>
      </c>
      <c r="I89" s="307" t="s">
        <v>1050</v>
      </c>
      <c r="J89" s="307">
        <v>20</v>
      </c>
      <c r="K89" s="321"/>
    </row>
    <row r="90" s="1" customFormat="1" ht="15" customHeight="1">
      <c r="B90" s="332"/>
      <c r="C90" s="307" t="s">
        <v>1073</v>
      </c>
      <c r="D90" s="307"/>
      <c r="E90" s="307"/>
      <c r="F90" s="330" t="s">
        <v>1054</v>
      </c>
      <c r="G90" s="331"/>
      <c r="H90" s="307" t="s">
        <v>1074</v>
      </c>
      <c r="I90" s="307" t="s">
        <v>1050</v>
      </c>
      <c r="J90" s="307">
        <v>50</v>
      </c>
      <c r="K90" s="321"/>
    </row>
    <row r="91" s="1" customFormat="1" ht="15" customHeight="1">
      <c r="B91" s="332"/>
      <c r="C91" s="307" t="s">
        <v>1075</v>
      </c>
      <c r="D91" s="307"/>
      <c r="E91" s="307"/>
      <c r="F91" s="330" t="s">
        <v>1054</v>
      </c>
      <c r="G91" s="331"/>
      <c r="H91" s="307" t="s">
        <v>1075</v>
      </c>
      <c r="I91" s="307" t="s">
        <v>1050</v>
      </c>
      <c r="J91" s="307">
        <v>50</v>
      </c>
      <c r="K91" s="321"/>
    </row>
    <row r="92" s="1" customFormat="1" ht="15" customHeight="1">
      <c r="B92" s="332"/>
      <c r="C92" s="307" t="s">
        <v>1076</v>
      </c>
      <c r="D92" s="307"/>
      <c r="E92" s="307"/>
      <c r="F92" s="330" t="s">
        <v>1054</v>
      </c>
      <c r="G92" s="331"/>
      <c r="H92" s="307" t="s">
        <v>1077</v>
      </c>
      <c r="I92" s="307" t="s">
        <v>1050</v>
      </c>
      <c r="J92" s="307">
        <v>255</v>
      </c>
      <c r="K92" s="321"/>
    </row>
    <row r="93" s="1" customFormat="1" ht="15" customHeight="1">
      <c r="B93" s="332"/>
      <c r="C93" s="307" t="s">
        <v>1078</v>
      </c>
      <c r="D93" s="307"/>
      <c r="E93" s="307"/>
      <c r="F93" s="330" t="s">
        <v>1048</v>
      </c>
      <c r="G93" s="331"/>
      <c r="H93" s="307" t="s">
        <v>1079</v>
      </c>
      <c r="I93" s="307" t="s">
        <v>1080</v>
      </c>
      <c r="J93" s="307"/>
      <c r="K93" s="321"/>
    </row>
    <row r="94" s="1" customFormat="1" ht="15" customHeight="1">
      <c r="B94" s="332"/>
      <c r="C94" s="307" t="s">
        <v>1081</v>
      </c>
      <c r="D94" s="307"/>
      <c r="E94" s="307"/>
      <c r="F94" s="330" t="s">
        <v>1048</v>
      </c>
      <c r="G94" s="331"/>
      <c r="H94" s="307" t="s">
        <v>1082</v>
      </c>
      <c r="I94" s="307" t="s">
        <v>1083</v>
      </c>
      <c r="J94" s="307"/>
      <c r="K94" s="321"/>
    </row>
    <row r="95" s="1" customFormat="1" ht="15" customHeight="1">
      <c r="B95" s="332"/>
      <c r="C95" s="307" t="s">
        <v>1084</v>
      </c>
      <c r="D95" s="307"/>
      <c r="E95" s="307"/>
      <c r="F95" s="330" t="s">
        <v>1048</v>
      </c>
      <c r="G95" s="331"/>
      <c r="H95" s="307" t="s">
        <v>1084</v>
      </c>
      <c r="I95" s="307" t="s">
        <v>1083</v>
      </c>
      <c r="J95" s="307"/>
      <c r="K95" s="321"/>
    </row>
    <row r="96" s="1" customFormat="1" ht="15" customHeight="1">
      <c r="B96" s="332"/>
      <c r="C96" s="307" t="s">
        <v>44</v>
      </c>
      <c r="D96" s="307"/>
      <c r="E96" s="307"/>
      <c r="F96" s="330" t="s">
        <v>1048</v>
      </c>
      <c r="G96" s="331"/>
      <c r="H96" s="307" t="s">
        <v>1085</v>
      </c>
      <c r="I96" s="307" t="s">
        <v>1083</v>
      </c>
      <c r="J96" s="307"/>
      <c r="K96" s="321"/>
    </row>
    <row r="97" s="1" customFormat="1" ht="15" customHeight="1">
      <c r="B97" s="332"/>
      <c r="C97" s="307" t="s">
        <v>54</v>
      </c>
      <c r="D97" s="307"/>
      <c r="E97" s="307"/>
      <c r="F97" s="330" t="s">
        <v>1048</v>
      </c>
      <c r="G97" s="331"/>
      <c r="H97" s="307" t="s">
        <v>1086</v>
      </c>
      <c r="I97" s="307" t="s">
        <v>1083</v>
      </c>
      <c r="J97" s="307"/>
      <c r="K97" s="321"/>
    </row>
    <row r="98" s="1" customFormat="1" ht="15" customHeight="1">
      <c r="B98" s="335"/>
      <c r="C98" s="336"/>
      <c r="D98" s="336"/>
      <c r="E98" s="336"/>
      <c r="F98" s="336"/>
      <c r="G98" s="336"/>
      <c r="H98" s="336"/>
      <c r="I98" s="336"/>
      <c r="J98" s="336"/>
      <c r="K98" s="337"/>
    </row>
    <row r="99" s="1" customFormat="1" ht="18.75" customHeight="1">
      <c r="B99" s="338"/>
      <c r="C99" s="339"/>
      <c r="D99" s="339"/>
      <c r="E99" s="339"/>
      <c r="F99" s="339"/>
      <c r="G99" s="339"/>
      <c r="H99" s="339"/>
      <c r="I99" s="339"/>
      <c r="J99" s="339"/>
      <c r="K99" s="338"/>
    </row>
    <row r="100" s="1" customFormat="1" ht="18.75" customHeight="1">
      <c r="B100" s="315"/>
      <c r="C100" s="315"/>
      <c r="D100" s="315"/>
      <c r="E100" s="315"/>
      <c r="F100" s="315"/>
      <c r="G100" s="315"/>
      <c r="H100" s="315"/>
      <c r="I100" s="315"/>
      <c r="J100" s="315"/>
      <c r="K100" s="315"/>
    </row>
    <row r="101" s="1" customFormat="1" ht="7.5" customHeight="1">
      <c r="B101" s="316"/>
      <c r="C101" s="317"/>
      <c r="D101" s="317"/>
      <c r="E101" s="317"/>
      <c r="F101" s="317"/>
      <c r="G101" s="317"/>
      <c r="H101" s="317"/>
      <c r="I101" s="317"/>
      <c r="J101" s="317"/>
      <c r="K101" s="318"/>
    </row>
    <row r="102" s="1" customFormat="1" ht="45" customHeight="1">
      <c r="B102" s="319"/>
      <c r="C102" s="320" t="s">
        <v>1087</v>
      </c>
      <c r="D102" s="320"/>
      <c r="E102" s="320"/>
      <c r="F102" s="320"/>
      <c r="G102" s="320"/>
      <c r="H102" s="320"/>
      <c r="I102" s="320"/>
      <c r="J102" s="320"/>
      <c r="K102" s="321"/>
    </row>
    <row r="103" s="1" customFormat="1" ht="17.25" customHeight="1">
      <c r="B103" s="319"/>
      <c r="C103" s="322" t="s">
        <v>1042</v>
      </c>
      <c r="D103" s="322"/>
      <c r="E103" s="322"/>
      <c r="F103" s="322" t="s">
        <v>1043</v>
      </c>
      <c r="G103" s="323"/>
      <c r="H103" s="322" t="s">
        <v>60</v>
      </c>
      <c r="I103" s="322" t="s">
        <v>63</v>
      </c>
      <c r="J103" s="322" t="s">
        <v>1044</v>
      </c>
      <c r="K103" s="321"/>
    </row>
    <row r="104" s="1" customFormat="1" ht="17.25" customHeight="1">
      <c r="B104" s="319"/>
      <c r="C104" s="324" t="s">
        <v>1045</v>
      </c>
      <c r="D104" s="324"/>
      <c r="E104" s="324"/>
      <c r="F104" s="325" t="s">
        <v>1046</v>
      </c>
      <c r="G104" s="326"/>
      <c r="H104" s="324"/>
      <c r="I104" s="324"/>
      <c r="J104" s="324" t="s">
        <v>1047</v>
      </c>
      <c r="K104" s="321"/>
    </row>
    <row r="105" s="1" customFormat="1" ht="5.25" customHeight="1">
      <c r="B105" s="319"/>
      <c r="C105" s="322"/>
      <c r="D105" s="322"/>
      <c r="E105" s="322"/>
      <c r="F105" s="322"/>
      <c r="G105" s="340"/>
      <c r="H105" s="322"/>
      <c r="I105" s="322"/>
      <c r="J105" s="322"/>
      <c r="K105" s="321"/>
    </row>
    <row r="106" s="1" customFormat="1" ht="15" customHeight="1">
      <c r="B106" s="319"/>
      <c r="C106" s="307" t="s">
        <v>59</v>
      </c>
      <c r="D106" s="329"/>
      <c r="E106" s="329"/>
      <c r="F106" s="330" t="s">
        <v>1048</v>
      </c>
      <c r="G106" s="307"/>
      <c r="H106" s="307" t="s">
        <v>1088</v>
      </c>
      <c r="I106" s="307" t="s">
        <v>1050</v>
      </c>
      <c r="J106" s="307">
        <v>20</v>
      </c>
      <c r="K106" s="321"/>
    </row>
    <row r="107" s="1" customFormat="1" ht="15" customHeight="1">
      <c r="B107" s="319"/>
      <c r="C107" s="307" t="s">
        <v>1051</v>
      </c>
      <c r="D107" s="307"/>
      <c r="E107" s="307"/>
      <c r="F107" s="330" t="s">
        <v>1048</v>
      </c>
      <c r="G107" s="307"/>
      <c r="H107" s="307" t="s">
        <v>1088</v>
      </c>
      <c r="I107" s="307" t="s">
        <v>1050</v>
      </c>
      <c r="J107" s="307">
        <v>120</v>
      </c>
      <c r="K107" s="321"/>
    </row>
    <row r="108" s="1" customFormat="1" ht="15" customHeight="1">
      <c r="B108" s="332"/>
      <c r="C108" s="307" t="s">
        <v>1053</v>
      </c>
      <c r="D108" s="307"/>
      <c r="E108" s="307"/>
      <c r="F108" s="330" t="s">
        <v>1054</v>
      </c>
      <c r="G108" s="307"/>
      <c r="H108" s="307" t="s">
        <v>1088</v>
      </c>
      <c r="I108" s="307" t="s">
        <v>1050</v>
      </c>
      <c r="J108" s="307">
        <v>50</v>
      </c>
      <c r="K108" s="321"/>
    </row>
    <row r="109" s="1" customFormat="1" ht="15" customHeight="1">
      <c r="B109" s="332"/>
      <c r="C109" s="307" t="s">
        <v>1056</v>
      </c>
      <c r="D109" s="307"/>
      <c r="E109" s="307"/>
      <c r="F109" s="330" t="s">
        <v>1048</v>
      </c>
      <c r="G109" s="307"/>
      <c r="H109" s="307" t="s">
        <v>1088</v>
      </c>
      <c r="I109" s="307" t="s">
        <v>1058</v>
      </c>
      <c r="J109" s="307"/>
      <c r="K109" s="321"/>
    </row>
    <row r="110" s="1" customFormat="1" ht="15" customHeight="1">
      <c r="B110" s="332"/>
      <c r="C110" s="307" t="s">
        <v>1067</v>
      </c>
      <c r="D110" s="307"/>
      <c r="E110" s="307"/>
      <c r="F110" s="330" t="s">
        <v>1054</v>
      </c>
      <c r="G110" s="307"/>
      <c r="H110" s="307" t="s">
        <v>1088</v>
      </c>
      <c r="I110" s="307" t="s">
        <v>1050</v>
      </c>
      <c r="J110" s="307">
        <v>50</v>
      </c>
      <c r="K110" s="321"/>
    </row>
    <row r="111" s="1" customFormat="1" ht="15" customHeight="1">
      <c r="B111" s="332"/>
      <c r="C111" s="307" t="s">
        <v>1075</v>
      </c>
      <c r="D111" s="307"/>
      <c r="E111" s="307"/>
      <c r="F111" s="330" t="s">
        <v>1054</v>
      </c>
      <c r="G111" s="307"/>
      <c r="H111" s="307" t="s">
        <v>1088</v>
      </c>
      <c r="I111" s="307" t="s">
        <v>1050</v>
      </c>
      <c r="J111" s="307">
        <v>50</v>
      </c>
      <c r="K111" s="321"/>
    </row>
    <row r="112" s="1" customFormat="1" ht="15" customHeight="1">
      <c r="B112" s="332"/>
      <c r="C112" s="307" t="s">
        <v>1073</v>
      </c>
      <c r="D112" s="307"/>
      <c r="E112" s="307"/>
      <c r="F112" s="330" t="s">
        <v>1054</v>
      </c>
      <c r="G112" s="307"/>
      <c r="H112" s="307" t="s">
        <v>1088</v>
      </c>
      <c r="I112" s="307" t="s">
        <v>1050</v>
      </c>
      <c r="J112" s="307">
        <v>50</v>
      </c>
      <c r="K112" s="321"/>
    </row>
    <row r="113" s="1" customFormat="1" ht="15" customHeight="1">
      <c r="B113" s="332"/>
      <c r="C113" s="307" t="s">
        <v>59</v>
      </c>
      <c r="D113" s="307"/>
      <c r="E113" s="307"/>
      <c r="F113" s="330" t="s">
        <v>1048</v>
      </c>
      <c r="G113" s="307"/>
      <c r="H113" s="307" t="s">
        <v>1089</v>
      </c>
      <c r="I113" s="307" t="s">
        <v>1050</v>
      </c>
      <c r="J113" s="307">
        <v>20</v>
      </c>
      <c r="K113" s="321"/>
    </row>
    <row r="114" s="1" customFormat="1" ht="15" customHeight="1">
      <c r="B114" s="332"/>
      <c r="C114" s="307" t="s">
        <v>1090</v>
      </c>
      <c r="D114" s="307"/>
      <c r="E114" s="307"/>
      <c r="F114" s="330" t="s">
        <v>1048</v>
      </c>
      <c r="G114" s="307"/>
      <c r="H114" s="307" t="s">
        <v>1091</v>
      </c>
      <c r="I114" s="307" t="s">
        <v>1050</v>
      </c>
      <c r="J114" s="307">
        <v>120</v>
      </c>
      <c r="K114" s="321"/>
    </row>
    <row r="115" s="1" customFormat="1" ht="15" customHeight="1">
      <c r="B115" s="332"/>
      <c r="C115" s="307" t="s">
        <v>44</v>
      </c>
      <c r="D115" s="307"/>
      <c r="E115" s="307"/>
      <c r="F115" s="330" t="s">
        <v>1048</v>
      </c>
      <c r="G115" s="307"/>
      <c r="H115" s="307" t="s">
        <v>1092</v>
      </c>
      <c r="I115" s="307" t="s">
        <v>1083</v>
      </c>
      <c r="J115" s="307"/>
      <c r="K115" s="321"/>
    </row>
    <row r="116" s="1" customFormat="1" ht="15" customHeight="1">
      <c r="B116" s="332"/>
      <c r="C116" s="307" t="s">
        <v>54</v>
      </c>
      <c r="D116" s="307"/>
      <c r="E116" s="307"/>
      <c r="F116" s="330" t="s">
        <v>1048</v>
      </c>
      <c r="G116" s="307"/>
      <c r="H116" s="307" t="s">
        <v>1093</v>
      </c>
      <c r="I116" s="307" t="s">
        <v>1083</v>
      </c>
      <c r="J116" s="307"/>
      <c r="K116" s="321"/>
    </row>
    <row r="117" s="1" customFormat="1" ht="15" customHeight="1">
      <c r="B117" s="332"/>
      <c r="C117" s="307" t="s">
        <v>63</v>
      </c>
      <c r="D117" s="307"/>
      <c r="E117" s="307"/>
      <c r="F117" s="330" t="s">
        <v>1048</v>
      </c>
      <c r="G117" s="307"/>
      <c r="H117" s="307" t="s">
        <v>1094</v>
      </c>
      <c r="I117" s="307" t="s">
        <v>1095</v>
      </c>
      <c r="J117" s="307"/>
      <c r="K117" s="321"/>
    </row>
    <row r="118" s="1" customFormat="1" ht="15" customHeight="1">
      <c r="B118" s="335"/>
      <c r="C118" s="341"/>
      <c r="D118" s="341"/>
      <c r="E118" s="341"/>
      <c r="F118" s="341"/>
      <c r="G118" s="341"/>
      <c r="H118" s="341"/>
      <c r="I118" s="341"/>
      <c r="J118" s="341"/>
      <c r="K118" s="337"/>
    </row>
    <row r="119" s="1" customFormat="1" ht="18.75" customHeight="1">
      <c r="B119" s="342"/>
      <c r="C119" s="343"/>
      <c r="D119" s="343"/>
      <c r="E119" s="343"/>
      <c r="F119" s="344"/>
      <c r="G119" s="343"/>
      <c r="H119" s="343"/>
      <c r="I119" s="343"/>
      <c r="J119" s="343"/>
      <c r="K119" s="342"/>
    </row>
    <row r="120" s="1" customFormat="1" ht="18.75" customHeight="1">
      <c r="B120" s="315"/>
      <c r="C120" s="315"/>
      <c r="D120" s="315"/>
      <c r="E120" s="315"/>
      <c r="F120" s="315"/>
      <c r="G120" s="315"/>
      <c r="H120" s="315"/>
      <c r="I120" s="315"/>
      <c r="J120" s="315"/>
      <c r="K120" s="315"/>
    </row>
    <row r="121" s="1" customFormat="1" ht="7.5" customHeight="1">
      <c r="B121" s="345"/>
      <c r="C121" s="346"/>
      <c r="D121" s="346"/>
      <c r="E121" s="346"/>
      <c r="F121" s="346"/>
      <c r="G121" s="346"/>
      <c r="H121" s="346"/>
      <c r="I121" s="346"/>
      <c r="J121" s="346"/>
      <c r="K121" s="347"/>
    </row>
    <row r="122" s="1" customFormat="1" ht="45" customHeight="1">
      <c r="B122" s="348"/>
      <c r="C122" s="298" t="s">
        <v>1096</v>
      </c>
      <c r="D122" s="298"/>
      <c r="E122" s="298"/>
      <c r="F122" s="298"/>
      <c r="G122" s="298"/>
      <c r="H122" s="298"/>
      <c r="I122" s="298"/>
      <c r="J122" s="298"/>
      <c r="K122" s="349"/>
    </row>
    <row r="123" s="1" customFormat="1" ht="17.25" customHeight="1">
      <c r="B123" s="350"/>
      <c r="C123" s="322" t="s">
        <v>1042</v>
      </c>
      <c r="D123" s="322"/>
      <c r="E123" s="322"/>
      <c r="F123" s="322" t="s">
        <v>1043</v>
      </c>
      <c r="G123" s="323"/>
      <c r="H123" s="322" t="s">
        <v>60</v>
      </c>
      <c r="I123" s="322" t="s">
        <v>63</v>
      </c>
      <c r="J123" s="322" t="s">
        <v>1044</v>
      </c>
      <c r="K123" s="351"/>
    </row>
    <row r="124" s="1" customFormat="1" ht="17.25" customHeight="1">
      <c r="B124" s="350"/>
      <c r="C124" s="324" t="s">
        <v>1045</v>
      </c>
      <c r="D124" s="324"/>
      <c r="E124" s="324"/>
      <c r="F124" s="325" t="s">
        <v>1046</v>
      </c>
      <c r="G124" s="326"/>
      <c r="H124" s="324"/>
      <c r="I124" s="324"/>
      <c r="J124" s="324" t="s">
        <v>1047</v>
      </c>
      <c r="K124" s="351"/>
    </row>
    <row r="125" s="1" customFormat="1" ht="5.25" customHeight="1">
      <c r="B125" s="352"/>
      <c r="C125" s="327"/>
      <c r="D125" s="327"/>
      <c r="E125" s="327"/>
      <c r="F125" s="327"/>
      <c r="G125" s="353"/>
      <c r="H125" s="327"/>
      <c r="I125" s="327"/>
      <c r="J125" s="327"/>
      <c r="K125" s="354"/>
    </row>
    <row r="126" s="1" customFormat="1" ht="15" customHeight="1">
      <c r="B126" s="352"/>
      <c r="C126" s="307" t="s">
        <v>1051</v>
      </c>
      <c r="D126" s="329"/>
      <c r="E126" s="329"/>
      <c r="F126" s="330" t="s">
        <v>1048</v>
      </c>
      <c r="G126" s="307"/>
      <c r="H126" s="307" t="s">
        <v>1088</v>
      </c>
      <c r="I126" s="307" t="s">
        <v>1050</v>
      </c>
      <c r="J126" s="307">
        <v>120</v>
      </c>
      <c r="K126" s="355"/>
    </row>
    <row r="127" s="1" customFormat="1" ht="15" customHeight="1">
      <c r="B127" s="352"/>
      <c r="C127" s="307" t="s">
        <v>1097</v>
      </c>
      <c r="D127" s="307"/>
      <c r="E127" s="307"/>
      <c r="F127" s="330" t="s">
        <v>1048</v>
      </c>
      <c r="G127" s="307"/>
      <c r="H127" s="307" t="s">
        <v>1098</v>
      </c>
      <c r="I127" s="307" t="s">
        <v>1050</v>
      </c>
      <c r="J127" s="307" t="s">
        <v>1099</v>
      </c>
      <c r="K127" s="355"/>
    </row>
    <row r="128" s="1" customFormat="1" ht="15" customHeight="1">
      <c r="B128" s="352"/>
      <c r="C128" s="307" t="s">
        <v>996</v>
      </c>
      <c r="D128" s="307"/>
      <c r="E128" s="307"/>
      <c r="F128" s="330" t="s">
        <v>1048</v>
      </c>
      <c r="G128" s="307"/>
      <c r="H128" s="307" t="s">
        <v>1100</v>
      </c>
      <c r="I128" s="307" t="s">
        <v>1050</v>
      </c>
      <c r="J128" s="307" t="s">
        <v>1099</v>
      </c>
      <c r="K128" s="355"/>
    </row>
    <row r="129" s="1" customFormat="1" ht="15" customHeight="1">
      <c r="B129" s="352"/>
      <c r="C129" s="307" t="s">
        <v>1059</v>
      </c>
      <c r="D129" s="307"/>
      <c r="E129" s="307"/>
      <c r="F129" s="330" t="s">
        <v>1054</v>
      </c>
      <c r="G129" s="307"/>
      <c r="H129" s="307" t="s">
        <v>1060</v>
      </c>
      <c r="I129" s="307" t="s">
        <v>1050</v>
      </c>
      <c r="J129" s="307">
        <v>15</v>
      </c>
      <c r="K129" s="355"/>
    </row>
    <row r="130" s="1" customFormat="1" ht="15" customHeight="1">
      <c r="B130" s="352"/>
      <c r="C130" s="333" t="s">
        <v>1061</v>
      </c>
      <c r="D130" s="333"/>
      <c r="E130" s="333"/>
      <c r="F130" s="334" t="s">
        <v>1054</v>
      </c>
      <c r="G130" s="333"/>
      <c r="H130" s="333" t="s">
        <v>1062</v>
      </c>
      <c r="I130" s="333" t="s">
        <v>1050</v>
      </c>
      <c r="J130" s="333">
        <v>15</v>
      </c>
      <c r="K130" s="355"/>
    </row>
    <row r="131" s="1" customFormat="1" ht="15" customHeight="1">
      <c r="B131" s="352"/>
      <c r="C131" s="333" t="s">
        <v>1063</v>
      </c>
      <c r="D131" s="333"/>
      <c r="E131" s="333"/>
      <c r="F131" s="334" t="s">
        <v>1054</v>
      </c>
      <c r="G131" s="333"/>
      <c r="H131" s="333" t="s">
        <v>1064</v>
      </c>
      <c r="I131" s="333" t="s">
        <v>1050</v>
      </c>
      <c r="J131" s="333">
        <v>20</v>
      </c>
      <c r="K131" s="355"/>
    </row>
    <row r="132" s="1" customFormat="1" ht="15" customHeight="1">
      <c r="B132" s="352"/>
      <c r="C132" s="333" t="s">
        <v>1065</v>
      </c>
      <c r="D132" s="333"/>
      <c r="E132" s="333"/>
      <c r="F132" s="334" t="s">
        <v>1054</v>
      </c>
      <c r="G132" s="333"/>
      <c r="H132" s="333" t="s">
        <v>1066</v>
      </c>
      <c r="I132" s="333" t="s">
        <v>1050</v>
      </c>
      <c r="J132" s="333">
        <v>20</v>
      </c>
      <c r="K132" s="355"/>
    </row>
    <row r="133" s="1" customFormat="1" ht="15" customHeight="1">
      <c r="B133" s="352"/>
      <c r="C133" s="307" t="s">
        <v>1053</v>
      </c>
      <c r="D133" s="307"/>
      <c r="E133" s="307"/>
      <c r="F133" s="330" t="s">
        <v>1054</v>
      </c>
      <c r="G133" s="307"/>
      <c r="H133" s="307" t="s">
        <v>1088</v>
      </c>
      <c r="I133" s="307" t="s">
        <v>1050</v>
      </c>
      <c r="J133" s="307">
        <v>50</v>
      </c>
      <c r="K133" s="355"/>
    </row>
    <row r="134" s="1" customFormat="1" ht="15" customHeight="1">
      <c r="B134" s="352"/>
      <c r="C134" s="307" t="s">
        <v>1067</v>
      </c>
      <c r="D134" s="307"/>
      <c r="E134" s="307"/>
      <c r="F134" s="330" t="s">
        <v>1054</v>
      </c>
      <c r="G134" s="307"/>
      <c r="H134" s="307" t="s">
        <v>1088</v>
      </c>
      <c r="I134" s="307" t="s">
        <v>1050</v>
      </c>
      <c r="J134" s="307">
        <v>50</v>
      </c>
      <c r="K134" s="355"/>
    </row>
    <row r="135" s="1" customFormat="1" ht="15" customHeight="1">
      <c r="B135" s="352"/>
      <c r="C135" s="307" t="s">
        <v>1073</v>
      </c>
      <c r="D135" s="307"/>
      <c r="E135" s="307"/>
      <c r="F135" s="330" t="s">
        <v>1054</v>
      </c>
      <c r="G135" s="307"/>
      <c r="H135" s="307" t="s">
        <v>1088</v>
      </c>
      <c r="I135" s="307" t="s">
        <v>1050</v>
      </c>
      <c r="J135" s="307">
        <v>50</v>
      </c>
      <c r="K135" s="355"/>
    </row>
    <row r="136" s="1" customFormat="1" ht="15" customHeight="1">
      <c r="B136" s="352"/>
      <c r="C136" s="307" t="s">
        <v>1075</v>
      </c>
      <c r="D136" s="307"/>
      <c r="E136" s="307"/>
      <c r="F136" s="330" t="s">
        <v>1054</v>
      </c>
      <c r="G136" s="307"/>
      <c r="H136" s="307" t="s">
        <v>1088</v>
      </c>
      <c r="I136" s="307" t="s">
        <v>1050</v>
      </c>
      <c r="J136" s="307">
        <v>50</v>
      </c>
      <c r="K136" s="355"/>
    </row>
    <row r="137" s="1" customFormat="1" ht="15" customHeight="1">
      <c r="B137" s="352"/>
      <c r="C137" s="307" t="s">
        <v>1076</v>
      </c>
      <c r="D137" s="307"/>
      <c r="E137" s="307"/>
      <c r="F137" s="330" t="s">
        <v>1054</v>
      </c>
      <c r="G137" s="307"/>
      <c r="H137" s="307" t="s">
        <v>1101</v>
      </c>
      <c r="I137" s="307" t="s">
        <v>1050</v>
      </c>
      <c r="J137" s="307">
        <v>255</v>
      </c>
      <c r="K137" s="355"/>
    </row>
    <row r="138" s="1" customFormat="1" ht="15" customHeight="1">
      <c r="B138" s="352"/>
      <c r="C138" s="307" t="s">
        <v>1078</v>
      </c>
      <c r="D138" s="307"/>
      <c r="E138" s="307"/>
      <c r="F138" s="330" t="s">
        <v>1048</v>
      </c>
      <c r="G138" s="307"/>
      <c r="H138" s="307" t="s">
        <v>1102</v>
      </c>
      <c r="I138" s="307" t="s">
        <v>1080</v>
      </c>
      <c r="J138" s="307"/>
      <c r="K138" s="355"/>
    </row>
    <row r="139" s="1" customFormat="1" ht="15" customHeight="1">
      <c r="B139" s="352"/>
      <c r="C139" s="307" t="s">
        <v>1081</v>
      </c>
      <c r="D139" s="307"/>
      <c r="E139" s="307"/>
      <c r="F139" s="330" t="s">
        <v>1048</v>
      </c>
      <c r="G139" s="307"/>
      <c r="H139" s="307" t="s">
        <v>1103</v>
      </c>
      <c r="I139" s="307" t="s">
        <v>1083</v>
      </c>
      <c r="J139" s="307"/>
      <c r="K139" s="355"/>
    </row>
    <row r="140" s="1" customFormat="1" ht="15" customHeight="1">
      <c r="B140" s="352"/>
      <c r="C140" s="307" t="s">
        <v>1084</v>
      </c>
      <c r="D140" s="307"/>
      <c r="E140" s="307"/>
      <c r="F140" s="330" t="s">
        <v>1048</v>
      </c>
      <c r="G140" s="307"/>
      <c r="H140" s="307" t="s">
        <v>1084</v>
      </c>
      <c r="I140" s="307" t="s">
        <v>1083</v>
      </c>
      <c r="J140" s="307"/>
      <c r="K140" s="355"/>
    </row>
    <row r="141" s="1" customFormat="1" ht="15" customHeight="1">
      <c r="B141" s="352"/>
      <c r="C141" s="307" t="s">
        <v>44</v>
      </c>
      <c r="D141" s="307"/>
      <c r="E141" s="307"/>
      <c r="F141" s="330" t="s">
        <v>1048</v>
      </c>
      <c r="G141" s="307"/>
      <c r="H141" s="307" t="s">
        <v>1104</v>
      </c>
      <c r="I141" s="307" t="s">
        <v>1083</v>
      </c>
      <c r="J141" s="307"/>
      <c r="K141" s="355"/>
    </row>
    <row r="142" s="1" customFormat="1" ht="15" customHeight="1">
      <c r="B142" s="352"/>
      <c r="C142" s="307" t="s">
        <v>1105</v>
      </c>
      <c r="D142" s="307"/>
      <c r="E142" s="307"/>
      <c r="F142" s="330" t="s">
        <v>1048</v>
      </c>
      <c r="G142" s="307"/>
      <c r="H142" s="307" t="s">
        <v>1106</v>
      </c>
      <c r="I142" s="307" t="s">
        <v>1083</v>
      </c>
      <c r="J142" s="307"/>
      <c r="K142" s="355"/>
    </row>
    <row r="143" s="1" customFormat="1" ht="15" customHeight="1">
      <c r="B143" s="356"/>
      <c r="C143" s="357"/>
      <c r="D143" s="357"/>
      <c r="E143" s="357"/>
      <c r="F143" s="357"/>
      <c r="G143" s="357"/>
      <c r="H143" s="357"/>
      <c r="I143" s="357"/>
      <c r="J143" s="357"/>
      <c r="K143" s="358"/>
    </row>
    <row r="144" s="1" customFormat="1" ht="18.75" customHeight="1">
      <c r="B144" s="343"/>
      <c r="C144" s="343"/>
      <c r="D144" s="343"/>
      <c r="E144" s="343"/>
      <c r="F144" s="344"/>
      <c r="G144" s="343"/>
      <c r="H144" s="343"/>
      <c r="I144" s="343"/>
      <c r="J144" s="343"/>
      <c r="K144" s="343"/>
    </row>
    <row r="145" s="1" customFormat="1" ht="18.75" customHeight="1">
      <c r="B145" s="315"/>
      <c r="C145" s="315"/>
      <c r="D145" s="315"/>
      <c r="E145" s="315"/>
      <c r="F145" s="315"/>
      <c r="G145" s="315"/>
      <c r="H145" s="315"/>
      <c r="I145" s="315"/>
      <c r="J145" s="315"/>
      <c r="K145" s="315"/>
    </row>
    <row r="146" s="1" customFormat="1" ht="7.5" customHeight="1">
      <c r="B146" s="316"/>
      <c r="C146" s="317"/>
      <c r="D146" s="317"/>
      <c r="E146" s="317"/>
      <c r="F146" s="317"/>
      <c r="G146" s="317"/>
      <c r="H146" s="317"/>
      <c r="I146" s="317"/>
      <c r="J146" s="317"/>
      <c r="K146" s="318"/>
    </row>
    <row r="147" s="1" customFormat="1" ht="45" customHeight="1">
      <c r="B147" s="319"/>
      <c r="C147" s="320" t="s">
        <v>1107</v>
      </c>
      <c r="D147" s="320"/>
      <c r="E147" s="320"/>
      <c r="F147" s="320"/>
      <c r="G147" s="320"/>
      <c r="H147" s="320"/>
      <c r="I147" s="320"/>
      <c r="J147" s="320"/>
      <c r="K147" s="321"/>
    </row>
    <row r="148" s="1" customFormat="1" ht="17.25" customHeight="1">
      <c r="B148" s="319"/>
      <c r="C148" s="322" t="s">
        <v>1042</v>
      </c>
      <c r="D148" s="322"/>
      <c r="E148" s="322"/>
      <c r="F148" s="322" t="s">
        <v>1043</v>
      </c>
      <c r="G148" s="323"/>
      <c r="H148" s="322" t="s">
        <v>60</v>
      </c>
      <c r="I148" s="322" t="s">
        <v>63</v>
      </c>
      <c r="J148" s="322" t="s">
        <v>1044</v>
      </c>
      <c r="K148" s="321"/>
    </row>
    <row r="149" s="1" customFormat="1" ht="17.25" customHeight="1">
      <c r="B149" s="319"/>
      <c r="C149" s="324" t="s">
        <v>1045</v>
      </c>
      <c r="D149" s="324"/>
      <c r="E149" s="324"/>
      <c r="F149" s="325" t="s">
        <v>1046</v>
      </c>
      <c r="G149" s="326"/>
      <c r="H149" s="324"/>
      <c r="I149" s="324"/>
      <c r="J149" s="324" t="s">
        <v>1047</v>
      </c>
      <c r="K149" s="321"/>
    </row>
    <row r="150" s="1" customFormat="1" ht="5.25" customHeight="1">
      <c r="B150" s="332"/>
      <c r="C150" s="327"/>
      <c r="D150" s="327"/>
      <c r="E150" s="327"/>
      <c r="F150" s="327"/>
      <c r="G150" s="328"/>
      <c r="H150" s="327"/>
      <c r="I150" s="327"/>
      <c r="J150" s="327"/>
      <c r="K150" s="355"/>
    </row>
    <row r="151" s="1" customFormat="1" ht="15" customHeight="1">
      <c r="B151" s="332"/>
      <c r="C151" s="359" t="s">
        <v>1051</v>
      </c>
      <c r="D151" s="307"/>
      <c r="E151" s="307"/>
      <c r="F151" s="360" t="s">
        <v>1048</v>
      </c>
      <c r="G151" s="307"/>
      <c r="H151" s="359" t="s">
        <v>1088</v>
      </c>
      <c r="I151" s="359" t="s">
        <v>1050</v>
      </c>
      <c r="J151" s="359">
        <v>120</v>
      </c>
      <c r="K151" s="355"/>
    </row>
    <row r="152" s="1" customFormat="1" ht="15" customHeight="1">
      <c r="B152" s="332"/>
      <c r="C152" s="359" t="s">
        <v>1097</v>
      </c>
      <c r="D152" s="307"/>
      <c r="E152" s="307"/>
      <c r="F152" s="360" t="s">
        <v>1048</v>
      </c>
      <c r="G152" s="307"/>
      <c r="H152" s="359" t="s">
        <v>1108</v>
      </c>
      <c r="I152" s="359" t="s">
        <v>1050</v>
      </c>
      <c r="J152" s="359" t="s">
        <v>1099</v>
      </c>
      <c r="K152" s="355"/>
    </row>
    <row r="153" s="1" customFormat="1" ht="15" customHeight="1">
      <c r="B153" s="332"/>
      <c r="C153" s="359" t="s">
        <v>996</v>
      </c>
      <c r="D153" s="307"/>
      <c r="E153" s="307"/>
      <c r="F153" s="360" t="s">
        <v>1048</v>
      </c>
      <c r="G153" s="307"/>
      <c r="H153" s="359" t="s">
        <v>1109</v>
      </c>
      <c r="I153" s="359" t="s">
        <v>1050</v>
      </c>
      <c r="J153" s="359" t="s">
        <v>1099</v>
      </c>
      <c r="K153" s="355"/>
    </row>
    <row r="154" s="1" customFormat="1" ht="15" customHeight="1">
      <c r="B154" s="332"/>
      <c r="C154" s="359" t="s">
        <v>1053</v>
      </c>
      <c r="D154" s="307"/>
      <c r="E154" s="307"/>
      <c r="F154" s="360" t="s">
        <v>1054</v>
      </c>
      <c r="G154" s="307"/>
      <c r="H154" s="359" t="s">
        <v>1088</v>
      </c>
      <c r="I154" s="359" t="s">
        <v>1050</v>
      </c>
      <c r="J154" s="359">
        <v>50</v>
      </c>
      <c r="K154" s="355"/>
    </row>
    <row r="155" s="1" customFormat="1" ht="15" customHeight="1">
      <c r="B155" s="332"/>
      <c r="C155" s="359" t="s">
        <v>1056</v>
      </c>
      <c r="D155" s="307"/>
      <c r="E155" s="307"/>
      <c r="F155" s="360" t="s">
        <v>1048</v>
      </c>
      <c r="G155" s="307"/>
      <c r="H155" s="359" t="s">
        <v>1088</v>
      </c>
      <c r="I155" s="359" t="s">
        <v>1058</v>
      </c>
      <c r="J155" s="359"/>
      <c r="K155" s="355"/>
    </row>
    <row r="156" s="1" customFormat="1" ht="15" customHeight="1">
      <c r="B156" s="332"/>
      <c r="C156" s="359" t="s">
        <v>1067</v>
      </c>
      <c r="D156" s="307"/>
      <c r="E156" s="307"/>
      <c r="F156" s="360" t="s">
        <v>1054</v>
      </c>
      <c r="G156" s="307"/>
      <c r="H156" s="359" t="s">
        <v>1088</v>
      </c>
      <c r="I156" s="359" t="s">
        <v>1050</v>
      </c>
      <c r="J156" s="359">
        <v>50</v>
      </c>
      <c r="K156" s="355"/>
    </row>
    <row r="157" s="1" customFormat="1" ht="15" customHeight="1">
      <c r="B157" s="332"/>
      <c r="C157" s="359" t="s">
        <v>1075</v>
      </c>
      <c r="D157" s="307"/>
      <c r="E157" s="307"/>
      <c r="F157" s="360" t="s">
        <v>1054</v>
      </c>
      <c r="G157" s="307"/>
      <c r="H157" s="359" t="s">
        <v>1088</v>
      </c>
      <c r="I157" s="359" t="s">
        <v>1050</v>
      </c>
      <c r="J157" s="359">
        <v>50</v>
      </c>
      <c r="K157" s="355"/>
    </row>
    <row r="158" s="1" customFormat="1" ht="15" customHeight="1">
      <c r="B158" s="332"/>
      <c r="C158" s="359" t="s">
        <v>1073</v>
      </c>
      <c r="D158" s="307"/>
      <c r="E158" s="307"/>
      <c r="F158" s="360" t="s">
        <v>1054</v>
      </c>
      <c r="G158" s="307"/>
      <c r="H158" s="359" t="s">
        <v>1088</v>
      </c>
      <c r="I158" s="359" t="s">
        <v>1050</v>
      </c>
      <c r="J158" s="359">
        <v>50</v>
      </c>
      <c r="K158" s="355"/>
    </row>
    <row r="159" s="1" customFormat="1" ht="15" customHeight="1">
      <c r="B159" s="332"/>
      <c r="C159" s="359" t="s">
        <v>116</v>
      </c>
      <c r="D159" s="307"/>
      <c r="E159" s="307"/>
      <c r="F159" s="360" t="s">
        <v>1048</v>
      </c>
      <c r="G159" s="307"/>
      <c r="H159" s="359" t="s">
        <v>1110</v>
      </c>
      <c r="I159" s="359" t="s">
        <v>1050</v>
      </c>
      <c r="J159" s="359" t="s">
        <v>1111</v>
      </c>
      <c r="K159" s="355"/>
    </row>
    <row r="160" s="1" customFormat="1" ht="15" customHeight="1">
      <c r="B160" s="332"/>
      <c r="C160" s="359" t="s">
        <v>1112</v>
      </c>
      <c r="D160" s="307"/>
      <c r="E160" s="307"/>
      <c r="F160" s="360" t="s">
        <v>1048</v>
      </c>
      <c r="G160" s="307"/>
      <c r="H160" s="359" t="s">
        <v>1113</v>
      </c>
      <c r="I160" s="359" t="s">
        <v>1083</v>
      </c>
      <c r="J160" s="359"/>
      <c r="K160" s="355"/>
    </row>
    <row r="161" s="1" customFormat="1" ht="15" customHeight="1">
      <c r="B161" s="361"/>
      <c r="C161" s="341"/>
      <c r="D161" s="341"/>
      <c r="E161" s="341"/>
      <c r="F161" s="341"/>
      <c r="G161" s="341"/>
      <c r="H161" s="341"/>
      <c r="I161" s="341"/>
      <c r="J161" s="341"/>
      <c r="K161" s="362"/>
    </row>
    <row r="162" s="1" customFormat="1" ht="18.75" customHeight="1">
      <c r="B162" s="343"/>
      <c r="C162" s="353"/>
      <c r="D162" s="353"/>
      <c r="E162" s="353"/>
      <c r="F162" s="363"/>
      <c r="G162" s="353"/>
      <c r="H162" s="353"/>
      <c r="I162" s="353"/>
      <c r="J162" s="353"/>
      <c r="K162" s="343"/>
    </row>
    <row r="163" s="1" customFormat="1" ht="18.75" customHeight="1">
      <c r="B163" s="315"/>
      <c r="C163" s="315"/>
      <c r="D163" s="315"/>
      <c r="E163" s="315"/>
      <c r="F163" s="315"/>
      <c r="G163" s="315"/>
      <c r="H163" s="315"/>
      <c r="I163" s="315"/>
      <c r="J163" s="315"/>
      <c r="K163" s="315"/>
    </row>
    <row r="164" s="1" customFormat="1" ht="7.5" customHeight="1">
      <c r="B164" s="294"/>
      <c r="C164" s="295"/>
      <c r="D164" s="295"/>
      <c r="E164" s="295"/>
      <c r="F164" s="295"/>
      <c r="G164" s="295"/>
      <c r="H164" s="295"/>
      <c r="I164" s="295"/>
      <c r="J164" s="295"/>
      <c r="K164" s="296"/>
    </row>
    <row r="165" s="1" customFormat="1" ht="45" customHeight="1">
      <c r="B165" s="297"/>
      <c r="C165" s="298" t="s">
        <v>1114</v>
      </c>
      <c r="D165" s="298"/>
      <c r="E165" s="298"/>
      <c r="F165" s="298"/>
      <c r="G165" s="298"/>
      <c r="H165" s="298"/>
      <c r="I165" s="298"/>
      <c r="J165" s="298"/>
      <c r="K165" s="299"/>
    </row>
    <row r="166" s="1" customFormat="1" ht="17.25" customHeight="1">
      <c r="B166" s="297"/>
      <c r="C166" s="322" t="s">
        <v>1042</v>
      </c>
      <c r="D166" s="322"/>
      <c r="E166" s="322"/>
      <c r="F166" s="322" t="s">
        <v>1043</v>
      </c>
      <c r="G166" s="364"/>
      <c r="H166" s="365" t="s">
        <v>60</v>
      </c>
      <c r="I166" s="365" t="s">
        <v>63</v>
      </c>
      <c r="J166" s="322" t="s">
        <v>1044</v>
      </c>
      <c r="K166" s="299"/>
    </row>
    <row r="167" s="1" customFormat="1" ht="17.25" customHeight="1">
      <c r="B167" s="300"/>
      <c r="C167" s="324" t="s">
        <v>1045</v>
      </c>
      <c r="D167" s="324"/>
      <c r="E167" s="324"/>
      <c r="F167" s="325" t="s">
        <v>1046</v>
      </c>
      <c r="G167" s="366"/>
      <c r="H167" s="367"/>
      <c r="I167" s="367"/>
      <c r="J167" s="324" t="s">
        <v>1047</v>
      </c>
      <c r="K167" s="302"/>
    </row>
    <row r="168" s="1" customFormat="1" ht="5.25" customHeight="1">
      <c r="B168" s="332"/>
      <c r="C168" s="327"/>
      <c r="D168" s="327"/>
      <c r="E168" s="327"/>
      <c r="F168" s="327"/>
      <c r="G168" s="328"/>
      <c r="H168" s="327"/>
      <c r="I168" s="327"/>
      <c r="J168" s="327"/>
      <c r="K168" s="355"/>
    </row>
    <row r="169" s="1" customFormat="1" ht="15" customHeight="1">
      <c r="B169" s="332"/>
      <c r="C169" s="307" t="s">
        <v>1051</v>
      </c>
      <c r="D169" s="307"/>
      <c r="E169" s="307"/>
      <c r="F169" s="330" t="s">
        <v>1048</v>
      </c>
      <c r="G169" s="307"/>
      <c r="H169" s="307" t="s">
        <v>1088</v>
      </c>
      <c r="I169" s="307" t="s">
        <v>1050</v>
      </c>
      <c r="J169" s="307">
        <v>120</v>
      </c>
      <c r="K169" s="355"/>
    </row>
    <row r="170" s="1" customFormat="1" ht="15" customHeight="1">
      <c r="B170" s="332"/>
      <c r="C170" s="307" t="s">
        <v>1097</v>
      </c>
      <c r="D170" s="307"/>
      <c r="E170" s="307"/>
      <c r="F170" s="330" t="s">
        <v>1048</v>
      </c>
      <c r="G170" s="307"/>
      <c r="H170" s="307" t="s">
        <v>1098</v>
      </c>
      <c r="I170" s="307" t="s">
        <v>1050</v>
      </c>
      <c r="J170" s="307" t="s">
        <v>1099</v>
      </c>
      <c r="K170" s="355"/>
    </row>
    <row r="171" s="1" customFormat="1" ht="15" customHeight="1">
      <c r="B171" s="332"/>
      <c r="C171" s="307" t="s">
        <v>996</v>
      </c>
      <c r="D171" s="307"/>
      <c r="E171" s="307"/>
      <c r="F171" s="330" t="s">
        <v>1048</v>
      </c>
      <c r="G171" s="307"/>
      <c r="H171" s="307" t="s">
        <v>1115</v>
      </c>
      <c r="I171" s="307" t="s">
        <v>1050</v>
      </c>
      <c r="J171" s="307" t="s">
        <v>1099</v>
      </c>
      <c r="K171" s="355"/>
    </row>
    <row r="172" s="1" customFormat="1" ht="15" customHeight="1">
      <c r="B172" s="332"/>
      <c r="C172" s="307" t="s">
        <v>1053</v>
      </c>
      <c r="D172" s="307"/>
      <c r="E172" s="307"/>
      <c r="F172" s="330" t="s">
        <v>1054</v>
      </c>
      <c r="G172" s="307"/>
      <c r="H172" s="307" t="s">
        <v>1115</v>
      </c>
      <c r="I172" s="307" t="s">
        <v>1050</v>
      </c>
      <c r="J172" s="307">
        <v>50</v>
      </c>
      <c r="K172" s="355"/>
    </row>
    <row r="173" s="1" customFormat="1" ht="15" customHeight="1">
      <c r="B173" s="332"/>
      <c r="C173" s="307" t="s">
        <v>1056</v>
      </c>
      <c r="D173" s="307"/>
      <c r="E173" s="307"/>
      <c r="F173" s="330" t="s">
        <v>1048</v>
      </c>
      <c r="G173" s="307"/>
      <c r="H173" s="307" t="s">
        <v>1115</v>
      </c>
      <c r="I173" s="307" t="s">
        <v>1058</v>
      </c>
      <c r="J173" s="307"/>
      <c r="K173" s="355"/>
    </row>
    <row r="174" s="1" customFormat="1" ht="15" customHeight="1">
      <c r="B174" s="332"/>
      <c r="C174" s="307" t="s">
        <v>1067</v>
      </c>
      <c r="D174" s="307"/>
      <c r="E174" s="307"/>
      <c r="F174" s="330" t="s">
        <v>1054</v>
      </c>
      <c r="G174" s="307"/>
      <c r="H174" s="307" t="s">
        <v>1115</v>
      </c>
      <c r="I174" s="307" t="s">
        <v>1050</v>
      </c>
      <c r="J174" s="307">
        <v>50</v>
      </c>
      <c r="K174" s="355"/>
    </row>
    <row r="175" s="1" customFormat="1" ht="15" customHeight="1">
      <c r="B175" s="332"/>
      <c r="C175" s="307" t="s">
        <v>1075</v>
      </c>
      <c r="D175" s="307"/>
      <c r="E175" s="307"/>
      <c r="F175" s="330" t="s">
        <v>1054</v>
      </c>
      <c r="G175" s="307"/>
      <c r="H175" s="307" t="s">
        <v>1115</v>
      </c>
      <c r="I175" s="307" t="s">
        <v>1050</v>
      </c>
      <c r="J175" s="307">
        <v>50</v>
      </c>
      <c r="K175" s="355"/>
    </row>
    <row r="176" s="1" customFormat="1" ht="15" customHeight="1">
      <c r="B176" s="332"/>
      <c r="C176" s="307" t="s">
        <v>1073</v>
      </c>
      <c r="D176" s="307"/>
      <c r="E176" s="307"/>
      <c r="F176" s="330" t="s">
        <v>1054</v>
      </c>
      <c r="G176" s="307"/>
      <c r="H176" s="307" t="s">
        <v>1115</v>
      </c>
      <c r="I176" s="307" t="s">
        <v>1050</v>
      </c>
      <c r="J176" s="307">
        <v>50</v>
      </c>
      <c r="K176" s="355"/>
    </row>
    <row r="177" s="1" customFormat="1" ht="15" customHeight="1">
      <c r="B177" s="332"/>
      <c r="C177" s="307" t="s">
        <v>127</v>
      </c>
      <c r="D177" s="307"/>
      <c r="E177" s="307"/>
      <c r="F177" s="330" t="s">
        <v>1048</v>
      </c>
      <c r="G177" s="307"/>
      <c r="H177" s="307" t="s">
        <v>1116</v>
      </c>
      <c r="I177" s="307" t="s">
        <v>1117</v>
      </c>
      <c r="J177" s="307"/>
      <c r="K177" s="355"/>
    </row>
    <row r="178" s="1" customFormat="1" ht="15" customHeight="1">
      <c r="B178" s="332"/>
      <c r="C178" s="307" t="s">
        <v>63</v>
      </c>
      <c r="D178" s="307"/>
      <c r="E178" s="307"/>
      <c r="F178" s="330" t="s">
        <v>1048</v>
      </c>
      <c r="G178" s="307"/>
      <c r="H178" s="307" t="s">
        <v>1118</v>
      </c>
      <c r="I178" s="307" t="s">
        <v>1119</v>
      </c>
      <c r="J178" s="307">
        <v>1</v>
      </c>
      <c r="K178" s="355"/>
    </row>
    <row r="179" s="1" customFormat="1" ht="15" customHeight="1">
      <c r="B179" s="332"/>
      <c r="C179" s="307" t="s">
        <v>59</v>
      </c>
      <c r="D179" s="307"/>
      <c r="E179" s="307"/>
      <c r="F179" s="330" t="s">
        <v>1048</v>
      </c>
      <c r="G179" s="307"/>
      <c r="H179" s="307" t="s">
        <v>1120</v>
      </c>
      <c r="I179" s="307" t="s">
        <v>1050</v>
      </c>
      <c r="J179" s="307">
        <v>20</v>
      </c>
      <c r="K179" s="355"/>
    </row>
    <row r="180" s="1" customFormat="1" ht="15" customHeight="1">
      <c r="B180" s="332"/>
      <c r="C180" s="307" t="s">
        <v>60</v>
      </c>
      <c r="D180" s="307"/>
      <c r="E180" s="307"/>
      <c r="F180" s="330" t="s">
        <v>1048</v>
      </c>
      <c r="G180" s="307"/>
      <c r="H180" s="307" t="s">
        <v>1121</v>
      </c>
      <c r="I180" s="307" t="s">
        <v>1050</v>
      </c>
      <c r="J180" s="307">
        <v>255</v>
      </c>
      <c r="K180" s="355"/>
    </row>
    <row r="181" s="1" customFormat="1" ht="15" customHeight="1">
      <c r="B181" s="332"/>
      <c r="C181" s="307" t="s">
        <v>128</v>
      </c>
      <c r="D181" s="307"/>
      <c r="E181" s="307"/>
      <c r="F181" s="330" t="s">
        <v>1048</v>
      </c>
      <c r="G181" s="307"/>
      <c r="H181" s="307" t="s">
        <v>1012</v>
      </c>
      <c r="I181" s="307" t="s">
        <v>1050</v>
      </c>
      <c r="J181" s="307">
        <v>10</v>
      </c>
      <c r="K181" s="355"/>
    </row>
    <row r="182" s="1" customFormat="1" ht="15" customHeight="1">
      <c r="B182" s="332"/>
      <c r="C182" s="307" t="s">
        <v>129</v>
      </c>
      <c r="D182" s="307"/>
      <c r="E182" s="307"/>
      <c r="F182" s="330" t="s">
        <v>1048</v>
      </c>
      <c r="G182" s="307"/>
      <c r="H182" s="307" t="s">
        <v>1122</v>
      </c>
      <c r="I182" s="307" t="s">
        <v>1083</v>
      </c>
      <c r="J182" s="307"/>
      <c r="K182" s="355"/>
    </row>
    <row r="183" s="1" customFormat="1" ht="15" customHeight="1">
      <c r="B183" s="332"/>
      <c r="C183" s="307" t="s">
        <v>1123</v>
      </c>
      <c r="D183" s="307"/>
      <c r="E183" s="307"/>
      <c r="F183" s="330" t="s">
        <v>1048</v>
      </c>
      <c r="G183" s="307"/>
      <c r="H183" s="307" t="s">
        <v>1124</v>
      </c>
      <c r="I183" s="307" t="s">
        <v>1083</v>
      </c>
      <c r="J183" s="307"/>
      <c r="K183" s="355"/>
    </row>
    <row r="184" s="1" customFormat="1" ht="15" customHeight="1">
      <c r="B184" s="332"/>
      <c r="C184" s="307" t="s">
        <v>1112</v>
      </c>
      <c r="D184" s="307"/>
      <c r="E184" s="307"/>
      <c r="F184" s="330" t="s">
        <v>1048</v>
      </c>
      <c r="G184" s="307"/>
      <c r="H184" s="307" t="s">
        <v>1125</v>
      </c>
      <c r="I184" s="307" t="s">
        <v>1083</v>
      </c>
      <c r="J184" s="307"/>
      <c r="K184" s="355"/>
    </row>
    <row r="185" s="1" customFormat="1" ht="15" customHeight="1">
      <c r="B185" s="332"/>
      <c r="C185" s="307" t="s">
        <v>131</v>
      </c>
      <c r="D185" s="307"/>
      <c r="E185" s="307"/>
      <c r="F185" s="330" t="s">
        <v>1054</v>
      </c>
      <c r="G185" s="307"/>
      <c r="H185" s="307" t="s">
        <v>1126</v>
      </c>
      <c r="I185" s="307" t="s">
        <v>1050</v>
      </c>
      <c r="J185" s="307">
        <v>50</v>
      </c>
      <c r="K185" s="355"/>
    </row>
    <row r="186" s="1" customFormat="1" ht="15" customHeight="1">
      <c r="B186" s="332"/>
      <c r="C186" s="307" t="s">
        <v>1127</v>
      </c>
      <c r="D186" s="307"/>
      <c r="E186" s="307"/>
      <c r="F186" s="330" t="s">
        <v>1054</v>
      </c>
      <c r="G186" s="307"/>
      <c r="H186" s="307" t="s">
        <v>1128</v>
      </c>
      <c r="I186" s="307" t="s">
        <v>1129</v>
      </c>
      <c r="J186" s="307"/>
      <c r="K186" s="355"/>
    </row>
    <row r="187" s="1" customFormat="1" ht="15" customHeight="1">
      <c r="B187" s="332"/>
      <c r="C187" s="307" t="s">
        <v>1130</v>
      </c>
      <c r="D187" s="307"/>
      <c r="E187" s="307"/>
      <c r="F187" s="330" t="s">
        <v>1054</v>
      </c>
      <c r="G187" s="307"/>
      <c r="H187" s="307" t="s">
        <v>1131</v>
      </c>
      <c r="I187" s="307" t="s">
        <v>1129</v>
      </c>
      <c r="J187" s="307"/>
      <c r="K187" s="355"/>
    </row>
    <row r="188" s="1" customFormat="1" ht="15" customHeight="1">
      <c r="B188" s="332"/>
      <c r="C188" s="307" t="s">
        <v>1132</v>
      </c>
      <c r="D188" s="307"/>
      <c r="E188" s="307"/>
      <c r="F188" s="330" t="s">
        <v>1054</v>
      </c>
      <c r="G188" s="307"/>
      <c r="H188" s="307" t="s">
        <v>1133</v>
      </c>
      <c r="I188" s="307" t="s">
        <v>1129</v>
      </c>
      <c r="J188" s="307"/>
      <c r="K188" s="355"/>
    </row>
    <row r="189" s="1" customFormat="1" ht="15" customHeight="1">
      <c r="B189" s="332"/>
      <c r="C189" s="368" t="s">
        <v>1134</v>
      </c>
      <c r="D189" s="307"/>
      <c r="E189" s="307"/>
      <c r="F189" s="330" t="s">
        <v>1054</v>
      </c>
      <c r="G189" s="307"/>
      <c r="H189" s="307" t="s">
        <v>1135</v>
      </c>
      <c r="I189" s="307" t="s">
        <v>1136</v>
      </c>
      <c r="J189" s="369" t="s">
        <v>1137</v>
      </c>
      <c r="K189" s="355"/>
    </row>
    <row r="190" s="17" customFormat="1" ht="15" customHeight="1">
      <c r="B190" s="370"/>
      <c r="C190" s="371" t="s">
        <v>1138</v>
      </c>
      <c r="D190" s="372"/>
      <c r="E190" s="372"/>
      <c r="F190" s="373" t="s">
        <v>1054</v>
      </c>
      <c r="G190" s="372"/>
      <c r="H190" s="372" t="s">
        <v>1139</v>
      </c>
      <c r="I190" s="372" t="s">
        <v>1136</v>
      </c>
      <c r="J190" s="374" t="s">
        <v>1137</v>
      </c>
      <c r="K190" s="375"/>
    </row>
    <row r="191" s="1" customFormat="1" ht="15" customHeight="1">
      <c r="B191" s="332"/>
      <c r="C191" s="368" t="s">
        <v>48</v>
      </c>
      <c r="D191" s="307"/>
      <c r="E191" s="307"/>
      <c r="F191" s="330" t="s">
        <v>1048</v>
      </c>
      <c r="G191" s="307"/>
      <c r="H191" s="304" t="s">
        <v>1140</v>
      </c>
      <c r="I191" s="307" t="s">
        <v>1141</v>
      </c>
      <c r="J191" s="307"/>
      <c r="K191" s="355"/>
    </row>
    <row r="192" s="1" customFormat="1" ht="15" customHeight="1">
      <c r="B192" s="332"/>
      <c r="C192" s="368" t="s">
        <v>1142</v>
      </c>
      <c r="D192" s="307"/>
      <c r="E192" s="307"/>
      <c r="F192" s="330" t="s">
        <v>1048</v>
      </c>
      <c r="G192" s="307"/>
      <c r="H192" s="307" t="s">
        <v>1143</v>
      </c>
      <c r="I192" s="307" t="s">
        <v>1083</v>
      </c>
      <c r="J192" s="307"/>
      <c r="K192" s="355"/>
    </row>
    <row r="193" s="1" customFormat="1" ht="15" customHeight="1">
      <c r="B193" s="332"/>
      <c r="C193" s="368" t="s">
        <v>1144</v>
      </c>
      <c r="D193" s="307"/>
      <c r="E193" s="307"/>
      <c r="F193" s="330" t="s">
        <v>1048</v>
      </c>
      <c r="G193" s="307"/>
      <c r="H193" s="307" t="s">
        <v>1145</v>
      </c>
      <c r="I193" s="307" t="s">
        <v>1083</v>
      </c>
      <c r="J193" s="307"/>
      <c r="K193" s="355"/>
    </row>
    <row r="194" s="1" customFormat="1" ht="15" customHeight="1">
      <c r="B194" s="332"/>
      <c r="C194" s="368" t="s">
        <v>1146</v>
      </c>
      <c r="D194" s="307"/>
      <c r="E194" s="307"/>
      <c r="F194" s="330" t="s">
        <v>1054</v>
      </c>
      <c r="G194" s="307"/>
      <c r="H194" s="307" t="s">
        <v>1147</v>
      </c>
      <c r="I194" s="307" t="s">
        <v>1083</v>
      </c>
      <c r="J194" s="307"/>
      <c r="K194" s="355"/>
    </row>
    <row r="195" s="1" customFormat="1" ht="15" customHeight="1">
      <c r="B195" s="361"/>
      <c r="C195" s="376"/>
      <c r="D195" s="341"/>
      <c r="E195" s="341"/>
      <c r="F195" s="341"/>
      <c r="G195" s="341"/>
      <c r="H195" s="341"/>
      <c r="I195" s="341"/>
      <c r="J195" s="341"/>
      <c r="K195" s="362"/>
    </row>
    <row r="196" s="1" customFormat="1" ht="18.75" customHeight="1">
      <c r="B196" s="343"/>
      <c r="C196" s="353"/>
      <c r="D196" s="353"/>
      <c r="E196" s="353"/>
      <c r="F196" s="363"/>
      <c r="G196" s="353"/>
      <c r="H196" s="353"/>
      <c r="I196" s="353"/>
      <c r="J196" s="353"/>
      <c r="K196" s="343"/>
    </row>
    <row r="197" s="1" customFormat="1" ht="18.75" customHeight="1">
      <c r="B197" s="343"/>
      <c r="C197" s="353"/>
      <c r="D197" s="353"/>
      <c r="E197" s="353"/>
      <c r="F197" s="363"/>
      <c r="G197" s="353"/>
      <c r="H197" s="353"/>
      <c r="I197" s="353"/>
      <c r="J197" s="353"/>
      <c r="K197" s="343"/>
    </row>
    <row r="198" s="1" customFormat="1" ht="18.75" customHeight="1">
      <c r="B198" s="315"/>
      <c r="C198" s="315"/>
      <c r="D198" s="315"/>
      <c r="E198" s="315"/>
      <c r="F198" s="315"/>
      <c r="G198" s="315"/>
      <c r="H198" s="315"/>
      <c r="I198" s="315"/>
      <c r="J198" s="315"/>
      <c r="K198" s="315"/>
    </row>
    <row r="199" s="1" customFormat="1" ht="13.5">
      <c r="B199" s="294"/>
      <c r="C199" s="295"/>
      <c r="D199" s="295"/>
      <c r="E199" s="295"/>
      <c r="F199" s="295"/>
      <c r="G199" s="295"/>
      <c r="H199" s="295"/>
      <c r="I199" s="295"/>
      <c r="J199" s="295"/>
      <c r="K199" s="296"/>
    </row>
    <row r="200" s="1" customFormat="1" ht="21">
      <c r="B200" s="297"/>
      <c r="C200" s="298" t="s">
        <v>1148</v>
      </c>
      <c r="D200" s="298"/>
      <c r="E200" s="298"/>
      <c r="F200" s="298"/>
      <c r="G200" s="298"/>
      <c r="H200" s="298"/>
      <c r="I200" s="298"/>
      <c r="J200" s="298"/>
      <c r="K200" s="299"/>
    </row>
    <row r="201" s="1" customFormat="1" ht="25.5" customHeight="1">
      <c r="B201" s="297"/>
      <c r="C201" s="377" t="s">
        <v>1149</v>
      </c>
      <c r="D201" s="377"/>
      <c r="E201" s="377"/>
      <c r="F201" s="377" t="s">
        <v>1150</v>
      </c>
      <c r="G201" s="378"/>
      <c r="H201" s="377" t="s">
        <v>1151</v>
      </c>
      <c r="I201" s="377"/>
      <c r="J201" s="377"/>
      <c r="K201" s="299"/>
    </row>
    <row r="202" s="1" customFormat="1" ht="5.25" customHeight="1">
      <c r="B202" s="332"/>
      <c r="C202" s="327"/>
      <c r="D202" s="327"/>
      <c r="E202" s="327"/>
      <c r="F202" s="327"/>
      <c r="G202" s="353"/>
      <c r="H202" s="327"/>
      <c r="I202" s="327"/>
      <c r="J202" s="327"/>
      <c r="K202" s="355"/>
    </row>
    <row r="203" s="1" customFormat="1" ht="15" customHeight="1">
      <c r="B203" s="332"/>
      <c r="C203" s="307" t="s">
        <v>1141</v>
      </c>
      <c r="D203" s="307"/>
      <c r="E203" s="307"/>
      <c r="F203" s="330" t="s">
        <v>49</v>
      </c>
      <c r="G203" s="307"/>
      <c r="H203" s="307" t="s">
        <v>1152</v>
      </c>
      <c r="I203" s="307"/>
      <c r="J203" s="307"/>
      <c r="K203" s="355"/>
    </row>
    <row r="204" s="1" customFormat="1" ht="15" customHeight="1">
      <c r="B204" s="332"/>
      <c r="C204" s="307"/>
      <c r="D204" s="307"/>
      <c r="E204" s="307"/>
      <c r="F204" s="330" t="s">
        <v>50</v>
      </c>
      <c r="G204" s="307"/>
      <c r="H204" s="307" t="s">
        <v>1153</v>
      </c>
      <c r="I204" s="307"/>
      <c r="J204" s="307"/>
      <c r="K204" s="355"/>
    </row>
    <row r="205" s="1" customFormat="1" ht="15" customHeight="1">
      <c r="B205" s="332"/>
      <c r="C205" s="307"/>
      <c r="D205" s="307"/>
      <c r="E205" s="307"/>
      <c r="F205" s="330" t="s">
        <v>53</v>
      </c>
      <c r="G205" s="307"/>
      <c r="H205" s="307" t="s">
        <v>1154</v>
      </c>
      <c r="I205" s="307"/>
      <c r="J205" s="307"/>
      <c r="K205" s="355"/>
    </row>
    <row r="206" s="1" customFormat="1" ht="15" customHeight="1">
      <c r="B206" s="332"/>
      <c r="C206" s="307"/>
      <c r="D206" s="307"/>
      <c r="E206" s="307"/>
      <c r="F206" s="330" t="s">
        <v>51</v>
      </c>
      <c r="G206" s="307"/>
      <c r="H206" s="307" t="s">
        <v>1155</v>
      </c>
      <c r="I206" s="307"/>
      <c r="J206" s="307"/>
      <c r="K206" s="355"/>
    </row>
    <row r="207" s="1" customFormat="1" ht="15" customHeight="1">
      <c r="B207" s="332"/>
      <c r="C207" s="307"/>
      <c r="D207" s="307"/>
      <c r="E207" s="307"/>
      <c r="F207" s="330" t="s">
        <v>52</v>
      </c>
      <c r="G207" s="307"/>
      <c r="H207" s="307" t="s">
        <v>1156</v>
      </c>
      <c r="I207" s="307"/>
      <c r="J207" s="307"/>
      <c r="K207" s="355"/>
    </row>
    <row r="208" s="1" customFormat="1" ht="15" customHeight="1">
      <c r="B208" s="332"/>
      <c r="C208" s="307"/>
      <c r="D208" s="307"/>
      <c r="E208" s="307"/>
      <c r="F208" s="330"/>
      <c r="G208" s="307"/>
      <c r="H208" s="307"/>
      <c r="I208" s="307"/>
      <c r="J208" s="307"/>
      <c r="K208" s="355"/>
    </row>
    <row r="209" s="1" customFormat="1" ht="15" customHeight="1">
      <c r="B209" s="332"/>
      <c r="C209" s="307" t="s">
        <v>1095</v>
      </c>
      <c r="D209" s="307"/>
      <c r="E209" s="307"/>
      <c r="F209" s="330" t="s">
        <v>85</v>
      </c>
      <c r="G209" s="307"/>
      <c r="H209" s="307" t="s">
        <v>1157</v>
      </c>
      <c r="I209" s="307"/>
      <c r="J209" s="307"/>
      <c r="K209" s="355"/>
    </row>
    <row r="210" s="1" customFormat="1" ht="15" customHeight="1">
      <c r="B210" s="332"/>
      <c r="C210" s="307"/>
      <c r="D210" s="307"/>
      <c r="E210" s="307"/>
      <c r="F210" s="330" t="s">
        <v>991</v>
      </c>
      <c r="G210" s="307"/>
      <c r="H210" s="307" t="s">
        <v>992</v>
      </c>
      <c r="I210" s="307"/>
      <c r="J210" s="307"/>
      <c r="K210" s="355"/>
    </row>
    <row r="211" s="1" customFormat="1" ht="15" customHeight="1">
      <c r="B211" s="332"/>
      <c r="C211" s="307"/>
      <c r="D211" s="307"/>
      <c r="E211" s="307"/>
      <c r="F211" s="330" t="s">
        <v>989</v>
      </c>
      <c r="G211" s="307"/>
      <c r="H211" s="307" t="s">
        <v>1158</v>
      </c>
      <c r="I211" s="307"/>
      <c r="J211" s="307"/>
      <c r="K211" s="355"/>
    </row>
    <row r="212" s="1" customFormat="1" ht="15" customHeight="1">
      <c r="B212" s="379"/>
      <c r="C212" s="307"/>
      <c r="D212" s="307"/>
      <c r="E212" s="307"/>
      <c r="F212" s="330" t="s">
        <v>94</v>
      </c>
      <c r="G212" s="368"/>
      <c r="H212" s="359" t="s">
        <v>993</v>
      </c>
      <c r="I212" s="359"/>
      <c r="J212" s="359"/>
      <c r="K212" s="380"/>
    </row>
    <row r="213" s="1" customFormat="1" ht="15" customHeight="1">
      <c r="B213" s="379"/>
      <c r="C213" s="307"/>
      <c r="D213" s="307"/>
      <c r="E213" s="307"/>
      <c r="F213" s="330" t="s">
        <v>994</v>
      </c>
      <c r="G213" s="368"/>
      <c r="H213" s="359" t="s">
        <v>956</v>
      </c>
      <c r="I213" s="359"/>
      <c r="J213" s="359"/>
      <c r="K213" s="380"/>
    </row>
    <row r="214" s="1" customFormat="1" ht="15" customHeight="1">
      <c r="B214" s="379"/>
      <c r="C214" s="307"/>
      <c r="D214" s="307"/>
      <c r="E214" s="307"/>
      <c r="F214" s="330"/>
      <c r="G214" s="368"/>
      <c r="H214" s="359"/>
      <c r="I214" s="359"/>
      <c r="J214" s="359"/>
      <c r="K214" s="380"/>
    </row>
    <row r="215" s="1" customFormat="1" ht="15" customHeight="1">
      <c r="B215" s="379"/>
      <c r="C215" s="307" t="s">
        <v>1119</v>
      </c>
      <c r="D215" s="307"/>
      <c r="E215" s="307"/>
      <c r="F215" s="330">
        <v>1</v>
      </c>
      <c r="G215" s="368"/>
      <c r="H215" s="359" t="s">
        <v>1159</v>
      </c>
      <c r="I215" s="359"/>
      <c r="J215" s="359"/>
      <c r="K215" s="380"/>
    </row>
    <row r="216" s="1" customFormat="1" ht="15" customHeight="1">
      <c r="B216" s="379"/>
      <c r="C216" s="307"/>
      <c r="D216" s="307"/>
      <c r="E216" s="307"/>
      <c r="F216" s="330">
        <v>2</v>
      </c>
      <c r="G216" s="368"/>
      <c r="H216" s="359" t="s">
        <v>1160</v>
      </c>
      <c r="I216" s="359"/>
      <c r="J216" s="359"/>
      <c r="K216" s="380"/>
    </row>
    <row r="217" s="1" customFormat="1" ht="15" customHeight="1">
      <c r="B217" s="379"/>
      <c r="C217" s="307"/>
      <c r="D217" s="307"/>
      <c r="E217" s="307"/>
      <c r="F217" s="330">
        <v>3</v>
      </c>
      <c r="G217" s="368"/>
      <c r="H217" s="359" t="s">
        <v>1161</v>
      </c>
      <c r="I217" s="359"/>
      <c r="J217" s="359"/>
      <c r="K217" s="380"/>
    </row>
    <row r="218" s="1" customFormat="1" ht="15" customHeight="1">
      <c r="B218" s="379"/>
      <c r="C218" s="307"/>
      <c r="D218" s="307"/>
      <c r="E218" s="307"/>
      <c r="F218" s="330">
        <v>4</v>
      </c>
      <c r="G218" s="368"/>
      <c r="H218" s="359" t="s">
        <v>1162</v>
      </c>
      <c r="I218" s="359"/>
      <c r="J218" s="359"/>
      <c r="K218" s="380"/>
    </row>
    <row r="219" s="1" customFormat="1" ht="12.75" customHeight="1">
      <c r="B219" s="381"/>
      <c r="C219" s="382"/>
      <c r="D219" s="382"/>
      <c r="E219" s="382"/>
      <c r="F219" s="382"/>
      <c r="G219" s="382"/>
      <c r="H219" s="382"/>
      <c r="I219" s="382"/>
      <c r="J219" s="382"/>
      <c r="K219" s="38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Cermak Petr</dc:creator>
  <cp:lastModifiedBy>Cermak Petr</cp:lastModifiedBy>
  <dcterms:created xsi:type="dcterms:W3CDTF">2025-02-19T10:55:55Z</dcterms:created>
  <dcterms:modified xsi:type="dcterms:W3CDTF">2025-02-19T10:56:00Z</dcterms:modified>
</cp:coreProperties>
</file>