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Městské hradby\Hradby 2025\VZ_zadrnování\"/>
    </mc:Choice>
  </mc:AlternateContent>
  <xr:revisionPtr revIDLastSave="0" documentId="13_ncr:1_{6F4367C6-FBF9-4055-ACD2-E5EAD5D8ACF8}" xr6:coauthVersionLast="47" xr6:coauthVersionMax="47" xr10:uidLastSave="{00000000-0000-0000-0000-000000000000}"/>
  <bookViews>
    <workbookView xWindow="1740" yWindow="1890" windowWidth="20625" windowHeight="12855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Stavba!$H$37</definedName>
    <definedName name="CenaCelkem">Stavba!$G$26</definedName>
    <definedName name="CenaCelkemBezDPH">Stavba!$G$25</definedName>
    <definedName name="CenaCelkemVypocet" localSheetId="1">Stavba!$I$37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Stavba!#REF!</definedName>
    <definedName name="DPHZakl">Stavba!$G$24</definedName>
    <definedName name="dpsc" localSheetId="1">Stavba!$C$13</definedName>
    <definedName name="IČO" localSheetId="1">Stavba!$I$11</definedName>
    <definedName name="Mena">Stavba!$J$26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Stavba!$B$35</definedName>
    <definedName name="_xlnm.Print_Area" localSheetId="3">'Rozpočet Pol'!$A$1:$M$31</definedName>
    <definedName name="_xlnm.Print_Area" localSheetId="1">Stavba!$A$1:$J$47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Stavba!#REF!</definedName>
    <definedName name="SazbaDPH1">'[1]Krycí list'!$C$30</definedName>
    <definedName name="SazbaDPH2" localSheetId="1">Stavba!$E$23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Stavba!$B$1:$J$33</definedName>
    <definedName name="ZakladDPHSni">Stavba!#REF!</definedName>
    <definedName name="ZakladDPHSniVypocet" localSheetId="1">Stavba!$F$37</definedName>
    <definedName name="ZakladDPHZakl">Stavba!$G$23</definedName>
    <definedName name="ZakladDPHZaklVypocet" localSheetId="1">Stavba!$G$37</definedName>
    <definedName name="Zaokrouhleni">Stavba!#REF!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2" l="1"/>
  <c r="K20" i="12"/>
  <c r="T21" i="12"/>
  <c r="F36" i="1" s="1"/>
  <c r="I9" i="12"/>
  <c r="K9" i="12"/>
  <c r="M10" i="12"/>
  <c r="I10" i="12"/>
  <c r="K10" i="12"/>
  <c r="M11" i="12"/>
  <c r="I11" i="12"/>
  <c r="K11" i="12"/>
  <c r="I12" i="12"/>
  <c r="K12" i="12"/>
  <c r="I14" i="12"/>
  <c r="K14" i="12"/>
  <c r="M15" i="12"/>
  <c r="I15" i="12"/>
  <c r="K15" i="12"/>
  <c r="M16" i="12"/>
  <c r="I16" i="12"/>
  <c r="K16" i="12"/>
  <c r="M18" i="12"/>
  <c r="I18" i="12"/>
  <c r="K18" i="12"/>
  <c r="M19" i="12"/>
  <c r="I19" i="12"/>
  <c r="K19" i="12"/>
  <c r="I20" i="1"/>
  <c r="F37" i="1"/>
  <c r="G37" i="1"/>
  <c r="H37" i="1"/>
  <c r="I37" i="1"/>
  <c r="J36" i="1" s="1"/>
  <c r="J37" i="1"/>
  <c r="J25" i="1"/>
  <c r="J24" i="1"/>
  <c r="G35" i="1"/>
  <c r="F35" i="1"/>
  <c r="J23" i="1"/>
  <c r="E24" i="1"/>
  <c r="U21" i="12" l="1"/>
  <c r="G36" i="1" s="1"/>
  <c r="H36" i="1" s="1"/>
  <c r="I36" i="1" s="1"/>
  <c r="I17" i="12"/>
  <c r="M12" i="12"/>
  <c r="K17" i="12"/>
  <c r="I13" i="12"/>
  <c r="I45" i="1"/>
  <c r="I18" i="1"/>
  <c r="K13" i="12"/>
  <c r="M17" i="12"/>
  <c r="I46" i="1"/>
  <c r="I19" i="1" s="1"/>
  <c r="K8" i="12"/>
  <c r="I8" i="12"/>
  <c r="G25" i="1"/>
  <c r="M14" i="12"/>
  <c r="M13" i="12" s="1"/>
  <c r="M9" i="12"/>
  <c r="I44" i="1" l="1"/>
  <c r="M8" i="12"/>
  <c r="I17" i="1"/>
  <c r="I21" i="1" l="1"/>
  <c r="G23" i="1" s="1"/>
  <c r="G24" i="1" l="1"/>
  <c r="G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<sst xmlns="http://schemas.openxmlformats.org/spreadsheetml/2006/main" count="193" uniqueCount="112">
  <si>
    <t>%</t>
  </si>
  <si>
    <t>Cena celkem</t>
  </si>
  <si>
    <t>Za zhotovitele</t>
  </si>
  <si>
    <t>Za objednatele</t>
  </si>
  <si>
    <t>Název</t>
  </si>
  <si>
    <t xml:space="preserve">Položkový rozpočet </t>
  </si>
  <si>
    <t>O:</t>
  </si>
  <si>
    <t>R:</t>
  </si>
  <si>
    <t>dne</t>
  </si>
  <si>
    <t>v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</si>
  <si>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</si>
  <si>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</si>
  <si>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</si>
  <si>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</si>
  <si>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</si>
  <si>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</si>
  <si>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</si>
  <si>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</si>
  <si>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</si>
  <si>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</si>
  <si>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</si>
  <si>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</si>
  <si>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</si>
  <si>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</si>
  <si>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</si>
  <si>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</si>
  <si>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</si>
  <si>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</si>
  <si>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</si>
  <si>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</si>
  <si>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</si>
  <si>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</si>
  <si>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</si>
  <si>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</si>
  <si>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</si>
  <si>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</si>
  <si>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</si>
  <si>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</si>
  <si>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</si>
  <si>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Rozpočet:</t>
  </si>
  <si>
    <t>Misto</t>
  </si>
  <si>
    <t>ing. Martin Škorpík</t>
  </si>
  <si>
    <t>SO 03 - Zateplení střešní konstrukce - pavilon E Nemocnice Český Brod</t>
  </si>
  <si>
    <t>Město Český Brod</t>
  </si>
  <si>
    <t>Námstí Husovo 70</t>
  </si>
  <si>
    <t>Český Brod</t>
  </si>
  <si>
    <t xml:space="preserve">28201 </t>
  </si>
  <si>
    <t>00235334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</si>
  <si>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</si>
  <si>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</si>
  <si>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</si>
  <si>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</si>
  <si>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</si>
  <si>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</si>
  <si>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</si>
  <si>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94</t>
  </si>
  <si>
    <t>Lešení a stavební výtahy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</si>
  <si>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</si>
  <si>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</si>
  <si>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</si>
  <si>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</si>
  <si>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</si>
  <si>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</si>
  <si>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</si>
  <si>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</si>
  <si>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</si>
  <si>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</si>
  <si>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</si>
  <si>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</si>
  <si>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</si>
  <si>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</si>
  <si>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</si>
  <si>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</si>
  <si>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</si>
  <si>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</si>
  <si>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</si>
  <si>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Díl:</t>
  </si>
  <si>
    <t>DIL</t>
  </si>
  <si>
    <t>182001111R00</t>
  </si>
  <si>
    <t>m2</t>
  </si>
  <si>
    <t>POL1_0</t>
  </si>
  <si>
    <t>184903111R00</t>
  </si>
  <si>
    <t>180-1</t>
  </si>
  <si>
    <t>180-2</t>
  </si>
  <si>
    <t>m3</t>
  </si>
  <si>
    <t>943943221R00</t>
  </si>
  <si>
    <t>943943821R00</t>
  </si>
  <si>
    <t>943943292R00</t>
  </si>
  <si>
    <t>kpl</t>
  </si>
  <si>
    <t>005121010R</t>
  </si>
  <si>
    <t>Zařízení staveniště</t>
  </si>
  <si>
    <t>Soubor</t>
  </si>
  <si>
    <t>005121020R</t>
  </si>
  <si>
    <t/>
  </si>
  <si>
    <t>SUM</t>
  </si>
  <si>
    <t>POPUZIV</t>
  </si>
  <si>
    <t>END</t>
  </si>
  <si>
    <t>ZADÁNÍ STAVBY PRO VÝBĚR ZHOTOVITELE</t>
  </si>
  <si>
    <t>VÝKAZ VÝMĚR</t>
  </si>
  <si>
    <t>SO - Zadrnování koruny zdiva městských hradeb, Český Brod</t>
  </si>
  <si>
    <t xml:space="preserve"> </t>
  </si>
  <si>
    <t>Plošná úprava násypu,  jílová izolace a ktvící vrstvy pro drn</t>
  </si>
  <si>
    <t>rozchodníkový koberec</t>
  </si>
  <si>
    <t>suchomilné trávy</t>
  </si>
  <si>
    <t xml:space="preserve">Výsadba rostlin </t>
  </si>
  <si>
    <t xml:space="preserve">Montáž lešení </t>
  </si>
  <si>
    <t xml:space="preserve">Demontáž lešení </t>
  </si>
  <si>
    <t xml:space="preserve">Příplatek za každý měsíc použití  </t>
  </si>
  <si>
    <t>Doprava</t>
  </si>
  <si>
    <t>Zadrnování koruny zdiva městské hradby Český Brod</t>
  </si>
  <si>
    <t>005121030R</t>
  </si>
  <si>
    <t>Popěstební údržba - zalévání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</si>
</sst>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6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9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5" borderId="39" xfId="0" applyNumberFormat="1" applyFont="1" applyFill="1" applyBorder="1"/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4" fontId="16" fillId="4" borderId="38" xfId="0" applyNumberFormat="1" applyFont="1" applyFill="1" applyBorder="1" applyAlignment="1" applyProtection="1">
      <alignment vertical="top" shrinkToFit="1"/>
      <protection locked="0"/>
    </xf>
    <xf numFmtId="0" fontId="16" fillId="0" borderId="0" xfId="0" applyFont="1" applyBorder="1" applyAlignment="1">
      <alignment vertical="top"/>
    </xf>
    <xf numFmtId="0" fontId="16" fillId="0" borderId="0" xfId="0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0" fontId="16" fillId="0" borderId="34" xfId="0" applyFont="1" applyBorder="1" applyAlignment="1">
      <alignment vertical="top"/>
    </xf>
    <xf numFmtId="49" fontId="16" fillId="0" borderId="0" xfId="0" applyNumberFormat="1" applyFont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5" t="s">
        <v>35</v>
      </c>
    </row>
    <row r="2" spans="1:7" ht="57.75" customHeight="1" x14ac:dyDescent="0.2">
      <c r="A2" s="170" t="s">
        <v>36</v>
      </c>
      <c r="B2" s="170"/>
      <c r="C2" s="170"/>
      <c r="D2" s="170"/>
      <c r="E2" s="170"/>
      <c r="F2" s="170"/>
      <c r="G2" s="17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0"/>
  <sheetViews>
    <sheetView showGridLines="0" topLeftCell="B1" zoomScaleNormal="100" zoomScaleSheetLayoutView="75" workbookViewId="0">
      <selection activeCell="O45" sqref="O45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59" t="s">
        <v>33</v>
      </c>
      <c r="B1" s="198" t="s">
        <v>97</v>
      </c>
      <c r="C1" s="199"/>
      <c r="D1" s="199"/>
      <c r="E1" s="199"/>
      <c r="F1" s="199"/>
      <c r="G1" s="199"/>
      <c r="H1" s="199"/>
      <c r="I1" s="199"/>
      <c r="J1" s="200"/>
    </row>
    <row r="2" spans="1:15" ht="23.25" customHeight="1" x14ac:dyDescent="0.2">
      <c r="A2" s="3"/>
      <c r="B2" s="67" t="s">
        <v>37</v>
      </c>
      <c r="C2" s="68"/>
      <c r="D2" s="193" t="s">
        <v>109</v>
      </c>
      <c r="E2" s="194"/>
      <c r="F2" s="194"/>
      <c r="G2" s="194"/>
      <c r="H2" s="194"/>
      <c r="I2" s="194"/>
      <c r="J2" s="195"/>
      <c r="O2" s="1"/>
    </row>
    <row r="3" spans="1:15" ht="23.25" customHeight="1" x14ac:dyDescent="0.2">
      <c r="A3" s="3"/>
      <c r="B3" s="69" t="s">
        <v>40</v>
      </c>
      <c r="C3" s="70"/>
      <c r="D3" s="212" t="s">
        <v>45</v>
      </c>
      <c r="E3" s="213"/>
      <c r="F3" s="213"/>
      <c r="G3" s="213"/>
      <c r="H3" s="213"/>
      <c r="I3" s="213"/>
      <c r="J3" s="214"/>
    </row>
    <row r="4" spans="1:15" ht="23.25" hidden="1" customHeight="1" x14ac:dyDescent="0.2">
      <c r="A4" s="3"/>
      <c r="B4" s="71" t="s">
        <v>39</v>
      </c>
      <c r="C4" s="72"/>
      <c r="D4" s="73"/>
      <c r="E4" s="73"/>
      <c r="F4" s="74"/>
      <c r="G4" s="74"/>
      <c r="H4" s="74"/>
      <c r="I4" s="74"/>
      <c r="J4" s="75"/>
    </row>
    <row r="5" spans="1:15" ht="24" customHeight="1" x14ac:dyDescent="0.2">
      <c r="A5" s="3"/>
      <c r="B5" s="37" t="s">
        <v>18</v>
      </c>
      <c r="D5" s="76" t="s">
        <v>43</v>
      </c>
      <c r="E5" s="20"/>
      <c r="F5" s="20"/>
      <c r="G5" s="20"/>
      <c r="H5" s="22" t="s">
        <v>30</v>
      </c>
      <c r="I5" s="76" t="s">
        <v>47</v>
      </c>
      <c r="J5" s="9"/>
    </row>
    <row r="6" spans="1:15" ht="15.75" customHeight="1" x14ac:dyDescent="0.2">
      <c r="A6" s="3"/>
      <c r="B6" s="32"/>
      <c r="C6" s="20"/>
      <c r="D6" s="76" t="s">
        <v>44</v>
      </c>
      <c r="E6" s="20"/>
      <c r="F6" s="20"/>
      <c r="G6" s="20"/>
      <c r="H6" s="22" t="s">
        <v>31</v>
      </c>
      <c r="I6" s="76"/>
      <c r="J6" s="9"/>
    </row>
    <row r="7" spans="1:15" ht="15.75" customHeight="1" x14ac:dyDescent="0.2">
      <c r="A7" s="3"/>
      <c r="B7" s="33"/>
      <c r="C7" s="77" t="s">
        <v>46</v>
      </c>
      <c r="D7" s="66" t="s">
        <v>45</v>
      </c>
      <c r="E7" s="27"/>
      <c r="F7" s="27"/>
      <c r="G7" s="27"/>
      <c r="H7" s="28"/>
      <c r="I7" s="27"/>
      <c r="J7" s="40"/>
    </row>
    <row r="8" spans="1:15" ht="24" hidden="1" customHeight="1" x14ac:dyDescent="0.2">
      <c r="A8" s="3"/>
      <c r="B8" s="37" t="s">
        <v>16</v>
      </c>
      <c r="D8" s="26"/>
      <c r="H8" s="22" t="s">
        <v>30</v>
      </c>
      <c r="I8" s="26"/>
      <c r="J8" s="9"/>
    </row>
    <row r="9" spans="1:15" ht="15.75" hidden="1" customHeight="1" x14ac:dyDescent="0.2">
      <c r="A9" s="3"/>
      <c r="B9" s="3"/>
      <c r="D9" s="26"/>
      <c r="H9" s="22" t="s">
        <v>31</v>
      </c>
      <c r="I9" s="26"/>
      <c r="J9" s="9"/>
    </row>
    <row r="10" spans="1:15" ht="15.75" hidden="1" customHeight="1" x14ac:dyDescent="0.2">
      <c r="A10" s="3"/>
      <c r="B10" s="41"/>
      <c r="C10" s="21"/>
      <c r="D10" s="36"/>
      <c r="E10" s="28"/>
      <c r="F10" s="28"/>
      <c r="G10" s="15"/>
      <c r="H10" s="15"/>
      <c r="I10" s="42"/>
      <c r="J10" s="40"/>
    </row>
    <row r="11" spans="1:15" ht="24" customHeight="1" x14ac:dyDescent="0.2">
      <c r="A11" s="3"/>
      <c r="B11" s="37" t="s">
        <v>15</v>
      </c>
      <c r="D11" s="197"/>
      <c r="E11" s="197"/>
      <c r="F11" s="197"/>
      <c r="G11" s="197"/>
      <c r="H11" s="22" t="s">
        <v>30</v>
      </c>
      <c r="I11" s="79"/>
      <c r="J11" s="9"/>
    </row>
    <row r="12" spans="1:15" ht="15.75" customHeight="1" x14ac:dyDescent="0.2">
      <c r="A12" s="3"/>
      <c r="B12" s="32"/>
      <c r="C12" s="20"/>
      <c r="D12" s="210"/>
      <c r="E12" s="210"/>
      <c r="F12" s="210"/>
      <c r="G12" s="210"/>
      <c r="H12" s="22" t="s">
        <v>31</v>
      </c>
      <c r="I12" s="79"/>
      <c r="J12" s="9"/>
    </row>
    <row r="13" spans="1:15" ht="15.75" customHeight="1" x14ac:dyDescent="0.2">
      <c r="A13" s="3"/>
      <c r="B13" s="33"/>
      <c r="C13" s="78"/>
      <c r="D13" s="211"/>
      <c r="E13" s="211"/>
      <c r="F13" s="211"/>
      <c r="G13" s="211"/>
      <c r="H13" s="23"/>
      <c r="I13" s="27"/>
      <c r="J13" s="40"/>
    </row>
    <row r="14" spans="1:15" ht="24" hidden="1" customHeight="1" x14ac:dyDescent="0.2">
      <c r="A14" s="3"/>
      <c r="B14" s="52" t="s">
        <v>17</v>
      </c>
      <c r="C14" s="53"/>
      <c r="D14" s="54" t="s">
        <v>41</v>
      </c>
      <c r="E14" s="55"/>
      <c r="F14" s="55"/>
      <c r="G14" s="55"/>
      <c r="H14" s="56"/>
      <c r="I14" s="55"/>
      <c r="J14" s="57"/>
    </row>
    <row r="15" spans="1:15" ht="32.25" customHeight="1" x14ac:dyDescent="0.2">
      <c r="A15" s="3"/>
      <c r="B15" s="41" t="s">
        <v>28</v>
      </c>
      <c r="C15" s="58"/>
      <c r="D15" s="15"/>
      <c r="E15" s="196"/>
      <c r="F15" s="196"/>
      <c r="G15" s="208"/>
      <c r="H15" s="208"/>
      <c r="I15" s="208" t="s">
        <v>25</v>
      </c>
      <c r="J15" s="209"/>
    </row>
    <row r="16" spans="1:15" ht="23.25" customHeight="1" x14ac:dyDescent="0.2">
      <c r="A16" s="125" t="s">
        <v>20</v>
      </c>
      <c r="B16" s="126" t="s">
        <v>20</v>
      </c>
      <c r="C16" s="45"/>
      <c r="D16" s="46"/>
      <c r="E16" s="182"/>
      <c r="F16" s="183"/>
      <c r="G16" s="182"/>
      <c r="H16" s="183"/>
      <c r="I16" s="182">
        <v>0</v>
      </c>
      <c r="J16" s="190"/>
    </row>
    <row r="17" spans="1:10" ht="23.25" customHeight="1" x14ac:dyDescent="0.2">
      <c r="A17" s="125" t="s">
        <v>21</v>
      </c>
      <c r="B17" s="126" t="s">
        <v>21</v>
      </c>
      <c r="C17" s="45"/>
      <c r="D17" s="46"/>
      <c r="E17" s="182"/>
      <c r="F17" s="183"/>
      <c r="G17" s="182"/>
      <c r="H17" s="183"/>
      <c r="I17" s="182">
        <f>SUMIF(F44:F46,A17,I44:I46)</f>
        <v>0</v>
      </c>
      <c r="J17" s="190"/>
    </row>
    <row r="18" spans="1:10" ht="23.25" customHeight="1" x14ac:dyDescent="0.2">
      <c r="A18" s="125" t="s">
        <v>22</v>
      </c>
      <c r="B18" s="126" t="s">
        <v>22</v>
      </c>
      <c r="C18" s="45"/>
      <c r="D18" s="46"/>
      <c r="E18" s="182"/>
      <c r="F18" s="183"/>
      <c r="G18" s="182"/>
      <c r="H18" s="183"/>
      <c r="I18" s="182">
        <f>SUMIF(F44:F46,A18,I44:I46)</f>
        <v>0</v>
      </c>
      <c r="J18" s="190"/>
    </row>
    <row r="19" spans="1:10" ht="23.25" customHeight="1" x14ac:dyDescent="0.2">
      <c r="A19" s="125" t="s">
        <v>57</v>
      </c>
      <c r="B19" s="126" t="s">
        <v>23</v>
      </c>
      <c r="C19" s="45"/>
      <c r="D19" s="46"/>
      <c r="E19" s="182"/>
      <c r="F19" s="183"/>
      <c r="G19" s="182"/>
      <c r="H19" s="183"/>
      <c r="I19" s="182">
        <f>SUMIF(F44:F46,A19,I44:I46)</f>
        <v>0</v>
      </c>
      <c r="J19" s="190"/>
    </row>
    <row r="20" spans="1:10" ht="23.25" customHeight="1" x14ac:dyDescent="0.2">
      <c r="A20" s="125" t="s">
        <v>58</v>
      </c>
      <c r="B20" s="126" t="s">
        <v>24</v>
      </c>
      <c r="C20" s="45"/>
      <c r="D20" s="46"/>
      <c r="E20" s="182"/>
      <c r="F20" s="183"/>
      <c r="G20" s="182"/>
      <c r="H20" s="183"/>
      <c r="I20" s="182">
        <f>SUMIF(F44:F46,A20,I44:I46)</f>
        <v>0</v>
      </c>
      <c r="J20" s="190"/>
    </row>
    <row r="21" spans="1:10" ht="23.25" customHeight="1" x14ac:dyDescent="0.2">
      <c r="A21" s="3"/>
      <c r="B21" s="60" t="s">
        <v>25</v>
      </c>
      <c r="C21" s="61"/>
      <c r="D21" s="62"/>
      <c r="E21" s="191"/>
      <c r="F21" s="206"/>
      <c r="G21" s="191"/>
      <c r="H21" s="206"/>
      <c r="I21" s="191">
        <f>SUM(I16:J20)</f>
        <v>0</v>
      </c>
      <c r="J21" s="192"/>
    </row>
    <row r="22" spans="1:10" ht="33" customHeight="1" x14ac:dyDescent="0.2">
      <c r="A22" s="3"/>
      <c r="B22" s="51" t="s">
        <v>29</v>
      </c>
      <c r="C22" s="45"/>
      <c r="D22" s="46"/>
      <c r="E22" s="50"/>
      <c r="F22" s="48"/>
      <c r="G22" s="39"/>
      <c r="H22" s="39"/>
      <c r="I22" s="39"/>
      <c r="J22" s="49"/>
    </row>
    <row r="23" spans="1:10" ht="23.25" customHeight="1" x14ac:dyDescent="0.2">
      <c r="A23" s="3"/>
      <c r="B23" s="44" t="s">
        <v>10</v>
      </c>
      <c r="C23" s="45"/>
      <c r="D23" s="46"/>
      <c r="E23" s="47">
        <v>21</v>
      </c>
      <c r="F23" s="48" t="s">
        <v>0</v>
      </c>
      <c r="G23" s="204">
        <f>SUM(I21)</f>
        <v>0</v>
      </c>
      <c r="H23" s="205"/>
      <c r="I23" s="205"/>
      <c r="J23" s="49" t="str">
        <f t="shared" ref="J23:J25" si="0">Mena</f>
        <v>CZK</v>
      </c>
    </row>
    <row r="24" spans="1:10" ht="23.25" customHeight="1" thickBot="1" x14ac:dyDescent="0.25">
      <c r="A24" s="3"/>
      <c r="B24" s="38" t="s">
        <v>11</v>
      </c>
      <c r="C24" s="17"/>
      <c r="D24" s="15"/>
      <c r="E24" s="34">
        <f>SazbaDPH2</f>
        <v>21</v>
      </c>
      <c r="F24" s="35" t="s">
        <v>0</v>
      </c>
      <c r="G24" s="201">
        <f>ZakladDPHZakl*SazbaDPH2/100</f>
        <v>0</v>
      </c>
      <c r="H24" s="202"/>
      <c r="I24" s="202"/>
      <c r="J24" s="43" t="str">
        <f t="shared" si="0"/>
        <v>CZK</v>
      </c>
    </row>
    <row r="25" spans="1:10" ht="27.75" hidden="1" customHeight="1" thickBot="1" x14ac:dyDescent="0.25">
      <c r="A25" s="3"/>
      <c r="B25" s="98" t="s">
        <v>19</v>
      </c>
      <c r="C25" s="99"/>
      <c r="D25" s="99"/>
      <c r="E25" s="100"/>
      <c r="F25" s="101"/>
      <c r="G25" s="207">
        <f>ZakladDPHSniVypocet+ZakladDPHZaklVypocet</f>
        <v>0</v>
      </c>
      <c r="H25" s="207"/>
      <c r="I25" s="207"/>
      <c r="J25" s="102" t="str">
        <f t="shared" si="0"/>
        <v>CZK</v>
      </c>
    </row>
    <row r="26" spans="1:10" ht="27.75" customHeight="1" thickBot="1" x14ac:dyDescent="0.25">
      <c r="A26" s="3"/>
      <c r="B26" s="98" t="s">
        <v>32</v>
      </c>
      <c r="C26" s="103"/>
      <c r="D26" s="103"/>
      <c r="E26" s="103"/>
      <c r="F26" s="103"/>
      <c r="G26" s="203">
        <f>SUM(G23:I24)</f>
        <v>0</v>
      </c>
      <c r="H26" s="203"/>
      <c r="I26" s="203"/>
      <c r="J26" s="104" t="s">
        <v>50</v>
      </c>
    </row>
    <row r="27" spans="1:10" ht="12.75" customHeight="1" x14ac:dyDescent="0.2">
      <c r="A27" s="3"/>
      <c r="B27" s="3"/>
      <c r="J27" s="10"/>
    </row>
    <row r="28" spans="1:10" ht="30" customHeight="1" x14ac:dyDescent="0.2">
      <c r="A28" s="3"/>
      <c r="B28" s="3"/>
      <c r="J28" s="10"/>
    </row>
    <row r="29" spans="1:10" ht="18.75" customHeight="1" x14ac:dyDescent="0.2">
      <c r="A29" s="3"/>
      <c r="B29" s="18"/>
      <c r="C29" s="16" t="s">
        <v>9</v>
      </c>
      <c r="D29" s="30"/>
      <c r="E29" s="30"/>
      <c r="F29" s="16" t="s">
        <v>8</v>
      </c>
      <c r="G29" s="30"/>
      <c r="H29" s="31"/>
      <c r="I29" s="30"/>
      <c r="J29" s="10"/>
    </row>
    <row r="30" spans="1:10" ht="47.25" customHeight="1" x14ac:dyDescent="0.2">
      <c r="A30" s="3"/>
      <c r="B30" s="3"/>
      <c r="J30" s="10"/>
    </row>
    <row r="31" spans="1:10" s="25" customFormat="1" ht="18.75" customHeight="1" x14ac:dyDescent="0.2">
      <c r="A31" s="24"/>
      <c r="B31" s="24"/>
      <c r="D31" s="19"/>
      <c r="E31" s="19"/>
      <c r="G31" s="19"/>
      <c r="H31" s="19"/>
      <c r="I31" s="19"/>
      <c r="J31" s="29"/>
    </row>
    <row r="32" spans="1:10" ht="12.75" customHeight="1" x14ac:dyDescent="0.2">
      <c r="A32" s="3"/>
      <c r="B32" s="3"/>
      <c r="D32" s="181" t="s">
        <v>2</v>
      </c>
      <c r="E32" s="181"/>
      <c r="H32" s="11" t="s">
        <v>3</v>
      </c>
      <c r="J32" s="10"/>
    </row>
    <row r="33" spans="1:10" ht="13.5" customHeight="1" thickBot="1" x14ac:dyDescent="0.25">
      <c r="A33" s="12"/>
      <c r="B33" s="12"/>
      <c r="C33" s="13"/>
      <c r="D33" s="13"/>
      <c r="E33" s="13"/>
      <c r="F33" s="13"/>
      <c r="G33" s="13"/>
      <c r="H33" s="13"/>
      <c r="I33" s="13"/>
      <c r="J33" s="14"/>
    </row>
    <row r="34" spans="1:10" ht="27" hidden="1" customHeight="1" x14ac:dyDescent="0.25">
      <c r="B34" s="63" t="s">
        <v>12</v>
      </c>
      <c r="C34" s="2"/>
      <c r="D34" s="2"/>
      <c r="E34" s="2"/>
      <c r="F34" s="90"/>
      <c r="G34" s="90"/>
      <c r="H34" s="90"/>
      <c r="I34" s="90"/>
      <c r="J34" s="2"/>
    </row>
    <row r="35" spans="1:10" ht="25.5" hidden="1" customHeight="1" x14ac:dyDescent="0.2">
      <c r="A35" s="82" t="s">
        <v>34</v>
      </c>
      <c r="B35" s="84" t="s">
        <v>13</v>
      </c>
      <c r="C35" s="85" t="s">
        <v>4</v>
      </c>
      <c r="D35" s="86"/>
      <c r="E35" s="86"/>
      <c r="F35" s="91" t="e">
        <f>#REF!</f>
        <v>#REF!</v>
      </c>
      <c r="G35" s="91" t="str">
        <f>B23</f>
        <v>Základ pro základní DPH</v>
      </c>
      <c r="H35" s="92" t="s">
        <v>14</v>
      </c>
      <c r="I35" s="92" t="s">
        <v>1</v>
      </c>
      <c r="J35" s="87" t="s">
        <v>0</v>
      </c>
    </row>
    <row r="36" spans="1:10" ht="25.5" hidden="1" customHeight="1" x14ac:dyDescent="0.2">
      <c r="A36" s="82">
        <v>0</v>
      </c>
      <c r="B36" s="88" t="s">
        <v>48</v>
      </c>
      <c r="C36" s="184" t="s">
        <v>42</v>
      </c>
      <c r="D36" s="185"/>
      <c r="E36" s="185"/>
      <c r="F36" s="93">
        <f>'Rozpočet Pol'!T21</f>
        <v>0</v>
      </c>
      <c r="G36" s="94">
        <f>'Rozpočet Pol'!U21</f>
        <v>0</v>
      </c>
      <c r="H36" s="95" t="e">
        <f>(F36*SazbaDPH1/100)+(G36*SazbaDPH2/100)</f>
        <v>#REF!</v>
      </c>
      <c r="I36" s="95" t="e">
        <f>F36+G36+H36</f>
        <v>#REF!</v>
      </c>
      <c r="J36" s="89" t="str">
        <f>IF(CenaCelkemVypocet=0,"",I36/CenaCelkemVypocet*100)</f>
        <v/>
      </c>
    </row>
    <row r="37" spans="1:10" ht="25.5" hidden="1" customHeight="1" x14ac:dyDescent="0.2">
      <c r="A37" s="82"/>
      <c r="B37" s="186" t="s">
        <v>49</v>
      </c>
      <c r="C37" s="187"/>
      <c r="D37" s="187"/>
      <c r="E37" s="188"/>
      <c r="F37" s="96">
        <f>SUMIF(A36:A36,"=1",F36:F36)</f>
        <v>0</v>
      </c>
      <c r="G37" s="97">
        <f>SUMIF(A36:A36,"=1",G36:G36)</f>
        <v>0</v>
      </c>
      <c r="H37" s="97">
        <f>SUMIF(A36:A36,"=1",H36:H36)</f>
        <v>0</v>
      </c>
      <c r="I37" s="97">
        <f>SUMIF(A36:A36,"=1",I36:I36)</f>
        <v>0</v>
      </c>
      <c r="J37" s="83">
        <f>SUMIF(A36:A36,"=1",J36:J36)</f>
        <v>0</v>
      </c>
    </row>
    <row r="41" spans="1:10" ht="15.75" x14ac:dyDescent="0.25">
      <c r="B41" s="105" t="s">
        <v>51</v>
      </c>
    </row>
    <row r="43" spans="1:10" ht="25.5" customHeight="1" x14ac:dyDescent="0.2">
      <c r="A43" s="106"/>
      <c r="B43" s="110" t="s">
        <v>13</v>
      </c>
      <c r="C43" s="110" t="s">
        <v>4</v>
      </c>
      <c r="D43" s="111"/>
      <c r="E43" s="111"/>
      <c r="F43" s="114" t="s">
        <v>52</v>
      </c>
      <c r="G43" s="114"/>
      <c r="H43" s="114"/>
      <c r="I43" s="189" t="s">
        <v>25</v>
      </c>
      <c r="J43" s="189"/>
    </row>
    <row r="44" spans="1:10" ht="25.5" customHeight="1" x14ac:dyDescent="0.2">
      <c r="A44" s="107"/>
      <c r="B44" s="115" t="s">
        <v>53</v>
      </c>
      <c r="C44" s="173" t="s">
        <v>54</v>
      </c>
      <c r="D44" s="174"/>
      <c r="E44" s="174"/>
      <c r="F44" s="117" t="s">
        <v>20</v>
      </c>
      <c r="G44" s="118"/>
      <c r="H44" s="118"/>
      <c r="I44" s="172" t="str">
        <f>'Rozpočet Pol'!G8</f>
        <v xml:space="preserve"> </v>
      </c>
      <c r="J44" s="172"/>
    </row>
    <row r="45" spans="1:10" ht="25.5" customHeight="1" x14ac:dyDescent="0.2">
      <c r="A45" s="107"/>
      <c r="B45" s="109" t="s">
        <v>55</v>
      </c>
      <c r="C45" s="176" t="s">
        <v>56</v>
      </c>
      <c r="D45" s="177"/>
      <c r="E45" s="177"/>
      <c r="F45" s="119" t="s">
        <v>20</v>
      </c>
      <c r="G45" s="120"/>
      <c r="H45" s="120"/>
      <c r="I45" s="175" t="str">
        <f>'Rozpočet Pol'!G13</f>
        <v xml:space="preserve"> </v>
      </c>
      <c r="J45" s="175"/>
    </row>
    <row r="46" spans="1:10" ht="25.5" customHeight="1" x14ac:dyDescent="0.2">
      <c r="A46" s="107"/>
      <c r="B46" s="116" t="s">
        <v>57</v>
      </c>
      <c r="C46" s="179" t="s">
        <v>23</v>
      </c>
      <c r="D46" s="180"/>
      <c r="E46" s="180"/>
      <c r="F46" s="121" t="s">
        <v>57</v>
      </c>
      <c r="G46" s="122"/>
      <c r="H46" s="122"/>
      <c r="I46" s="178" t="str">
        <f>'Rozpočet Pol'!G17</f>
        <v xml:space="preserve"> </v>
      </c>
      <c r="J46" s="178"/>
    </row>
    <row r="47" spans="1:10" ht="25.5" customHeight="1" x14ac:dyDescent="0.2">
      <c r="A47" s="108"/>
      <c r="B47" s="112" t="s">
        <v>1</v>
      </c>
      <c r="C47" s="112"/>
      <c r="D47" s="113"/>
      <c r="E47" s="113"/>
      <c r="F47" s="123"/>
      <c r="G47" s="124"/>
      <c r="H47" s="124"/>
      <c r="I47" s="171" t="s">
        <v>100</v>
      </c>
      <c r="J47" s="171"/>
    </row>
    <row r="48" spans="1:10" x14ac:dyDescent="0.2">
      <c r="F48" s="81"/>
      <c r="G48" s="81"/>
      <c r="H48" s="81"/>
      <c r="I48" s="81"/>
      <c r="J48" s="81"/>
    </row>
    <row r="49" spans="6:10" x14ac:dyDescent="0.2">
      <c r="F49" s="81"/>
      <c r="G49" s="81"/>
      <c r="H49" s="81"/>
      <c r="I49" s="81"/>
      <c r="J49" s="81"/>
    </row>
    <row r="50" spans="6:10" x14ac:dyDescent="0.2">
      <c r="F50" s="81"/>
      <c r="G50" s="81"/>
      <c r="H50" s="81"/>
      <c r="I50" s="81"/>
      <c r="J50" s="8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2">
    <mergeCell ref="B1:J1"/>
    <mergeCell ref="G24:I24"/>
    <mergeCell ref="G26:I26"/>
    <mergeCell ref="G23:I23"/>
    <mergeCell ref="I16:J16"/>
    <mergeCell ref="I19:J19"/>
    <mergeCell ref="E21:F21"/>
    <mergeCell ref="G21:H21"/>
    <mergeCell ref="G25:I25"/>
    <mergeCell ref="G15:H15"/>
    <mergeCell ref="I15:J15"/>
    <mergeCell ref="E16:F16"/>
    <mergeCell ref="D12:G12"/>
    <mergeCell ref="D13:G13"/>
    <mergeCell ref="D3:J3"/>
    <mergeCell ref="E20:F20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2:E32"/>
    <mergeCell ref="E19:F19"/>
    <mergeCell ref="C36:E36"/>
    <mergeCell ref="B37:E37"/>
    <mergeCell ref="I43:J43"/>
    <mergeCell ref="I20:J20"/>
    <mergeCell ref="I21:J21"/>
    <mergeCell ref="G19:H19"/>
    <mergeCell ref="G20:H20"/>
    <mergeCell ref="I47:J47"/>
    <mergeCell ref="I44:J44"/>
    <mergeCell ref="C44:E44"/>
    <mergeCell ref="I45:J45"/>
    <mergeCell ref="C45:E45"/>
    <mergeCell ref="I46:J46"/>
    <mergeCell ref="C46:E4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3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15" t="s">
        <v>5</v>
      </c>
      <c r="B1" s="215"/>
      <c r="C1" s="216"/>
      <c r="D1" s="215"/>
      <c r="E1" s="215"/>
      <c r="F1" s="215"/>
      <c r="G1" s="215"/>
    </row>
    <row r="2" spans="1:7" ht="24.95" customHeight="1" x14ac:dyDescent="0.2">
      <c r="A2" s="65" t="s">
        <v>38</v>
      </c>
      <c r="B2" s="64"/>
      <c r="C2" s="217"/>
      <c r="D2" s="217"/>
      <c r="E2" s="217"/>
      <c r="F2" s="217"/>
      <c r="G2" s="218"/>
    </row>
    <row r="3" spans="1:7" ht="24.95" hidden="1" customHeight="1" x14ac:dyDescent="0.2">
      <c r="A3" s="65" t="s">
        <v>6</v>
      </c>
      <c r="B3" s="64"/>
      <c r="C3" s="217"/>
      <c r="D3" s="217"/>
      <c r="E3" s="217"/>
      <c r="F3" s="217"/>
      <c r="G3" s="218"/>
    </row>
    <row r="4" spans="1:7" ht="24.95" hidden="1" customHeight="1" x14ac:dyDescent="0.2">
      <c r="A4" s="65" t="s">
        <v>7</v>
      </c>
      <c r="B4" s="64"/>
      <c r="C4" s="217"/>
      <c r="D4" s="217"/>
      <c r="E4" s="217"/>
      <c r="F4" s="217"/>
      <c r="G4" s="218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AY31"/>
  <sheetViews>
    <sheetView tabSelected="1" workbookViewId="0">
      <selection activeCell="P7" sqref="P7"/>
    </sheetView>
  </sheetViews>
  <sheetFormatPr defaultRowHeight="12.75" outlineLevelRow="1" x14ac:dyDescent="0.2"/>
  <cols>
    <col min="1" max="1" width="4.28515625" customWidth="1"/>
    <col min="2" max="2" width="14.42578125" style="80" customWidth="1"/>
    <col min="3" max="3" width="38.28515625" style="80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20" max="30" width="0" hidden="1" customWidth="1"/>
    <col min="44" max="44" width="73.42578125" customWidth="1"/>
  </cols>
  <sheetData>
    <row r="1" spans="1:51" ht="15.75" customHeight="1" x14ac:dyDescent="0.25">
      <c r="A1" s="233" t="s">
        <v>98</v>
      </c>
      <c r="B1" s="233"/>
      <c r="C1" s="233"/>
      <c r="D1" s="233"/>
      <c r="E1" s="233"/>
      <c r="F1" s="233"/>
      <c r="G1" s="233"/>
      <c r="V1" t="s">
        <v>60</v>
      </c>
    </row>
    <row r="2" spans="1:51" ht="24.95" customHeight="1" x14ac:dyDescent="0.2">
      <c r="A2" s="129" t="s">
        <v>59</v>
      </c>
      <c r="B2" s="127"/>
      <c r="C2" s="234" t="s">
        <v>99</v>
      </c>
      <c r="D2" s="235"/>
      <c r="E2" s="235"/>
      <c r="F2" s="235"/>
      <c r="G2" s="236"/>
      <c r="V2" t="s">
        <v>61</v>
      </c>
    </row>
    <row r="3" spans="1:51" ht="24.95" customHeight="1" x14ac:dyDescent="0.2">
      <c r="A3" s="130" t="s">
        <v>6</v>
      </c>
      <c r="B3" s="128"/>
      <c r="C3" s="237" t="s">
        <v>100</v>
      </c>
      <c r="D3" s="238"/>
      <c r="E3" s="238"/>
      <c r="F3" s="238"/>
      <c r="G3" s="239"/>
      <c r="V3" t="s">
        <v>62</v>
      </c>
    </row>
    <row r="4" spans="1:51" ht="24.95" hidden="1" customHeight="1" x14ac:dyDescent="0.2">
      <c r="A4" s="130" t="s">
        <v>7</v>
      </c>
      <c r="B4" s="128"/>
      <c r="C4" s="237"/>
      <c r="D4" s="238"/>
      <c r="E4" s="238"/>
      <c r="F4" s="238"/>
      <c r="G4" s="239"/>
      <c r="V4" t="s">
        <v>63</v>
      </c>
    </row>
    <row r="5" spans="1:51" hidden="1" x14ac:dyDescent="0.2">
      <c r="A5" s="131" t="s">
        <v>64</v>
      </c>
      <c r="B5" s="132"/>
      <c r="C5" s="132"/>
      <c r="D5" s="133"/>
      <c r="E5" s="133"/>
      <c r="F5" s="133"/>
      <c r="G5" s="134"/>
      <c r="V5" t="s">
        <v>65</v>
      </c>
    </row>
    <row r="7" spans="1:51" ht="25.5" x14ac:dyDescent="0.2">
      <c r="A7" s="139" t="s">
        <v>66</v>
      </c>
      <c r="B7" s="140" t="s">
        <v>67</v>
      </c>
      <c r="C7" s="140" t="s">
        <v>68</v>
      </c>
      <c r="D7" s="139" t="s">
        <v>69</v>
      </c>
      <c r="E7" s="139" t="s">
        <v>70</v>
      </c>
      <c r="F7" s="135" t="s">
        <v>71</v>
      </c>
      <c r="G7" s="149" t="s">
        <v>25</v>
      </c>
      <c r="H7" s="150" t="s">
        <v>26</v>
      </c>
      <c r="I7" s="150" t="s">
        <v>72</v>
      </c>
      <c r="J7" s="150" t="s">
        <v>27</v>
      </c>
      <c r="K7" s="150" t="s">
        <v>73</v>
      </c>
      <c r="L7" s="150" t="s">
        <v>74</v>
      </c>
      <c r="M7" s="150" t="s">
        <v>75</v>
      </c>
    </row>
    <row r="8" spans="1:51" x14ac:dyDescent="0.2">
      <c r="A8" s="151" t="s">
        <v>76</v>
      </c>
      <c r="B8" s="152" t="s">
        <v>53</v>
      </c>
      <c r="C8" s="153" t="s">
        <v>54</v>
      </c>
      <c r="D8" s="141"/>
      <c r="E8" s="154"/>
      <c r="F8" s="155"/>
      <c r="G8" s="155" t="s">
        <v>100</v>
      </c>
      <c r="H8" s="155"/>
      <c r="I8" s="155">
        <f>SUM(I9:I12)</f>
        <v>0</v>
      </c>
      <c r="J8" s="155"/>
      <c r="K8" s="155">
        <f>SUM(K9:K12)</f>
        <v>0</v>
      </c>
      <c r="L8" s="155"/>
      <c r="M8" s="155" t="e">
        <f>SUM(M9:M12)</f>
        <v>#VALUE!</v>
      </c>
      <c r="V8" t="s">
        <v>77</v>
      </c>
    </row>
    <row r="9" spans="1:51" ht="22.5" outlineLevel="1" x14ac:dyDescent="0.2">
      <c r="A9" s="137">
        <v>1</v>
      </c>
      <c r="B9" s="137" t="s">
        <v>78</v>
      </c>
      <c r="C9" s="165" t="s">
        <v>101</v>
      </c>
      <c r="D9" s="142" t="s">
        <v>79</v>
      </c>
      <c r="E9" s="144">
        <v>40</v>
      </c>
      <c r="F9" s="146" t="s">
        <v>100</v>
      </c>
      <c r="G9" s="147" t="s">
        <v>100</v>
      </c>
      <c r="H9" s="146"/>
      <c r="I9" s="147">
        <f>ROUND(E9*H9,2)</f>
        <v>0</v>
      </c>
      <c r="J9" s="146"/>
      <c r="K9" s="147">
        <f>ROUND(E9*J9,2)</f>
        <v>0</v>
      </c>
      <c r="L9" s="147">
        <v>21</v>
      </c>
      <c r="M9" s="147" t="e">
        <f>G9*(1+L9/100)</f>
        <v>#VALUE!</v>
      </c>
      <c r="N9" s="136"/>
      <c r="O9" s="136"/>
      <c r="P9" s="136"/>
      <c r="Q9" s="136"/>
      <c r="R9" s="136"/>
      <c r="S9" s="136"/>
      <c r="T9" s="136"/>
      <c r="U9" s="136"/>
      <c r="V9" s="136" t="s">
        <v>80</v>
      </c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</row>
    <row r="10" spans="1:51" outlineLevel="1" x14ac:dyDescent="0.2">
      <c r="A10" s="137">
        <v>2</v>
      </c>
      <c r="B10" s="137" t="s">
        <v>81</v>
      </c>
      <c r="C10" s="165" t="s">
        <v>104</v>
      </c>
      <c r="D10" s="142" t="s">
        <v>79</v>
      </c>
      <c r="E10" s="144">
        <v>40</v>
      </c>
      <c r="F10" s="146" t="s">
        <v>100</v>
      </c>
      <c r="G10" s="147" t="s">
        <v>100</v>
      </c>
      <c r="H10" s="146"/>
      <c r="I10" s="147">
        <f>ROUND(E10*H10,2)</f>
        <v>0</v>
      </c>
      <c r="J10" s="146"/>
      <c r="K10" s="147">
        <f>ROUND(E10*J10,2)</f>
        <v>0</v>
      </c>
      <c r="L10" s="147">
        <v>21</v>
      </c>
      <c r="M10" s="147" t="e">
        <f>G10*(1+L10/100)</f>
        <v>#VALUE!</v>
      </c>
      <c r="N10" s="136"/>
      <c r="O10" s="136"/>
      <c r="P10" s="136"/>
      <c r="Q10" s="136"/>
      <c r="R10" s="136"/>
      <c r="S10" s="136"/>
      <c r="T10" s="136"/>
      <c r="U10" s="136"/>
      <c r="V10" s="136" t="s">
        <v>80</v>
      </c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</row>
    <row r="11" spans="1:51" outlineLevel="1" x14ac:dyDescent="0.2">
      <c r="A11" s="137">
        <v>3</v>
      </c>
      <c r="B11" s="137" t="s">
        <v>82</v>
      </c>
      <c r="C11" s="165" t="s">
        <v>102</v>
      </c>
      <c r="D11" s="142" t="s">
        <v>79</v>
      </c>
      <c r="E11" s="144">
        <v>30</v>
      </c>
      <c r="F11" s="146" t="s">
        <v>100</v>
      </c>
      <c r="G11" s="147" t="s">
        <v>100</v>
      </c>
      <c r="H11" s="146"/>
      <c r="I11" s="147">
        <f t="shared" ref="I11:I12" si="0">ROUND(E11*H11,2)</f>
        <v>0</v>
      </c>
      <c r="J11" s="146"/>
      <c r="K11" s="147">
        <f t="shared" ref="K11:K12" si="1">ROUND(E11*J11,2)</f>
        <v>0</v>
      </c>
      <c r="L11" s="147">
        <v>21</v>
      </c>
      <c r="M11" s="147" t="e">
        <f t="shared" ref="M11:M12" si="2">G11*(1+L11/100)</f>
        <v>#VALUE!</v>
      </c>
      <c r="N11" s="136"/>
      <c r="O11" s="136"/>
      <c r="P11" s="136"/>
      <c r="Q11" s="136"/>
      <c r="R11" s="136"/>
      <c r="S11" s="136"/>
      <c r="T11" s="136"/>
      <c r="U11" s="136"/>
      <c r="V11" s="136" t="s">
        <v>80</v>
      </c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</row>
    <row r="12" spans="1:51" outlineLevel="1" x14ac:dyDescent="0.2">
      <c r="A12" s="137">
        <v>4</v>
      </c>
      <c r="B12" s="137" t="s">
        <v>83</v>
      </c>
      <c r="C12" s="165" t="s">
        <v>103</v>
      </c>
      <c r="D12" s="142" t="s">
        <v>79</v>
      </c>
      <c r="E12" s="144">
        <v>10</v>
      </c>
      <c r="F12" s="146" t="s">
        <v>100</v>
      </c>
      <c r="G12" s="147" t="s">
        <v>100</v>
      </c>
      <c r="H12" s="146"/>
      <c r="I12" s="147">
        <f t="shared" si="0"/>
        <v>0</v>
      </c>
      <c r="J12" s="146"/>
      <c r="K12" s="147">
        <f t="shared" si="1"/>
        <v>0</v>
      </c>
      <c r="L12" s="147">
        <v>21</v>
      </c>
      <c r="M12" s="147" t="e">
        <f t="shared" si="2"/>
        <v>#VALUE!</v>
      </c>
      <c r="N12" s="136"/>
      <c r="O12" s="136"/>
      <c r="P12" s="136"/>
      <c r="Q12" s="136"/>
      <c r="R12" s="136"/>
      <c r="S12" s="136"/>
      <c r="T12" s="136"/>
      <c r="U12" s="136"/>
      <c r="V12" s="136" t="s">
        <v>80</v>
      </c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</row>
    <row r="13" spans="1:51" x14ac:dyDescent="0.2">
      <c r="A13" s="138" t="s">
        <v>76</v>
      </c>
      <c r="B13" s="138" t="s">
        <v>55</v>
      </c>
      <c r="C13" s="166" t="s">
        <v>56</v>
      </c>
      <c r="D13" s="143"/>
      <c r="E13" s="145"/>
      <c r="F13" s="148" t="s">
        <v>100</v>
      </c>
      <c r="G13" s="148" t="s">
        <v>100</v>
      </c>
      <c r="H13" s="148"/>
      <c r="I13" s="148">
        <f>SUM(I14:I16)</f>
        <v>0</v>
      </c>
      <c r="J13" s="148"/>
      <c r="K13" s="148">
        <f>SUM(K14:K16)</f>
        <v>0</v>
      </c>
      <c r="L13" s="148"/>
      <c r="M13" s="148" t="e">
        <f>SUM(M14:M16)</f>
        <v>#VALUE!</v>
      </c>
      <c r="V13" t="s">
        <v>77</v>
      </c>
    </row>
    <row r="14" spans="1:51" outlineLevel="1" x14ac:dyDescent="0.2">
      <c r="A14" s="137">
        <v>1</v>
      </c>
      <c r="B14" s="137" t="s">
        <v>85</v>
      </c>
      <c r="C14" s="165" t="s">
        <v>105</v>
      </c>
      <c r="D14" s="142" t="s">
        <v>84</v>
      </c>
      <c r="E14" s="144">
        <v>300</v>
      </c>
      <c r="F14" s="146" t="s">
        <v>100</v>
      </c>
      <c r="G14" s="147" t="s">
        <v>100</v>
      </c>
      <c r="H14" s="146"/>
      <c r="I14" s="147">
        <f>ROUND(E14*H14,2)</f>
        <v>0</v>
      </c>
      <c r="J14" s="146"/>
      <c r="K14" s="147">
        <f>ROUND(E14*J14,2)</f>
        <v>0</v>
      </c>
      <c r="L14" s="147">
        <v>21</v>
      </c>
      <c r="M14" s="147" t="e">
        <f>G14*(1+L14/100)</f>
        <v>#VALUE!</v>
      </c>
      <c r="N14" s="136"/>
      <c r="O14" s="136"/>
      <c r="P14" s="136"/>
      <c r="Q14" s="136"/>
      <c r="R14" s="136"/>
      <c r="S14" s="136"/>
      <c r="T14" s="136"/>
      <c r="U14" s="136"/>
      <c r="V14" s="136" t="s">
        <v>80</v>
      </c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</row>
    <row r="15" spans="1:51" outlineLevel="1" x14ac:dyDescent="0.2">
      <c r="A15" s="137">
        <v>2</v>
      </c>
      <c r="B15" s="137" t="s">
        <v>86</v>
      </c>
      <c r="C15" s="165" t="s">
        <v>106</v>
      </c>
      <c r="D15" s="142" t="s">
        <v>84</v>
      </c>
      <c r="E15" s="144">
        <v>300</v>
      </c>
      <c r="F15" s="146" t="s">
        <v>100</v>
      </c>
      <c r="G15" s="147" t="s">
        <v>100</v>
      </c>
      <c r="H15" s="146"/>
      <c r="I15" s="147">
        <f>ROUND(E15*H15,2)</f>
        <v>0</v>
      </c>
      <c r="J15" s="146"/>
      <c r="K15" s="147">
        <f>ROUND(E15*J15,2)</f>
        <v>0</v>
      </c>
      <c r="L15" s="147">
        <v>21</v>
      </c>
      <c r="M15" s="147" t="e">
        <f>G15*(1+L15/100)</f>
        <v>#VALUE!</v>
      </c>
      <c r="N15" s="136"/>
      <c r="O15" s="136"/>
      <c r="P15" s="136"/>
      <c r="Q15" s="136"/>
      <c r="R15" s="136"/>
      <c r="S15" s="136"/>
      <c r="T15" s="136"/>
      <c r="U15" s="136"/>
      <c r="V15" s="136" t="s">
        <v>80</v>
      </c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</row>
    <row r="16" spans="1:51" outlineLevel="1" x14ac:dyDescent="0.2">
      <c r="A16" s="137">
        <v>3</v>
      </c>
      <c r="B16" s="137" t="s">
        <v>87</v>
      </c>
      <c r="C16" s="165" t="s">
        <v>107</v>
      </c>
      <c r="D16" s="142" t="s">
        <v>84</v>
      </c>
      <c r="E16" s="144">
        <v>300</v>
      </c>
      <c r="F16" s="146" t="s">
        <v>100</v>
      </c>
      <c r="G16" s="147" t="s">
        <v>100</v>
      </c>
      <c r="H16" s="146"/>
      <c r="I16" s="147">
        <f>ROUND(E16*H16,2)</f>
        <v>0</v>
      </c>
      <c r="J16" s="146"/>
      <c r="K16" s="147">
        <f>ROUND(E16*J16,2)</f>
        <v>0</v>
      </c>
      <c r="L16" s="147">
        <v>21</v>
      </c>
      <c r="M16" s="147" t="e">
        <f>G16*(1+L16/100)</f>
        <v>#VALUE!</v>
      </c>
      <c r="N16" s="136"/>
      <c r="O16" s="136"/>
      <c r="P16" s="136"/>
      <c r="Q16" s="136"/>
      <c r="R16" s="136"/>
      <c r="S16" s="136"/>
      <c r="T16" s="136"/>
      <c r="U16" s="136"/>
      <c r="V16" s="136" t="s">
        <v>80</v>
      </c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</row>
    <row r="17" spans="1:51" x14ac:dyDescent="0.2">
      <c r="A17" s="138" t="s">
        <v>76</v>
      </c>
      <c r="B17" s="138" t="s">
        <v>57</v>
      </c>
      <c r="C17" s="166" t="s">
        <v>23</v>
      </c>
      <c r="D17" s="143"/>
      <c r="E17" s="145"/>
      <c r="F17" s="148" t="s">
        <v>100</v>
      </c>
      <c r="G17" s="148" t="s">
        <v>100</v>
      </c>
      <c r="H17" s="148"/>
      <c r="I17" s="148">
        <f>SUM(I18:I19)</f>
        <v>0</v>
      </c>
      <c r="J17" s="148"/>
      <c r="K17" s="148">
        <f>SUM(K18:K19)</f>
        <v>0</v>
      </c>
      <c r="L17" s="148"/>
      <c r="M17" s="148" t="e">
        <f>SUM(M18:M19)</f>
        <v>#VALUE!</v>
      </c>
      <c r="V17" t="s">
        <v>77</v>
      </c>
    </row>
    <row r="18" spans="1:51" outlineLevel="1" x14ac:dyDescent="0.2">
      <c r="A18" s="137">
        <v>1</v>
      </c>
      <c r="B18" s="137" t="s">
        <v>89</v>
      </c>
      <c r="C18" s="165" t="s">
        <v>90</v>
      </c>
      <c r="D18" s="142" t="s">
        <v>88</v>
      </c>
      <c r="E18" s="144">
        <v>1</v>
      </c>
      <c r="F18" s="146" t="s">
        <v>100</v>
      </c>
      <c r="G18" s="147" t="s">
        <v>100</v>
      </c>
      <c r="H18" s="146"/>
      <c r="I18" s="147">
        <f>ROUND(E18*H18,2)</f>
        <v>0</v>
      </c>
      <c r="J18" s="146"/>
      <c r="K18" s="147">
        <f>ROUND(E18*J18,2)</f>
        <v>0</v>
      </c>
      <c r="L18" s="147">
        <v>21</v>
      </c>
      <c r="M18" s="147" t="e">
        <f>G18*(1+L18/100)</f>
        <v>#VALUE!</v>
      </c>
      <c r="N18" s="136"/>
      <c r="O18" s="136"/>
      <c r="P18" s="136"/>
      <c r="Q18" s="136"/>
      <c r="R18" s="136"/>
      <c r="S18" s="136"/>
      <c r="T18" s="136"/>
      <c r="U18" s="136"/>
      <c r="V18" s="136" t="s">
        <v>80</v>
      </c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</row>
    <row r="19" spans="1:51" outlineLevel="1" x14ac:dyDescent="0.2">
      <c r="A19" s="244">
        <v>2</v>
      </c>
      <c r="B19" s="241" t="s">
        <v>92</v>
      </c>
      <c r="C19" s="165" t="s">
        <v>108</v>
      </c>
      <c r="D19" s="242" t="s">
        <v>91</v>
      </c>
      <c r="E19" s="144">
        <v>1</v>
      </c>
      <c r="F19" s="243" t="s">
        <v>100</v>
      </c>
      <c r="G19" s="147" t="s">
        <v>100</v>
      </c>
      <c r="H19" s="240"/>
      <c r="I19" s="160">
        <f>ROUND(E19*H19,2)</f>
        <v>0</v>
      </c>
      <c r="J19" s="159"/>
      <c r="K19" s="160">
        <f>ROUND(E19*J19,2)</f>
        <v>0</v>
      </c>
      <c r="L19" s="160">
        <v>21</v>
      </c>
      <c r="M19" s="160" t="e">
        <f>G19*(1+L19/100)</f>
        <v>#VALUE!</v>
      </c>
      <c r="N19" s="136"/>
      <c r="O19" s="136"/>
      <c r="P19" s="136"/>
      <c r="Q19" s="136"/>
      <c r="R19" s="136"/>
      <c r="S19" s="136"/>
      <c r="T19" s="136"/>
      <c r="U19" s="136"/>
      <c r="V19" s="136" t="s">
        <v>80</v>
      </c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</row>
    <row r="20" spans="1:51" x14ac:dyDescent="0.2">
      <c r="A20" s="4">
        <v>3</v>
      </c>
      <c r="B20" s="156" t="s">
        <v>110</v>
      </c>
      <c r="C20" s="245" t="s">
        <v>111</v>
      </c>
      <c r="D20" s="157" t="s">
        <v>91</v>
      </c>
      <c r="E20" s="158">
        <v>1</v>
      </c>
      <c r="F20" s="159" t="s">
        <v>100</v>
      </c>
      <c r="G20" s="160" t="s">
        <v>100</v>
      </c>
      <c r="H20" s="4"/>
      <c r="I20" s="4">
        <f>ROUND(E20*H20,2)</f>
        <v>0</v>
      </c>
      <c r="J20" s="4"/>
      <c r="K20" s="4">
        <f>ROUND(E20*J20,2)</f>
        <v>0</v>
      </c>
      <c r="L20" s="4"/>
      <c r="M20" s="4"/>
      <c r="T20">
        <v>15</v>
      </c>
      <c r="U20">
        <v>21</v>
      </c>
    </row>
    <row r="21" spans="1:51" x14ac:dyDescent="0.2">
      <c r="A21" s="161"/>
      <c r="B21" s="162">
        <v>26</v>
      </c>
      <c r="C21" s="168" t="s">
        <v>93</v>
      </c>
      <c r="D21" s="163"/>
      <c r="E21" s="163"/>
      <c r="F21" s="163"/>
      <c r="G21" s="164" t="s">
        <v>100</v>
      </c>
      <c r="H21" s="4"/>
      <c r="I21" s="4"/>
      <c r="J21" s="4"/>
      <c r="K21" s="4"/>
      <c r="L21" s="4"/>
      <c r="M21" s="4"/>
      <c r="T21">
        <f>SUMIF(L7:L19,T20,G7:G19)</f>
        <v>0</v>
      </c>
      <c r="U21">
        <f>SUMIF(L7:L19,U20,G7:G19)</f>
        <v>0</v>
      </c>
      <c r="V21" t="s">
        <v>94</v>
      </c>
    </row>
    <row r="22" spans="1:51" x14ac:dyDescent="0.2">
      <c r="A22" s="4"/>
      <c r="B22" s="5" t="s">
        <v>93</v>
      </c>
      <c r="C22" s="167" t="s">
        <v>93</v>
      </c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51" x14ac:dyDescent="0.2">
      <c r="A23" s="4"/>
      <c r="B23" s="5" t="s">
        <v>93</v>
      </c>
      <c r="C23" s="167" t="s">
        <v>93</v>
      </c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51" x14ac:dyDescent="0.2">
      <c r="A24" s="219" t="s">
        <v>100</v>
      </c>
      <c r="B24" s="219"/>
      <c r="C24" s="220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51" x14ac:dyDescent="0.2">
      <c r="A25" s="221"/>
      <c r="B25" s="222"/>
      <c r="C25" s="223"/>
      <c r="D25" s="222"/>
      <c r="E25" s="222"/>
      <c r="F25" s="222"/>
      <c r="G25" s="224"/>
      <c r="H25" s="4"/>
      <c r="I25" s="4"/>
      <c r="J25" s="4"/>
      <c r="K25" s="4"/>
      <c r="L25" s="4"/>
      <c r="M25" s="4"/>
      <c r="V25" t="s">
        <v>95</v>
      </c>
    </row>
    <row r="26" spans="1:51" x14ac:dyDescent="0.2">
      <c r="A26" s="225"/>
      <c r="B26" s="226"/>
      <c r="C26" s="227"/>
      <c r="D26" s="226"/>
      <c r="E26" s="226"/>
      <c r="F26" s="226"/>
      <c r="G26" s="228"/>
      <c r="H26" s="4"/>
      <c r="I26" s="4"/>
      <c r="J26" s="4"/>
      <c r="K26" s="4"/>
      <c r="L26" s="4"/>
      <c r="M26" s="4"/>
    </row>
    <row r="27" spans="1:51" x14ac:dyDescent="0.2">
      <c r="A27" s="225"/>
      <c r="B27" s="226"/>
      <c r="C27" s="227"/>
      <c r="D27" s="226"/>
      <c r="E27" s="226"/>
      <c r="F27" s="226"/>
      <c r="G27" s="228"/>
      <c r="H27" s="4"/>
      <c r="I27" s="4"/>
      <c r="J27" s="4"/>
      <c r="K27" s="4"/>
      <c r="L27" s="4"/>
      <c r="M27" s="4"/>
    </row>
    <row r="28" spans="1:51" x14ac:dyDescent="0.2">
      <c r="A28" s="225"/>
      <c r="B28" s="226"/>
      <c r="C28" s="227"/>
      <c r="D28" s="226"/>
      <c r="E28" s="226"/>
      <c r="F28" s="226"/>
      <c r="G28" s="228"/>
      <c r="H28" s="4"/>
      <c r="I28" s="4"/>
      <c r="J28" s="4"/>
      <c r="K28" s="4"/>
      <c r="L28" s="4"/>
      <c r="M28" s="4"/>
    </row>
    <row r="29" spans="1:51" x14ac:dyDescent="0.2">
      <c r="A29" s="229"/>
      <c r="B29" s="230"/>
      <c r="C29" s="231"/>
      <c r="D29" s="230"/>
      <c r="E29" s="230"/>
      <c r="F29" s="230"/>
      <c r="G29" s="232"/>
      <c r="H29" s="4"/>
      <c r="I29" s="4"/>
      <c r="J29" s="4"/>
      <c r="K29" s="4"/>
      <c r="L29" s="4"/>
      <c r="M29" s="4"/>
    </row>
    <row r="30" spans="1:51" x14ac:dyDescent="0.2">
      <c r="A30" s="4"/>
      <c r="B30" s="5" t="s">
        <v>93</v>
      </c>
      <c r="C30" s="167" t="s">
        <v>93</v>
      </c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51" x14ac:dyDescent="0.2">
      <c r="C31" s="169"/>
      <c r="V31" t="s">
        <v>96</v>
      </c>
    </row>
  </sheetData>
  <mergeCells count="6">
    <mergeCell ref="A24:C24"/>
    <mergeCell ref="A25:G29"/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41</vt:i4>
      </vt:variant>
    </vt:vector>
  </HeadingPairs>
  <TitlesOfParts>
    <vt:vector size="45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Stavba!SazbaDPH2</vt:lpstr>
      <vt:lpstr>Vypracoval</vt:lpstr>
      <vt:lpstr>Stavba!ZakladDPHSniVypocet</vt:lpstr>
      <vt:lpstr>ZakladDPHZakl</vt:lpstr>
      <vt:lpstr>Stavba!ZakladDPHZaklVypocet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Farkasova Lenka</cp:lastModifiedBy>
  <cp:lastPrinted>2014-02-28T09:52:57Z</cp:lastPrinted>
  <dcterms:created xsi:type="dcterms:W3CDTF">2009-04-08T07:15:50Z</dcterms:created>
  <dcterms:modified xsi:type="dcterms:W3CDTF">2025-05-23T11:58:32Z</dcterms:modified>
</cp:coreProperties>
</file>