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LNConsult s.r.o\"/>
    </mc:Choice>
  </mc:AlternateContent>
  <bookViews>
    <workbookView xWindow="0" yWindow="0" windowWidth="0" windowHeight="0"/>
  </bookViews>
  <sheets>
    <sheet name="Rekapitulace stavby" sheetId="1" r:id="rId1"/>
    <sheet name="120-5 - Rekonstrukce LC 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'120-5 - Rekonstrukce LC -...'!$C$121:$K$318</definedName>
    <definedName name="_xlnm.Print_Area" localSheetId="1">'120-5 - Rekonstrukce LC -...'!$C$4:$J$76,'120-5 - Rekonstrukce LC -...'!$C$82:$J$105,'120-5 - Rekonstrukce LC -...'!$C$111:$K$318</definedName>
    <definedName name="_xlnm.Print_Titles" localSheetId="1">'120-5 - Rekonstrukce LC -...'!$121:$121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T308"/>
  <c r="R309"/>
  <c r="R308"/>
  <c r="P309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T294"/>
  <c r="R295"/>
  <c r="R294"/>
  <c r="P295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1"/>
  <c r="BH251"/>
  <c r="BG251"/>
  <c r="BF251"/>
  <c r="T251"/>
  <c r="R251"/>
  <c r="P251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1"/>
  <c r="BH231"/>
  <c r="BG231"/>
  <c r="BF231"/>
  <c r="T231"/>
  <c r="R231"/>
  <c r="P231"/>
  <c r="BI226"/>
  <c r="BH226"/>
  <c r="BG226"/>
  <c r="BF226"/>
  <c r="T226"/>
  <c r="R226"/>
  <c r="P226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58"/>
  <c r="BH158"/>
  <c r="BG158"/>
  <c r="BF158"/>
  <c r="T158"/>
  <c r="R158"/>
  <c r="P158"/>
  <c r="BI151"/>
  <c r="BH151"/>
  <c r="BG151"/>
  <c r="BF151"/>
  <c r="T151"/>
  <c r="R151"/>
  <c r="P151"/>
  <c r="BI144"/>
  <c r="BH144"/>
  <c r="BG144"/>
  <c r="BF144"/>
  <c r="T144"/>
  <c r="R144"/>
  <c r="P144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89"/>
  <c r="F89"/>
  <c r="F87"/>
  <c r="E85"/>
  <c r="J22"/>
  <c r="E22"/>
  <c r="J119"/>
  <c r="J21"/>
  <c r="J16"/>
  <c r="E16"/>
  <c r="F119"/>
  <c r="J15"/>
  <c r="J10"/>
  <c r="J116"/>
  <c i="1" r="L90"/>
  <c r="AM90"/>
  <c r="AM89"/>
  <c r="L89"/>
  <c r="AM87"/>
  <c r="L87"/>
  <c r="L85"/>
  <c r="L84"/>
  <c i="2" r="BK313"/>
  <c r="J309"/>
  <c r="BK302"/>
  <c r="J299"/>
  <c r="BK287"/>
  <c r="J284"/>
  <c r="BK278"/>
  <c r="J272"/>
  <c r="BK262"/>
  <c r="J251"/>
  <c r="J243"/>
  <c r="BK237"/>
  <c r="BK226"/>
  <c r="BK217"/>
  <c r="J204"/>
  <c r="J198"/>
  <c r="BK189"/>
  <c r="BK171"/>
  <c r="BK151"/>
  <c r="BK128"/>
  <c r="J32"/>
  <c r="J316"/>
  <c r="J313"/>
  <c r="J305"/>
  <c r="J302"/>
  <c r="BK295"/>
  <c r="BK291"/>
  <c r="J287"/>
  <c r="BK281"/>
  <c r="J278"/>
  <c r="BK272"/>
  <c r="J265"/>
  <c r="J262"/>
  <c r="J259"/>
  <c r="BK243"/>
  <c r="J240"/>
  <c r="J237"/>
  <c r="J231"/>
  <c r="BK221"/>
  <c r="J214"/>
  <c r="J207"/>
  <c r="J201"/>
  <c r="J195"/>
  <c r="BK184"/>
  <c r="J174"/>
  <c r="BK165"/>
  <c r="J144"/>
  <c r="J131"/>
  <c r="F34"/>
  <c r="J179"/>
  <c r="BK158"/>
  <c r="J128"/>
  <c r="F35"/>
  <c r="F33"/>
  <c r="BK179"/>
  <c r="J168"/>
  <c r="BK144"/>
  <c r="BK134"/>
  <c r="BK214"/>
  <c r="BK195"/>
  <c r="J189"/>
  <c r="BK168"/>
  <c r="J151"/>
  <c r="J137"/>
  <c r="J125"/>
  <c r="BK316"/>
  <c r="BK309"/>
  <c r="BK305"/>
  <c r="BK299"/>
  <c r="J295"/>
  <c r="J291"/>
  <c r="BK284"/>
  <c r="J281"/>
  <c r="BK265"/>
  <c r="BK259"/>
  <c r="BK251"/>
  <c r="BK240"/>
  <c r="BK231"/>
  <c r="J226"/>
  <c r="J217"/>
  <c r="BK207"/>
  <c r="BK204"/>
  <c r="BK198"/>
  <c r="BK192"/>
  <c r="J184"/>
  <c r="J171"/>
  <c r="J165"/>
  <c r="BK137"/>
  <c r="BK125"/>
  <c r="BK131"/>
  <c r="F32"/>
  <c r="J221"/>
  <c r="BK201"/>
  <c r="J192"/>
  <c r="BK174"/>
  <c r="J158"/>
  <c r="J134"/>
  <c i="1" r="AS94"/>
  <c i="2" l="1" r="T124"/>
  <c r="T123"/>
  <c r="BK236"/>
  <c r="J236"/>
  <c r="J98"/>
  <c r="P277"/>
  <c r="P124"/>
  <c r="T236"/>
  <c r="R124"/>
  <c r="R236"/>
  <c r="T220"/>
  <c r="R220"/>
  <c r="P220"/>
  <c r="BK124"/>
  <c r="J124"/>
  <c r="J96"/>
  <c r="BK220"/>
  <c r="J220"/>
  <c r="J97"/>
  <c r="P236"/>
  <c r="BK277"/>
  <c r="J277"/>
  <c r="J99"/>
  <c r="R277"/>
  <c r="T277"/>
  <c r="BK298"/>
  <c r="J298"/>
  <c r="J102"/>
  <c r="P298"/>
  <c r="P297"/>
  <c r="R298"/>
  <c r="R297"/>
  <c r="T298"/>
  <c r="T297"/>
  <c r="BK312"/>
  <c r="J312"/>
  <c r="J104"/>
  <c r="P312"/>
  <c r="R312"/>
  <c r="T312"/>
  <c r="BK294"/>
  <c r="J294"/>
  <c r="J100"/>
  <c r="BK308"/>
  <c r="J308"/>
  <c r="J103"/>
  <c i="1" r="BB95"/>
  <c r="AW95"/>
  <c i="2" r="J87"/>
  <c r="F90"/>
  <c r="J90"/>
  <c r="BE125"/>
  <c r="BE128"/>
  <c r="BE131"/>
  <c r="BE134"/>
  <c r="BE137"/>
  <c r="BE144"/>
  <c r="BE151"/>
  <c r="BE158"/>
  <c r="BE165"/>
  <c r="BE168"/>
  <c r="BE171"/>
  <c r="BE174"/>
  <c r="BE179"/>
  <c r="BE184"/>
  <c r="BE189"/>
  <c r="BE192"/>
  <c r="BE195"/>
  <c r="BE198"/>
  <c r="BE201"/>
  <c r="BE204"/>
  <c r="BE207"/>
  <c r="BE214"/>
  <c r="BE217"/>
  <c r="BE221"/>
  <c r="BE226"/>
  <c r="BE231"/>
  <c r="BE237"/>
  <c r="BE240"/>
  <c r="BE243"/>
  <c r="BE251"/>
  <c r="BE259"/>
  <c r="BE262"/>
  <c r="BE265"/>
  <c r="BE272"/>
  <c r="BE278"/>
  <c r="BE281"/>
  <c r="BE284"/>
  <c r="BE287"/>
  <c r="BE291"/>
  <c r="BE295"/>
  <c r="BE299"/>
  <c r="BE302"/>
  <c r="BE305"/>
  <c r="BE309"/>
  <c r="BE313"/>
  <c r="BE316"/>
  <c i="1" r="BC95"/>
  <c r="BA95"/>
  <c r="BD95"/>
  <c r="BB94"/>
  <c r="W31"/>
  <c r="BA94"/>
  <c r="W30"/>
  <c r="BC94"/>
  <c r="W32"/>
  <c r="BD94"/>
  <c r="W33"/>
  <c i="2" l="1" r="R123"/>
  <c r="R122"/>
  <c r="P123"/>
  <c r="P122"/>
  <c i="1" r="AU95"/>
  <c i="2" r="T122"/>
  <c r="BK123"/>
  <c r="J123"/>
  <c r="J95"/>
  <c r="BK297"/>
  <c r="J297"/>
  <c r="J101"/>
  <c i="1" r="AU94"/>
  <c r="AX94"/>
  <c r="AW94"/>
  <c r="AK30"/>
  <c r="AY94"/>
  <c i="2" r="F31"/>
  <c i="1" r="AZ95"/>
  <c r="AZ94"/>
  <c r="W29"/>
  <c i="2" r="J31"/>
  <c i="1" r="AV95"/>
  <c r="AT95"/>
  <c i="2" l="1" r="BK122"/>
  <c r="J122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<sst xmlns="http://schemas.openxmlformats.org/spreadsheetml/2006/main">
  <si>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</si>
  <si>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</si>
  <si>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</si>
  <si>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</si>
  <si>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</si>
  <si>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{cc5714e3-f2b6-4a87-9ca1-e5972e1366f8}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</si>
  <si>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</si>
  <si>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</si>
  <si>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</si>
  <si>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</si>
  <si>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</si>
  <si>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</si>
  <si>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</si>
  <si>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</si>
  <si>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120-5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</si>
  <si>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</si>
  <si>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</si>
  <si>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LC - lesní cesta Lásky - II.etapa</t>
  </si>
  <si>
    <t>KSO:</t>
  </si>
  <si>
    <t>CC-CZ:</t>
  </si>
  <si>
    <t>Místo:</t>
  </si>
  <si>
    <t>Doubravčice</t>
  </si>
  <si>
    <t>Datum:</t>
  </si>
  <si>
    <t>1. 3. 2025</t>
  </si>
  <si>
    <t>Zadavatel:</t>
  </si>
  <si>
    <t>IČ:</t>
  </si>
  <si>
    <t>00235334</t>
  </si>
  <si>
    <t xml:space="preserve">Město Český Brod, náměstí Husovo 70, 282 01 Český </t>
  </si>
  <si>
    <t>DIČ:</t>
  </si>
  <si>
    <t>Uchazeč:</t>
  </si>
  <si>
    <t>Vyplň údaj</t>
  </si>
  <si>
    <t>Projektant:</t>
  </si>
  <si>
    <t>29136504</t>
  </si>
  <si>
    <t>LNConsult s.r.o., U hřiště 250, 250 83 Škvorec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</si>
  <si>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</si>
  <si>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</si>
  <si>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</si>
  <si>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</si>
  <si>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</si>
  <si>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</si>
  <si>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</si>
  <si>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</si>
  <si>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</si>
  <si>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</si>
  <si>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</si>
  <si>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</si>
  <si>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</si>
  <si>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</si>
  <si>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</si>
  <si>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</si>
  <si>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</si>
  <si>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</si>
  <si>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</si>
  <si>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</si>
  <si>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</si>
  <si>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</si>
  <si>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</si>
  <si>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</si>
  <si>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</si>
  <si>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</si>
  <si>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</si>
  <si>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</si>
  <si>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</si>
  <si>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</si>
  <si>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</si>
  <si>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</si>
  <si>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</si>
  <si>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</si>
  <si>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</si>
  <si>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</si>
  <si>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</si>
  <si>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</si>
  <si>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</si>
  <si>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</si>
  <si>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</si>
  <si>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</si>
  <si>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</si>
  <si>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</si>
  <si>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</si>
  <si>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</si>
  <si>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</si>
  <si>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</si>
  <si>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</si>
  <si>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</si>
  <si>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</si>
  <si>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</si>
  <si>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</si>
  <si>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</si>
  <si>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</si>
  <si>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</si>
  <si>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</si>
  <si>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</si>
  <si>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</si>
  <si>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</si>
  <si>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</si>
  <si>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</si>
  <si>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</si>
  <si>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</si>
  <si>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</si>
  <si>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</si>
  <si>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</si>
  <si>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</si>
  <si>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</si>
  <si>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</si>
  <si>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</si>
  <si>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</si>
  <si>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</si>
  <si>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</si>
  <si>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</si>
  <si>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</si>
  <si>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</si>
  <si>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</si>
  <si>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</si>
  <si>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</si>
  <si>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</si>
  <si>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</si>
  <si>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</si>
  <si>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</si>
  <si>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</si>
  <si>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</si>
  <si>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</si>
  <si>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</si>
  <si>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</si>
  <si>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2025 01</t>
  </si>
  <si>
    <t>4</t>
  </si>
  <si>
    <t>-1146681251</t>
  </si>
  <si>
    <t>PP</t>
  </si>
  <si>
    <t>Odstranění křovin a stromů s odstraněním kořenů strojně průměru kmene do 100 mm v rovině nebo ve svahu sklonu terénu do 1:5, při celkové ploše přes 500 m2</t>
  </si>
  <si>
    <t>VV</t>
  </si>
  <si>
    <t>"rozšíření cesty" 1258*2,0*2</t>
  </si>
  <si>
    <t>112155311</t>
  </si>
  <si>
    <t>Štěpkování keřového porostu středně hustého s naložením</t>
  </si>
  <si>
    <t>-875150934</t>
  </si>
  <si>
    <t>Štěpkování s naložením na dopravní prostředek a odvozem do 20 km keřového porostu středně hustého</t>
  </si>
  <si>
    <t>3</t>
  </si>
  <si>
    <t>111209111</t>
  </si>
  <si>
    <t>Spálení proutí a klestu</t>
  </si>
  <si>
    <t>1629509104</t>
  </si>
  <si>
    <t>Spálení proutí, klestu z prořezávek a odstraněných křovin pro jakoukoliv dřevinu</t>
  </si>
  <si>
    <t>112201112</t>
  </si>
  <si>
    <t>Odstranění pařezů D přes 0,2 do 0,3 m v rovině a svahu do 1:5 s odklizením do 20 m a zasypáním jámy</t>
  </si>
  <si>
    <t>kus</t>
  </si>
  <si>
    <t>-211373352</t>
  </si>
  <si>
    <t>Odstranění pařezu v rovině nebo na svahu do 1:5 o průměru pařezu na řezné ploše přes 200 do 300 mm</t>
  </si>
  <si>
    <t>"rozšíření cesty" 50</t>
  </si>
  <si>
    <t>5</t>
  </si>
  <si>
    <t>121111201</t>
  </si>
  <si>
    <t>Odstranění lesní hrabanky</t>
  </si>
  <si>
    <t>392217019</t>
  </si>
  <si>
    <t>Odstranění lesní hrabanky pro jakoukoliv tloušťku vrstvy</t>
  </si>
  <si>
    <t>"rozšíření cesty" 1258*1,5</t>
  </si>
  <si>
    <t>"skládka č.1" 40*15</t>
  </si>
  <si>
    <t>"skládka č.2" 30*10</t>
  </si>
  <si>
    <t>"skládka č.3" 30*10</t>
  </si>
  <si>
    <t>Součet</t>
  </si>
  <si>
    <t>6</t>
  </si>
  <si>
    <t>122151104</t>
  </si>
  <si>
    <t>Odkopávky a prokopávky nezapažené v hornině třídy těžitelnosti I skupiny 1 a 2 objem do 500 m3 strojně</t>
  </si>
  <si>
    <t>m3</t>
  </si>
  <si>
    <t>-880828604</t>
  </si>
  <si>
    <t>Odkopávky a prokopávky nezapažené strojně v hornině třídy těžitelnosti I skupiny 1 a 2 přes 100 do 500 m3</t>
  </si>
  <si>
    <t>"cesta" 1258*4,5*0,15*0,2</t>
  </si>
  <si>
    <t>"skládka č.1" 40*15*0,2*0,2</t>
  </si>
  <si>
    <t>"skládka č.2" 30*10*0,2*0,2</t>
  </si>
  <si>
    <t>"skládka č.3" 30*10*0,2*0,2</t>
  </si>
  <si>
    <t>7</t>
  </si>
  <si>
    <t>122251105</t>
  </si>
  <si>
    <t>Odkopávky a prokopávky nezapažené v hornině třídy těžitelnosti I skupiny 3 objem do 1000 m3 strojně</t>
  </si>
  <si>
    <t>840603126</t>
  </si>
  <si>
    <t>Odkopávky a prokopávky nezapažené strojně v hornině třídy těžitelnosti I skupiny 3 přes 500 do 1 000 m3</t>
  </si>
  <si>
    <t>"cesta" 1258*4,5*0,15*0,4</t>
  </si>
  <si>
    <t>"skládka č.1" 40*15*0,2*0,4</t>
  </si>
  <si>
    <t>"skládka č.2" 30*10*0,2*0,4</t>
  </si>
  <si>
    <t>"skládka č.3" 30*10*0,2*0,4</t>
  </si>
  <si>
    <t>8</t>
  </si>
  <si>
    <t>122351105</t>
  </si>
  <si>
    <t>Odkopávky a prokopávky nezapažené v hornině třídy těžitelnosti II skupiny 4 objem do 1000 m3 strojně</t>
  </si>
  <si>
    <t>-543577853</t>
  </si>
  <si>
    <t>Odkopávky a prokopávky nezapažené strojně v hornině třídy těžitelnosti II skupiny 4 přes 500 do 1 000 m3</t>
  </si>
  <si>
    <t>9</t>
  </si>
  <si>
    <t>131151100</t>
  </si>
  <si>
    <t>Hloubení jam nezapažených v hornině třídy těžitelnosti I skupiny 1 a 2 objem do 20 m3 strojně</t>
  </si>
  <si>
    <t>-60176267</t>
  </si>
  <si>
    <t>Hloubení nezapažených jam a zářezů strojně s urovnáním dna do předepsaného profilu a spádu v hornině třídy těžitelnosti I skupiny 1 a 2 do 20 m3</t>
  </si>
  <si>
    <t>"jímky" 5*2,0*2,0*1,0*0,2</t>
  </si>
  <si>
    <t>10</t>
  </si>
  <si>
    <t>131251100</t>
  </si>
  <si>
    <t>Hloubení jam nezapažených v hornině třídy těžitelnosti I skupiny 3 objem do 20 m3 strojně</t>
  </si>
  <si>
    <t>-899716569</t>
  </si>
  <si>
    <t>Hloubení nezapažených jam a zářezů strojně s urovnáním dna do předepsaného profilu a spádu v hornině třídy těžitelnosti I skupiny 3 do 20 m3</t>
  </si>
  <si>
    <t>"jímky" 5*2,0*2,0*1,0*0,4</t>
  </si>
  <si>
    <t>11</t>
  </si>
  <si>
    <t>131351100</t>
  </si>
  <si>
    <t>Hloubení jam nezapažených v hornině třídy těžitelnosti II skupiny 4 objem do 20 m3 strojně</t>
  </si>
  <si>
    <t>-1821002690</t>
  </si>
  <si>
    <t>Hloubení nezapažených jam a zářezů strojně s urovnáním dna do předepsaného profilu a spádu v hornině třídy těžitelnosti II skupiny 4 do 20 m3</t>
  </si>
  <si>
    <t>12</t>
  </si>
  <si>
    <t>132151252</t>
  </si>
  <si>
    <t>Hloubení rýh nezapažených š do 2000 mm v hornině třídy těžitelnosti I skupiny 1 a 2 objem do 50 m3 strojně</t>
  </si>
  <si>
    <t>-523435892</t>
  </si>
  <si>
    <t>Hloubení nezapažených rýh šířky přes 800 do 2 000 mm strojně s urovnáním dna do předepsaného profilu a spádu v hornině třídy těžitelnosti I skupiny 1 a 2 přes 20 do 50 m3</t>
  </si>
  <si>
    <t>"příkop" 1258*0,15*0,6</t>
  </si>
  <si>
    <t>"propustky" 5*0,6*0,6*7,5*0,6</t>
  </si>
  <si>
    <t>13</t>
  </si>
  <si>
    <t>132251252</t>
  </si>
  <si>
    <t>Hloubení rýh nezapažených š do 2000 mm v hornině třídy těžitelnosti I skupiny 3 objem do 50 m3 strojně</t>
  </si>
  <si>
    <t>579771206</t>
  </si>
  <si>
    <t>Hloubení nezapažených rýh šířky přes 800 do 2 000 mm strojně s urovnáním dna do předepsaného profilu a spádu v hornině třídy těžitelnosti I skupiny 3 přes 20 do 50 m3</t>
  </si>
  <si>
    <t>"příkop" 1258*0,15*0,2</t>
  </si>
  <si>
    <t>"propustky" 5*0,6*0,6*7,5*0,2</t>
  </si>
  <si>
    <t>14</t>
  </si>
  <si>
    <t>132351252</t>
  </si>
  <si>
    <t>Hloubení rýh nezapažených š do 2000 mm v hornině třídy těžitelnosti II skupiny 4 objem do 50 m3 strojně</t>
  </si>
  <si>
    <t>-421398052</t>
  </si>
  <si>
    <t>Hloubení nezapažených rýh šířky přes 800 do 2 000 mm strojně s urovnáním dna do předepsaného profilu a spádu v hornině třídy těžitelnosti II skupiny 4 přes 20 do 50 m3</t>
  </si>
  <si>
    <t>162201421</t>
  </si>
  <si>
    <t>Vodorovné přemístění pařezů do 1 km D přes 100 do 300 mm</t>
  </si>
  <si>
    <t>-1475944542</t>
  </si>
  <si>
    <t>Vodorovné přemístění větví, kmenů nebo pařezů s naložením, složením a dopravou do 1000 m pařezů kmenů, průměru přes 100 do 300 mm</t>
  </si>
  <si>
    <t>50</t>
  </si>
  <si>
    <t>16</t>
  </si>
  <si>
    <t>162451105</t>
  </si>
  <si>
    <t>Vodorovné přemístění přes 1 000 do 1500 m výkopku/sypaniny z horniny třídy těžitelnosti I skupiny 1 až 3</t>
  </si>
  <si>
    <t>-1053310574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</si>
  <si>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</si>
  <si>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217,83+435,66+435,66+4,0+8,0+8,0+121,32+40,44+40,44</t>
  </si>
  <si>
    <t>17</t>
  </si>
  <si>
    <t>171151103</t>
  </si>
  <si>
    <t>Uložení sypaniny z hornin soudržných do násypů zhutněných strojně</t>
  </si>
  <si>
    <t>1142781149</t>
  </si>
  <si>
    <t>Uložení sypanin do násypů strojně s rozprostřením sypaniny ve vrstvách a s hrubým urovnáním zhutněných z hornin soudržných jakékoliv třídy těžitelnosti</t>
  </si>
  <si>
    <t>1311,35*0,5-2</t>
  </si>
  <si>
    <t>18</t>
  </si>
  <si>
    <t>171251101</t>
  </si>
  <si>
    <t>Uložení sypaniny do násypů nezhutněných strojně</t>
  </si>
  <si>
    <t>-1208604123</t>
  </si>
  <si>
    <t>Uložení sypanin do násypů strojně s rozprostřením sypaniny ve vrstvách a s hrubým urovnáním nezhutněných jakékoliv třídy těžitelnosti</t>
  </si>
  <si>
    <t>19</t>
  </si>
  <si>
    <t>174151101</t>
  </si>
  <si>
    <t>Zásyp jam, šachet rýh nebo kolem objektů sypaninou se zhutněním</t>
  </si>
  <si>
    <t>1579655401</t>
  </si>
  <si>
    <t>Zásyp sypaninou z jakékoliv horniny strojně s uložením výkopku ve vrstvách se zhutněním jam, šachet, rýh nebo kolem objektů v těchto vykopávkách</t>
  </si>
  <si>
    <t>5*1,0*1,0*1,0</t>
  </si>
  <si>
    <t>20</t>
  </si>
  <si>
    <t>181351103</t>
  </si>
  <si>
    <t>Rozprostření ornice tl vrstvy do 200 mm pl přes 100 do 500 m2 v rovině nebo ve svahu do 1:5 strojně</t>
  </si>
  <si>
    <t>-1771809393</t>
  </si>
  <si>
    <t>Rozprostření a urovnání ornice v rovině nebo ve svahu sklonu do 1:5 strojně při souvislé ploše přes 100 do 500 m2, tl. vrstvy do 200 mm</t>
  </si>
  <si>
    <t>1258*1,0</t>
  </si>
  <si>
    <t>181951114</t>
  </si>
  <si>
    <t>Úprava pláně v hornině třídy těžitelnosti II skupiny 4 a 5 se zhutněním strojně</t>
  </si>
  <si>
    <t>-2073917379</t>
  </si>
  <si>
    <t>Úprava pláně vyrovnáním výškových rozdílů strojně v hornině třídy těžitelnosti II, skupiny 4 a 5 se zhutněním</t>
  </si>
  <si>
    <t>"cesta" 1258*4,5</t>
  </si>
  <si>
    <t>22</t>
  </si>
  <si>
    <t>182151111</t>
  </si>
  <si>
    <t>Svahování v zářezech v hornině třídy těžitelnosti I skupiny 1 až 3 strojně</t>
  </si>
  <si>
    <t>1773611193</t>
  </si>
  <si>
    <t>Svahování trvalých svahů do projektovaných profilů strojně s potřebným přemístěním výkopku při svahování v zářezech v hornině třídy těžitelnosti I, skupiny 1 až 3</t>
  </si>
  <si>
    <t>1258*0,8</t>
  </si>
  <si>
    <t>23</t>
  </si>
  <si>
    <t>182251101</t>
  </si>
  <si>
    <t>Svahování násypů strojně</t>
  </si>
  <si>
    <t>-1151962678</t>
  </si>
  <si>
    <t>Svahování trvalých svahů do projektovaných profilů strojně s potřebným přemístěním výkopku při svahování násypů v jakékoliv hornině</t>
  </si>
  <si>
    <t>1258*0,4</t>
  </si>
  <si>
    <t>Vodorovné konstrukce</t>
  </si>
  <si>
    <t>24</t>
  </si>
  <si>
    <t>462512270</t>
  </si>
  <si>
    <t>Zához z lomového kamene s proštěrkováním z terénu hmotnost do 200 kg</t>
  </si>
  <si>
    <t>-1233782856</t>
  </si>
  <si>
    <t>Zához z lomového kamene neupraveného záhozového s proštěrkováním z terénu, hmotnosti jednotlivých kamenů do 200 kg</t>
  </si>
  <si>
    <t>"nátoky jímek" 2*5*2,0*2,0*0,35*0,5</t>
  </si>
  <si>
    <t>"vyústění propustků" 5*2,0*2,0*0,35*0,5</t>
  </si>
  <si>
    <t>25</t>
  </si>
  <si>
    <t>462512370</t>
  </si>
  <si>
    <t>Zához z lomového kamene s proštěrkováním z terénu hmotnost přes 200 do 500 kg</t>
  </si>
  <si>
    <t>855058501</t>
  </si>
  <si>
    <t>Zához z lomového kamene neupraveného záhozového s proštěrkováním z terénu, hmotnosti jednotlivých kamenů přes 200 do 500 kg</t>
  </si>
  <si>
    <t>26</t>
  </si>
  <si>
    <t>464511111</t>
  </si>
  <si>
    <t>Pohoz z lomového kamene neupraveného tříděného z terénu</t>
  </si>
  <si>
    <t>1951382865</t>
  </si>
  <si>
    <t>Pohoz dna nebo svahů jakékoliv tloušťky z lomového kamene neupraveného tříděného z terénu</t>
  </si>
  <si>
    <t>"nátoky jímek" 2*5*2,0*2,0*0,35</t>
  </si>
  <si>
    <t>"vyústění propustků" 5*2,0*2,0*0,35</t>
  </si>
  <si>
    <t>Komunikace pozemní</t>
  </si>
  <si>
    <t>27</t>
  </si>
  <si>
    <t>564671111</t>
  </si>
  <si>
    <t>Podklad z kameniva hrubého drceného vel. 63-125 mm plochy přes 100 m2 tl 250 mm</t>
  </si>
  <si>
    <t>2041118488</t>
  </si>
  <si>
    <t>Podklad z kameniva hrubého drceného vel. 63-125 mm, s rozprostřením a zhutněním plochy přes 100 m2, po zhutnění tl. 250 mm</t>
  </si>
  <si>
    <t>"cesta" 1258*4,75*0,15</t>
  </si>
  <si>
    <t>28</t>
  </si>
  <si>
    <t>564681111</t>
  </si>
  <si>
    <t>Podklad z kameniva hrubého drceného vel. 63-125 mm plochy přes 100 m2 tl 300 mm</t>
  </si>
  <si>
    <t>-570474315</t>
  </si>
  <si>
    <t>Podklad z kameniva hrubého drceného vel. 63-125 mm, s rozprostřením a zhutněním plochy přes 100 m2, po zhutnění tl. 300 mm</t>
  </si>
  <si>
    <t>"cesta" 1258*1,5*0,5</t>
  </si>
  <si>
    <t>29</t>
  </si>
  <si>
    <t>564811111</t>
  </si>
  <si>
    <t>Podklad ze štěrkodrtě ŠD plochy přes 100 m2 tl 50 mm</t>
  </si>
  <si>
    <t>1305274847</t>
  </si>
  <si>
    <t>Podklad ze štěrkodrti ŠD s rozprostřením a zhutněním plochy přes 100 m2, po zhutnění tl. 50 mm</t>
  </si>
  <si>
    <t>"odbočky" 8*5,0*4,0</t>
  </si>
  <si>
    <t>30</t>
  </si>
  <si>
    <t>564851111</t>
  </si>
  <si>
    <t>Podklad ze štěrkodrtě ŠD plochy přes 100 m2 tl 150 mm</t>
  </si>
  <si>
    <t>1151257403</t>
  </si>
  <si>
    <t>Podklad ze štěrkodrti ŠD s rozprostřením a zhutněním plochy přes 100 m2, po zhutnění tl. 150 mm</t>
  </si>
  <si>
    <t>"cesta" 1258*4,05</t>
  </si>
  <si>
    <t>31</t>
  </si>
  <si>
    <t>564871111</t>
  </si>
  <si>
    <t>Podklad ze štěrkodrtě ŠD plochy přes 100 m2 tl 250 mm</t>
  </si>
  <si>
    <t>-904726108</t>
  </si>
  <si>
    <t>Podklad ze štěrkodrti ŠD s rozprostřením a zhutněním plochy přes 100 m2, po zhutnění tl. 250 mm</t>
  </si>
  <si>
    <t>"cesta" 1258*4,25</t>
  </si>
  <si>
    <t>32</t>
  </si>
  <si>
    <t>571904111</t>
  </si>
  <si>
    <t>Posyp krytu kamenivem drceným nebo těženým přes 15 do 20 kg/m2</t>
  </si>
  <si>
    <t>1214425804</t>
  </si>
  <si>
    <t>Posyp podkladu nebo krytu s rozprostřením a zhutněním kamenivem drceným nebo těženým, v množství přes 15 do 20 kg/m2</t>
  </si>
  <si>
    <t>"cesta" 1258*4,0</t>
  </si>
  <si>
    <t>33</t>
  </si>
  <si>
    <t>571907114</t>
  </si>
  <si>
    <t>Posyp krytu kamenivem drceným nebo těženým přes 45 do 50 kg/m2</t>
  </si>
  <si>
    <t>-714166282</t>
  </si>
  <si>
    <t>Posyp podkladu nebo krytu s rozprostřením a zhutněním kamenivem drceným nebo těženým, v množství přes 45 do 50 kg/m2</t>
  </si>
  <si>
    <t>34</t>
  </si>
  <si>
    <t>597161111</t>
  </si>
  <si>
    <t>Rigol dlážděný do lože z betonu tl 100 mm z lomového kamene</t>
  </si>
  <si>
    <t>2021187796</t>
  </si>
  <si>
    <t>Rigol dlážděný do lože z betonu prostého tl. 100 mm, s vyplněním a zatřením spár cementovou maltou z lomového kamene tl. do 250 mm</t>
  </si>
  <si>
    <t>"nátoky jímek" 2*5*1,0*1,0</t>
  </si>
  <si>
    <t>"vyústění propustků" 5*2,0*1,0</t>
  </si>
  <si>
    <t>Ostatní konstrukce a práce, bourání</t>
  </si>
  <si>
    <t>35</t>
  </si>
  <si>
    <t>919441211</t>
  </si>
  <si>
    <t>Čelo propustku z lomového kamene pro propustek z trub DN 300 až 500</t>
  </si>
  <si>
    <t>-38645790</t>
  </si>
  <si>
    <t>Čelo propustku včetně římsy ze zdiva z lomového kamene, pro propustek z trub DN 300 až 500 mm</t>
  </si>
  <si>
    <t>5*2</t>
  </si>
  <si>
    <t>36</t>
  </si>
  <si>
    <t>919443111</t>
  </si>
  <si>
    <t>Vtoková jímka z lomového kamene propustku z trub do DN 800</t>
  </si>
  <si>
    <t>-522477087</t>
  </si>
  <si>
    <t>Vtoková jímka propustku ze zdiva z lomového kamene na maltu cementovou, propustku z trub DN do 800 mm</t>
  </si>
  <si>
    <t>37</t>
  </si>
  <si>
    <t>919521120</t>
  </si>
  <si>
    <t>Zřízení silničního propustku z trub betonových nebo ŽB DN 400</t>
  </si>
  <si>
    <t>m</t>
  </si>
  <si>
    <t>-403909294</t>
  </si>
  <si>
    <t>Zřízení silničního propustku z trub betonových nebo železobetonových DN 400 mm</t>
  </si>
  <si>
    <t>3*7,5+2*12,5</t>
  </si>
  <si>
    <t>38</t>
  </si>
  <si>
    <t>M</t>
  </si>
  <si>
    <t>PFB.1020101</t>
  </si>
  <si>
    <t>Trouba hrdlová železobetonová TZH-Q 40/250</t>
  </si>
  <si>
    <t>2146235410</t>
  </si>
  <si>
    <t>P</t>
  </si>
  <si>
    <t>Poznámka k položce:_x000d_
400/2500</t>
  </si>
  <si>
    <t>(3*7,5+2*12,5)/2,5</t>
  </si>
  <si>
    <t>39</t>
  </si>
  <si>
    <t>919535557</t>
  </si>
  <si>
    <t>Obetonování trubního propustku betonem prostým tř. C 16/20</t>
  </si>
  <si>
    <t>-1633682696</t>
  </si>
  <si>
    <t>Obetonování trubního propustku betonem prostým bez zvýšených nároků na prostředí tř. C 16/20</t>
  </si>
  <si>
    <t>(3*7,5+2*12,5)*0,75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</si>
  <si>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</si>
  <si>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</si>
  <si>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</si>
  <si>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</si>
  <si>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</si>
  <si>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t</t>
  </si>
  <si>
    <t>345360848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</si>
  <si>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</si>
  <si>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</si>
  <si>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</si>
  <si>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</si>
  <si>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</si>
  <si>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41</t>
  </si>
  <si>
    <t>012103000</t>
  </si>
  <si>
    <t>Přípravné zeměměřičské práce</t>
  </si>
  <si>
    <t>kpl</t>
  </si>
  <si>
    <t>1024</t>
  </si>
  <si>
    <t>1910402174</t>
  </si>
  <si>
    <t>42</t>
  </si>
  <si>
    <t>012303000</t>
  </si>
  <si>
    <t>Zeměměřičské práce při provádění stavby</t>
  </si>
  <si>
    <t>-155840549</t>
  </si>
  <si>
    <t>43</t>
  </si>
  <si>
    <t>013254000</t>
  </si>
  <si>
    <t>Dokumentace skutečného provedení stavby</t>
  </si>
  <si>
    <t>paré</t>
  </si>
  <si>
    <t>321942339</t>
  </si>
  <si>
    <t>VRN3</t>
  </si>
  <si>
    <t>Zařízení staveniště</t>
  </si>
  <si>
    <t>44</t>
  </si>
  <si>
    <t>032103000</t>
  </si>
  <si>
    <t>Náklady na stavební buňky, úpravu stávajících objektů</t>
  </si>
  <si>
    <t>-1355197642</t>
  </si>
  <si>
    <t>VRN4</t>
  </si>
  <si>
    <t>Inženýrská činnost</t>
  </si>
  <si>
    <t>45</t>
  </si>
  <si>
    <t>049103000</t>
  </si>
  <si>
    <t>Náklady vzniklé v souvislosti s realizací stavby</t>
  </si>
  <si>
    <t>-105375343</t>
  </si>
  <si>
    <t>46</t>
  </si>
  <si>
    <t>0491030000</t>
  </si>
  <si>
    <t>Náklady na dopravní značení dle DIO</t>
  </si>
  <si>
    <t>CS ÚRS 2020 02</t>
  </si>
  <si>
    <t>-726956579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</si>
</sst>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calcChain" Target="calcChai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120-5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LC - lesní cesta Lásky - II.etapa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Doubravčice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Město Český Brod, náměstí Husovo 70, 282 01 Český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>LNConsult s.r.o., U hřiště 250, 250 83 Škvorec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77</v>
      </c>
      <c r="BT94" s="116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24.75" customHeight="1">
      <c r="A95" s="117" t="s">
        <v>81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'120-5 - Rekonstrukce LC -...'!J28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82</v>
      </c>
      <c r="AR95" s="124"/>
      <c r="AS95" s="125">
        <v>0</v>
      </c>
      <c r="AT95" s="126">
        <f>ROUND(SUM(AV95:AW95),2)</f>
        <v>0</v>
      </c>
      <c r="AU95" s="127">
        <f>'120-5 - Rekonstrukce LC -...'!P122</f>
        <v>0</v>
      </c>
      <c r="AV95" s="126">
        <f>'120-5 - Rekonstrukce LC -...'!J31</f>
        <v>0</v>
      </c>
      <c r="AW95" s="126">
        <f>'120-5 - Rekonstrukce LC -...'!J32</f>
        <v>0</v>
      </c>
      <c r="AX95" s="126">
        <f>'120-5 - Rekonstrukce LC -...'!J33</f>
        <v>0</v>
      </c>
      <c r="AY95" s="126">
        <f>'120-5 - Rekonstrukce LC -...'!J34</f>
        <v>0</v>
      </c>
      <c r="AZ95" s="126">
        <f>'120-5 - Rekonstrukce LC -...'!F31</f>
        <v>0</v>
      </c>
      <c r="BA95" s="126">
        <f>'120-5 - Rekonstrukce LC -...'!F32</f>
        <v>0</v>
      </c>
      <c r="BB95" s="126">
        <f>'120-5 - Rekonstrukce LC -...'!F33</f>
        <v>0</v>
      </c>
      <c r="BC95" s="126">
        <f>'120-5 - Rekonstrukce LC -...'!F34</f>
        <v>0</v>
      </c>
      <c r="BD95" s="128">
        <f>'120-5 - Rekonstrukce LC -...'!F35</f>
        <v>0</v>
      </c>
      <c r="BE95" s="7"/>
      <c r="BT95" s="129" t="s">
        <v>83</v>
      </c>
      <c r="BU95" s="129" t="s">
        <v>84</v>
      </c>
      <c r="BV95" s="129" t="s">
        <v>79</v>
      </c>
      <c r="BW95" s="129" t="s">
        <v>5</v>
      </c>
      <c r="BX95" s="129" t="s">
        <v>80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sd4NFvpmy7w5IkCsV3OvUMr6pr16WQ5h9fKxmmXwLT3n4YsdwpedUenq34Ei+tHZZ5E4ZD5eS7nCalBwDygcow==" hashValue="QUhrymyVouQHyO9o6ji/uNYxlf8yzsKTdiLny6lgnWVPLpGqveVCCG+DAANjgScrkveOMw1kN4+o+VpHk/vWK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0-5 - Rekonstrukce LC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85</v>
      </c>
    </row>
    <row r="4" s="1" customFormat="1" ht="24.96" customHeight="1">
      <c r="B4" s="19"/>
      <c r="D4" s="132" t="s">
        <v>86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1. 3. 2025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27</v>
      </c>
      <c r="F13" s="37"/>
      <c r="G13" s="37"/>
      <c r="H13" s="37"/>
      <c r="I13" s="134" t="s">
        <v>28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29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28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31</v>
      </c>
      <c r="E18" s="37"/>
      <c r="F18" s="37"/>
      <c r="G18" s="37"/>
      <c r="H18" s="37"/>
      <c r="I18" s="134" t="s">
        <v>25</v>
      </c>
      <c r="J18" s="136" t="s">
        <v>32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33</v>
      </c>
      <c r="F19" s="37"/>
      <c r="G19" s="37"/>
      <c r="H19" s="37"/>
      <c r="I19" s="134" t="s">
        <v>28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35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28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37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38</v>
      </c>
      <c r="E28" s="37"/>
      <c r="F28" s="37"/>
      <c r="G28" s="37"/>
      <c r="H28" s="37"/>
      <c r="I28" s="37"/>
      <c r="J28" s="144">
        <f>ROUND(J122,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40</v>
      </c>
      <c r="G30" s="37"/>
      <c r="H30" s="37"/>
      <c r="I30" s="145" t="s">
        <v>39</v>
      </c>
      <c r="J30" s="145" t="s">
        <v>41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42</v>
      </c>
      <c r="E31" s="134" t="s">
        <v>43</v>
      </c>
      <c r="F31" s="147">
        <f>ROUND((SUM(BE122:BE318)),  2)</f>
        <v>0</v>
      </c>
      <c r="G31" s="37"/>
      <c r="H31" s="37"/>
      <c r="I31" s="148">
        <v>0.20999999999999999</v>
      </c>
      <c r="J31" s="147">
        <f>ROUND(((SUM(BE122:BE318))*I31),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44</v>
      </c>
      <c r="F32" s="147">
        <f>ROUND((SUM(BF122:BF318)),  2)</f>
        <v>0</v>
      </c>
      <c r="G32" s="37"/>
      <c r="H32" s="37"/>
      <c r="I32" s="148">
        <v>0.14999999999999999</v>
      </c>
      <c r="J32" s="147">
        <f>ROUND(((SUM(BF122:BF318))*I32),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45</v>
      </c>
      <c r="F33" s="147">
        <f>ROUND((SUM(BG122:BG318)),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46</v>
      </c>
      <c r="F34" s="147">
        <f>ROUND((SUM(BH122:BH318)),  2)</f>
        <v>0</v>
      </c>
      <c r="G34" s="37"/>
      <c r="H34" s="37"/>
      <c r="I34" s="148">
        <v>0.14999999999999999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47</v>
      </c>
      <c r="F35" s="147">
        <f>ROUND((SUM(BI122:BI318)),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48</v>
      </c>
      <c r="E37" s="151"/>
      <c r="F37" s="151"/>
      <c r="G37" s="152" t="s">
        <v>49</v>
      </c>
      <c r="H37" s="153" t="s">
        <v>50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51</v>
      </c>
      <c r="E50" s="157"/>
      <c r="F50" s="157"/>
      <c r="G50" s="156" t="s">
        <v>52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53</v>
      </c>
      <c r="E61" s="159"/>
      <c r="F61" s="160" t="s">
        <v>54</v>
      </c>
      <c r="G61" s="158" t="s">
        <v>53</v>
      </c>
      <c r="H61" s="159"/>
      <c r="I61" s="159"/>
      <c r="J61" s="161" t="s">
        <v>54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55</v>
      </c>
      <c r="E65" s="162"/>
      <c r="F65" s="162"/>
      <c r="G65" s="156" t="s">
        <v>56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53</v>
      </c>
      <c r="E76" s="159"/>
      <c r="F76" s="160" t="s">
        <v>54</v>
      </c>
      <c r="G76" s="158" t="s">
        <v>53</v>
      </c>
      <c r="H76" s="159"/>
      <c r="I76" s="159"/>
      <c r="J76" s="161" t="s">
        <v>54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Rekonstrukce LC - lesní cesta Lásky - II.etapa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Doubravčice</v>
      </c>
      <c r="G87" s="39"/>
      <c r="H87" s="39"/>
      <c r="I87" s="31" t="s">
        <v>22</v>
      </c>
      <c r="J87" s="78" t="str">
        <f>IF(J10="","",J10)</f>
        <v>1. 3. 2025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40.05" customHeight="1">
      <c r="A89" s="37"/>
      <c r="B89" s="38"/>
      <c r="C89" s="31" t="s">
        <v>24</v>
      </c>
      <c r="D89" s="39"/>
      <c r="E89" s="39"/>
      <c r="F89" s="26" t="str">
        <f>E13</f>
        <v xml:space="preserve">Město Český Brod, náměstí Husovo 70, 282 01 Český </v>
      </c>
      <c r="G89" s="39"/>
      <c r="H89" s="39"/>
      <c r="I89" s="31" t="s">
        <v>31</v>
      </c>
      <c r="J89" s="35" t="str">
        <f>E19</f>
        <v>LNConsult s.r.o., U hřiště 250, 250 83 Škvorec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9"/>
      <c r="E90" s="39"/>
      <c r="F90" s="26" t="str">
        <f>IF(E16="","",E16)</f>
        <v>Vyplň údaj</v>
      </c>
      <c r="G90" s="39"/>
      <c r="H90" s="39"/>
      <c r="I90" s="31" t="s">
        <v>35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88</v>
      </c>
      <c r="D92" s="168"/>
      <c r="E92" s="168"/>
      <c r="F92" s="168"/>
      <c r="G92" s="168"/>
      <c r="H92" s="168"/>
      <c r="I92" s="168"/>
      <c r="J92" s="169" t="s">
        <v>89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90</v>
      </c>
      <c r="D94" s="39"/>
      <c r="E94" s="39"/>
      <c r="F94" s="39"/>
      <c r="G94" s="39"/>
      <c r="H94" s="39"/>
      <c r="I94" s="39"/>
      <c r="J94" s="109">
        <f>J122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91</v>
      </c>
    </row>
    <row r="95" s="9" customFormat="1" ht="24.96" customHeight="1">
      <c r="A95" s="9"/>
      <c r="B95" s="171"/>
      <c r="C95" s="172"/>
      <c r="D95" s="173" t="s">
        <v>92</v>
      </c>
      <c r="E95" s="174"/>
      <c r="F95" s="174"/>
      <c r="G95" s="174"/>
      <c r="H95" s="174"/>
      <c r="I95" s="174"/>
      <c r="J95" s="175">
        <f>J123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93</v>
      </c>
      <c r="E96" s="180"/>
      <c r="F96" s="180"/>
      <c r="G96" s="180"/>
      <c r="H96" s="180"/>
      <c r="I96" s="180"/>
      <c r="J96" s="181">
        <f>J124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94</v>
      </c>
      <c r="E97" s="180"/>
      <c r="F97" s="180"/>
      <c r="G97" s="180"/>
      <c r="H97" s="180"/>
      <c r="I97" s="180"/>
      <c r="J97" s="181">
        <f>J220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95</v>
      </c>
      <c r="E98" s="180"/>
      <c r="F98" s="180"/>
      <c r="G98" s="180"/>
      <c r="H98" s="180"/>
      <c r="I98" s="180"/>
      <c r="J98" s="181">
        <f>J236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96</v>
      </c>
      <c r="E99" s="180"/>
      <c r="F99" s="180"/>
      <c r="G99" s="180"/>
      <c r="H99" s="180"/>
      <c r="I99" s="180"/>
      <c r="J99" s="181">
        <f>J277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97</v>
      </c>
      <c r="E100" s="180"/>
      <c r="F100" s="180"/>
      <c r="G100" s="180"/>
      <c r="H100" s="180"/>
      <c r="I100" s="180"/>
      <c r="J100" s="181">
        <f>J294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1"/>
      <c r="C101" s="172"/>
      <c r="D101" s="173" t="s">
        <v>98</v>
      </c>
      <c r="E101" s="174"/>
      <c r="F101" s="174"/>
      <c r="G101" s="174"/>
      <c r="H101" s="174"/>
      <c r="I101" s="174"/>
      <c r="J101" s="175">
        <f>J297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7"/>
      <c r="C102" s="178"/>
      <c r="D102" s="179" t="s">
        <v>99</v>
      </c>
      <c r="E102" s="180"/>
      <c r="F102" s="180"/>
      <c r="G102" s="180"/>
      <c r="H102" s="180"/>
      <c r="I102" s="180"/>
      <c r="J102" s="181">
        <f>J298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100</v>
      </c>
      <c r="E103" s="180"/>
      <c r="F103" s="180"/>
      <c r="G103" s="180"/>
      <c r="H103" s="180"/>
      <c r="I103" s="180"/>
      <c r="J103" s="181">
        <f>J308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101</v>
      </c>
      <c r="E104" s="180"/>
      <c r="F104" s="180"/>
      <c r="G104" s="180"/>
      <c r="H104" s="180"/>
      <c r="I104" s="180"/>
      <c r="J104" s="181">
        <f>J312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102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E7</f>
        <v>Rekonstrukce LC - lesní cesta Lásky - II.etapa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F10</f>
        <v>Doubravčice</v>
      </c>
      <c r="G116" s="39"/>
      <c r="H116" s="39"/>
      <c r="I116" s="31" t="s">
        <v>22</v>
      </c>
      <c r="J116" s="78" t="str">
        <f>IF(J10="","",J10)</f>
        <v>1. 3. 2025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24</v>
      </c>
      <c r="D118" s="39"/>
      <c r="E118" s="39"/>
      <c r="F118" s="26" t="str">
        <f>E13</f>
        <v xml:space="preserve">Město Český Brod, náměstí Husovo 70, 282 01 Český </v>
      </c>
      <c r="G118" s="39"/>
      <c r="H118" s="39"/>
      <c r="I118" s="31" t="s">
        <v>31</v>
      </c>
      <c r="J118" s="35" t="str">
        <f>E19</f>
        <v>LNConsult s.r.o., U hřiště 250, 250 83 Škvorec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29</v>
      </c>
      <c r="D119" s="39"/>
      <c r="E119" s="39"/>
      <c r="F119" s="26" t="str">
        <f>IF(E16="","",E16)</f>
        <v>Vyplň údaj</v>
      </c>
      <c r="G119" s="39"/>
      <c r="H119" s="39"/>
      <c r="I119" s="31" t="s">
        <v>35</v>
      </c>
      <c r="J119" s="35" t="str">
        <f>E22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83"/>
      <c r="B121" s="184"/>
      <c r="C121" s="185" t="s">
        <v>103</v>
      </c>
      <c r="D121" s="186" t="s">
        <v>63</v>
      </c>
      <c r="E121" s="186" t="s">
        <v>59</v>
      </c>
      <c r="F121" s="186" t="s">
        <v>60</v>
      </c>
      <c r="G121" s="186" t="s">
        <v>104</v>
      </c>
      <c r="H121" s="186" t="s">
        <v>105</v>
      </c>
      <c r="I121" s="186" t="s">
        <v>106</v>
      </c>
      <c r="J121" s="186" t="s">
        <v>89</v>
      </c>
      <c r="K121" s="187" t="s">
        <v>107</v>
      </c>
      <c r="L121" s="188"/>
      <c r="M121" s="99" t="s">
        <v>1</v>
      </c>
      <c r="N121" s="100" t="s">
        <v>42</v>
      </c>
      <c r="O121" s="100" t="s">
        <v>108</v>
      </c>
      <c r="P121" s="100" t="s">
        <v>109</v>
      </c>
      <c r="Q121" s="100" t="s">
        <v>110</v>
      </c>
      <c r="R121" s="100" t="s">
        <v>111</v>
      </c>
      <c r="S121" s="100" t="s">
        <v>112</v>
      </c>
      <c r="T121" s="101" t="s">
        <v>113</v>
      </c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</row>
    <row r="122" s="2" customFormat="1" ht="22.8" customHeight="1">
      <c r="A122" s="37"/>
      <c r="B122" s="38"/>
      <c r="C122" s="106" t="s">
        <v>114</v>
      </c>
      <c r="D122" s="39"/>
      <c r="E122" s="39"/>
      <c r="F122" s="39"/>
      <c r="G122" s="39"/>
      <c r="H122" s="39"/>
      <c r="I122" s="39"/>
      <c r="J122" s="189">
        <f>BK122</f>
        <v>0</v>
      </c>
      <c r="K122" s="39"/>
      <c r="L122" s="43"/>
      <c r="M122" s="102"/>
      <c r="N122" s="190"/>
      <c r="O122" s="103"/>
      <c r="P122" s="191">
        <f>P123+P297</f>
        <v>0</v>
      </c>
      <c r="Q122" s="103"/>
      <c r="R122" s="191">
        <f>R123+R297</f>
        <v>2268.4670455374999</v>
      </c>
      <c r="S122" s="103"/>
      <c r="T122" s="192">
        <f>T123+T297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77</v>
      </c>
      <c r="AU122" s="16" t="s">
        <v>91</v>
      </c>
      <c r="BK122" s="193">
        <f>BK123+BK297</f>
        <v>0</v>
      </c>
    </row>
    <row r="123" s="12" customFormat="1" ht="25.92" customHeight="1">
      <c r="A123" s="12"/>
      <c r="B123" s="194"/>
      <c r="C123" s="195"/>
      <c r="D123" s="196" t="s">
        <v>77</v>
      </c>
      <c r="E123" s="197" t="s">
        <v>115</v>
      </c>
      <c r="F123" s="197" t="s">
        <v>116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P124+P220+P236+P277+P294</f>
        <v>0</v>
      </c>
      <c r="Q123" s="202"/>
      <c r="R123" s="203">
        <f>R124+R220+R236+R277+R294</f>
        <v>2268.4670455374999</v>
      </c>
      <c r="S123" s="202"/>
      <c r="T123" s="204">
        <f>T124+T220+T236+T277+T294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5" t="s">
        <v>83</v>
      </c>
      <c r="AT123" s="206" t="s">
        <v>77</v>
      </c>
      <c r="AU123" s="206" t="s">
        <v>78</v>
      </c>
      <c r="AY123" s="205" t="s">
        <v>117</v>
      </c>
      <c r="BK123" s="207">
        <f>BK124+BK220+BK236+BK277+BK294</f>
        <v>0</v>
      </c>
    </row>
    <row r="124" s="12" customFormat="1" ht="22.8" customHeight="1">
      <c r="A124" s="12"/>
      <c r="B124" s="194"/>
      <c r="C124" s="195"/>
      <c r="D124" s="196" t="s">
        <v>77</v>
      </c>
      <c r="E124" s="208" t="s">
        <v>83</v>
      </c>
      <c r="F124" s="208" t="s">
        <v>118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SUM(P125:P219)</f>
        <v>0</v>
      </c>
      <c r="Q124" s="202"/>
      <c r="R124" s="203">
        <f>SUM(R125:R219)</f>
        <v>0.15096000000000001</v>
      </c>
      <c r="S124" s="202"/>
      <c r="T124" s="204">
        <f>SUM(T125:T219)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5" t="s">
        <v>83</v>
      </c>
      <c r="AT124" s="206" t="s">
        <v>77</v>
      </c>
      <c r="AU124" s="206" t="s">
        <v>83</v>
      </c>
      <c r="AY124" s="205" t="s">
        <v>117</v>
      </c>
      <c r="BK124" s="207">
        <f>SUM(BK125:BK219)</f>
        <v>0</v>
      </c>
    </row>
    <row r="125" s="2" customFormat="1" ht="37.8" customHeight="1">
      <c r="A125" s="37"/>
      <c r="B125" s="38"/>
      <c r="C125" s="210" t="s">
        <v>83</v>
      </c>
      <c r="D125" s="210" t="s">
        <v>119</v>
      </c>
      <c r="E125" s="211" t="s">
        <v>120</v>
      </c>
      <c r="F125" s="212" t="s">
        <v>121</v>
      </c>
      <c r="G125" s="213" t="s">
        <v>122</v>
      </c>
      <c r="H125" s="214">
        <v>5032</v>
      </c>
      <c r="I125" s="215"/>
      <c r="J125" s="216">
        <f>ROUND(I125*H125,2)</f>
        <v>0</v>
      </c>
      <c r="K125" s="212" t="s">
        <v>123</v>
      </c>
      <c r="L125" s="43"/>
      <c r="M125" s="217" t="s">
        <v>1</v>
      </c>
      <c r="N125" s="218" t="s">
        <v>43</v>
      </c>
      <c r="O125" s="90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1" t="s">
        <v>124</v>
      </c>
      <c r="AT125" s="221" t="s">
        <v>119</v>
      </c>
      <c r="AU125" s="221" t="s">
        <v>85</v>
      </c>
      <c r="AY125" s="16" t="s">
        <v>117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6" t="s">
        <v>83</v>
      </c>
      <c r="BK125" s="222">
        <f>ROUND(I125*H125,2)</f>
        <v>0</v>
      </c>
      <c r="BL125" s="16" t="s">
        <v>124</v>
      </c>
      <c r="BM125" s="221" t="s">
        <v>125</v>
      </c>
    </row>
    <row r="126" s="2" customFormat="1">
      <c r="A126" s="37"/>
      <c r="B126" s="38"/>
      <c r="C126" s="39"/>
      <c r="D126" s="223" t="s">
        <v>126</v>
      </c>
      <c r="E126" s="39"/>
      <c r="F126" s="224" t="s">
        <v>127</v>
      </c>
      <c r="G126" s="39"/>
      <c r="H126" s="39"/>
      <c r="I126" s="225"/>
      <c r="J126" s="39"/>
      <c r="K126" s="39"/>
      <c r="L126" s="43"/>
      <c r="M126" s="226"/>
      <c r="N126" s="227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126</v>
      </c>
      <c r="AU126" s="16" t="s">
        <v>85</v>
      </c>
    </row>
    <row r="127" s="13" customFormat="1">
      <c r="A127" s="13"/>
      <c r="B127" s="228"/>
      <c r="C127" s="229"/>
      <c r="D127" s="223" t="s">
        <v>128</v>
      </c>
      <c r="E127" s="230" t="s">
        <v>1</v>
      </c>
      <c r="F127" s="231" t="s">
        <v>129</v>
      </c>
      <c r="G127" s="229"/>
      <c r="H127" s="232">
        <v>5032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128</v>
      </c>
      <c r="AU127" s="238" t="s">
        <v>85</v>
      </c>
      <c r="AV127" s="13" t="s">
        <v>85</v>
      </c>
      <c r="AW127" s="13" t="s">
        <v>34</v>
      </c>
      <c r="AX127" s="13" t="s">
        <v>83</v>
      </c>
      <c r="AY127" s="238" t="s">
        <v>117</v>
      </c>
    </row>
    <row r="128" s="2" customFormat="1" ht="24.15" customHeight="1">
      <c r="A128" s="37"/>
      <c r="B128" s="38"/>
      <c r="C128" s="210" t="s">
        <v>85</v>
      </c>
      <c r="D128" s="210" t="s">
        <v>119</v>
      </c>
      <c r="E128" s="211" t="s">
        <v>130</v>
      </c>
      <c r="F128" s="212" t="s">
        <v>131</v>
      </c>
      <c r="G128" s="213" t="s">
        <v>122</v>
      </c>
      <c r="H128" s="214">
        <v>5032</v>
      </c>
      <c r="I128" s="215"/>
      <c r="J128" s="216">
        <f>ROUND(I128*H128,2)</f>
        <v>0</v>
      </c>
      <c r="K128" s="212" t="s">
        <v>123</v>
      </c>
      <c r="L128" s="43"/>
      <c r="M128" s="217" t="s">
        <v>1</v>
      </c>
      <c r="N128" s="218" t="s">
        <v>43</v>
      </c>
      <c r="O128" s="90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1" t="s">
        <v>124</v>
      </c>
      <c r="AT128" s="221" t="s">
        <v>119</v>
      </c>
      <c r="AU128" s="221" t="s">
        <v>85</v>
      </c>
      <c r="AY128" s="16" t="s">
        <v>117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6" t="s">
        <v>83</v>
      </c>
      <c r="BK128" s="222">
        <f>ROUND(I128*H128,2)</f>
        <v>0</v>
      </c>
      <c r="BL128" s="16" t="s">
        <v>124</v>
      </c>
      <c r="BM128" s="221" t="s">
        <v>132</v>
      </c>
    </row>
    <row r="129" s="2" customFormat="1">
      <c r="A129" s="37"/>
      <c r="B129" s="38"/>
      <c r="C129" s="39"/>
      <c r="D129" s="223" t="s">
        <v>126</v>
      </c>
      <c r="E129" s="39"/>
      <c r="F129" s="224" t="s">
        <v>133</v>
      </c>
      <c r="G129" s="39"/>
      <c r="H129" s="39"/>
      <c r="I129" s="225"/>
      <c r="J129" s="39"/>
      <c r="K129" s="39"/>
      <c r="L129" s="43"/>
      <c r="M129" s="226"/>
      <c r="N129" s="227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126</v>
      </c>
      <c r="AU129" s="16" t="s">
        <v>85</v>
      </c>
    </row>
    <row r="130" s="13" customFormat="1">
      <c r="A130" s="13"/>
      <c r="B130" s="228"/>
      <c r="C130" s="229"/>
      <c r="D130" s="223" t="s">
        <v>128</v>
      </c>
      <c r="E130" s="230" t="s">
        <v>1</v>
      </c>
      <c r="F130" s="231" t="s">
        <v>129</v>
      </c>
      <c r="G130" s="229"/>
      <c r="H130" s="232">
        <v>5032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128</v>
      </c>
      <c r="AU130" s="238" t="s">
        <v>85</v>
      </c>
      <c r="AV130" s="13" t="s">
        <v>85</v>
      </c>
      <c r="AW130" s="13" t="s">
        <v>34</v>
      </c>
      <c r="AX130" s="13" t="s">
        <v>83</v>
      </c>
      <c r="AY130" s="238" t="s">
        <v>117</v>
      </c>
    </row>
    <row r="131" s="2" customFormat="1" ht="16.5" customHeight="1">
      <c r="A131" s="37"/>
      <c r="B131" s="38"/>
      <c r="C131" s="210" t="s">
        <v>134</v>
      </c>
      <c r="D131" s="210" t="s">
        <v>119</v>
      </c>
      <c r="E131" s="211" t="s">
        <v>135</v>
      </c>
      <c r="F131" s="212" t="s">
        <v>136</v>
      </c>
      <c r="G131" s="213" t="s">
        <v>122</v>
      </c>
      <c r="H131" s="214">
        <v>5032</v>
      </c>
      <c r="I131" s="215"/>
      <c r="J131" s="216">
        <f>ROUND(I131*H131,2)</f>
        <v>0</v>
      </c>
      <c r="K131" s="212" t="s">
        <v>123</v>
      </c>
      <c r="L131" s="43"/>
      <c r="M131" s="217" t="s">
        <v>1</v>
      </c>
      <c r="N131" s="218" t="s">
        <v>43</v>
      </c>
      <c r="O131" s="90"/>
      <c r="P131" s="219">
        <f>O131*H131</f>
        <v>0</v>
      </c>
      <c r="Q131" s="219">
        <v>3.0000000000000001E-05</v>
      </c>
      <c r="R131" s="219">
        <f>Q131*H131</f>
        <v>0.15096000000000001</v>
      </c>
      <c r="S131" s="219">
        <v>0</v>
      </c>
      <c r="T131" s="22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1" t="s">
        <v>124</v>
      </c>
      <c r="AT131" s="221" t="s">
        <v>119</v>
      </c>
      <c r="AU131" s="221" t="s">
        <v>85</v>
      </c>
      <c r="AY131" s="16" t="s">
        <v>117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6" t="s">
        <v>83</v>
      </c>
      <c r="BK131" s="222">
        <f>ROUND(I131*H131,2)</f>
        <v>0</v>
      </c>
      <c r="BL131" s="16" t="s">
        <v>124</v>
      </c>
      <c r="BM131" s="221" t="s">
        <v>137</v>
      </c>
    </row>
    <row r="132" s="2" customFormat="1">
      <c r="A132" s="37"/>
      <c r="B132" s="38"/>
      <c r="C132" s="39"/>
      <c r="D132" s="223" t="s">
        <v>126</v>
      </c>
      <c r="E132" s="39"/>
      <c r="F132" s="224" t="s">
        <v>138</v>
      </c>
      <c r="G132" s="39"/>
      <c r="H132" s="39"/>
      <c r="I132" s="225"/>
      <c r="J132" s="39"/>
      <c r="K132" s="39"/>
      <c r="L132" s="43"/>
      <c r="M132" s="226"/>
      <c r="N132" s="227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126</v>
      </c>
      <c r="AU132" s="16" t="s">
        <v>85</v>
      </c>
    </row>
    <row r="133" s="13" customFormat="1">
      <c r="A133" s="13"/>
      <c r="B133" s="228"/>
      <c r="C133" s="229"/>
      <c r="D133" s="223" t="s">
        <v>128</v>
      </c>
      <c r="E133" s="230" t="s">
        <v>1</v>
      </c>
      <c r="F133" s="231" t="s">
        <v>129</v>
      </c>
      <c r="G133" s="229"/>
      <c r="H133" s="232">
        <v>5032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128</v>
      </c>
      <c r="AU133" s="238" t="s">
        <v>85</v>
      </c>
      <c r="AV133" s="13" t="s">
        <v>85</v>
      </c>
      <c r="AW133" s="13" t="s">
        <v>34</v>
      </c>
      <c r="AX133" s="13" t="s">
        <v>83</v>
      </c>
      <c r="AY133" s="238" t="s">
        <v>117</v>
      </c>
    </row>
    <row r="134" s="2" customFormat="1" ht="33" customHeight="1">
      <c r="A134" s="37"/>
      <c r="B134" s="38"/>
      <c r="C134" s="210" t="s">
        <v>124</v>
      </c>
      <c r="D134" s="210" t="s">
        <v>119</v>
      </c>
      <c r="E134" s="211" t="s">
        <v>139</v>
      </c>
      <c r="F134" s="212" t="s">
        <v>140</v>
      </c>
      <c r="G134" s="213" t="s">
        <v>141</v>
      </c>
      <c r="H134" s="214">
        <v>50</v>
      </c>
      <c r="I134" s="215"/>
      <c r="J134" s="216">
        <f>ROUND(I134*H134,2)</f>
        <v>0</v>
      </c>
      <c r="K134" s="212" t="s">
        <v>123</v>
      </c>
      <c r="L134" s="43"/>
      <c r="M134" s="217" t="s">
        <v>1</v>
      </c>
      <c r="N134" s="218" t="s">
        <v>43</v>
      </c>
      <c r="O134" s="90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1" t="s">
        <v>124</v>
      </c>
      <c r="AT134" s="221" t="s">
        <v>119</v>
      </c>
      <c r="AU134" s="221" t="s">
        <v>85</v>
      </c>
      <c r="AY134" s="16" t="s">
        <v>117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6" t="s">
        <v>83</v>
      </c>
      <c r="BK134" s="222">
        <f>ROUND(I134*H134,2)</f>
        <v>0</v>
      </c>
      <c r="BL134" s="16" t="s">
        <v>124</v>
      </c>
      <c r="BM134" s="221" t="s">
        <v>142</v>
      </c>
    </row>
    <row r="135" s="2" customFormat="1">
      <c r="A135" s="37"/>
      <c r="B135" s="38"/>
      <c r="C135" s="39"/>
      <c r="D135" s="223" t="s">
        <v>126</v>
      </c>
      <c r="E135" s="39"/>
      <c r="F135" s="224" t="s">
        <v>143</v>
      </c>
      <c r="G135" s="39"/>
      <c r="H135" s="39"/>
      <c r="I135" s="225"/>
      <c r="J135" s="39"/>
      <c r="K135" s="39"/>
      <c r="L135" s="43"/>
      <c r="M135" s="226"/>
      <c r="N135" s="227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126</v>
      </c>
      <c r="AU135" s="16" t="s">
        <v>85</v>
      </c>
    </row>
    <row r="136" s="13" customFormat="1">
      <c r="A136" s="13"/>
      <c r="B136" s="228"/>
      <c r="C136" s="229"/>
      <c r="D136" s="223" t="s">
        <v>128</v>
      </c>
      <c r="E136" s="230" t="s">
        <v>1</v>
      </c>
      <c r="F136" s="231" t="s">
        <v>144</v>
      </c>
      <c r="G136" s="229"/>
      <c r="H136" s="232">
        <v>50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128</v>
      </c>
      <c r="AU136" s="238" t="s">
        <v>85</v>
      </c>
      <c r="AV136" s="13" t="s">
        <v>85</v>
      </c>
      <c r="AW136" s="13" t="s">
        <v>34</v>
      </c>
      <c r="AX136" s="13" t="s">
        <v>83</v>
      </c>
      <c r="AY136" s="238" t="s">
        <v>117</v>
      </c>
    </row>
    <row r="137" s="2" customFormat="1" ht="16.5" customHeight="1">
      <c r="A137" s="37"/>
      <c r="B137" s="38"/>
      <c r="C137" s="210" t="s">
        <v>145</v>
      </c>
      <c r="D137" s="210" t="s">
        <v>119</v>
      </c>
      <c r="E137" s="211" t="s">
        <v>146</v>
      </c>
      <c r="F137" s="212" t="s">
        <v>147</v>
      </c>
      <c r="G137" s="213" t="s">
        <v>122</v>
      </c>
      <c r="H137" s="214">
        <v>3087</v>
      </c>
      <c r="I137" s="215"/>
      <c r="J137" s="216">
        <f>ROUND(I137*H137,2)</f>
        <v>0</v>
      </c>
      <c r="K137" s="212" t="s">
        <v>123</v>
      </c>
      <c r="L137" s="43"/>
      <c r="M137" s="217" t="s">
        <v>1</v>
      </c>
      <c r="N137" s="218" t="s">
        <v>43</v>
      </c>
      <c r="O137" s="90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1" t="s">
        <v>124</v>
      </c>
      <c r="AT137" s="221" t="s">
        <v>119</v>
      </c>
      <c r="AU137" s="221" t="s">
        <v>85</v>
      </c>
      <c r="AY137" s="16" t="s">
        <v>117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6" t="s">
        <v>83</v>
      </c>
      <c r="BK137" s="222">
        <f>ROUND(I137*H137,2)</f>
        <v>0</v>
      </c>
      <c r="BL137" s="16" t="s">
        <v>124</v>
      </c>
      <c r="BM137" s="221" t="s">
        <v>148</v>
      </c>
    </row>
    <row r="138" s="2" customFormat="1">
      <c r="A138" s="37"/>
      <c r="B138" s="38"/>
      <c r="C138" s="39"/>
      <c r="D138" s="223" t="s">
        <v>126</v>
      </c>
      <c r="E138" s="39"/>
      <c r="F138" s="224" t="s">
        <v>149</v>
      </c>
      <c r="G138" s="39"/>
      <c r="H138" s="39"/>
      <c r="I138" s="225"/>
      <c r="J138" s="39"/>
      <c r="K138" s="39"/>
      <c r="L138" s="43"/>
      <c r="M138" s="226"/>
      <c r="N138" s="227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126</v>
      </c>
      <c r="AU138" s="16" t="s">
        <v>85</v>
      </c>
    </row>
    <row r="139" s="13" customFormat="1">
      <c r="A139" s="13"/>
      <c r="B139" s="228"/>
      <c r="C139" s="229"/>
      <c r="D139" s="223" t="s">
        <v>128</v>
      </c>
      <c r="E139" s="230" t="s">
        <v>1</v>
      </c>
      <c r="F139" s="231" t="s">
        <v>150</v>
      </c>
      <c r="G139" s="229"/>
      <c r="H139" s="232">
        <v>1887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128</v>
      </c>
      <c r="AU139" s="238" t="s">
        <v>85</v>
      </c>
      <c r="AV139" s="13" t="s">
        <v>85</v>
      </c>
      <c r="AW139" s="13" t="s">
        <v>34</v>
      </c>
      <c r="AX139" s="13" t="s">
        <v>78</v>
      </c>
      <c r="AY139" s="238" t="s">
        <v>117</v>
      </c>
    </row>
    <row r="140" s="13" customFormat="1">
      <c r="A140" s="13"/>
      <c r="B140" s="228"/>
      <c r="C140" s="229"/>
      <c r="D140" s="223" t="s">
        <v>128</v>
      </c>
      <c r="E140" s="230" t="s">
        <v>1</v>
      </c>
      <c r="F140" s="231" t="s">
        <v>151</v>
      </c>
      <c r="G140" s="229"/>
      <c r="H140" s="232">
        <v>600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128</v>
      </c>
      <c r="AU140" s="238" t="s">
        <v>85</v>
      </c>
      <c r="AV140" s="13" t="s">
        <v>85</v>
      </c>
      <c r="AW140" s="13" t="s">
        <v>34</v>
      </c>
      <c r="AX140" s="13" t="s">
        <v>78</v>
      </c>
      <c r="AY140" s="238" t="s">
        <v>117</v>
      </c>
    </row>
    <row r="141" s="13" customFormat="1">
      <c r="A141" s="13"/>
      <c r="B141" s="228"/>
      <c r="C141" s="229"/>
      <c r="D141" s="223" t="s">
        <v>128</v>
      </c>
      <c r="E141" s="230" t="s">
        <v>1</v>
      </c>
      <c r="F141" s="231" t="s">
        <v>152</v>
      </c>
      <c r="G141" s="229"/>
      <c r="H141" s="232">
        <v>300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128</v>
      </c>
      <c r="AU141" s="238" t="s">
        <v>85</v>
      </c>
      <c r="AV141" s="13" t="s">
        <v>85</v>
      </c>
      <c r="AW141" s="13" t="s">
        <v>34</v>
      </c>
      <c r="AX141" s="13" t="s">
        <v>78</v>
      </c>
      <c r="AY141" s="238" t="s">
        <v>117</v>
      </c>
    </row>
    <row r="142" s="13" customFormat="1">
      <c r="A142" s="13"/>
      <c r="B142" s="228"/>
      <c r="C142" s="229"/>
      <c r="D142" s="223" t="s">
        <v>128</v>
      </c>
      <c r="E142" s="230" t="s">
        <v>1</v>
      </c>
      <c r="F142" s="231" t="s">
        <v>153</v>
      </c>
      <c r="G142" s="229"/>
      <c r="H142" s="232">
        <v>300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128</v>
      </c>
      <c r="AU142" s="238" t="s">
        <v>85</v>
      </c>
      <c r="AV142" s="13" t="s">
        <v>85</v>
      </c>
      <c r="AW142" s="13" t="s">
        <v>34</v>
      </c>
      <c r="AX142" s="13" t="s">
        <v>78</v>
      </c>
      <c r="AY142" s="238" t="s">
        <v>117</v>
      </c>
    </row>
    <row r="143" s="14" customFormat="1">
      <c r="A143" s="14"/>
      <c r="B143" s="239"/>
      <c r="C143" s="240"/>
      <c r="D143" s="223" t="s">
        <v>128</v>
      </c>
      <c r="E143" s="241" t="s">
        <v>1</v>
      </c>
      <c r="F143" s="242" t="s">
        <v>154</v>
      </c>
      <c r="G143" s="240"/>
      <c r="H143" s="243">
        <v>3087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9" t="s">
        <v>128</v>
      </c>
      <c r="AU143" s="249" t="s">
        <v>85</v>
      </c>
      <c r="AV143" s="14" t="s">
        <v>124</v>
      </c>
      <c r="AW143" s="14" t="s">
        <v>34</v>
      </c>
      <c r="AX143" s="14" t="s">
        <v>83</v>
      </c>
      <c r="AY143" s="249" t="s">
        <v>117</v>
      </c>
    </row>
    <row r="144" s="2" customFormat="1" ht="33" customHeight="1">
      <c r="A144" s="37"/>
      <c r="B144" s="38"/>
      <c r="C144" s="210" t="s">
        <v>155</v>
      </c>
      <c r="D144" s="210" t="s">
        <v>119</v>
      </c>
      <c r="E144" s="211" t="s">
        <v>156</v>
      </c>
      <c r="F144" s="212" t="s">
        <v>157</v>
      </c>
      <c r="G144" s="213" t="s">
        <v>158</v>
      </c>
      <c r="H144" s="214">
        <v>217.83000000000001</v>
      </c>
      <c r="I144" s="215"/>
      <c r="J144" s="216">
        <f>ROUND(I144*H144,2)</f>
        <v>0</v>
      </c>
      <c r="K144" s="212" t="s">
        <v>123</v>
      </c>
      <c r="L144" s="43"/>
      <c r="M144" s="217" t="s">
        <v>1</v>
      </c>
      <c r="N144" s="218" t="s">
        <v>43</v>
      </c>
      <c r="O144" s="90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1" t="s">
        <v>124</v>
      </c>
      <c r="AT144" s="221" t="s">
        <v>119</v>
      </c>
      <c r="AU144" s="221" t="s">
        <v>85</v>
      </c>
      <c r="AY144" s="16" t="s">
        <v>117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6" t="s">
        <v>83</v>
      </c>
      <c r="BK144" s="222">
        <f>ROUND(I144*H144,2)</f>
        <v>0</v>
      </c>
      <c r="BL144" s="16" t="s">
        <v>124</v>
      </c>
      <c r="BM144" s="221" t="s">
        <v>159</v>
      </c>
    </row>
    <row r="145" s="2" customFormat="1">
      <c r="A145" s="37"/>
      <c r="B145" s="38"/>
      <c r="C145" s="39"/>
      <c r="D145" s="223" t="s">
        <v>126</v>
      </c>
      <c r="E145" s="39"/>
      <c r="F145" s="224" t="s">
        <v>160</v>
      </c>
      <c r="G145" s="39"/>
      <c r="H145" s="39"/>
      <c r="I145" s="225"/>
      <c r="J145" s="39"/>
      <c r="K145" s="39"/>
      <c r="L145" s="43"/>
      <c r="M145" s="226"/>
      <c r="N145" s="22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126</v>
      </c>
      <c r="AU145" s="16" t="s">
        <v>85</v>
      </c>
    </row>
    <row r="146" s="13" customFormat="1">
      <c r="A146" s="13"/>
      <c r="B146" s="228"/>
      <c r="C146" s="229"/>
      <c r="D146" s="223" t="s">
        <v>128</v>
      </c>
      <c r="E146" s="230" t="s">
        <v>1</v>
      </c>
      <c r="F146" s="231" t="s">
        <v>161</v>
      </c>
      <c r="G146" s="229"/>
      <c r="H146" s="232">
        <v>169.83000000000001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128</v>
      </c>
      <c r="AU146" s="238" t="s">
        <v>85</v>
      </c>
      <c r="AV146" s="13" t="s">
        <v>85</v>
      </c>
      <c r="AW146" s="13" t="s">
        <v>34</v>
      </c>
      <c r="AX146" s="13" t="s">
        <v>78</v>
      </c>
      <c r="AY146" s="238" t="s">
        <v>117</v>
      </c>
    </row>
    <row r="147" s="13" customFormat="1">
      <c r="A147" s="13"/>
      <c r="B147" s="228"/>
      <c r="C147" s="229"/>
      <c r="D147" s="223" t="s">
        <v>128</v>
      </c>
      <c r="E147" s="230" t="s">
        <v>1</v>
      </c>
      <c r="F147" s="231" t="s">
        <v>162</v>
      </c>
      <c r="G147" s="229"/>
      <c r="H147" s="232">
        <v>24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128</v>
      </c>
      <c r="AU147" s="238" t="s">
        <v>85</v>
      </c>
      <c r="AV147" s="13" t="s">
        <v>85</v>
      </c>
      <c r="AW147" s="13" t="s">
        <v>34</v>
      </c>
      <c r="AX147" s="13" t="s">
        <v>78</v>
      </c>
      <c r="AY147" s="238" t="s">
        <v>117</v>
      </c>
    </row>
    <row r="148" s="13" customFormat="1">
      <c r="A148" s="13"/>
      <c r="B148" s="228"/>
      <c r="C148" s="229"/>
      <c r="D148" s="223" t="s">
        <v>128</v>
      </c>
      <c r="E148" s="230" t="s">
        <v>1</v>
      </c>
      <c r="F148" s="231" t="s">
        <v>163</v>
      </c>
      <c r="G148" s="229"/>
      <c r="H148" s="232">
        <v>12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128</v>
      </c>
      <c r="AU148" s="238" t="s">
        <v>85</v>
      </c>
      <c r="AV148" s="13" t="s">
        <v>85</v>
      </c>
      <c r="AW148" s="13" t="s">
        <v>34</v>
      </c>
      <c r="AX148" s="13" t="s">
        <v>78</v>
      </c>
      <c r="AY148" s="238" t="s">
        <v>117</v>
      </c>
    </row>
    <row r="149" s="13" customFormat="1">
      <c r="A149" s="13"/>
      <c r="B149" s="228"/>
      <c r="C149" s="229"/>
      <c r="D149" s="223" t="s">
        <v>128</v>
      </c>
      <c r="E149" s="230" t="s">
        <v>1</v>
      </c>
      <c r="F149" s="231" t="s">
        <v>164</v>
      </c>
      <c r="G149" s="229"/>
      <c r="H149" s="232">
        <v>12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128</v>
      </c>
      <c r="AU149" s="238" t="s">
        <v>85</v>
      </c>
      <c r="AV149" s="13" t="s">
        <v>85</v>
      </c>
      <c r="AW149" s="13" t="s">
        <v>34</v>
      </c>
      <c r="AX149" s="13" t="s">
        <v>78</v>
      </c>
      <c r="AY149" s="238" t="s">
        <v>117</v>
      </c>
    </row>
    <row r="150" s="14" customFormat="1">
      <c r="A150" s="14"/>
      <c r="B150" s="239"/>
      <c r="C150" s="240"/>
      <c r="D150" s="223" t="s">
        <v>128</v>
      </c>
      <c r="E150" s="241" t="s">
        <v>1</v>
      </c>
      <c r="F150" s="242" t="s">
        <v>154</v>
      </c>
      <c r="G150" s="240"/>
      <c r="H150" s="243">
        <v>217.83000000000001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128</v>
      </c>
      <c r="AU150" s="249" t="s">
        <v>85</v>
      </c>
      <c r="AV150" s="14" t="s">
        <v>124</v>
      </c>
      <c r="AW150" s="14" t="s">
        <v>34</v>
      </c>
      <c r="AX150" s="14" t="s">
        <v>83</v>
      </c>
      <c r="AY150" s="249" t="s">
        <v>117</v>
      </c>
    </row>
    <row r="151" s="2" customFormat="1" ht="33" customHeight="1">
      <c r="A151" s="37"/>
      <c r="B151" s="38"/>
      <c r="C151" s="210" t="s">
        <v>165</v>
      </c>
      <c r="D151" s="210" t="s">
        <v>119</v>
      </c>
      <c r="E151" s="211" t="s">
        <v>166</v>
      </c>
      <c r="F151" s="212" t="s">
        <v>167</v>
      </c>
      <c r="G151" s="213" t="s">
        <v>158</v>
      </c>
      <c r="H151" s="214">
        <v>435.66000000000002</v>
      </c>
      <c r="I151" s="215"/>
      <c r="J151" s="216">
        <f>ROUND(I151*H151,2)</f>
        <v>0</v>
      </c>
      <c r="K151" s="212" t="s">
        <v>123</v>
      </c>
      <c r="L151" s="43"/>
      <c r="M151" s="217" t="s">
        <v>1</v>
      </c>
      <c r="N151" s="218" t="s">
        <v>43</v>
      </c>
      <c r="O151" s="90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1" t="s">
        <v>124</v>
      </c>
      <c r="AT151" s="221" t="s">
        <v>119</v>
      </c>
      <c r="AU151" s="221" t="s">
        <v>85</v>
      </c>
      <c r="AY151" s="16" t="s">
        <v>117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6" t="s">
        <v>83</v>
      </c>
      <c r="BK151" s="222">
        <f>ROUND(I151*H151,2)</f>
        <v>0</v>
      </c>
      <c r="BL151" s="16" t="s">
        <v>124</v>
      </c>
      <c r="BM151" s="221" t="s">
        <v>168</v>
      </c>
    </row>
    <row r="152" s="2" customFormat="1">
      <c r="A152" s="37"/>
      <c r="B152" s="38"/>
      <c r="C152" s="39"/>
      <c r="D152" s="223" t="s">
        <v>126</v>
      </c>
      <c r="E152" s="39"/>
      <c r="F152" s="224" t="s">
        <v>169</v>
      </c>
      <c r="G152" s="39"/>
      <c r="H152" s="39"/>
      <c r="I152" s="225"/>
      <c r="J152" s="39"/>
      <c r="K152" s="39"/>
      <c r="L152" s="43"/>
      <c r="M152" s="226"/>
      <c r="N152" s="22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126</v>
      </c>
      <c r="AU152" s="16" t="s">
        <v>85</v>
      </c>
    </row>
    <row r="153" s="13" customFormat="1">
      <c r="A153" s="13"/>
      <c r="B153" s="228"/>
      <c r="C153" s="229"/>
      <c r="D153" s="223" t="s">
        <v>128</v>
      </c>
      <c r="E153" s="230" t="s">
        <v>1</v>
      </c>
      <c r="F153" s="231" t="s">
        <v>170</v>
      </c>
      <c r="G153" s="229"/>
      <c r="H153" s="232">
        <v>339.66000000000003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128</v>
      </c>
      <c r="AU153" s="238" t="s">
        <v>85</v>
      </c>
      <c r="AV153" s="13" t="s">
        <v>85</v>
      </c>
      <c r="AW153" s="13" t="s">
        <v>34</v>
      </c>
      <c r="AX153" s="13" t="s">
        <v>78</v>
      </c>
      <c r="AY153" s="238" t="s">
        <v>117</v>
      </c>
    </row>
    <row r="154" s="13" customFormat="1">
      <c r="A154" s="13"/>
      <c r="B154" s="228"/>
      <c r="C154" s="229"/>
      <c r="D154" s="223" t="s">
        <v>128</v>
      </c>
      <c r="E154" s="230" t="s">
        <v>1</v>
      </c>
      <c r="F154" s="231" t="s">
        <v>171</v>
      </c>
      <c r="G154" s="229"/>
      <c r="H154" s="232">
        <v>48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128</v>
      </c>
      <c r="AU154" s="238" t="s">
        <v>85</v>
      </c>
      <c r="AV154" s="13" t="s">
        <v>85</v>
      </c>
      <c r="AW154" s="13" t="s">
        <v>34</v>
      </c>
      <c r="AX154" s="13" t="s">
        <v>78</v>
      </c>
      <c r="AY154" s="238" t="s">
        <v>117</v>
      </c>
    </row>
    <row r="155" s="13" customFormat="1">
      <c r="A155" s="13"/>
      <c r="B155" s="228"/>
      <c r="C155" s="229"/>
      <c r="D155" s="223" t="s">
        <v>128</v>
      </c>
      <c r="E155" s="230" t="s">
        <v>1</v>
      </c>
      <c r="F155" s="231" t="s">
        <v>172</v>
      </c>
      <c r="G155" s="229"/>
      <c r="H155" s="232">
        <v>24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128</v>
      </c>
      <c r="AU155" s="238" t="s">
        <v>85</v>
      </c>
      <c r="AV155" s="13" t="s">
        <v>85</v>
      </c>
      <c r="AW155" s="13" t="s">
        <v>34</v>
      </c>
      <c r="AX155" s="13" t="s">
        <v>78</v>
      </c>
      <c r="AY155" s="238" t="s">
        <v>117</v>
      </c>
    </row>
    <row r="156" s="13" customFormat="1">
      <c r="A156" s="13"/>
      <c r="B156" s="228"/>
      <c r="C156" s="229"/>
      <c r="D156" s="223" t="s">
        <v>128</v>
      </c>
      <c r="E156" s="230" t="s">
        <v>1</v>
      </c>
      <c r="F156" s="231" t="s">
        <v>173</v>
      </c>
      <c r="G156" s="229"/>
      <c r="H156" s="232">
        <v>24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128</v>
      </c>
      <c r="AU156" s="238" t="s">
        <v>85</v>
      </c>
      <c r="AV156" s="13" t="s">
        <v>85</v>
      </c>
      <c r="AW156" s="13" t="s">
        <v>34</v>
      </c>
      <c r="AX156" s="13" t="s">
        <v>78</v>
      </c>
      <c r="AY156" s="238" t="s">
        <v>117</v>
      </c>
    </row>
    <row r="157" s="14" customFormat="1">
      <c r="A157" s="14"/>
      <c r="B157" s="239"/>
      <c r="C157" s="240"/>
      <c r="D157" s="223" t="s">
        <v>128</v>
      </c>
      <c r="E157" s="241" t="s">
        <v>1</v>
      </c>
      <c r="F157" s="242" t="s">
        <v>154</v>
      </c>
      <c r="G157" s="240"/>
      <c r="H157" s="243">
        <v>435.66000000000002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128</v>
      </c>
      <c r="AU157" s="249" t="s">
        <v>85</v>
      </c>
      <c r="AV157" s="14" t="s">
        <v>124</v>
      </c>
      <c r="AW157" s="14" t="s">
        <v>34</v>
      </c>
      <c r="AX157" s="14" t="s">
        <v>83</v>
      </c>
      <c r="AY157" s="249" t="s">
        <v>117</v>
      </c>
    </row>
    <row r="158" s="2" customFormat="1" ht="33" customHeight="1">
      <c r="A158" s="37"/>
      <c r="B158" s="38"/>
      <c r="C158" s="210" t="s">
        <v>174</v>
      </c>
      <c r="D158" s="210" t="s">
        <v>119</v>
      </c>
      <c r="E158" s="211" t="s">
        <v>175</v>
      </c>
      <c r="F158" s="212" t="s">
        <v>176</v>
      </c>
      <c r="G158" s="213" t="s">
        <v>158</v>
      </c>
      <c r="H158" s="214">
        <v>435.66000000000002</v>
      </c>
      <c r="I158" s="215"/>
      <c r="J158" s="216">
        <f>ROUND(I158*H158,2)</f>
        <v>0</v>
      </c>
      <c r="K158" s="212" t="s">
        <v>123</v>
      </c>
      <c r="L158" s="43"/>
      <c r="M158" s="217" t="s">
        <v>1</v>
      </c>
      <c r="N158" s="218" t="s">
        <v>43</v>
      </c>
      <c r="O158" s="90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1" t="s">
        <v>124</v>
      </c>
      <c r="AT158" s="221" t="s">
        <v>119</v>
      </c>
      <c r="AU158" s="221" t="s">
        <v>85</v>
      </c>
      <c r="AY158" s="16" t="s">
        <v>117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6" t="s">
        <v>83</v>
      </c>
      <c r="BK158" s="222">
        <f>ROUND(I158*H158,2)</f>
        <v>0</v>
      </c>
      <c r="BL158" s="16" t="s">
        <v>124</v>
      </c>
      <c r="BM158" s="221" t="s">
        <v>177</v>
      </c>
    </row>
    <row r="159" s="2" customFormat="1">
      <c r="A159" s="37"/>
      <c r="B159" s="38"/>
      <c r="C159" s="39"/>
      <c r="D159" s="223" t="s">
        <v>126</v>
      </c>
      <c r="E159" s="39"/>
      <c r="F159" s="224" t="s">
        <v>178</v>
      </c>
      <c r="G159" s="39"/>
      <c r="H159" s="39"/>
      <c r="I159" s="225"/>
      <c r="J159" s="39"/>
      <c r="K159" s="39"/>
      <c r="L159" s="43"/>
      <c r="M159" s="226"/>
      <c r="N159" s="227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126</v>
      </c>
      <c r="AU159" s="16" t="s">
        <v>85</v>
      </c>
    </row>
    <row r="160" s="13" customFormat="1">
      <c r="A160" s="13"/>
      <c r="B160" s="228"/>
      <c r="C160" s="229"/>
      <c r="D160" s="223" t="s">
        <v>128</v>
      </c>
      <c r="E160" s="230" t="s">
        <v>1</v>
      </c>
      <c r="F160" s="231" t="s">
        <v>170</v>
      </c>
      <c r="G160" s="229"/>
      <c r="H160" s="232">
        <v>339.66000000000003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128</v>
      </c>
      <c r="AU160" s="238" t="s">
        <v>85</v>
      </c>
      <c r="AV160" s="13" t="s">
        <v>85</v>
      </c>
      <c r="AW160" s="13" t="s">
        <v>34</v>
      </c>
      <c r="AX160" s="13" t="s">
        <v>78</v>
      </c>
      <c r="AY160" s="238" t="s">
        <v>117</v>
      </c>
    </row>
    <row r="161" s="13" customFormat="1">
      <c r="A161" s="13"/>
      <c r="B161" s="228"/>
      <c r="C161" s="229"/>
      <c r="D161" s="223" t="s">
        <v>128</v>
      </c>
      <c r="E161" s="230" t="s">
        <v>1</v>
      </c>
      <c r="F161" s="231" t="s">
        <v>171</v>
      </c>
      <c r="G161" s="229"/>
      <c r="H161" s="232">
        <v>48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128</v>
      </c>
      <c r="AU161" s="238" t="s">
        <v>85</v>
      </c>
      <c r="AV161" s="13" t="s">
        <v>85</v>
      </c>
      <c r="AW161" s="13" t="s">
        <v>34</v>
      </c>
      <c r="AX161" s="13" t="s">
        <v>78</v>
      </c>
      <c r="AY161" s="238" t="s">
        <v>117</v>
      </c>
    </row>
    <row r="162" s="13" customFormat="1">
      <c r="A162" s="13"/>
      <c r="B162" s="228"/>
      <c r="C162" s="229"/>
      <c r="D162" s="223" t="s">
        <v>128</v>
      </c>
      <c r="E162" s="230" t="s">
        <v>1</v>
      </c>
      <c r="F162" s="231" t="s">
        <v>172</v>
      </c>
      <c r="G162" s="229"/>
      <c r="H162" s="232">
        <v>24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128</v>
      </c>
      <c r="AU162" s="238" t="s">
        <v>85</v>
      </c>
      <c r="AV162" s="13" t="s">
        <v>85</v>
      </c>
      <c r="AW162" s="13" t="s">
        <v>34</v>
      </c>
      <c r="AX162" s="13" t="s">
        <v>78</v>
      </c>
      <c r="AY162" s="238" t="s">
        <v>117</v>
      </c>
    </row>
    <row r="163" s="13" customFormat="1">
      <c r="A163" s="13"/>
      <c r="B163" s="228"/>
      <c r="C163" s="229"/>
      <c r="D163" s="223" t="s">
        <v>128</v>
      </c>
      <c r="E163" s="230" t="s">
        <v>1</v>
      </c>
      <c r="F163" s="231" t="s">
        <v>173</v>
      </c>
      <c r="G163" s="229"/>
      <c r="H163" s="232">
        <v>24</v>
      </c>
      <c r="I163" s="233"/>
      <c r="J163" s="229"/>
      <c r="K163" s="229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128</v>
      </c>
      <c r="AU163" s="238" t="s">
        <v>85</v>
      </c>
      <c r="AV163" s="13" t="s">
        <v>85</v>
      </c>
      <c r="AW163" s="13" t="s">
        <v>34</v>
      </c>
      <c r="AX163" s="13" t="s">
        <v>78</v>
      </c>
      <c r="AY163" s="238" t="s">
        <v>117</v>
      </c>
    </row>
    <row r="164" s="14" customFormat="1">
      <c r="A164" s="14"/>
      <c r="B164" s="239"/>
      <c r="C164" s="240"/>
      <c r="D164" s="223" t="s">
        <v>128</v>
      </c>
      <c r="E164" s="241" t="s">
        <v>1</v>
      </c>
      <c r="F164" s="242" t="s">
        <v>154</v>
      </c>
      <c r="G164" s="240"/>
      <c r="H164" s="243">
        <v>435.66000000000002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9" t="s">
        <v>128</v>
      </c>
      <c r="AU164" s="249" t="s">
        <v>85</v>
      </c>
      <c r="AV164" s="14" t="s">
        <v>124</v>
      </c>
      <c r="AW164" s="14" t="s">
        <v>34</v>
      </c>
      <c r="AX164" s="14" t="s">
        <v>83</v>
      </c>
      <c r="AY164" s="249" t="s">
        <v>117</v>
      </c>
    </row>
    <row r="165" s="2" customFormat="1" ht="33" customHeight="1">
      <c r="A165" s="37"/>
      <c r="B165" s="38"/>
      <c r="C165" s="210" t="s">
        <v>179</v>
      </c>
      <c r="D165" s="210" t="s">
        <v>119</v>
      </c>
      <c r="E165" s="211" t="s">
        <v>180</v>
      </c>
      <c r="F165" s="212" t="s">
        <v>181</v>
      </c>
      <c r="G165" s="213" t="s">
        <v>158</v>
      </c>
      <c r="H165" s="214">
        <v>4</v>
      </c>
      <c r="I165" s="215"/>
      <c r="J165" s="216">
        <f>ROUND(I165*H165,2)</f>
        <v>0</v>
      </c>
      <c r="K165" s="212" t="s">
        <v>123</v>
      </c>
      <c r="L165" s="43"/>
      <c r="M165" s="217" t="s">
        <v>1</v>
      </c>
      <c r="N165" s="218" t="s">
        <v>43</v>
      </c>
      <c r="O165" s="90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1" t="s">
        <v>124</v>
      </c>
      <c r="AT165" s="221" t="s">
        <v>119</v>
      </c>
      <c r="AU165" s="221" t="s">
        <v>85</v>
      </c>
      <c r="AY165" s="16" t="s">
        <v>117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6" t="s">
        <v>83</v>
      </c>
      <c r="BK165" s="222">
        <f>ROUND(I165*H165,2)</f>
        <v>0</v>
      </c>
      <c r="BL165" s="16" t="s">
        <v>124</v>
      </c>
      <c r="BM165" s="221" t="s">
        <v>182</v>
      </c>
    </row>
    <row r="166" s="2" customFormat="1">
      <c r="A166" s="37"/>
      <c r="B166" s="38"/>
      <c r="C166" s="39"/>
      <c r="D166" s="223" t="s">
        <v>126</v>
      </c>
      <c r="E166" s="39"/>
      <c r="F166" s="224" t="s">
        <v>183</v>
      </c>
      <c r="G166" s="39"/>
      <c r="H166" s="39"/>
      <c r="I166" s="225"/>
      <c r="J166" s="39"/>
      <c r="K166" s="39"/>
      <c r="L166" s="43"/>
      <c r="M166" s="226"/>
      <c r="N166" s="22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126</v>
      </c>
      <c r="AU166" s="16" t="s">
        <v>85</v>
      </c>
    </row>
    <row r="167" s="13" customFormat="1">
      <c r="A167" s="13"/>
      <c r="B167" s="228"/>
      <c r="C167" s="229"/>
      <c r="D167" s="223" t="s">
        <v>128</v>
      </c>
      <c r="E167" s="230" t="s">
        <v>1</v>
      </c>
      <c r="F167" s="231" t="s">
        <v>184</v>
      </c>
      <c r="G167" s="229"/>
      <c r="H167" s="232">
        <v>4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128</v>
      </c>
      <c r="AU167" s="238" t="s">
        <v>85</v>
      </c>
      <c r="AV167" s="13" t="s">
        <v>85</v>
      </c>
      <c r="AW167" s="13" t="s">
        <v>34</v>
      </c>
      <c r="AX167" s="13" t="s">
        <v>83</v>
      </c>
      <c r="AY167" s="238" t="s">
        <v>117</v>
      </c>
    </row>
    <row r="168" s="2" customFormat="1" ht="24.15" customHeight="1">
      <c r="A168" s="37"/>
      <c r="B168" s="38"/>
      <c r="C168" s="210" t="s">
        <v>185</v>
      </c>
      <c r="D168" s="210" t="s">
        <v>119</v>
      </c>
      <c r="E168" s="211" t="s">
        <v>186</v>
      </c>
      <c r="F168" s="212" t="s">
        <v>187</v>
      </c>
      <c r="G168" s="213" t="s">
        <v>158</v>
      </c>
      <c r="H168" s="214">
        <v>8</v>
      </c>
      <c r="I168" s="215"/>
      <c r="J168" s="216">
        <f>ROUND(I168*H168,2)</f>
        <v>0</v>
      </c>
      <c r="K168" s="212" t="s">
        <v>123</v>
      </c>
      <c r="L168" s="43"/>
      <c r="M168" s="217" t="s">
        <v>1</v>
      </c>
      <c r="N168" s="218" t="s">
        <v>43</v>
      </c>
      <c r="O168" s="90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1" t="s">
        <v>124</v>
      </c>
      <c r="AT168" s="221" t="s">
        <v>119</v>
      </c>
      <c r="AU168" s="221" t="s">
        <v>85</v>
      </c>
      <c r="AY168" s="16" t="s">
        <v>117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6" t="s">
        <v>83</v>
      </c>
      <c r="BK168" s="222">
        <f>ROUND(I168*H168,2)</f>
        <v>0</v>
      </c>
      <c r="BL168" s="16" t="s">
        <v>124</v>
      </c>
      <c r="BM168" s="221" t="s">
        <v>188</v>
      </c>
    </row>
    <row r="169" s="2" customFormat="1">
      <c r="A169" s="37"/>
      <c r="B169" s="38"/>
      <c r="C169" s="39"/>
      <c r="D169" s="223" t="s">
        <v>126</v>
      </c>
      <c r="E169" s="39"/>
      <c r="F169" s="224" t="s">
        <v>189</v>
      </c>
      <c r="G169" s="39"/>
      <c r="H169" s="39"/>
      <c r="I169" s="225"/>
      <c r="J169" s="39"/>
      <c r="K169" s="39"/>
      <c r="L169" s="43"/>
      <c r="M169" s="226"/>
      <c r="N169" s="22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126</v>
      </c>
      <c r="AU169" s="16" t="s">
        <v>85</v>
      </c>
    </row>
    <row r="170" s="13" customFormat="1">
      <c r="A170" s="13"/>
      <c r="B170" s="228"/>
      <c r="C170" s="229"/>
      <c r="D170" s="223" t="s">
        <v>128</v>
      </c>
      <c r="E170" s="230" t="s">
        <v>1</v>
      </c>
      <c r="F170" s="231" t="s">
        <v>190</v>
      </c>
      <c r="G170" s="229"/>
      <c r="H170" s="232">
        <v>8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128</v>
      </c>
      <c r="AU170" s="238" t="s">
        <v>85</v>
      </c>
      <c r="AV170" s="13" t="s">
        <v>85</v>
      </c>
      <c r="AW170" s="13" t="s">
        <v>34</v>
      </c>
      <c r="AX170" s="13" t="s">
        <v>83</v>
      </c>
      <c r="AY170" s="238" t="s">
        <v>117</v>
      </c>
    </row>
    <row r="171" s="2" customFormat="1" ht="33" customHeight="1">
      <c r="A171" s="37"/>
      <c r="B171" s="38"/>
      <c r="C171" s="210" t="s">
        <v>191</v>
      </c>
      <c r="D171" s="210" t="s">
        <v>119</v>
      </c>
      <c r="E171" s="211" t="s">
        <v>192</v>
      </c>
      <c r="F171" s="212" t="s">
        <v>193</v>
      </c>
      <c r="G171" s="213" t="s">
        <v>158</v>
      </c>
      <c r="H171" s="214">
        <v>8</v>
      </c>
      <c r="I171" s="215"/>
      <c r="J171" s="216">
        <f>ROUND(I171*H171,2)</f>
        <v>0</v>
      </c>
      <c r="K171" s="212" t="s">
        <v>123</v>
      </c>
      <c r="L171" s="43"/>
      <c r="M171" s="217" t="s">
        <v>1</v>
      </c>
      <c r="N171" s="218" t="s">
        <v>43</v>
      </c>
      <c r="O171" s="90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1" t="s">
        <v>124</v>
      </c>
      <c r="AT171" s="221" t="s">
        <v>119</v>
      </c>
      <c r="AU171" s="221" t="s">
        <v>85</v>
      </c>
      <c r="AY171" s="16" t="s">
        <v>117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6" t="s">
        <v>83</v>
      </c>
      <c r="BK171" s="222">
        <f>ROUND(I171*H171,2)</f>
        <v>0</v>
      </c>
      <c r="BL171" s="16" t="s">
        <v>124</v>
      </c>
      <c r="BM171" s="221" t="s">
        <v>194</v>
      </c>
    </row>
    <row r="172" s="2" customFormat="1">
      <c r="A172" s="37"/>
      <c r="B172" s="38"/>
      <c r="C172" s="39"/>
      <c r="D172" s="223" t="s">
        <v>126</v>
      </c>
      <c r="E172" s="39"/>
      <c r="F172" s="224" t="s">
        <v>195</v>
      </c>
      <c r="G172" s="39"/>
      <c r="H172" s="39"/>
      <c r="I172" s="225"/>
      <c r="J172" s="39"/>
      <c r="K172" s="39"/>
      <c r="L172" s="43"/>
      <c r="M172" s="226"/>
      <c r="N172" s="227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126</v>
      </c>
      <c r="AU172" s="16" t="s">
        <v>85</v>
      </c>
    </row>
    <row r="173" s="13" customFormat="1">
      <c r="A173" s="13"/>
      <c r="B173" s="228"/>
      <c r="C173" s="229"/>
      <c r="D173" s="223" t="s">
        <v>128</v>
      </c>
      <c r="E173" s="230" t="s">
        <v>1</v>
      </c>
      <c r="F173" s="231" t="s">
        <v>190</v>
      </c>
      <c r="G173" s="229"/>
      <c r="H173" s="232">
        <v>8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128</v>
      </c>
      <c r="AU173" s="238" t="s">
        <v>85</v>
      </c>
      <c r="AV173" s="13" t="s">
        <v>85</v>
      </c>
      <c r="AW173" s="13" t="s">
        <v>34</v>
      </c>
      <c r="AX173" s="13" t="s">
        <v>83</v>
      </c>
      <c r="AY173" s="238" t="s">
        <v>117</v>
      </c>
    </row>
    <row r="174" s="2" customFormat="1" ht="33" customHeight="1">
      <c r="A174" s="37"/>
      <c r="B174" s="38"/>
      <c r="C174" s="210" t="s">
        <v>196</v>
      </c>
      <c r="D174" s="210" t="s">
        <v>119</v>
      </c>
      <c r="E174" s="211" t="s">
        <v>197</v>
      </c>
      <c r="F174" s="212" t="s">
        <v>198</v>
      </c>
      <c r="G174" s="213" t="s">
        <v>158</v>
      </c>
      <c r="H174" s="214">
        <v>121.31999999999999</v>
      </c>
      <c r="I174" s="215"/>
      <c r="J174" s="216">
        <f>ROUND(I174*H174,2)</f>
        <v>0</v>
      </c>
      <c r="K174" s="212" t="s">
        <v>123</v>
      </c>
      <c r="L174" s="43"/>
      <c r="M174" s="217" t="s">
        <v>1</v>
      </c>
      <c r="N174" s="218" t="s">
        <v>43</v>
      </c>
      <c r="O174" s="90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1" t="s">
        <v>124</v>
      </c>
      <c r="AT174" s="221" t="s">
        <v>119</v>
      </c>
      <c r="AU174" s="221" t="s">
        <v>85</v>
      </c>
      <c r="AY174" s="16" t="s">
        <v>117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6" t="s">
        <v>83</v>
      </c>
      <c r="BK174" s="222">
        <f>ROUND(I174*H174,2)</f>
        <v>0</v>
      </c>
      <c r="BL174" s="16" t="s">
        <v>124</v>
      </c>
      <c r="BM174" s="221" t="s">
        <v>199</v>
      </c>
    </row>
    <row r="175" s="2" customFormat="1">
      <c r="A175" s="37"/>
      <c r="B175" s="38"/>
      <c r="C175" s="39"/>
      <c r="D175" s="223" t="s">
        <v>126</v>
      </c>
      <c r="E175" s="39"/>
      <c r="F175" s="224" t="s">
        <v>200</v>
      </c>
      <c r="G175" s="39"/>
      <c r="H175" s="39"/>
      <c r="I175" s="225"/>
      <c r="J175" s="39"/>
      <c r="K175" s="39"/>
      <c r="L175" s="43"/>
      <c r="M175" s="226"/>
      <c r="N175" s="22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126</v>
      </c>
      <c r="AU175" s="16" t="s">
        <v>85</v>
      </c>
    </row>
    <row r="176" s="13" customFormat="1">
      <c r="A176" s="13"/>
      <c r="B176" s="228"/>
      <c r="C176" s="229"/>
      <c r="D176" s="223" t="s">
        <v>128</v>
      </c>
      <c r="E176" s="230" t="s">
        <v>1</v>
      </c>
      <c r="F176" s="231" t="s">
        <v>201</v>
      </c>
      <c r="G176" s="229"/>
      <c r="H176" s="232">
        <v>113.22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128</v>
      </c>
      <c r="AU176" s="238" t="s">
        <v>85</v>
      </c>
      <c r="AV176" s="13" t="s">
        <v>85</v>
      </c>
      <c r="AW176" s="13" t="s">
        <v>34</v>
      </c>
      <c r="AX176" s="13" t="s">
        <v>78</v>
      </c>
      <c r="AY176" s="238" t="s">
        <v>117</v>
      </c>
    </row>
    <row r="177" s="13" customFormat="1">
      <c r="A177" s="13"/>
      <c r="B177" s="228"/>
      <c r="C177" s="229"/>
      <c r="D177" s="223" t="s">
        <v>128</v>
      </c>
      <c r="E177" s="230" t="s">
        <v>1</v>
      </c>
      <c r="F177" s="231" t="s">
        <v>202</v>
      </c>
      <c r="G177" s="229"/>
      <c r="H177" s="232">
        <v>8.0999999999999996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128</v>
      </c>
      <c r="AU177" s="238" t="s">
        <v>85</v>
      </c>
      <c r="AV177" s="13" t="s">
        <v>85</v>
      </c>
      <c r="AW177" s="13" t="s">
        <v>34</v>
      </c>
      <c r="AX177" s="13" t="s">
        <v>78</v>
      </c>
      <c r="AY177" s="238" t="s">
        <v>117</v>
      </c>
    </row>
    <row r="178" s="14" customFormat="1">
      <c r="A178" s="14"/>
      <c r="B178" s="239"/>
      <c r="C178" s="240"/>
      <c r="D178" s="223" t="s">
        <v>128</v>
      </c>
      <c r="E178" s="241" t="s">
        <v>1</v>
      </c>
      <c r="F178" s="242" t="s">
        <v>154</v>
      </c>
      <c r="G178" s="240"/>
      <c r="H178" s="243">
        <v>121.31999999999999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128</v>
      </c>
      <c r="AU178" s="249" t="s">
        <v>85</v>
      </c>
      <c r="AV178" s="14" t="s">
        <v>124</v>
      </c>
      <c r="AW178" s="14" t="s">
        <v>34</v>
      </c>
      <c r="AX178" s="14" t="s">
        <v>83</v>
      </c>
      <c r="AY178" s="249" t="s">
        <v>117</v>
      </c>
    </row>
    <row r="179" s="2" customFormat="1" ht="33" customHeight="1">
      <c r="A179" s="37"/>
      <c r="B179" s="38"/>
      <c r="C179" s="210" t="s">
        <v>203</v>
      </c>
      <c r="D179" s="210" t="s">
        <v>119</v>
      </c>
      <c r="E179" s="211" t="s">
        <v>204</v>
      </c>
      <c r="F179" s="212" t="s">
        <v>205</v>
      </c>
      <c r="G179" s="213" t="s">
        <v>158</v>
      </c>
      <c r="H179" s="214">
        <v>40.439999999999998</v>
      </c>
      <c r="I179" s="215"/>
      <c r="J179" s="216">
        <f>ROUND(I179*H179,2)</f>
        <v>0</v>
      </c>
      <c r="K179" s="212" t="s">
        <v>123</v>
      </c>
      <c r="L179" s="43"/>
      <c r="M179" s="217" t="s">
        <v>1</v>
      </c>
      <c r="N179" s="218" t="s">
        <v>43</v>
      </c>
      <c r="O179" s="90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1" t="s">
        <v>124</v>
      </c>
      <c r="AT179" s="221" t="s">
        <v>119</v>
      </c>
      <c r="AU179" s="221" t="s">
        <v>85</v>
      </c>
      <c r="AY179" s="16" t="s">
        <v>117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6" t="s">
        <v>83</v>
      </c>
      <c r="BK179" s="222">
        <f>ROUND(I179*H179,2)</f>
        <v>0</v>
      </c>
      <c r="BL179" s="16" t="s">
        <v>124</v>
      </c>
      <c r="BM179" s="221" t="s">
        <v>206</v>
      </c>
    </row>
    <row r="180" s="2" customFormat="1">
      <c r="A180" s="37"/>
      <c r="B180" s="38"/>
      <c r="C180" s="39"/>
      <c r="D180" s="223" t="s">
        <v>126</v>
      </c>
      <c r="E180" s="39"/>
      <c r="F180" s="224" t="s">
        <v>207</v>
      </c>
      <c r="G180" s="39"/>
      <c r="H180" s="39"/>
      <c r="I180" s="225"/>
      <c r="J180" s="39"/>
      <c r="K180" s="39"/>
      <c r="L180" s="43"/>
      <c r="M180" s="226"/>
      <c r="N180" s="227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126</v>
      </c>
      <c r="AU180" s="16" t="s">
        <v>85</v>
      </c>
    </row>
    <row r="181" s="13" customFormat="1">
      <c r="A181" s="13"/>
      <c r="B181" s="228"/>
      <c r="C181" s="229"/>
      <c r="D181" s="223" t="s">
        <v>128</v>
      </c>
      <c r="E181" s="230" t="s">
        <v>1</v>
      </c>
      <c r="F181" s="231" t="s">
        <v>208</v>
      </c>
      <c r="G181" s="229"/>
      <c r="H181" s="232">
        <v>37.740000000000002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128</v>
      </c>
      <c r="AU181" s="238" t="s">
        <v>85</v>
      </c>
      <c r="AV181" s="13" t="s">
        <v>85</v>
      </c>
      <c r="AW181" s="13" t="s">
        <v>34</v>
      </c>
      <c r="AX181" s="13" t="s">
        <v>78</v>
      </c>
      <c r="AY181" s="238" t="s">
        <v>117</v>
      </c>
    </row>
    <row r="182" s="13" customFormat="1">
      <c r="A182" s="13"/>
      <c r="B182" s="228"/>
      <c r="C182" s="229"/>
      <c r="D182" s="223" t="s">
        <v>128</v>
      </c>
      <c r="E182" s="230" t="s">
        <v>1</v>
      </c>
      <c r="F182" s="231" t="s">
        <v>209</v>
      </c>
      <c r="G182" s="229"/>
      <c r="H182" s="232">
        <v>2.7000000000000002</v>
      </c>
      <c r="I182" s="233"/>
      <c r="J182" s="229"/>
      <c r="K182" s="229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128</v>
      </c>
      <c r="AU182" s="238" t="s">
        <v>85</v>
      </c>
      <c r="AV182" s="13" t="s">
        <v>85</v>
      </c>
      <c r="AW182" s="13" t="s">
        <v>34</v>
      </c>
      <c r="AX182" s="13" t="s">
        <v>78</v>
      </c>
      <c r="AY182" s="238" t="s">
        <v>117</v>
      </c>
    </row>
    <row r="183" s="14" customFormat="1">
      <c r="A183" s="14"/>
      <c r="B183" s="239"/>
      <c r="C183" s="240"/>
      <c r="D183" s="223" t="s">
        <v>128</v>
      </c>
      <c r="E183" s="241" t="s">
        <v>1</v>
      </c>
      <c r="F183" s="242" t="s">
        <v>154</v>
      </c>
      <c r="G183" s="240"/>
      <c r="H183" s="243">
        <v>40.439999999999998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9" t="s">
        <v>128</v>
      </c>
      <c r="AU183" s="249" t="s">
        <v>85</v>
      </c>
      <c r="AV183" s="14" t="s">
        <v>124</v>
      </c>
      <c r="AW183" s="14" t="s">
        <v>34</v>
      </c>
      <c r="AX183" s="14" t="s">
        <v>83</v>
      </c>
      <c r="AY183" s="249" t="s">
        <v>117</v>
      </c>
    </row>
    <row r="184" s="2" customFormat="1" ht="33" customHeight="1">
      <c r="A184" s="37"/>
      <c r="B184" s="38"/>
      <c r="C184" s="210" t="s">
        <v>210</v>
      </c>
      <c r="D184" s="210" t="s">
        <v>119</v>
      </c>
      <c r="E184" s="211" t="s">
        <v>211</v>
      </c>
      <c r="F184" s="212" t="s">
        <v>212</v>
      </c>
      <c r="G184" s="213" t="s">
        <v>158</v>
      </c>
      <c r="H184" s="214">
        <v>40.439999999999998</v>
      </c>
      <c r="I184" s="215"/>
      <c r="J184" s="216">
        <f>ROUND(I184*H184,2)</f>
        <v>0</v>
      </c>
      <c r="K184" s="212" t="s">
        <v>123</v>
      </c>
      <c r="L184" s="43"/>
      <c r="M184" s="217" t="s">
        <v>1</v>
      </c>
      <c r="N184" s="218" t="s">
        <v>43</v>
      </c>
      <c r="O184" s="90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1" t="s">
        <v>124</v>
      </c>
      <c r="AT184" s="221" t="s">
        <v>119</v>
      </c>
      <c r="AU184" s="221" t="s">
        <v>85</v>
      </c>
      <c r="AY184" s="16" t="s">
        <v>117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6" t="s">
        <v>83</v>
      </c>
      <c r="BK184" s="222">
        <f>ROUND(I184*H184,2)</f>
        <v>0</v>
      </c>
      <c r="BL184" s="16" t="s">
        <v>124</v>
      </c>
      <c r="BM184" s="221" t="s">
        <v>213</v>
      </c>
    </row>
    <row r="185" s="2" customFormat="1">
      <c r="A185" s="37"/>
      <c r="B185" s="38"/>
      <c r="C185" s="39"/>
      <c r="D185" s="223" t="s">
        <v>126</v>
      </c>
      <c r="E185" s="39"/>
      <c r="F185" s="224" t="s">
        <v>214</v>
      </c>
      <c r="G185" s="39"/>
      <c r="H185" s="39"/>
      <c r="I185" s="225"/>
      <c r="J185" s="39"/>
      <c r="K185" s="39"/>
      <c r="L185" s="43"/>
      <c r="M185" s="226"/>
      <c r="N185" s="22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126</v>
      </c>
      <c r="AU185" s="16" t="s">
        <v>85</v>
      </c>
    </row>
    <row r="186" s="13" customFormat="1">
      <c r="A186" s="13"/>
      <c r="B186" s="228"/>
      <c r="C186" s="229"/>
      <c r="D186" s="223" t="s">
        <v>128</v>
      </c>
      <c r="E186" s="230" t="s">
        <v>1</v>
      </c>
      <c r="F186" s="231" t="s">
        <v>208</v>
      </c>
      <c r="G186" s="229"/>
      <c r="H186" s="232">
        <v>37.740000000000002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128</v>
      </c>
      <c r="AU186" s="238" t="s">
        <v>85</v>
      </c>
      <c r="AV186" s="13" t="s">
        <v>85</v>
      </c>
      <c r="AW186" s="13" t="s">
        <v>34</v>
      </c>
      <c r="AX186" s="13" t="s">
        <v>78</v>
      </c>
      <c r="AY186" s="238" t="s">
        <v>117</v>
      </c>
    </row>
    <row r="187" s="13" customFormat="1">
      <c r="A187" s="13"/>
      <c r="B187" s="228"/>
      <c r="C187" s="229"/>
      <c r="D187" s="223" t="s">
        <v>128</v>
      </c>
      <c r="E187" s="230" t="s">
        <v>1</v>
      </c>
      <c r="F187" s="231" t="s">
        <v>209</v>
      </c>
      <c r="G187" s="229"/>
      <c r="H187" s="232">
        <v>2.7000000000000002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128</v>
      </c>
      <c r="AU187" s="238" t="s">
        <v>85</v>
      </c>
      <c r="AV187" s="13" t="s">
        <v>85</v>
      </c>
      <c r="AW187" s="13" t="s">
        <v>34</v>
      </c>
      <c r="AX187" s="13" t="s">
        <v>78</v>
      </c>
      <c r="AY187" s="238" t="s">
        <v>117</v>
      </c>
    </row>
    <row r="188" s="14" customFormat="1">
      <c r="A188" s="14"/>
      <c r="B188" s="239"/>
      <c r="C188" s="240"/>
      <c r="D188" s="223" t="s">
        <v>128</v>
      </c>
      <c r="E188" s="241" t="s">
        <v>1</v>
      </c>
      <c r="F188" s="242" t="s">
        <v>154</v>
      </c>
      <c r="G188" s="240"/>
      <c r="H188" s="243">
        <v>40.439999999999998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128</v>
      </c>
      <c r="AU188" s="249" t="s">
        <v>85</v>
      </c>
      <c r="AV188" s="14" t="s">
        <v>124</v>
      </c>
      <c r="AW188" s="14" t="s">
        <v>34</v>
      </c>
      <c r="AX188" s="14" t="s">
        <v>83</v>
      </c>
      <c r="AY188" s="249" t="s">
        <v>117</v>
      </c>
    </row>
    <row r="189" s="2" customFormat="1" ht="24.15" customHeight="1">
      <c r="A189" s="37"/>
      <c r="B189" s="38"/>
      <c r="C189" s="210" t="s">
        <v>8</v>
      </c>
      <c r="D189" s="210" t="s">
        <v>119</v>
      </c>
      <c r="E189" s="211" t="s">
        <v>215</v>
      </c>
      <c r="F189" s="212" t="s">
        <v>216</v>
      </c>
      <c r="G189" s="213" t="s">
        <v>141</v>
      </c>
      <c r="H189" s="214">
        <v>50</v>
      </c>
      <c r="I189" s="215"/>
      <c r="J189" s="216">
        <f>ROUND(I189*H189,2)</f>
        <v>0</v>
      </c>
      <c r="K189" s="212" t="s">
        <v>123</v>
      </c>
      <c r="L189" s="43"/>
      <c r="M189" s="217" t="s">
        <v>1</v>
      </c>
      <c r="N189" s="218" t="s">
        <v>43</v>
      </c>
      <c r="O189" s="90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1" t="s">
        <v>124</v>
      </c>
      <c r="AT189" s="221" t="s">
        <v>119</v>
      </c>
      <c r="AU189" s="221" t="s">
        <v>85</v>
      </c>
      <c r="AY189" s="16" t="s">
        <v>117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6" t="s">
        <v>83</v>
      </c>
      <c r="BK189" s="222">
        <f>ROUND(I189*H189,2)</f>
        <v>0</v>
      </c>
      <c r="BL189" s="16" t="s">
        <v>124</v>
      </c>
      <c r="BM189" s="221" t="s">
        <v>217</v>
      </c>
    </row>
    <row r="190" s="2" customFormat="1">
      <c r="A190" s="37"/>
      <c r="B190" s="38"/>
      <c r="C190" s="39"/>
      <c r="D190" s="223" t="s">
        <v>126</v>
      </c>
      <c r="E190" s="39"/>
      <c r="F190" s="224" t="s">
        <v>218</v>
      </c>
      <c r="G190" s="39"/>
      <c r="H190" s="39"/>
      <c r="I190" s="225"/>
      <c r="J190" s="39"/>
      <c r="K190" s="39"/>
      <c r="L190" s="43"/>
      <c r="M190" s="226"/>
      <c r="N190" s="22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126</v>
      </c>
      <c r="AU190" s="16" t="s">
        <v>85</v>
      </c>
    </row>
    <row r="191" s="13" customFormat="1">
      <c r="A191" s="13"/>
      <c r="B191" s="228"/>
      <c r="C191" s="229"/>
      <c r="D191" s="223" t="s">
        <v>128</v>
      </c>
      <c r="E191" s="230" t="s">
        <v>1</v>
      </c>
      <c r="F191" s="231" t="s">
        <v>219</v>
      </c>
      <c r="G191" s="229"/>
      <c r="H191" s="232">
        <v>50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128</v>
      </c>
      <c r="AU191" s="238" t="s">
        <v>85</v>
      </c>
      <c r="AV191" s="13" t="s">
        <v>85</v>
      </c>
      <c r="AW191" s="13" t="s">
        <v>34</v>
      </c>
      <c r="AX191" s="13" t="s">
        <v>83</v>
      </c>
      <c r="AY191" s="238" t="s">
        <v>117</v>
      </c>
    </row>
    <row r="192" s="2" customFormat="1" ht="37.8" customHeight="1">
      <c r="A192" s="37"/>
      <c r="B192" s="38"/>
      <c r="C192" s="210" t="s">
        <v>220</v>
      </c>
      <c r="D192" s="210" t="s">
        <v>119</v>
      </c>
      <c r="E192" s="211" t="s">
        <v>221</v>
      </c>
      <c r="F192" s="212" t="s">
        <v>222</v>
      </c>
      <c r="G192" s="213" t="s">
        <v>158</v>
      </c>
      <c r="H192" s="214">
        <v>1311.3499999999999</v>
      </c>
      <c r="I192" s="215"/>
      <c r="J192" s="216">
        <f>ROUND(I192*H192,2)</f>
        <v>0</v>
      </c>
      <c r="K192" s="212" t="s">
        <v>123</v>
      </c>
      <c r="L192" s="43"/>
      <c r="M192" s="217" t="s">
        <v>1</v>
      </c>
      <c r="N192" s="218" t="s">
        <v>43</v>
      </c>
      <c r="O192" s="90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1" t="s">
        <v>124</v>
      </c>
      <c r="AT192" s="221" t="s">
        <v>119</v>
      </c>
      <c r="AU192" s="221" t="s">
        <v>85</v>
      </c>
      <c r="AY192" s="16" t="s">
        <v>117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6" t="s">
        <v>83</v>
      </c>
      <c r="BK192" s="222">
        <f>ROUND(I192*H192,2)</f>
        <v>0</v>
      </c>
      <c r="BL192" s="16" t="s">
        <v>124</v>
      </c>
      <c r="BM192" s="221" t="s">
        <v>223</v>
      </c>
    </row>
    <row r="193" s="2" customFormat="1">
      <c r="A193" s="37"/>
      <c r="B193" s="38"/>
      <c r="C193" s="39"/>
      <c r="D193" s="223" t="s">
        <v>126</v>
      </c>
      <c r="E193" s="39"/>
      <c r="F193" s="224" t="s">
        <v>224</v>
      </c>
      <c r="G193" s="39"/>
      <c r="H193" s="39"/>
      <c r="I193" s="225"/>
      <c r="J193" s="39"/>
      <c r="K193" s="39"/>
      <c r="L193" s="43"/>
      <c r="M193" s="226"/>
      <c r="N193" s="22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126</v>
      </c>
      <c r="AU193" s="16" t="s">
        <v>85</v>
      </c>
    </row>
    <row r="194" s="13" customFormat="1">
      <c r="A194" s="13"/>
      <c r="B194" s="228"/>
      <c r="C194" s="229"/>
      <c r="D194" s="223" t="s">
        <v>128</v>
      </c>
      <c r="E194" s="230" t="s">
        <v>1</v>
      </c>
      <c r="F194" s="231" t="s">
        <v>225</v>
      </c>
      <c r="G194" s="229"/>
      <c r="H194" s="232">
        <v>1311.3499999999999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128</v>
      </c>
      <c r="AU194" s="238" t="s">
        <v>85</v>
      </c>
      <c r="AV194" s="13" t="s">
        <v>85</v>
      </c>
      <c r="AW194" s="13" t="s">
        <v>34</v>
      </c>
      <c r="AX194" s="13" t="s">
        <v>83</v>
      </c>
      <c r="AY194" s="238" t="s">
        <v>117</v>
      </c>
    </row>
    <row r="195" s="2" customFormat="1" ht="24.15" customHeight="1">
      <c r="A195" s="37"/>
      <c r="B195" s="38"/>
      <c r="C195" s="210" t="s">
        <v>226</v>
      </c>
      <c r="D195" s="210" t="s">
        <v>119</v>
      </c>
      <c r="E195" s="211" t="s">
        <v>227</v>
      </c>
      <c r="F195" s="212" t="s">
        <v>228</v>
      </c>
      <c r="G195" s="213" t="s">
        <v>158</v>
      </c>
      <c r="H195" s="214">
        <v>653.67499999999995</v>
      </c>
      <c r="I195" s="215"/>
      <c r="J195" s="216">
        <f>ROUND(I195*H195,2)</f>
        <v>0</v>
      </c>
      <c r="K195" s="212" t="s">
        <v>123</v>
      </c>
      <c r="L195" s="43"/>
      <c r="M195" s="217" t="s">
        <v>1</v>
      </c>
      <c r="N195" s="218" t="s">
        <v>43</v>
      </c>
      <c r="O195" s="90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1" t="s">
        <v>124</v>
      </c>
      <c r="AT195" s="221" t="s">
        <v>119</v>
      </c>
      <c r="AU195" s="221" t="s">
        <v>85</v>
      </c>
      <c r="AY195" s="16" t="s">
        <v>117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6" t="s">
        <v>83</v>
      </c>
      <c r="BK195" s="222">
        <f>ROUND(I195*H195,2)</f>
        <v>0</v>
      </c>
      <c r="BL195" s="16" t="s">
        <v>124</v>
      </c>
      <c r="BM195" s="221" t="s">
        <v>229</v>
      </c>
    </row>
    <row r="196" s="2" customFormat="1">
      <c r="A196" s="37"/>
      <c r="B196" s="38"/>
      <c r="C196" s="39"/>
      <c r="D196" s="223" t="s">
        <v>126</v>
      </c>
      <c r="E196" s="39"/>
      <c r="F196" s="224" t="s">
        <v>230</v>
      </c>
      <c r="G196" s="39"/>
      <c r="H196" s="39"/>
      <c r="I196" s="225"/>
      <c r="J196" s="39"/>
      <c r="K196" s="39"/>
      <c r="L196" s="43"/>
      <c r="M196" s="226"/>
      <c r="N196" s="22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126</v>
      </c>
      <c r="AU196" s="16" t="s">
        <v>85</v>
      </c>
    </row>
    <row r="197" s="13" customFormat="1">
      <c r="A197" s="13"/>
      <c r="B197" s="228"/>
      <c r="C197" s="229"/>
      <c r="D197" s="223" t="s">
        <v>128</v>
      </c>
      <c r="E197" s="230" t="s">
        <v>1</v>
      </c>
      <c r="F197" s="231" t="s">
        <v>231</v>
      </c>
      <c r="G197" s="229"/>
      <c r="H197" s="232">
        <v>653.67499999999995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128</v>
      </c>
      <c r="AU197" s="238" t="s">
        <v>85</v>
      </c>
      <c r="AV197" s="13" t="s">
        <v>85</v>
      </c>
      <c r="AW197" s="13" t="s">
        <v>34</v>
      </c>
      <c r="AX197" s="13" t="s">
        <v>83</v>
      </c>
      <c r="AY197" s="238" t="s">
        <v>117</v>
      </c>
    </row>
    <row r="198" s="2" customFormat="1" ht="16.5" customHeight="1">
      <c r="A198" s="37"/>
      <c r="B198" s="38"/>
      <c r="C198" s="210" t="s">
        <v>232</v>
      </c>
      <c r="D198" s="210" t="s">
        <v>119</v>
      </c>
      <c r="E198" s="211" t="s">
        <v>233</v>
      </c>
      <c r="F198" s="212" t="s">
        <v>234</v>
      </c>
      <c r="G198" s="213" t="s">
        <v>158</v>
      </c>
      <c r="H198" s="214">
        <v>653.67499999999995</v>
      </c>
      <c r="I198" s="215"/>
      <c r="J198" s="216">
        <f>ROUND(I198*H198,2)</f>
        <v>0</v>
      </c>
      <c r="K198" s="212" t="s">
        <v>123</v>
      </c>
      <c r="L198" s="43"/>
      <c r="M198" s="217" t="s">
        <v>1</v>
      </c>
      <c r="N198" s="218" t="s">
        <v>43</v>
      </c>
      <c r="O198" s="90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1" t="s">
        <v>124</v>
      </c>
      <c r="AT198" s="221" t="s">
        <v>119</v>
      </c>
      <c r="AU198" s="221" t="s">
        <v>85</v>
      </c>
      <c r="AY198" s="16" t="s">
        <v>117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6" t="s">
        <v>83</v>
      </c>
      <c r="BK198" s="222">
        <f>ROUND(I198*H198,2)</f>
        <v>0</v>
      </c>
      <c r="BL198" s="16" t="s">
        <v>124</v>
      </c>
      <c r="BM198" s="221" t="s">
        <v>235</v>
      </c>
    </row>
    <row r="199" s="2" customFormat="1">
      <c r="A199" s="37"/>
      <c r="B199" s="38"/>
      <c r="C199" s="39"/>
      <c r="D199" s="223" t="s">
        <v>126</v>
      </c>
      <c r="E199" s="39"/>
      <c r="F199" s="224" t="s">
        <v>236</v>
      </c>
      <c r="G199" s="39"/>
      <c r="H199" s="39"/>
      <c r="I199" s="225"/>
      <c r="J199" s="39"/>
      <c r="K199" s="39"/>
      <c r="L199" s="43"/>
      <c r="M199" s="226"/>
      <c r="N199" s="22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126</v>
      </c>
      <c r="AU199" s="16" t="s">
        <v>85</v>
      </c>
    </row>
    <row r="200" s="13" customFormat="1">
      <c r="A200" s="13"/>
      <c r="B200" s="228"/>
      <c r="C200" s="229"/>
      <c r="D200" s="223" t="s">
        <v>128</v>
      </c>
      <c r="E200" s="230" t="s">
        <v>1</v>
      </c>
      <c r="F200" s="231" t="s">
        <v>231</v>
      </c>
      <c r="G200" s="229"/>
      <c r="H200" s="232">
        <v>653.67499999999995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128</v>
      </c>
      <c r="AU200" s="238" t="s">
        <v>85</v>
      </c>
      <c r="AV200" s="13" t="s">
        <v>85</v>
      </c>
      <c r="AW200" s="13" t="s">
        <v>34</v>
      </c>
      <c r="AX200" s="13" t="s">
        <v>83</v>
      </c>
      <c r="AY200" s="238" t="s">
        <v>117</v>
      </c>
    </row>
    <row r="201" s="2" customFormat="1" ht="24.15" customHeight="1">
      <c r="A201" s="37"/>
      <c r="B201" s="38"/>
      <c r="C201" s="210" t="s">
        <v>237</v>
      </c>
      <c r="D201" s="210" t="s">
        <v>119</v>
      </c>
      <c r="E201" s="211" t="s">
        <v>238</v>
      </c>
      <c r="F201" s="212" t="s">
        <v>239</v>
      </c>
      <c r="G201" s="213" t="s">
        <v>158</v>
      </c>
      <c r="H201" s="214">
        <v>5</v>
      </c>
      <c r="I201" s="215"/>
      <c r="J201" s="216">
        <f>ROUND(I201*H201,2)</f>
        <v>0</v>
      </c>
      <c r="K201" s="212" t="s">
        <v>123</v>
      </c>
      <c r="L201" s="43"/>
      <c r="M201" s="217" t="s">
        <v>1</v>
      </c>
      <c r="N201" s="218" t="s">
        <v>43</v>
      </c>
      <c r="O201" s="90"/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20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1" t="s">
        <v>124</v>
      </c>
      <c r="AT201" s="221" t="s">
        <v>119</v>
      </c>
      <c r="AU201" s="221" t="s">
        <v>85</v>
      </c>
      <c r="AY201" s="16" t="s">
        <v>117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6" t="s">
        <v>83</v>
      </c>
      <c r="BK201" s="222">
        <f>ROUND(I201*H201,2)</f>
        <v>0</v>
      </c>
      <c r="BL201" s="16" t="s">
        <v>124</v>
      </c>
      <c r="BM201" s="221" t="s">
        <v>240</v>
      </c>
    </row>
    <row r="202" s="2" customFormat="1">
      <c r="A202" s="37"/>
      <c r="B202" s="38"/>
      <c r="C202" s="39"/>
      <c r="D202" s="223" t="s">
        <v>126</v>
      </c>
      <c r="E202" s="39"/>
      <c r="F202" s="224" t="s">
        <v>241</v>
      </c>
      <c r="G202" s="39"/>
      <c r="H202" s="39"/>
      <c r="I202" s="225"/>
      <c r="J202" s="39"/>
      <c r="K202" s="39"/>
      <c r="L202" s="43"/>
      <c r="M202" s="226"/>
      <c r="N202" s="227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126</v>
      </c>
      <c r="AU202" s="16" t="s">
        <v>85</v>
      </c>
    </row>
    <row r="203" s="13" customFormat="1">
      <c r="A203" s="13"/>
      <c r="B203" s="228"/>
      <c r="C203" s="229"/>
      <c r="D203" s="223" t="s">
        <v>128</v>
      </c>
      <c r="E203" s="230" t="s">
        <v>1</v>
      </c>
      <c r="F203" s="231" t="s">
        <v>242</v>
      </c>
      <c r="G203" s="229"/>
      <c r="H203" s="232">
        <v>5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8" t="s">
        <v>128</v>
      </c>
      <c r="AU203" s="238" t="s">
        <v>85</v>
      </c>
      <c r="AV203" s="13" t="s">
        <v>85</v>
      </c>
      <c r="AW203" s="13" t="s">
        <v>34</v>
      </c>
      <c r="AX203" s="13" t="s">
        <v>83</v>
      </c>
      <c r="AY203" s="238" t="s">
        <v>117</v>
      </c>
    </row>
    <row r="204" s="2" customFormat="1" ht="33" customHeight="1">
      <c r="A204" s="37"/>
      <c r="B204" s="38"/>
      <c r="C204" s="210" t="s">
        <v>243</v>
      </c>
      <c r="D204" s="210" t="s">
        <v>119</v>
      </c>
      <c r="E204" s="211" t="s">
        <v>244</v>
      </c>
      <c r="F204" s="212" t="s">
        <v>245</v>
      </c>
      <c r="G204" s="213" t="s">
        <v>122</v>
      </c>
      <c r="H204" s="214">
        <v>1258</v>
      </c>
      <c r="I204" s="215"/>
      <c r="J204" s="216">
        <f>ROUND(I204*H204,2)</f>
        <v>0</v>
      </c>
      <c r="K204" s="212" t="s">
        <v>123</v>
      </c>
      <c r="L204" s="43"/>
      <c r="M204" s="217" t="s">
        <v>1</v>
      </c>
      <c r="N204" s="218" t="s">
        <v>43</v>
      </c>
      <c r="O204" s="90"/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20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1" t="s">
        <v>124</v>
      </c>
      <c r="AT204" s="221" t="s">
        <v>119</v>
      </c>
      <c r="AU204" s="221" t="s">
        <v>85</v>
      </c>
      <c r="AY204" s="16" t="s">
        <v>117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6" t="s">
        <v>83</v>
      </c>
      <c r="BK204" s="222">
        <f>ROUND(I204*H204,2)</f>
        <v>0</v>
      </c>
      <c r="BL204" s="16" t="s">
        <v>124</v>
      </c>
      <c r="BM204" s="221" t="s">
        <v>246</v>
      </c>
    </row>
    <row r="205" s="2" customFormat="1">
      <c r="A205" s="37"/>
      <c r="B205" s="38"/>
      <c r="C205" s="39"/>
      <c r="D205" s="223" t="s">
        <v>126</v>
      </c>
      <c r="E205" s="39"/>
      <c r="F205" s="224" t="s">
        <v>247</v>
      </c>
      <c r="G205" s="39"/>
      <c r="H205" s="39"/>
      <c r="I205" s="225"/>
      <c r="J205" s="39"/>
      <c r="K205" s="39"/>
      <c r="L205" s="43"/>
      <c r="M205" s="226"/>
      <c r="N205" s="227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126</v>
      </c>
      <c r="AU205" s="16" t="s">
        <v>85</v>
      </c>
    </row>
    <row r="206" s="13" customFormat="1">
      <c r="A206" s="13"/>
      <c r="B206" s="228"/>
      <c r="C206" s="229"/>
      <c r="D206" s="223" t="s">
        <v>128</v>
      </c>
      <c r="E206" s="230" t="s">
        <v>1</v>
      </c>
      <c r="F206" s="231" t="s">
        <v>248</v>
      </c>
      <c r="G206" s="229"/>
      <c r="H206" s="232">
        <v>1258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128</v>
      </c>
      <c r="AU206" s="238" t="s">
        <v>85</v>
      </c>
      <c r="AV206" s="13" t="s">
        <v>85</v>
      </c>
      <c r="AW206" s="13" t="s">
        <v>34</v>
      </c>
      <c r="AX206" s="13" t="s">
        <v>83</v>
      </c>
      <c r="AY206" s="238" t="s">
        <v>117</v>
      </c>
    </row>
    <row r="207" s="2" customFormat="1" ht="24.15" customHeight="1">
      <c r="A207" s="37"/>
      <c r="B207" s="38"/>
      <c r="C207" s="210" t="s">
        <v>7</v>
      </c>
      <c r="D207" s="210" t="s">
        <v>119</v>
      </c>
      <c r="E207" s="211" t="s">
        <v>249</v>
      </c>
      <c r="F207" s="212" t="s">
        <v>250</v>
      </c>
      <c r="G207" s="213" t="s">
        <v>122</v>
      </c>
      <c r="H207" s="214">
        <v>6861</v>
      </c>
      <c r="I207" s="215"/>
      <c r="J207" s="216">
        <f>ROUND(I207*H207,2)</f>
        <v>0</v>
      </c>
      <c r="K207" s="212" t="s">
        <v>123</v>
      </c>
      <c r="L207" s="43"/>
      <c r="M207" s="217" t="s">
        <v>1</v>
      </c>
      <c r="N207" s="218" t="s">
        <v>43</v>
      </c>
      <c r="O207" s="90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1" t="s">
        <v>124</v>
      </c>
      <c r="AT207" s="221" t="s">
        <v>119</v>
      </c>
      <c r="AU207" s="221" t="s">
        <v>85</v>
      </c>
      <c r="AY207" s="16" t="s">
        <v>117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6" t="s">
        <v>83</v>
      </c>
      <c r="BK207" s="222">
        <f>ROUND(I207*H207,2)</f>
        <v>0</v>
      </c>
      <c r="BL207" s="16" t="s">
        <v>124</v>
      </c>
      <c r="BM207" s="221" t="s">
        <v>251</v>
      </c>
    </row>
    <row r="208" s="2" customFormat="1">
      <c r="A208" s="37"/>
      <c r="B208" s="38"/>
      <c r="C208" s="39"/>
      <c r="D208" s="223" t="s">
        <v>126</v>
      </c>
      <c r="E208" s="39"/>
      <c r="F208" s="224" t="s">
        <v>252</v>
      </c>
      <c r="G208" s="39"/>
      <c r="H208" s="39"/>
      <c r="I208" s="225"/>
      <c r="J208" s="39"/>
      <c r="K208" s="39"/>
      <c r="L208" s="43"/>
      <c r="M208" s="226"/>
      <c r="N208" s="22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126</v>
      </c>
      <c r="AU208" s="16" t="s">
        <v>85</v>
      </c>
    </row>
    <row r="209" s="13" customFormat="1">
      <c r="A209" s="13"/>
      <c r="B209" s="228"/>
      <c r="C209" s="229"/>
      <c r="D209" s="223" t="s">
        <v>128</v>
      </c>
      <c r="E209" s="230" t="s">
        <v>1</v>
      </c>
      <c r="F209" s="231" t="s">
        <v>253</v>
      </c>
      <c r="G209" s="229"/>
      <c r="H209" s="232">
        <v>5661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128</v>
      </c>
      <c r="AU209" s="238" t="s">
        <v>85</v>
      </c>
      <c r="AV209" s="13" t="s">
        <v>85</v>
      </c>
      <c r="AW209" s="13" t="s">
        <v>34</v>
      </c>
      <c r="AX209" s="13" t="s">
        <v>78</v>
      </c>
      <c r="AY209" s="238" t="s">
        <v>117</v>
      </c>
    </row>
    <row r="210" s="13" customFormat="1">
      <c r="A210" s="13"/>
      <c r="B210" s="228"/>
      <c r="C210" s="229"/>
      <c r="D210" s="223" t="s">
        <v>128</v>
      </c>
      <c r="E210" s="230" t="s">
        <v>1</v>
      </c>
      <c r="F210" s="231" t="s">
        <v>151</v>
      </c>
      <c r="G210" s="229"/>
      <c r="H210" s="232">
        <v>600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128</v>
      </c>
      <c r="AU210" s="238" t="s">
        <v>85</v>
      </c>
      <c r="AV210" s="13" t="s">
        <v>85</v>
      </c>
      <c r="AW210" s="13" t="s">
        <v>34</v>
      </c>
      <c r="AX210" s="13" t="s">
        <v>78</v>
      </c>
      <c r="AY210" s="238" t="s">
        <v>117</v>
      </c>
    </row>
    <row r="211" s="13" customFormat="1">
      <c r="A211" s="13"/>
      <c r="B211" s="228"/>
      <c r="C211" s="229"/>
      <c r="D211" s="223" t="s">
        <v>128</v>
      </c>
      <c r="E211" s="230" t="s">
        <v>1</v>
      </c>
      <c r="F211" s="231" t="s">
        <v>152</v>
      </c>
      <c r="G211" s="229"/>
      <c r="H211" s="232">
        <v>300</v>
      </c>
      <c r="I211" s="233"/>
      <c r="J211" s="229"/>
      <c r="K211" s="229"/>
      <c r="L211" s="234"/>
      <c r="M211" s="235"/>
      <c r="N211" s="236"/>
      <c r="O211" s="236"/>
      <c r="P211" s="236"/>
      <c r="Q211" s="236"/>
      <c r="R211" s="236"/>
      <c r="S211" s="236"/>
      <c r="T211" s="23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8" t="s">
        <v>128</v>
      </c>
      <c r="AU211" s="238" t="s">
        <v>85</v>
      </c>
      <c r="AV211" s="13" t="s">
        <v>85</v>
      </c>
      <c r="AW211" s="13" t="s">
        <v>34</v>
      </c>
      <c r="AX211" s="13" t="s">
        <v>78</v>
      </c>
      <c r="AY211" s="238" t="s">
        <v>117</v>
      </c>
    </row>
    <row r="212" s="13" customFormat="1">
      <c r="A212" s="13"/>
      <c r="B212" s="228"/>
      <c r="C212" s="229"/>
      <c r="D212" s="223" t="s">
        <v>128</v>
      </c>
      <c r="E212" s="230" t="s">
        <v>1</v>
      </c>
      <c r="F212" s="231" t="s">
        <v>153</v>
      </c>
      <c r="G212" s="229"/>
      <c r="H212" s="232">
        <v>300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128</v>
      </c>
      <c r="AU212" s="238" t="s">
        <v>85</v>
      </c>
      <c r="AV212" s="13" t="s">
        <v>85</v>
      </c>
      <c r="AW212" s="13" t="s">
        <v>34</v>
      </c>
      <c r="AX212" s="13" t="s">
        <v>78</v>
      </c>
      <c r="AY212" s="238" t="s">
        <v>117</v>
      </c>
    </row>
    <row r="213" s="14" customFormat="1">
      <c r="A213" s="14"/>
      <c r="B213" s="239"/>
      <c r="C213" s="240"/>
      <c r="D213" s="223" t="s">
        <v>128</v>
      </c>
      <c r="E213" s="241" t="s">
        <v>1</v>
      </c>
      <c r="F213" s="242" t="s">
        <v>154</v>
      </c>
      <c r="G213" s="240"/>
      <c r="H213" s="243">
        <v>6861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9" t="s">
        <v>128</v>
      </c>
      <c r="AU213" s="249" t="s">
        <v>85</v>
      </c>
      <c r="AV213" s="14" t="s">
        <v>124</v>
      </c>
      <c r="AW213" s="14" t="s">
        <v>34</v>
      </c>
      <c r="AX213" s="14" t="s">
        <v>83</v>
      </c>
      <c r="AY213" s="249" t="s">
        <v>117</v>
      </c>
    </row>
    <row r="214" s="2" customFormat="1" ht="24.15" customHeight="1">
      <c r="A214" s="37"/>
      <c r="B214" s="38"/>
      <c r="C214" s="210" t="s">
        <v>254</v>
      </c>
      <c r="D214" s="210" t="s">
        <v>119</v>
      </c>
      <c r="E214" s="211" t="s">
        <v>255</v>
      </c>
      <c r="F214" s="212" t="s">
        <v>256</v>
      </c>
      <c r="G214" s="213" t="s">
        <v>122</v>
      </c>
      <c r="H214" s="214">
        <v>1006.4</v>
      </c>
      <c r="I214" s="215"/>
      <c r="J214" s="216">
        <f>ROUND(I214*H214,2)</f>
        <v>0</v>
      </c>
      <c r="K214" s="212" t="s">
        <v>123</v>
      </c>
      <c r="L214" s="43"/>
      <c r="M214" s="217" t="s">
        <v>1</v>
      </c>
      <c r="N214" s="218" t="s">
        <v>43</v>
      </c>
      <c r="O214" s="90"/>
      <c r="P214" s="219">
        <f>O214*H214</f>
        <v>0</v>
      </c>
      <c r="Q214" s="219">
        <v>0</v>
      </c>
      <c r="R214" s="219">
        <f>Q214*H214</f>
        <v>0</v>
      </c>
      <c r="S214" s="219">
        <v>0</v>
      </c>
      <c r="T214" s="220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1" t="s">
        <v>124</v>
      </c>
      <c r="AT214" s="221" t="s">
        <v>119</v>
      </c>
      <c r="AU214" s="221" t="s">
        <v>85</v>
      </c>
      <c r="AY214" s="16" t="s">
        <v>117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16" t="s">
        <v>83</v>
      </c>
      <c r="BK214" s="222">
        <f>ROUND(I214*H214,2)</f>
        <v>0</v>
      </c>
      <c r="BL214" s="16" t="s">
        <v>124</v>
      </c>
      <c r="BM214" s="221" t="s">
        <v>257</v>
      </c>
    </row>
    <row r="215" s="2" customFormat="1">
      <c r="A215" s="37"/>
      <c r="B215" s="38"/>
      <c r="C215" s="39"/>
      <c r="D215" s="223" t="s">
        <v>126</v>
      </c>
      <c r="E215" s="39"/>
      <c r="F215" s="224" t="s">
        <v>258</v>
      </c>
      <c r="G215" s="39"/>
      <c r="H215" s="39"/>
      <c r="I215" s="225"/>
      <c r="J215" s="39"/>
      <c r="K215" s="39"/>
      <c r="L215" s="43"/>
      <c r="M215" s="226"/>
      <c r="N215" s="22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126</v>
      </c>
      <c r="AU215" s="16" t="s">
        <v>85</v>
      </c>
    </row>
    <row r="216" s="13" customFormat="1">
      <c r="A216" s="13"/>
      <c r="B216" s="228"/>
      <c r="C216" s="229"/>
      <c r="D216" s="223" t="s">
        <v>128</v>
      </c>
      <c r="E216" s="230" t="s">
        <v>1</v>
      </c>
      <c r="F216" s="231" t="s">
        <v>259</v>
      </c>
      <c r="G216" s="229"/>
      <c r="H216" s="232">
        <v>1006.4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8" t="s">
        <v>128</v>
      </c>
      <c r="AU216" s="238" t="s">
        <v>85</v>
      </c>
      <c r="AV216" s="13" t="s">
        <v>85</v>
      </c>
      <c r="AW216" s="13" t="s">
        <v>34</v>
      </c>
      <c r="AX216" s="13" t="s">
        <v>83</v>
      </c>
      <c r="AY216" s="238" t="s">
        <v>117</v>
      </c>
    </row>
    <row r="217" s="2" customFormat="1" ht="16.5" customHeight="1">
      <c r="A217" s="37"/>
      <c r="B217" s="38"/>
      <c r="C217" s="210" t="s">
        <v>260</v>
      </c>
      <c r="D217" s="210" t="s">
        <v>119</v>
      </c>
      <c r="E217" s="211" t="s">
        <v>261</v>
      </c>
      <c r="F217" s="212" t="s">
        <v>262</v>
      </c>
      <c r="G217" s="213" t="s">
        <v>122</v>
      </c>
      <c r="H217" s="214">
        <v>503.19999999999999</v>
      </c>
      <c r="I217" s="215"/>
      <c r="J217" s="216">
        <f>ROUND(I217*H217,2)</f>
        <v>0</v>
      </c>
      <c r="K217" s="212" t="s">
        <v>123</v>
      </c>
      <c r="L217" s="43"/>
      <c r="M217" s="217" t="s">
        <v>1</v>
      </c>
      <c r="N217" s="218" t="s">
        <v>43</v>
      </c>
      <c r="O217" s="90"/>
      <c r="P217" s="219">
        <f>O217*H217</f>
        <v>0</v>
      </c>
      <c r="Q217" s="219">
        <v>0</v>
      </c>
      <c r="R217" s="219">
        <f>Q217*H217</f>
        <v>0</v>
      </c>
      <c r="S217" s="219">
        <v>0</v>
      </c>
      <c r="T217" s="220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1" t="s">
        <v>124</v>
      </c>
      <c r="AT217" s="221" t="s">
        <v>119</v>
      </c>
      <c r="AU217" s="221" t="s">
        <v>85</v>
      </c>
      <c r="AY217" s="16" t="s">
        <v>117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16" t="s">
        <v>83</v>
      </c>
      <c r="BK217" s="222">
        <f>ROUND(I217*H217,2)</f>
        <v>0</v>
      </c>
      <c r="BL217" s="16" t="s">
        <v>124</v>
      </c>
      <c r="BM217" s="221" t="s">
        <v>263</v>
      </c>
    </row>
    <row r="218" s="2" customFormat="1">
      <c r="A218" s="37"/>
      <c r="B218" s="38"/>
      <c r="C218" s="39"/>
      <c r="D218" s="223" t="s">
        <v>126</v>
      </c>
      <c r="E218" s="39"/>
      <c r="F218" s="224" t="s">
        <v>264</v>
      </c>
      <c r="G218" s="39"/>
      <c r="H218" s="39"/>
      <c r="I218" s="225"/>
      <c r="J218" s="39"/>
      <c r="K218" s="39"/>
      <c r="L218" s="43"/>
      <c r="M218" s="226"/>
      <c r="N218" s="22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126</v>
      </c>
      <c r="AU218" s="16" t="s">
        <v>85</v>
      </c>
    </row>
    <row r="219" s="13" customFormat="1">
      <c r="A219" s="13"/>
      <c r="B219" s="228"/>
      <c r="C219" s="229"/>
      <c r="D219" s="223" t="s">
        <v>128</v>
      </c>
      <c r="E219" s="230" t="s">
        <v>1</v>
      </c>
      <c r="F219" s="231" t="s">
        <v>265</v>
      </c>
      <c r="G219" s="229"/>
      <c r="H219" s="232">
        <v>503.19999999999999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128</v>
      </c>
      <c r="AU219" s="238" t="s">
        <v>85</v>
      </c>
      <c r="AV219" s="13" t="s">
        <v>85</v>
      </c>
      <c r="AW219" s="13" t="s">
        <v>34</v>
      </c>
      <c r="AX219" s="13" t="s">
        <v>83</v>
      </c>
      <c r="AY219" s="238" t="s">
        <v>117</v>
      </c>
    </row>
    <row r="220" s="12" customFormat="1" ht="22.8" customHeight="1">
      <c r="A220" s="12"/>
      <c r="B220" s="194"/>
      <c r="C220" s="195"/>
      <c r="D220" s="196" t="s">
        <v>77</v>
      </c>
      <c r="E220" s="208" t="s">
        <v>124</v>
      </c>
      <c r="F220" s="208" t="s">
        <v>266</v>
      </c>
      <c r="G220" s="195"/>
      <c r="H220" s="195"/>
      <c r="I220" s="198"/>
      <c r="J220" s="209">
        <f>BK220</f>
        <v>0</v>
      </c>
      <c r="K220" s="195"/>
      <c r="L220" s="200"/>
      <c r="M220" s="201"/>
      <c r="N220" s="202"/>
      <c r="O220" s="202"/>
      <c r="P220" s="203">
        <f>SUM(P221:P235)</f>
        <v>0</v>
      </c>
      <c r="Q220" s="202"/>
      <c r="R220" s="203">
        <f>SUM(R221:R235)</f>
        <v>89.92367999999999</v>
      </c>
      <c r="S220" s="202"/>
      <c r="T220" s="204">
        <f>SUM(T221:T235)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5" t="s">
        <v>83</v>
      </c>
      <c r="AT220" s="206" t="s">
        <v>77</v>
      </c>
      <c r="AU220" s="206" t="s">
        <v>83</v>
      </c>
      <c r="AY220" s="205" t="s">
        <v>117</v>
      </c>
      <c r="BK220" s="207">
        <f>SUM(BK221:BK235)</f>
        <v>0</v>
      </c>
    </row>
    <row r="221" s="2" customFormat="1" ht="24.15" customHeight="1">
      <c r="A221" s="37"/>
      <c r="B221" s="38"/>
      <c r="C221" s="210" t="s">
        <v>267</v>
      </c>
      <c r="D221" s="210" t="s">
        <v>119</v>
      </c>
      <c r="E221" s="211" t="s">
        <v>268</v>
      </c>
      <c r="F221" s="212" t="s">
        <v>269</v>
      </c>
      <c r="G221" s="213" t="s">
        <v>158</v>
      </c>
      <c r="H221" s="214">
        <v>10.5</v>
      </c>
      <c r="I221" s="215"/>
      <c r="J221" s="216">
        <f>ROUND(I221*H221,2)</f>
        <v>0</v>
      </c>
      <c r="K221" s="212" t="s">
        <v>123</v>
      </c>
      <c r="L221" s="43"/>
      <c r="M221" s="217" t="s">
        <v>1</v>
      </c>
      <c r="N221" s="218" t="s">
        <v>43</v>
      </c>
      <c r="O221" s="90"/>
      <c r="P221" s="219">
        <f>O221*H221</f>
        <v>0</v>
      </c>
      <c r="Q221" s="219">
        <v>2.4340799999999998</v>
      </c>
      <c r="R221" s="219">
        <f>Q221*H221</f>
        <v>25.557839999999999</v>
      </c>
      <c r="S221" s="219">
        <v>0</v>
      </c>
      <c r="T221" s="220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1" t="s">
        <v>124</v>
      </c>
      <c r="AT221" s="221" t="s">
        <v>119</v>
      </c>
      <c r="AU221" s="221" t="s">
        <v>85</v>
      </c>
      <c r="AY221" s="16" t="s">
        <v>117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6" t="s">
        <v>83</v>
      </c>
      <c r="BK221" s="222">
        <f>ROUND(I221*H221,2)</f>
        <v>0</v>
      </c>
      <c r="BL221" s="16" t="s">
        <v>124</v>
      </c>
      <c r="BM221" s="221" t="s">
        <v>270</v>
      </c>
    </row>
    <row r="222" s="2" customFormat="1">
      <c r="A222" s="37"/>
      <c r="B222" s="38"/>
      <c r="C222" s="39"/>
      <c r="D222" s="223" t="s">
        <v>126</v>
      </c>
      <c r="E222" s="39"/>
      <c r="F222" s="224" t="s">
        <v>271</v>
      </c>
      <c r="G222" s="39"/>
      <c r="H222" s="39"/>
      <c r="I222" s="225"/>
      <c r="J222" s="39"/>
      <c r="K222" s="39"/>
      <c r="L222" s="43"/>
      <c r="M222" s="226"/>
      <c r="N222" s="227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126</v>
      </c>
      <c r="AU222" s="16" t="s">
        <v>85</v>
      </c>
    </row>
    <row r="223" s="13" customFormat="1">
      <c r="A223" s="13"/>
      <c r="B223" s="228"/>
      <c r="C223" s="229"/>
      <c r="D223" s="223" t="s">
        <v>128</v>
      </c>
      <c r="E223" s="230" t="s">
        <v>1</v>
      </c>
      <c r="F223" s="231" t="s">
        <v>272</v>
      </c>
      <c r="G223" s="229"/>
      <c r="H223" s="232">
        <v>7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128</v>
      </c>
      <c r="AU223" s="238" t="s">
        <v>85</v>
      </c>
      <c r="AV223" s="13" t="s">
        <v>85</v>
      </c>
      <c r="AW223" s="13" t="s">
        <v>34</v>
      </c>
      <c r="AX223" s="13" t="s">
        <v>78</v>
      </c>
      <c r="AY223" s="238" t="s">
        <v>117</v>
      </c>
    </row>
    <row r="224" s="13" customFormat="1">
      <c r="A224" s="13"/>
      <c r="B224" s="228"/>
      <c r="C224" s="229"/>
      <c r="D224" s="223" t="s">
        <v>128</v>
      </c>
      <c r="E224" s="230" t="s">
        <v>1</v>
      </c>
      <c r="F224" s="231" t="s">
        <v>273</v>
      </c>
      <c r="G224" s="229"/>
      <c r="H224" s="232">
        <v>3.5</v>
      </c>
      <c r="I224" s="233"/>
      <c r="J224" s="229"/>
      <c r="K224" s="229"/>
      <c r="L224" s="234"/>
      <c r="M224" s="235"/>
      <c r="N224" s="236"/>
      <c r="O224" s="236"/>
      <c r="P224" s="236"/>
      <c r="Q224" s="236"/>
      <c r="R224" s="236"/>
      <c r="S224" s="236"/>
      <c r="T224" s="23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8" t="s">
        <v>128</v>
      </c>
      <c r="AU224" s="238" t="s">
        <v>85</v>
      </c>
      <c r="AV224" s="13" t="s">
        <v>85</v>
      </c>
      <c r="AW224" s="13" t="s">
        <v>34</v>
      </c>
      <c r="AX224" s="13" t="s">
        <v>78</v>
      </c>
      <c r="AY224" s="238" t="s">
        <v>117</v>
      </c>
    </row>
    <row r="225" s="14" customFormat="1">
      <c r="A225" s="14"/>
      <c r="B225" s="239"/>
      <c r="C225" s="240"/>
      <c r="D225" s="223" t="s">
        <v>128</v>
      </c>
      <c r="E225" s="241" t="s">
        <v>1</v>
      </c>
      <c r="F225" s="242" t="s">
        <v>154</v>
      </c>
      <c r="G225" s="240"/>
      <c r="H225" s="243">
        <v>10.5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9" t="s">
        <v>128</v>
      </c>
      <c r="AU225" s="249" t="s">
        <v>85</v>
      </c>
      <c r="AV225" s="14" t="s">
        <v>124</v>
      </c>
      <c r="AW225" s="14" t="s">
        <v>34</v>
      </c>
      <c r="AX225" s="14" t="s">
        <v>83</v>
      </c>
      <c r="AY225" s="249" t="s">
        <v>117</v>
      </c>
    </row>
    <row r="226" s="2" customFormat="1" ht="24.15" customHeight="1">
      <c r="A226" s="37"/>
      <c r="B226" s="38"/>
      <c r="C226" s="210" t="s">
        <v>274</v>
      </c>
      <c r="D226" s="210" t="s">
        <v>119</v>
      </c>
      <c r="E226" s="211" t="s">
        <v>275</v>
      </c>
      <c r="F226" s="212" t="s">
        <v>276</v>
      </c>
      <c r="G226" s="213" t="s">
        <v>158</v>
      </c>
      <c r="H226" s="214">
        <v>10.5</v>
      </c>
      <c r="I226" s="215"/>
      <c r="J226" s="216">
        <f>ROUND(I226*H226,2)</f>
        <v>0</v>
      </c>
      <c r="K226" s="212" t="s">
        <v>123</v>
      </c>
      <c r="L226" s="43"/>
      <c r="M226" s="217" t="s">
        <v>1</v>
      </c>
      <c r="N226" s="218" t="s">
        <v>43</v>
      </c>
      <c r="O226" s="90"/>
      <c r="P226" s="219">
        <f>O226*H226</f>
        <v>0</v>
      </c>
      <c r="Q226" s="219">
        <v>2.4340799999999998</v>
      </c>
      <c r="R226" s="219">
        <f>Q226*H226</f>
        <v>25.557839999999999</v>
      </c>
      <c r="S226" s="219">
        <v>0</v>
      </c>
      <c r="T226" s="220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1" t="s">
        <v>124</v>
      </c>
      <c r="AT226" s="221" t="s">
        <v>119</v>
      </c>
      <c r="AU226" s="221" t="s">
        <v>85</v>
      </c>
      <c r="AY226" s="16" t="s">
        <v>117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6" t="s">
        <v>83</v>
      </c>
      <c r="BK226" s="222">
        <f>ROUND(I226*H226,2)</f>
        <v>0</v>
      </c>
      <c r="BL226" s="16" t="s">
        <v>124</v>
      </c>
      <c r="BM226" s="221" t="s">
        <v>277</v>
      </c>
    </row>
    <row r="227" s="2" customFormat="1">
      <c r="A227" s="37"/>
      <c r="B227" s="38"/>
      <c r="C227" s="39"/>
      <c r="D227" s="223" t="s">
        <v>126</v>
      </c>
      <c r="E227" s="39"/>
      <c r="F227" s="224" t="s">
        <v>278</v>
      </c>
      <c r="G227" s="39"/>
      <c r="H227" s="39"/>
      <c r="I227" s="225"/>
      <c r="J227" s="39"/>
      <c r="K227" s="39"/>
      <c r="L227" s="43"/>
      <c r="M227" s="226"/>
      <c r="N227" s="22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126</v>
      </c>
      <c r="AU227" s="16" t="s">
        <v>85</v>
      </c>
    </row>
    <row r="228" s="13" customFormat="1">
      <c r="A228" s="13"/>
      <c r="B228" s="228"/>
      <c r="C228" s="229"/>
      <c r="D228" s="223" t="s">
        <v>128</v>
      </c>
      <c r="E228" s="230" t="s">
        <v>1</v>
      </c>
      <c r="F228" s="231" t="s">
        <v>272</v>
      </c>
      <c r="G228" s="229"/>
      <c r="H228" s="232">
        <v>7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128</v>
      </c>
      <c r="AU228" s="238" t="s">
        <v>85</v>
      </c>
      <c r="AV228" s="13" t="s">
        <v>85</v>
      </c>
      <c r="AW228" s="13" t="s">
        <v>34</v>
      </c>
      <c r="AX228" s="13" t="s">
        <v>78</v>
      </c>
      <c r="AY228" s="238" t="s">
        <v>117</v>
      </c>
    </row>
    <row r="229" s="13" customFormat="1">
      <c r="A229" s="13"/>
      <c r="B229" s="228"/>
      <c r="C229" s="229"/>
      <c r="D229" s="223" t="s">
        <v>128</v>
      </c>
      <c r="E229" s="230" t="s">
        <v>1</v>
      </c>
      <c r="F229" s="231" t="s">
        <v>273</v>
      </c>
      <c r="G229" s="229"/>
      <c r="H229" s="232">
        <v>3.5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128</v>
      </c>
      <c r="AU229" s="238" t="s">
        <v>85</v>
      </c>
      <c r="AV229" s="13" t="s">
        <v>85</v>
      </c>
      <c r="AW229" s="13" t="s">
        <v>34</v>
      </c>
      <c r="AX229" s="13" t="s">
        <v>78</v>
      </c>
      <c r="AY229" s="238" t="s">
        <v>117</v>
      </c>
    </row>
    <row r="230" s="14" customFormat="1">
      <c r="A230" s="14"/>
      <c r="B230" s="239"/>
      <c r="C230" s="240"/>
      <c r="D230" s="223" t="s">
        <v>128</v>
      </c>
      <c r="E230" s="241" t="s">
        <v>1</v>
      </c>
      <c r="F230" s="242" t="s">
        <v>154</v>
      </c>
      <c r="G230" s="240"/>
      <c r="H230" s="243">
        <v>10.5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9" t="s">
        <v>128</v>
      </c>
      <c r="AU230" s="249" t="s">
        <v>85</v>
      </c>
      <c r="AV230" s="14" t="s">
        <v>124</v>
      </c>
      <c r="AW230" s="14" t="s">
        <v>34</v>
      </c>
      <c r="AX230" s="14" t="s">
        <v>83</v>
      </c>
      <c r="AY230" s="249" t="s">
        <v>117</v>
      </c>
    </row>
    <row r="231" s="2" customFormat="1" ht="24.15" customHeight="1">
      <c r="A231" s="37"/>
      <c r="B231" s="38"/>
      <c r="C231" s="210" t="s">
        <v>279</v>
      </c>
      <c r="D231" s="210" t="s">
        <v>119</v>
      </c>
      <c r="E231" s="211" t="s">
        <v>280</v>
      </c>
      <c r="F231" s="212" t="s">
        <v>281</v>
      </c>
      <c r="G231" s="213" t="s">
        <v>158</v>
      </c>
      <c r="H231" s="214">
        <v>21</v>
      </c>
      <c r="I231" s="215"/>
      <c r="J231" s="216">
        <f>ROUND(I231*H231,2)</f>
        <v>0</v>
      </c>
      <c r="K231" s="212" t="s">
        <v>123</v>
      </c>
      <c r="L231" s="43"/>
      <c r="M231" s="217" t="s">
        <v>1</v>
      </c>
      <c r="N231" s="218" t="s">
        <v>43</v>
      </c>
      <c r="O231" s="90"/>
      <c r="P231" s="219">
        <f>O231*H231</f>
        <v>0</v>
      </c>
      <c r="Q231" s="219">
        <v>1.8480000000000001</v>
      </c>
      <c r="R231" s="219">
        <f>Q231*H231</f>
        <v>38.808</v>
      </c>
      <c r="S231" s="219">
        <v>0</v>
      </c>
      <c r="T231" s="220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1" t="s">
        <v>124</v>
      </c>
      <c r="AT231" s="221" t="s">
        <v>119</v>
      </c>
      <c r="AU231" s="221" t="s">
        <v>85</v>
      </c>
      <c r="AY231" s="16" t="s">
        <v>117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16" t="s">
        <v>83</v>
      </c>
      <c r="BK231" s="222">
        <f>ROUND(I231*H231,2)</f>
        <v>0</v>
      </c>
      <c r="BL231" s="16" t="s">
        <v>124</v>
      </c>
      <c r="BM231" s="221" t="s">
        <v>282</v>
      </c>
    </row>
    <row r="232" s="2" customFormat="1">
      <c r="A232" s="37"/>
      <c r="B232" s="38"/>
      <c r="C232" s="39"/>
      <c r="D232" s="223" t="s">
        <v>126</v>
      </c>
      <c r="E232" s="39"/>
      <c r="F232" s="224" t="s">
        <v>283</v>
      </c>
      <c r="G232" s="39"/>
      <c r="H232" s="39"/>
      <c r="I232" s="225"/>
      <c r="J232" s="39"/>
      <c r="K232" s="39"/>
      <c r="L232" s="43"/>
      <c r="M232" s="226"/>
      <c r="N232" s="227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126</v>
      </c>
      <c r="AU232" s="16" t="s">
        <v>85</v>
      </c>
    </row>
    <row r="233" s="13" customFormat="1">
      <c r="A233" s="13"/>
      <c r="B233" s="228"/>
      <c r="C233" s="229"/>
      <c r="D233" s="223" t="s">
        <v>128</v>
      </c>
      <c r="E233" s="230" t="s">
        <v>1</v>
      </c>
      <c r="F233" s="231" t="s">
        <v>284</v>
      </c>
      <c r="G233" s="229"/>
      <c r="H233" s="232">
        <v>14</v>
      </c>
      <c r="I233" s="233"/>
      <c r="J233" s="229"/>
      <c r="K233" s="229"/>
      <c r="L233" s="234"/>
      <c r="M233" s="235"/>
      <c r="N233" s="236"/>
      <c r="O233" s="236"/>
      <c r="P233" s="236"/>
      <c r="Q233" s="236"/>
      <c r="R233" s="236"/>
      <c r="S233" s="236"/>
      <c r="T233" s="23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8" t="s">
        <v>128</v>
      </c>
      <c r="AU233" s="238" t="s">
        <v>85</v>
      </c>
      <c r="AV233" s="13" t="s">
        <v>85</v>
      </c>
      <c r="AW233" s="13" t="s">
        <v>34</v>
      </c>
      <c r="AX233" s="13" t="s">
        <v>78</v>
      </c>
      <c r="AY233" s="238" t="s">
        <v>117</v>
      </c>
    </row>
    <row r="234" s="13" customFormat="1">
      <c r="A234" s="13"/>
      <c r="B234" s="228"/>
      <c r="C234" s="229"/>
      <c r="D234" s="223" t="s">
        <v>128</v>
      </c>
      <c r="E234" s="230" t="s">
        <v>1</v>
      </c>
      <c r="F234" s="231" t="s">
        <v>285</v>
      </c>
      <c r="G234" s="229"/>
      <c r="H234" s="232">
        <v>7</v>
      </c>
      <c r="I234" s="233"/>
      <c r="J234" s="229"/>
      <c r="K234" s="229"/>
      <c r="L234" s="234"/>
      <c r="M234" s="235"/>
      <c r="N234" s="236"/>
      <c r="O234" s="236"/>
      <c r="P234" s="236"/>
      <c r="Q234" s="236"/>
      <c r="R234" s="236"/>
      <c r="S234" s="236"/>
      <c r="T234" s="23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8" t="s">
        <v>128</v>
      </c>
      <c r="AU234" s="238" t="s">
        <v>85</v>
      </c>
      <c r="AV234" s="13" t="s">
        <v>85</v>
      </c>
      <c r="AW234" s="13" t="s">
        <v>34</v>
      </c>
      <c r="AX234" s="13" t="s">
        <v>78</v>
      </c>
      <c r="AY234" s="238" t="s">
        <v>117</v>
      </c>
    </row>
    <row r="235" s="14" customFormat="1">
      <c r="A235" s="14"/>
      <c r="B235" s="239"/>
      <c r="C235" s="240"/>
      <c r="D235" s="223" t="s">
        <v>128</v>
      </c>
      <c r="E235" s="241" t="s">
        <v>1</v>
      </c>
      <c r="F235" s="242" t="s">
        <v>154</v>
      </c>
      <c r="G235" s="240"/>
      <c r="H235" s="243">
        <v>21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9" t="s">
        <v>128</v>
      </c>
      <c r="AU235" s="249" t="s">
        <v>85</v>
      </c>
      <c r="AV235" s="14" t="s">
        <v>124</v>
      </c>
      <c r="AW235" s="14" t="s">
        <v>34</v>
      </c>
      <c r="AX235" s="14" t="s">
        <v>83</v>
      </c>
      <c r="AY235" s="249" t="s">
        <v>117</v>
      </c>
    </row>
    <row r="236" s="12" customFormat="1" ht="22.8" customHeight="1">
      <c r="A236" s="12"/>
      <c r="B236" s="194"/>
      <c r="C236" s="195"/>
      <c r="D236" s="196" t="s">
        <v>77</v>
      </c>
      <c r="E236" s="208" t="s">
        <v>145</v>
      </c>
      <c r="F236" s="208" t="s">
        <v>286</v>
      </c>
      <c r="G236" s="195"/>
      <c r="H236" s="195"/>
      <c r="I236" s="198"/>
      <c r="J236" s="209">
        <f>BK236</f>
        <v>0</v>
      </c>
      <c r="K236" s="195"/>
      <c r="L236" s="200"/>
      <c r="M236" s="201"/>
      <c r="N236" s="202"/>
      <c r="O236" s="202"/>
      <c r="P236" s="203">
        <f>SUM(P237:P276)</f>
        <v>0</v>
      </c>
      <c r="Q236" s="202"/>
      <c r="R236" s="203">
        <f>SUM(R237:R276)</f>
        <v>1902.4407925</v>
      </c>
      <c r="S236" s="202"/>
      <c r="T236" s="204">
        <f>SUM(T237:T276)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5" t="s">
        <v>83</v>
      </c>
      <c r="AT236" s="206" t="s">
        <v>77</v>
      </c>
      <c r="AU236" s="206" t="s">
        <v>83</v>
      </c>
      <c r="AY236" s="205" t="s">
        <v>117</v>
      </c>
      <c r="BK236" s="207">
        <f>SUM(BK237:BK276)</f>
        <v>0</v>
      </c>
    </row>
    <row r="237" s="2" customFormat="1" ht="24.15" customHeight="1">
      <c r="A237" s="37"/>
      <c r="B237" s="38"/>
      <c r="C237" s="210" t="s">
        <v>287</v>
      </c>
      <c r="D237" s="210" t="s">
        <v>119</v>
      </c>
      <c r="E237" s="211" t="s">
        <v>288</v>
      </c>
      <c r="F237" s="212" t="s">
        <v>289</v>
      </c>
      <c r="G237" s="213" t="s">
        <v>122</v>
      </c>
      <c r="H237" s="214">
        <v>896.32500000000005</v>
      </c>
      <c r="I237" s="215"/>
      <c r="J237" s="216">
        <f>ROUND(I237*H237,2)</f>
        <v>0</v>
      </c>
      <c r="K237" s="212" t="s">
        <v>123</v>
      </c>
      <c r="L237" s="43"/>
      <c r="M237" s="217" t="s">
        <v>1</v>
      </c>
      <c r="N237" s="218" t="s">
        <v>43</v>
      </c>
      <c r="O237" s="90"/>
      <c r="P237" s="219">
        <f>O237*H237</f>
        <v>0</v>
      </c>
      <c r="Q237" s="219">
        <v>0.48089999999999999</v>
      </c>
      <c r="R237" s="219">
        <f>Q237*H237</f>
        <v>431.04269250000004</v>
      </c>
      <c r="S237" s="219">
        <v>0</v>
      </c>
      <c r="T237" s="220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1" t="s">
        <v>124</v>
      </c>
      <c r="AT237" s="221" t="s">
        <v>119</v>
      </c>
      <c r="AU237" s="221" t="s">
        <v>85</v>
      </c>
      <c r="AY237" s="16" t="s">
        <v>117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16" t="s">
        <v>83</v>
      </c>
      <c r="BK237" s="222">
        <f>ROUND(I237*H237,2)</f>
        <v>0</v>
      </c>
      <c r="BL237" s="16" t="s">
        <v>124</v>
      </c>
      <c r="BM237" s="221" t="s">
        <v>290</v>
      </c>
    </row>
    <row r="238" s="2" customFormat="1">
      <c r="A238" s="37"/>
      <c r="B238" s="38"/>
      <c r="C238" s="39"/>
      <c r="D238" s="223" t="s">
        <v>126</v>
      </c>
      <c r="E238" s="39"/>
      <c r="F238" s="224" t="s">
        <v>291</v>
      </c>
      <c r="G238" s="39"/>
      <c r="H238" s="39"/>
      <c r="I238" s="225"/>
      <c r="J238" s="39"/>
      <c r="K238" s="39"/>
      <c r="L238" s="43"/>
      <c r="M238" s="226"/>
      <c r="N238" s="22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126</v>
      </c>
      <c r="AU238" s="16" t="s">
        <v>85</v>
      </c>
    </row>
    <row r="239" s="13" customFormat="1">
      <c r="A239" s="13"/>
      <c r="B239" s="228"/>
      <c r="C239" s="229"/>
      <c r="D239" s="223" t="s">
        <v>128</v>
      </c>
      <c r="E239" s="230" t="s">
        <v>1</v>
      </c>
      <c r="F239" s="231" t="s">
        <v>292</v>
      </c>
      <c r="G239" s="229"/>
      <c r="H239" s="232">
        <v>896.32500000000005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128</v>
      </c>
      <c r="AU239" s="238" t="s">
        <v>85</v>
      </c>
      <c r="AV239" s="13" t="s">
        <v>85</v>
      </c>
      <c r="AW239" s="13" t="s">
        <v>34</v>
      </c>
      <c r="AX239" s="13" t="s">
        <v>83</v>
      </c>
      <c r="AY239" s="238" t="s">
        <v>117</v>
      </c>
    </row>
    <row r="240" s="2" customFormat="1" ht="24.15" customHeight="1">
      <c r="A240" s="37"/>
      <c r="B240" s="38"/>
      <c r="C240" s="210" t="s">
        <v>293</v>
      </c>
      <c r="D240" s="210" t="s">
        <v>119</v>
      </c>
      <c r="E240" s="211" t="s">
        <v>294</v>
      </c>
      <c r="F240" s="212" t="s">
        <v>295</v>
      </c>
      <c r="G240" s="213" t="s">
        <v>122</v>
      </c>
      <c r="H240" s="214">
        <v>943.5</v>
      </c>
      <c r="I240" s="215"/>
      <c r="J240" s="216">
        <f>ROUND(I240*H240,2)</f>
        <v>0</v>
      </c>
      <c r="K240" s="212" t="s">
        <v>123</v>
      </c>
      <c r="L240" s="43"/>
      <c r="M240" s="217" t="s">
        <v>1</v>
      </c>
      <c r="N240" s="218" t="s">
        <v>43</v>
      </c>
      <c r="O240" s="90"/>
      <c r="P240" s="219">
        <f>O240*H240</f>
        <v>0</v>
      </c>
      <c r="Q240" s="219">
        <v>0.57299999999999995</v>
      </c>
      <c r="R240" s="219">
        <f>Q240*H240</f>
        <v>540.62549999999999</v>
      </c>
      <c r="S240" s="219">
        <v>0</v>
      </c>
      <c r="T240" s="220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1" t="s">
        <v>124</v>
      </c>
      <c r="AT240" s="221" t="s">
        <v>119</v>
      </c>
      <c r="AU240" s="221" t="s">
        <v>85</v>
      </c>
      <c r="AY240" s="16" t="s">
        <v>117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6" t="s">
        <v>83</v>
      </c>
      <c r="BK240" s="222">
        <f>ROUND(I240*H240,2)</f>
        <v>0</v>
      </c>
      <c r="BL240" s="16" t="s">
        <v>124</v>
      </c>
      <c r="BM240" s="221" t="s">
        <v>296</v>
      </c>
    </row>
    <row r="241" s="2" customFormat="1">
      <c r="A241" s="37"/>
      <c r="B241" s="38"/>
      <c r="C241" s="39"/>
      <c r="D241" s="223" t="s">
        <v>126</v>
      </c>
      <c r="E241" s="39"/>
      <c r="F241" s="224" t="s">
        <v>297</v>
      </c>
      <c r="G241" s="39"/>
      <c r="H241" s="39"/>
      <c r="I241" s="225"/>
      <c r="J241" s="39"/>
      <c r="K241" s="39"/>
      <c r="L241" s="43"/>
      <c r="M241" s="226"/>
      <c r="N241" s="227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126</v>
      </c>
      <c r="AU241" s="16" t="s">
        <v>85</v>
      </c>
    </row>
    <row r="242" s="13" customFormat="1">
      <c r="A242" s="13"/>
      <c r="B242" s="228"/>
      <c r="C242" s="229"/>
      <c r="D242" s="223" t="s">
        <v>128</v>
      </c>
      <c r="E242" s="230" t="s">
        <v>1</v>
      </c>
      <c r="F242" s="231" t="s">
        <v>298</v>
      </c>
      <c r="G242" s="229"/>
      <c r="H242" s="232">
        <v>943.5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128</v>
      </c>
      <c r="AU242" s="238" t="s">
        <v>85</v>
      </c>
      <c r="AV242" s="13" t="s">
        <v>85</v>
      </c>
      <c r="AW242" s="13" t="s">
        <v>34</v>
      </c>
      <c r="AX242" s="13" t="s">
        <v>83</v>
      </c>
      <c r="AY242" s="238" t="s">
        <v>117</v>
      </c>
    </row>
    <row r="243" s="2" customFormat="1" ht="21.75" customHeight="1">
      <c r="A243" s="37"/>
      <c r="B243" s="38"/>
      <c r="C243" s="210" t="s">
        <v>299</v>
      </c>
      <c r="D243" s="210" t="s">
        <v>119</v>
      </c>
      <c r="E243" s="211" t="s">
        <v>300</v>
      </c>
      <c r="F243" s="212" t="s">
        <v>301</v>
      </c>
      <c r="G243" s="213" t="s">
        <v>122</v>
      </c>
      <c r="H243" s="214">
        <v>7021</v>
      </c>
      <c r="I243" s="215"/>
      <c r="J243" s="216">
        <f>ROUND(I243*H243,2)</f>
        <v>0</v>
      </c>
      <c r="K243" s="212" t="s">
        <v>123</v>
      </c>
      <c r="L243" s="43"/>
      <c r="M243" s="217" t="s">
        <v>1</v>
      </c>
      <c r="N243" s="218" t="s">
        <v>43</v>
      </c>
      <c r="O243" s="90"/>
      <c r="P243" s="219">
        <f>O243*H243</f>
        <v>0</v>
      </c>
      <c r="Q243" s="219">
        <v>0.11500000000000001</v>
      </c>
      <c r="R243" s="219">
        <f>Q243*H243</f>
        <v>807.41500000000008</v>
      </c>
      <c r="S243" s="219">
        <v>0</v>
      </c>
      <c r="T243" s="220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1" t="s">
        <v>124</v>
      </c>
      <c r="AT243" s="221" t="s">
        <v>119</v>
      </c>
      <c r="AU243" s="221" t="s">
        <v>85</v>
      </c>
      <c r="AY243" s="16" t="s">
        <v>117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16" t="s">
        <v>83</v>
      </c>
      <c r="BK243" s="222">
        <f>ROUND(I243*H243,2)</f>
        <v>0</v>
      </c>
      <c r="BL243" s="16" t="s">
        <v>124</v>
      </c>
      <c r="BM243" s="221" t="s">
        <v>302</v>
      </c>
    </row>
    <row r="244" s="2" customFormat="1">
      <c r="A244" s="37"/>
      <c r="B244" s="38"/>
      <c r="C244" s="39"/>
      <c r="D244" s="223" t="s">
        <v>126</v>
      </c>
      <c r="E244" s="39"/>
      <c r="F244" s="224" t="s">
        <v>303</v>
      </c>
      <c r="G244" s="39"/>
      <c r="H244" s="39"/>
      <c r="I244" s="225"/>
      <c r="J244" s="39"/>
      <c r="K244" s="39"/>
      <c r="L244" s="43"/>
      <c r="M244" s="226"/>
      <c r="N244" s="22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126</v>
      </c>
      <c r="AU244" s="16" t="s">
        <v>85</v>
      </c>
    </row>
    <row r="245" s="13" customFormat="1">
      <c r="A245" s="13"/>
      <c r="B245" s="228"/>
      <c r="C245" s="229"/>
      <c r="D245" s="223" t="s">
        <v>128</v>
      </c>
      <c r="E245" s="230" t="s">
        <v>1</v>
      </c>
      <c r="F245" s="231" t="s">
        <v>253</v>
      </c>
      <c r="G245" s="229"/>
      <c r="H245" s="232">
        <v>5661</v>
      </c>
      <c r="I245" s="233"/>
      <c r="J245" s="229"/>
      <c r="K245" s="229"/>
      <c r="L245" s="234"/>
      <c r="M245" s="235"/>
      <c r="N245" s="236"/>
      <c r="O245" s="236"/>
      <c r="P245" s="236"/>
      <c r="Q245" s="236"/>
      <c r="R245" s="236"/>
      <c r="S245" s="236"/>
      <c r="T245" s="23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8" t="s">
        <v>128</v>
      </c>
      <c r="AU245" s="238" t="s">
        <v>85</v>
      </c>
      <c r="AV245" s="13" t="s">
        <v>85</v>
      </c>
      <c r="AW245" s="13" t="s">
        <v>34</v>
      </c>
      <c r="AX245" s="13" t="s">
        <v>78</v>
      </c>
      <c r="AY245" s="238" t="s">
        <v>117</v>
      </c>
    </row>
    <row r="246" s="13" customFormat="1">
      <c r="A246" s="13"/>
      <c r="B246" s="228"/>
      <c r="C246" s="229"/>
      <c r="D246" s="223" t="s">
        <v>128</v>
      </c>
      <c r="E246" s="230" t="s">
        <v>1</v>
      </c>
      <c r="F246" s="231" t="s">
        <v>304</v>
      </c>
      <c r="G246" s="229"/>
      <c r="H246" s="232">
        <v>160</v>
      </c>
      <c r="I246" s="233"/>
      <c r="J246" s="229"/>
      <c r="K246" s="229"/>
      <c r="L246" s="234"/>
      <c r="M246" s="235"/>
      <c r="N246" s="236"/>
      <c r="O246" s="236"/>
      <c r="P246" s="236"/>
      <c r="Q246" s="236"/>
      <c r="R246" s="236"/>
      <c r="S246" s="236"/>
      <c r="T246" s="23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8" t="s">
        <v>128</v>
      </c>
      <c r="AU246" s="238" t="s">
        <v>85</v>
      </c>
      <c r="AV246" s="13" t="s">
        <v>85</v>
      </c>
      <c r="AW246" s="13" t="s">
        <v>34</v>
      </c>
      <c r="AX246" s="13" t="s">
        <v>78</v>
      </c>
      <c r="AY246" s="238" t="s">
        <v>117</v>
      </c>
    </row>
    <row r="247" s="13" customFormat="1">
      <c r="A247" s="13"/>
      <c r="B247" s="228"/>
      <c r="C247" s="229"/>
      <c r="D247" s="223" t="s">
        <v>128</v>
      </c>
      <c r="E247" s="230" t="s">
        <v>1</v>
      </c>
      <c r="F247" s="231" t="s">
        <v>151</v>
      </c>
      <c r="G247" s="229"/>
      <c r="H247" s="232">
        <v>600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128</v>
      </c>
      <c r="AU247" s="238" t="s">
        <v>85</v>
      </c>
      <c r="AV247" s="13" t="s">
        <v>85</v>
      </c>
      <c r="AW247" s="13" t="s">
        <v>34</v>
      </c>
      <c r="AX247" s="13" t="s">
        <v>78</v>
      </c>
      <c r="AY247" s="238" t="s">
        <v>117</v>
      </c>
    </row>
    <row r="248" s="13" customFormat="1">
      <c r="A248" s="13"/>
      <c r="B248" s="228"/>
      <c r="C248" s="229"/>
      <c r="D248" s="223" t="s">
        <v>128</v>
      </c>
      <c r="E248" s="230" t="s">
        <v>1</v>
      </c>
      <c r="F248" s="231" t="s">
        <v>152</v>
      </c>
      <c r="G248" s="229"/>
      <c r="H248" s="232">
        <v>300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8" t="s">
        <v>128</v>
      </c>
      <c r="AU248" s="238" t="s">
        <v>85</v>
      </c>
      <c r="AV248" s="13" t="s">
        <v>85</v>
      </c>
      <c r="AW248" s="13" t="s">
        <v>34</v>
      </c>
      <c r="AX248" s="13" t="s">
        <v>78</v>
      </c>
      <c r="AY248" s="238" t="s">
        <v>117</v>
      </c>
    </row>
    <row r="249" s="13" customFormat="1">
      <c r="A249" s="13"/>
      <c r="B249" s="228"/>
      <c r="C249" s="229"/>
      <c r="D249" s="223" t="s">
        <v>128</v>
      </c>
      <c r="E249" s="230" t="s">
        <v>1</v>
      </c>
      <c r="F249" s="231" t="s">
        <v>153</v>
      </c>
      <c r="G249" s="229"/>
      <c r="H249" s="232">
        <v>300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128</v>
      </c>
      <c r="AU249" s="238" t="s">
        <v>85</v>
      </c>
      <c r="AV249" s="13" t="s">
        <v>85</v>
      </c>
      <c r="AW249" s="13" t="s">
        <v>34</v>
      </c>
      <c r="AX249" s="13" t="s">
        <v>78</v>
      </c>
      <c r="AY249" s="238" t="s">
        <v>117</v>
      </c>
    </row>
    <row r="250" s="14" customFormat="1">
      <c r="A250" s="14"/>
      <c r="B250" s="239"/>
      <c r="C250" s="240"/>
      <c r="D250" s="223" t="s">
        <v>128</v>
      </c>
      <c r="E250" s="241" t="s">
        <v>1</v>
      </c>
      <c r="F250" s="242" t="s">
        <v>154</v>
      </c>
      <c r="G250" s="240"/>
      <c r="H250" s="243">
        <v>7021</v>
      </c>
      <c r="I250" s="244"/>
      <c r="J250" s="240"/>
      <c r="K250" s="240"/>
      <c r="L250" s="245"/>
      <c r="M250" s="246"/>
      <c r="N250" s="247"/>
      <c r="O250" s="247"/>
      <c r="P250" s="247"/>
      <c r="Q250" s="247"/>
      <c r="R250" s="247"/>
      <c r="S250" s="247"/>
      <c r="T250" s="24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9" t="s">
        <v>128</v>
      </c>
      <c r="AU250" s="249" t="s">
        <v>85</v>
      </c>
      <c r="AV250" s="14" t="s">
        <v>124</v>
      </c>
      <c r="AW250" s="14" t="s">
        <v>34</v>
      </c>
      <c r="AX250" s="14" t="s">
        <v>83</v>
      </c>
      <c r="AY250" s="249" t="s">
        <v>117</v>
      </c>
    </row>
    <row r="251" s="2" customFormat="1" ht="24.15" customHeight="1">
      <c r="A251" s="37"/>
      <c r="B251" s="38"/>
      <c r="C251" s="210" t="s">
        <v>305</v>
      </c>
      <c r="D251" s="210" t="s">
        <v>119</v>
      </c>
      <c r="E251" s="211" t="s">
        <v>306</v>
      </c>
      <c r="F251" s="212" t="s">
        <v>307</v>
      </c>
      <c r="G251" s="213" t="s">
        <v>122</v>
      </c>
      <c r="H251" s="214">
        <v>6454.8999999999996</v>
      </c>
      <c r="I251" s="215"/>
      <c r="J251" s="216">
        <f>ROUND(I251*H251,2)</f>
        <v>0</v>
      </c>
      <c r="K251" s="212" t="s">
        <v>123</v>
      </c>
      <c r="L251" s="43"/>
      <c r="M251" s="217" t="s">
        <v>1</v>
      </c>
      <c r="N251" s="218" t="s">
        <v>43</v>
      </c>
      <c r="O251" s="90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1" t="s">
        <v>124</v>
      </c>
      <c r="AT251" s="221" t="s">
        <v>119</v>
      </c>
      <c r="AU251" s="221" t="s">
        <v>85</v>
      </c>
      <c r="AY251" s="16" t="s">
        <v>117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16" t="s">
        <v>83</v>
      </c>
      <c r="BK251" s="222">
        <f>ROUND(I251*H251,2)</f>
        <v>0</v>
      </c>
      <c r="BL251" s="16" t="s">
        <v>124</v>
      </c>
      <c r="BM251" s="221" t="s">
        <v>308</v>
      </c>
    </row>
    <row r="252" s="2" customFormat="1">
      <c r="A252" s="37"/>
      <c r="B252" s="38"/>
      <c r="C252" s="39"/>
      <c r="D252" s="223" t="s">
        <v>126</v>
      </c>
      <c r="E252" s="39"/>
      <c r="F252" s="224" t="s">
        <v>309</v>
      </c>
      <c r="G252" s="39"/>
      <c r="H252" s="39"/>
      <c r="I252" s="225"/>
      <c r="J252" s="39"/>
      <c r="K252" s="39"/>
      <c r="L252" s="43"/>
      <c r="M252" s="226"/>
      <c r="N252" s="22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126</v>
      </c>
      <c r="AU252" s="16" t="s">
        <v>85</v>
      </c>
    </row>
    <row r="253" s="13" customFormat="1">
      <c r="A253" s="13"/>
      <c r="B253" s="228"/>
      <c r="C253" s="229"/>
      <c r="D253" s="223" t="s">
        <v>128</v>
      </c>
      <c r="E253" s="230" t="s">
        <v>1</v>
      </c>
      <c r="F253" s="231" t="s">
        <v>310</v>
      </c>
      <c r="G253" s="229"/>
      <c r="H253" s="232">
        <v>5094.8999999999996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128</v>
      </c>
      <c r="AU253" s="238" t="s">
        <v>85</v>
      </c>
      <c r="AV253" s="13" t="s">
        <v>85</v>
      </c>
      <c r="AW253" s="13" t="s">
        <v>34</v>
      </c>
      <c r="AX253" s="13" t="s">
        <v>78</v>
      </c>
      <c r="AY253" s="238" t="s">
        <v>117</v>
      </c>
    </row>
    <row r="254" s="13" customFormat="1">
      <c r="A254" s="13"/>
      <c r="B254" s="228"/>
      <c r="C254" s="229"/>
      <c r="D254" s="223" t="s">
        <v>128</v>
      </c>
      <c r="E254" s="230" t="s">
        <v>1</v>
      </c>
      <c r="F254" s="231" t="s">
        <v>304</v>
      </c>
      <c r="G254" s="229"/>
      <c r="H254" s="232">
        <v>160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128</v>
      </c>
      <c r="AU254" s="238" t="s">
        <v>85</v>
      </c>
      <c r="AV254" s="13" t="s">
        <v>85</v>
      </c>
      <c r="AW254" s="13" t="s">
        <v>34</v>
      </c>
      <c r="AX254" s="13" t="s">
        <v>78</v>
      </c>
      <c r="AY254" s="238" t="s">
        <v>117</v>
      </c>
    </row>
    <row r="255" s="13" customFormat="1">
      <c r="A255" s="13"/>
      <c r="B255" s="228"/>
      <c r="C255" s="229"/>
      <c r="D255" s="223" t="s">
        <v>128</v>
      </c>
      <c r="E255" s="230" t="s">
        <v>1</v>
      </c>
      <c r="F255" s="231" t="s">
        <v>151</v>
      </c>
      <c r="G255" s="229"/>
      <c r="H255" s="232">
        <v>600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8" t="s">
        <v>128</v>
      </c>
      <c r="AU255" s="238" t="s">
        <v>85</v>
      </c>
      <c r="AV255" s="13" t="s">
        <v>85</v>
      </c>
      <c r="AW255" s="13" t="s">
        <v>34</v>
      </c>
      <c r="AX255" s="13" t="s">
        <v>78</v>
      </c>
      <c r="AY255" s="238" t="s">
        <v>117</v>
      </c>
    </row>
    <row r="256" s="13" customFormat="1">
      <c r="A256" s="13"/>
      <c r="B256" s="228"/>
      <c r="C256" s="229"/>
      <c r="D256" s="223" t="s">
        <v>128</v>
      </c>
      <c r="E256" s="230" t="s">
        <v>1</v>
      </c>
      <c r="F256" s="231" t="s">
        <v>152</v>
      </c>
      <c r="G256" s="229"/>
      <c r="H256" s="232">
        <v>300</v>
      </c>
      <c r="I256" s="233"/>
      <c r="J256" s="229"/>
      <c r="K256" s="229"/>
      <c r="L256" s="234"/>
      <c r="M256" s="235"/>
      <c r="N256" s="236"/>
      <c r="O256" s="236"/>
      <c r="P256" s="236"/>
      <c r="Q256" s="236"/>
      <c r="R256" s="236"/>
      <c r="S256" s="236"/>
      <c r="T256" s="23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8" t="s">
        <v>128</v>
      </c>
      <c r="AU256" s="238" t="s">
        <v>85</v>
      </c>
      <c r="AV256" s="13" t="s">
        <v>85</v>
      </c>
      <c r="AW256" s="13" t="s">
        <v>34</v>
      </c>
      <c r="AX256" s="13" t="s">
        <v>78</v>
      </c>
      <c r="AY256" s="238" t="s">
        <v>117</v>
      </c>
    </row>
    <row r="257" s="13" customFormat="1">
      <c r="A257" s="13"/>
      <c r="B257" s="228"/>
      <c r="C257" s="229"/>
      <c r="D257" s="223" t="s">
        <v>128</v>
      </c>
      <c r="E257" s="230" t="s">
        <v>1</v>
      </c>
      <c r="F257" s="231" t="s">
        <v>153</v>
      </c>
      <c r="G257" s="229"/>
      <c r="H257" s="232">
        <v>300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128</v>
      </c>
      <c r="AU257" s="238" t="s">
        <v>85</v>
      </c>
      <c r="AV257" s="13" t="s">
        <v>85</v>
      </c>
      <c r="AW257" s="13" t="s">
        <v>34</v>
      </c>
      <c r="AX257" s="13" t="s">
        <v>78</v>
      </c>
      <c r="AY257" s="238" t="s">
        <v>117</v>
      </c>
    </row>
    <row r="258" s="14" customFormat="1">
      <c r="A258" s="14"/>
      <c r="B258" s="239"/>
      <c r="C258" s="240"/>
      <c r="D258" s="223" t="s">
        <v>128</v>
      </c>
      <c r="E258" s="241" t="s">
        <v>1</v>
      </c>
      <c r="F258" s="242" t="s">
        <v>154</v>
      </c>
      <c r="G258" s="240"/>
      <c r="H258" s="243">
        <v>6454.8999999999996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9" t="s">
        <v>128</v>
      </c>
      <c r="AU258" s="249" t="s">
        <v>85</v>
      </c>
      <c r="AV258" s="14" t="s">
        <v>124</v>
      </c>
      <c r="AW258" s="14" t="s">
        <v>34</v>
      </c>
      <c r="AX258" s="14" t="s">
        <v>83</v>
      </c>
      <c r="AY258" s="249" t="s">
        <v>117</v>
      </c>
    </row>
    <row r="259" s="2" customFormat="1" ht="24.15" customHeight="1">
      <c r="A259" s="37"/>
      <c r="B259" s="38"/>
      <c r="C259" s="210" t="s">
        <v>311</v>
      </c>
      <c r="D259" s="210" t="s">
        <v>119</v>
      </c>
      <c r="E259" s="211" t="s">
        <v>312</v>
      </c>
      <c r="F259" s="212" t="s">
        <v>313</v>
      </c>
      <c r="G259" s="213" t="s">
        <v>122</v>
      </c>
      <c r="H259" s="214">
        <v>5346.5</v>
      </c>
      <c r="I259" s="215"/>
      <c r="J259" s="216">
        <f>ROUND(I259*H259,2)</f>
        <v>0</v>
      </c>
      <c r="K259" s="212" t="s">
        <v>123</v>
      </c>
      <c r="L259" s="43"/>
      <c r="M259" s="217" t="s">
        <v>1</v>
      </c>
      <c r="N259" s="218" t="s">
        <v>43</v>
      </c>
      <c r="O259" s="90"/>
      <c r="P259" s="219">
        <f>O259*H259</f>
        <v>0</v>
      </c>
      <c r="Q259" s="219">
        <v>0</v>
      </c>
      <c r="R259" s="219">
        <f>Q259*H259</f>
        <v>0</v>
      </c>
      <c r="S259" s="219">
        <v>0</v>
      </c>
      <c r="T259" s="220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1" t="s">
        <v>124</v>
      </c>
      <c r="AT259" s="221" t="s">
        <v>119</v>
      </c>
      <c r="AU259" s="221" t="s">
        <v>85</v>
      </c>
      <c r="AY259" s="16" t="s">
        <v>117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16" t="s">
        <v>83</v>
      </c>
      <c r="BK259" s="222">
        <f>ROUND(I259*H259,2)</f>
        <v>0</v>
      </c>
      <c r="BL259" s="16" t="s">
        <v>124</v>
      </c>
      <c r="BM259" s="221" t="s">
        <v>314</v>
      </c>
    </row>
    <row r="260" s="2" customFormat="1">
      <c r="A260" s="37"/>
      <c r="B260" s="38"/>
      <c r="C260" s="39"/>
      <c r="D260" s="223" t="s">
        <v>126</v>
      </c>
      <c r="E260" s="39"/>
      <c r="F260" s="224" t="s">
        <v>315</v>
      </c>
      <c r="G260" s="39"/>
      <c r="H260" s="39"/>
      <c r="I260" s="225"/>
      <c r="J260" s="39"/>
      <c r="K260" s="39"/>
      <c r="L260" s="43"/>
      <c r="M260" s="226"/>
      <c r="N260" s="227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126</v>
      </c>
      <c r="AU260" s="16" t="s">
        <v>85</v>
      </c>
    </row>
    <row r="261" s="13" customFormat="1">
      <c r="A261" s="13"/>
      <c r="B261" s="228"/>
      <c r="C261" s="229"/>
      <c r="D261" s="223" t="s">
        <v>128</v>
      </c>
      <c r="E261" s="230" t="s">
        <v>1</v>
      </c>
      <c r="F261" s="231" t="s">
        <v>316</v>
      </c>
      <c r="G261" s="229"/>
      <c r="H261" s="232">
        <v>5346.5</v>
      </c>
      <c r="I261" s="233"/>
      <c r="J261" s="229"/>
      <c r="K261" s="229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128</v>
      </c>
      <c r="AU261" s="238" t="s">
        <v>85</v>
      </c>
      <c r="AV261" s="13" t="s">
        <v>85</v>
      </c>
      <c r="AW261" s="13" t="s">
        <v>34</v>
      </c>
      <c r="AX261" s="13" t="s">
        <v>83</v>
      </c>
      <c r="AY261" s="238" t="s">
        <v>117</v>
      </c>
    </row>
    <row r="262" s="2" customFormat="1" ht="24.15" customHeight="1">
      <c r="A262" s="37"/>
      <c r="B262" s="38"/>
      <c r="C262" s="210" t="s">
        <v>317</v>
      </c>
      <c r="D262" s="210" t="s">
        <v>119</v>
      </c>
      <c r="E262" s="211" t="s">
        <v>318</v>
      </c>
      <c r="F262" s="212" t="s">
        <v>319</v>
      </c>
      <c r="G262" s="213" t="s">
        <v>122</v>
      </c>
      <c r="H262" s="214">
        <v>5032</v>
      </c>
      <c r="I262" s="215"/>
      <c r="J262" s="216">
        <f>ROUND(I262*H262,2)</f>
        <v>0</v>
      </c>
      <c r="K262" s="212" t="s">
        <v>123</v>
      </c>
      <c r="L262" s="43"/>
      <c r="M262" s="217" t="s">
        <v>1</v>
      </c>
      <c r="N262" s="218" t="s">
        <v>43</v>
      </c>
      <c r="O262" s="90"/>
      <c r="P262" s="219">
        <f>O262*H262</f>
        <v>0</v>
      </c>
      <c r="Q262" s="219">
        <v>0.02111</v>
      </c>
      <c r="R262" s="219">
        <f>Q262*H262</f>
        <v>106.22552</v>
      </c>
      <c r="S262" s="219">
        <v>0</v>
      </c>
      <c r="T262" s="220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1" t="s">
        <v>124</v>
      </c>
      <c r="AT262" s="221" t="s">
        <v>119</v>
      </c>
      <c r="AU262" s="221" t="s">
        <v>85</v>
      </c>
      <c r="AY262" s="16" t="s">
        <v>117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16" t="s">
        <v>83</v>
      </c>
      <c r="BK262" s="222">
        <f>ROUND(I262*H262,2)</f>
        <v>0</v>
      </c>
      <c r="BL262" s="16" t="s">
        <v>124</v>
      </c>
      <c r="BM262" s="221" t="s">
        <v>320</v>
      </c>
    </row>
    <row r="263" s="2" customFormat="1">
      <c r="A263" s="37"/>
      <c r="B263" s="38"/>
      <c r="C263" s="39"/>
      <c r="D263" s="223" t="s">
        <v>126</v>
      </c>
      <c r="E263" s="39"/>
      <c r="F263" s="224" t="s">
        <v>321</v>
      </c>
      <c r="G263" s="39"/>
      <c r="H263" s="39"/>
      <c r="I263" s="225"/>
      <c r="J263" s="39"/>
      <c r="K263" s="39"/>
      <c r="L263" s="43"/>
      <c r="M263" s="226"/>
      <c r="N263" s="227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126</v>
      </c>
      <c r="AU263" s="16" t="s">
        <v>85</v>
      </c>
    </row>
    <row r="264" s="13" customFormat="1">
      <c r="A264" s="13"/>
      <c r="B264" s="228"/>
      <c r="C264" s="229"/>
      <c r="D264" s="223" t="s">
        <v>128</v>
      </c>
      <c r="E264" s="230" t="s">
        <v>1</v>
      </c>
      <c r="F264" s="231" t="s">
        <v>322</v>
      </c>
      <c r="G264" s="229"/>
      <c r="H264" s="232">
        <v>5032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128</v>
      </c>
      <c r="AU264" s="238" t="s">
        <v>85</v>
      </c>
      <c r="AV264" s="13" t="s">
        <v>85</v>
      </c>
      <c r="AW264" s="13" t="s">
        <v>34</v>
      </c>
      <c r="AX264" s="13" t="s">
        <v>83</v>
      </c>
      <c r="AY264" s="238" t="s">
        <v>117</v>
      </c>
    </row>
    <row r="265" s="2" customFormat="1" ht="24.15" customHeight="1">
      <c r="A265" s="37"/>
      <c r="B265" s="38"/>
      <c r="C265" s="210" t="s">
        <v>323</v>
      </c>
      <c r="D265" s="210" t="s">
        <v>119</v>
      </c>
      <c r="E265" s="211" t="s">
        <v>324</v>
      </c>
      <c r="F265" s="212" t="s">
        <v>325</v>
      </c>
      <c r="G265" s="213" t="s">
        <v>122</v>
      </c>
      <c r="H265" s="214">
        <v>1360</v>
      </c>
      <c r="I265" s="215"/>
      <c r="J265" s="216">
        <f>ROUND(I265*H265,2)</f>
        <v>0</v>
      </c>
      <c r="K265" s="212" t="s">
        <v>123</v>
      </c>
      <c r="L265" s="43"/>
      <c r="M265" s="217" t="s">
        <v>1</v>
      </c>
      <c r="N265" s="218" t="s">
        <v>43</v>
      </c>
      <c r="O265" s="90"/>
      <c r="P265" s="219">
        <f>O265*H265</f>
        <v>0</v>
      </c>
      <c r="Q265" s="219">
        <v>0</v>
      </c>
      <c r="R265" s="219">
        <f>Q265*H265</f>
        <v>0</v>
      </c>
      <c r="S265" s="219">
        <v>0</v>
      </c>
      <c r="T265" s="220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1" t="s">
        <v>124</v>
      </c>
      <c r="AT265" s="221" t="s">
        <v>119</v>
      </c>
      <c r="AU265" s="221" t="s">
        <v>85</v>
      </c>
      <c r="AY265" s="16" t="s">
        <v>117</v>
      </c>
      <c r="BE265" s="222">
        <f>IF(N265="základní",J265,0)</f>
        <v>0</v>
      </c>
      <c r="BF265" s="222">
        <f>IF(N265="snížená",J265,0)</f>
        <v>0</v>
      </c>
      <c r="BG265" s="222">
        <f>IF(N265="zákl. přenesená",J265,0)</f>
        <v>0</v>
      </c>
      <c r="BH265" s="222">
        <f>IF(N265="sníž. přenesená",J265,0)</f>
        <v>0</v>
      </c>
      <c r="BI265" s="222">
        <f>IF(N265="nulová",J265,0)</f>
        <v>0</v>
      </c>
      <c r="BJ265" s="16" t="s">
        <v>83</v>
      </c>
      <c r="BK265" s="222">
        <f>ROUND(I265*H265,2)</f>
        <v>0</v>
      </c>
      <c r="BL265" s="16" t="s">
        <v>124</v>
      </c>
      <c r="BM265" s="221" t="s">
        <v>326</v>
      </c>
    </row>
    <row r="266" s="2" customFormat="1">
      <c r="A266" s="37"/>
      <c r="B266" s="38"/>
      <c r="C266" s="39"/>
      <c r="D266" s="223" t="s">
        <v>126</v>
      </c>
      <c r="E266" s="39"/>
      <c r="F266" s="224" t="s">
        <v>327</v>
      </c>
      <c r="G266" s="39"/>
      <c r="H266" s="39"/>
      <c r="I266" s="225"/>
      <c r="J266" s="39"/>
      <c r="K266" s="39"/>
      <c r="L266" s="43"/>
      <c r="M266" s="226"/>
      <c r="N266" s="22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126</v>
      </c>
      <c r="AU266" s="16" t="s">
        <v>85</v>
      </c>
    </row>
    <row r="267" s="13" customFormat="1">
      <c r="A267" s="13"/>
      <c r="B267" s="228"/>
      <c r="C267" s="229"/>
      <c r="D267" s="223" t="s">
        <v>128</v>
      </c>
      <c r="E267" s="230" t="s">
        <v>1</v>
      </c>
      <c r="F267" s="231" t="s">
        <v>304</v>
      </c>
      <c r="G267" s="229"/>
      <c r="H267" s="232">
        <v>160</v>
      </c>
      <c r="I267" s="233"/>
      <c r="J267" s="229"/>
      <c r="K267" s="229"/>
      <c r="L267" s="234"/>
      <c r="M267" s="235"/>
      <c r="N267" s="236"/>
      <c r="O267" s="236"/>
      <c r="P267" s="236"/>
      <c r="Q267" s="236"/>
      <c r="R267" s="236"/>
      <c r="S267" s="236"/>
      <c r="T267" s="23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8" t="s">
        <v>128</v>
      </c>
      <c r="AU267" s="238" t="s">
        <v>85</v>
      </c>
      <c r="AV267" s="13" t="s">
        <v>85</v>
      </c>
      <c r="AW267" s="13" t="s">
        <v>34</v>
      </c>
      <c r="AX267" s="13" t="s">
        <v>78</v>
      </c>
      <c r="AY267" s="238" t="s">
        <v>117</v>
      </c>
    </row>
    <row r="268" s="13" customFormat="1">
      <c r="A268" s="13"/>
      <c r="B268" s="228"/>
      <c r="C268" s="229"/>
      <c r="D268" s="223" t="s">
        <v>128</v>
      </c>
      <c r="E268" s="230" t="s">
        <v>1</v>
      </c>
      <c r="F268" s="231" t="s">
        <v>151</v>
      </c>
      <c r="G268" s="229"/>
      <c r="H268" s="232">
        <v>600</v>
      </c>
      <c r="I268" s="233"/>
      <c r="J268" s="229"/>
      <c r="K268" s="229"/>
      <c r="L268" s="234"/>
      <c r="M268" s="235"/>
      <c r="N268" s="236"/>
      <c r="O268" s="236"/>
      <c r="P268" s="236"/>
      <c r="Q268" s="236"/>
      <c r="R268" s="236"/>
      <c r="S268" s="236"/>
      <c r="T268" s="23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8" t="s">
        <v>128</v>
      </c>
      <c r="AU268" s="238" t="s">
        <v>85</v>
      </c>
      <c r="AV268" s="13" t="s">
        <v>85</v>
      </c>
      <c r="AW268" s="13" t="s">
        <v>34</v>
      </c>
      <c r="AX268" s="13" t="s">
        <v>78</v>
      </c>
      <c r="AY268" s="238" t="s">
        <v>117</v>
      </c>
    </row>
    <row r="269" s="13" customFormat="1">
      <c r="A269" s="13"/>
      <c r="B269" s="228"/>
      <c r="C269" s="229"/>
      <c r="D269" s="223" t="s">
        <v>128</v>
      </c>
      <c r="E269" s="230" t="s">
        <v>1</v>
      </c>
      <c r="F269" s="231" t="s">
        <v>152</v>
      </c>
      <c r="G269" s="229"/>
      <c r="H269" s="232">
        <v>300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128</v>
      </c>
      <c r="AU269" s="238" t="s">
        <v>85</v>
      </c>
      <c r="AV269" s="13" t="s">
        <v>85</v>
      </c>
      <c r="AW269" s="13" t="s">
        <v>34</v>
      </c>
      <c r="AX269" s="13" t="s">
        <v>78</v>
      </c>
      <c r="AY269" s="238" t="s">
        <v>117</v>
      </c>
    </row>
    <row r="270" s="13" customFormat="1">
      <c r="A270" s="13"/>
      <c r="B270" s="228"/>
      <c r="C270" s="229"/>
      <c r="D270" s="223" t="s">
        <v>128</v>
      </c>
      <c r="E270" s="230" t="s">
        <v>1</v>
      </c>
      <c r="F270" s="231" t="s">
        <v>153</v>
      </c>
      <c r="G270" s="229"/>
      <c r="H270" s="232">
        <v>300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128</v>
      </c>
      <c r="AU270" s="238" t="s">
        <v>85</v>
      </c>
      <c r="AV270" s="13" t="s">
        <v>85</v>
      </c>
      <c r="AW270" s="13" t="s">
        <v>34</v>
      </c>
      <c r="AX270" s="13" t="s">
        <v>78</v>
      </c>
      <c r="AY270" s="238" t="s">
        <v>117</v>
      </c>
    </row>
    <row r="271" s="14" customFormat="1">
      <c r="A271" s="14"/>
      <c r="B271" s="239"/>
      <c r="C271" s="240"/>
      <c r="D271" s="223" t="s">
        <v>128</v>
      </c>
      <c r="E271" s="241" t="s">
        <v>1</v>
      </c>
      <c r="F271" s="242" t="s">
        <v>154</v>
      </c>
      <c r="G271" s="240"/>
      <c r="H271" s="243">
        <v>1360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9" t="s">
        <v>128</v>
      </c>
      <c r="AU271" s="249" t="s">
        <v>85</v>
      </c>
      <c r="AV271" s="14" t="s">
        <v>124</v>
      </c>
      <c r="AW271" s="14" t="s">
        <v>34</v>
      </c>
      <c r="AX271" s="14" t="s">
        <v>83</v>
      </c>
      <c r="AY271" s="249" t="s">
        <v>117</v>
      </c>
    </row>
    <row r="272" s="2" customFormat="1" ht="24.15" customHeight="1">
      <c r="A272" s="37"/>
      <c r="B272" s="38"/>
      <c r="C272" s="210" t="s">
        <v>328</v>
      </c>
      <c r="D272" s="210" t="s">
        <v>119</v>
      </c>
      <c r="E272" s="211" t="s">
        <v>329</v>
      </c>
      <c r="F272" s="212" t="s">
        <v>330</v>
      </c>
      <c r="G272" s="213" t="s">
        <v>122</v>
      </c>
      <c r="H272" s="214">
        <v>20</v>
      </c>
      <c r="I272" s="215"/>
      <c r="J272" s="216">
        <f>ROUND(I272*H272,2)</f>
        <v>0</v>
      </c>
      <c r="K272" s="212" t="s">
        <v>123</v>
      </c>
      <c r="L272" s="43"/>
      <c r="M272" s="217" t="s">
        <v>1</v>
      </c>
      <c r="N272" s="218" t="s">
        <v>43</v>
      </c>
      <c r="O272" s="90"/>
      <c r="P272" s="219">
        <f>O272*H272</f>
        <v>0</v>
      </c>
      <c r="Q272" s="219">
        <v>0.85660400000000003</v>
      </c>
      <c r="R272" s="219">
        <f>Q272*H272</f>
        <v>17.132080000000002</v>
      </c>
      <c r="S272" s="219">
        <v>0</v>
      </c>
      <c r="T272" s="220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1" t="s">
        <v>124</v>
      </c>
      <c r="AT272" s="221" t="s">
        <v>119</v>
      </c>
      <c r="AU272" s="221" t="s">
        <v>85</v>
      </c>
      <c r="AY272" s="16" t="s">
        <v>117</v>
      </c>
      <c r="BE272" s="222">
        <f>IF(N272="základní",J272,0)</f>
        <v>0</v>
      </c>
      <c r="BF272" s="222">
        <f>IF(N272="snížená",J272,0)</f>
        <v>0</v>
      </c>
      <c r="BG272" s="222">
        <f>IF(N272="zákl. přenesená",J272,0)</f>
        <v>0</v>
      </c>
      <c r="BH272" s="222">
        <f>IF(N272="sníž. přenesená",J272,0)</f>
        <v>0</v>
      </c>
      <c r="BI272" s="222">
        <f>IF(N272="nulová",J272,0)</f>
        <v>0</v>
      </c>
      <c r="BJ272" s="16" t="s">
        <v>83</v>
      </c>
      <c r="BK272" s="222">
        <f>ROUND(I272*H272,2)</f>
        <v>0</v>
      </c>
      <c r="BL272" s="16" t="s">
        <v>124</v>
      </c>
      <c r="BM272" s="221" t="s">
        <v>331</v>
      </c>
    </row>
    <row r="273" s="2" customFormat="1">
      <c r="A273" s="37"/>
      <c r="B273" s="38"/>
      <c r="C273" s="39"/>
      <c r="D273" s="223" t="s">
        <v>126</v>
      </c>
      <c r="E273" s="39"/>
      <c r="F273" s="224" t="s">
        <v>332</v>
      </c>
      <c r="G273" s="39"/>
      <c r="H273" s="39"/>
      <c r="I273" s="225"/>
      <c r="J273" s="39"/>
      <c r="K273" s="39"/>
      <c r="L273" s="43"/>
      <c r="M273" s="226"/>
      <c r="N273" s="227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126</v>
      </c>
      <c r="AU273" s="16" t="s">
        <v>85</v>
      </c>
    </row>
    <row r="274" s="13" customFormat="1">
      <c r="A274" s="13"/>
      <c r="B274" s="228"/>
      <c r="C274" s="229"/>
      <c r="D274" s="223" t="s">
        <v>128</v>
      </c>
      <c r="E274" s="230" t="s">
        <v>1</v>
      </c>
      <c r="F274" s="231" t="s">
        <v>333</v>
      </c>
      <c r="G274" s="229"/>
      <c r="H274" s="232">
        <v>10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128</v>
      </c>
      <c r="AU274" s="238" t="s">
        <v>85</v>
      </c>
      <c r="AV274" s="13" t="s">
        <v>85</v>
      </c>
      <c r="AW274" s="13" t="s">
        <v>34</v>
      </c>
      <c r="AX274" s="13" t="s">
        <v>78</v>
      </c>
      <c r="AY274" s="238" t="s">
        <v>117</v>
      </c>
    </row>
    <row r="275" s="13" customFormat="1">
      <c r="A275" s="13"/>
      <c r="B275" s="228"/>
      <c r="C275" s="229"/>
      <c r="D275" s="223" t="s">
        <v>128</v>
      </c>
      <c r="E275" s="230" t="s">
        <v>1</v>
      </c>
      <c r="F275" s="231" t="s">
        <v>334</v>
      </c>
      <c r="G275" s="229"/>
      <c r="H275" s="232">
        <v>10</v>
      </c>
      <c r="I275" s="233"/>
      <c r="J275" s="229"/>
      <c r="K275" s="229"/>
      <c r="L275" s="234"/>
      <c r="M275" s="235"/>
      <c r="N275" s="236"/>
      <c r="O275" s="236"/>
      <c r="P275" s="236"/>
      <c r="Q275" s="236"/>
      <c r="R275" s="236"/>
      <c r="S275" s="236"/>
      <c r="T275" s="23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8" t="s">
        <v>128</v>
      </c>
      <c r="AU275" s="238" t="s">
        <v>85</v>
      </c>
      <c r="AV275" s="13" t="s">
        <v>85</v>
      </c>
      <c r="AW275" s="13" t="s">
        <v>34</v>
      </c>
      <c r="AX275" s="13" t="s">
        <v>78</v>
      </c>
      <c r="AY275" s="238" t="s">
        <v>117</v>
      </c>
    </row>
    <row r="276" s="14" customFormat="1">
      <c r="A276" s="14"/>
      <c r="B276" s="239"/>
      <c r="C276" s="240"/>
      <c r="D276" s="223" t="s">
        <v>128</v>
      </c>
      <c r="E276" s="241" t="s">
        <v>1</v>
      </c>
      <c r="F276" s="242" t="s">
        <v>154</v>
      </c>
      <c r="G276" s="240"/>
      <c r="H276" s="243">
        <v>20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128</v>
      </c>
      <c r="AU276" s="249" t="s">
        <v>85</v>
      </c>
      <c r="AV276" s="14" t="s">
        <v>124</v>
      </c>
      <c r="AW276" s="14" t="s">
        <v>34</v>
      </c>
      <c r="AX276" s="14" t="s">
        <v>83</v>
      </c>
      <c r="AY276" s="249" t="s">
        <v>117</v>
      </c>
    </row>
    <row r="277" s="12" customFormat="1" ht="22.8" customHeight="1">
      <c r="A277" s="12"/>
      <c r="B277" s="194"/>
      <c r="C277" s="195"/>
      <c r="D277" s="196" t="s">
        <v>77</v>
      </c>
      <c r="E277" s="208" t="s">
        <v>179</v>
      </c>
      <c r="F277" s="208" t="s">
        <v>335</v>
      </c>
      <c r="G277" s="195"/>
      <c r="H277" s="195"/>
      <c r="I277" s="198"/>
      <c r="J277" s="209">
        <f>BK277</f>
        <v>0</v>
      </c>
      <c r="K277" s="195"/>
      <c r="L277" s="200"/>
      <c r="M277" s="201"/>
      <c r="N277" s="202"/>
      <c r="O277" s="202"/>
      <c r="P277" s="203">
        <f>SUM(P278:P293)</f>
        <v>0</v>
      </c>
      <c r="Q277" s="202"/>
      <c r="R277" s="203">
        <f>SUM(R278:R293)</f>
        <v>275.95161303750001</v>
      </c>
      <c r="S277" s="202"/>
      <c r="T277" s="204">
        <f>SUM(T278:T293)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5" t="s">
        <v>83</v>
      </c>
      <c r="AT277" s="206" t="s">
        <v>77</v>
      </c>
      <c r="AU277" s="206" t="s">
        <v>83</v>
      </c>
      <c r="AY277" s="205" t="s">
        <v>117</v>
      </c>
      <c r="BK277" s="207">
        <f>SUM(BK278:BK293)</f>
        <v>0</v>
      </c>
    </row>
    <row r="278" s="2" customFormat="1" ht="24.15" customHeight="1">
      <c r="A278" s="37"/>
      <c r="B278" s="38"/>
      <c r="C278" s="210" t="s">
        <v>336</v>
      </c>
      <c r="D278" s="210" t="s">
        <v>119</v>
      </c>
      <c r="E278" s="211" t="s">
        <v>337</v>
      </c>
      <c r="F278" s="212" t="s">
        <v>338</v>
      </c>
      <c r="G278" s="213" t="s">
        <v>141</v>
      </c>
      <c r="H278" s="214">
        <v>10</v>
      </c>
      <c r="I278" s="215"/>
      <c r="J278" s="216">
        <f>ROUND(I278*H278,2)</f>
        <v>0</v>
      </c>
      <c r="K278" s="212" t="s">
        <v>123</v>
      </c>
      <c r="L278" s="43"/>
      <c r="M278" s="217" t="s">
        <v>1</v>
      </c>
      <c r="N278" s="218" t="s">
        <v>43</v>
      </c>
      <c r="O278" s="90"/>
      <c r="P278" s="219">
        <f>O278*H278</f>
        <v>0</v>
      </c>
      <c r="Q278" s="219">
        <v>7.005658135</v>
      </c>
      <c r="R278" s="219">
        <f>Q278*H278</f>
        <v>70.056581350000002</v>
      </c>
      <c r="S278" s="219">
        <v>0</v>
      </c>
      <c r="T278" s="220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1" t="s">
        <v>124</v>
      </c>
      <c r="AT278" s="221" t="s">
        <v>119</v>
      </c>
      <c r="AU278" s="221" t="s">
        <v>85</v>
      </c>
      <c r="AY278" s="16" t="s">
        <v>117</v>
      </c>
      <c r="BE278" s="222">
        <f>IF(N278="základní",J278,0)</f>
        <v>0</v>
      </c>
      <c r="BF278" s="222">
        <f>IF(N278="snížená",J278,0)</f>
        <v>0</v>
      </c>
      <c r="BG278" s="222">
        <f>IF(N278="zákl. přenesená",J278,0)</f>
        <v>0</v>
      </c>
      <c r="BH278" s="222">
        <f>IF(N278="sníž. přenesená",J278,0)</f>
        <v>0</v>
      </c>
      <c r="BI278" s="222">
        <f>IF(N278="nulová",J278,0)</f>
        <v>0</v>
      </c>
      <c r="BJ278" s="16" t="s">
        <v>83</v>
      </c>
      <c r="BK278" s="222">
        <f>ROUND(I278*H278,2)</f>
        <v>0</v>
      </c>
      <c r="BL278" s="16" t="s">
        <v>124</v>
      </c>
      <c r="BM278" s="221" t="s">
        <v>339</v>
      </c>
    </row>
    <row r="279" s="2" customFormat="1">
      <c r="A279" s="37"/>
      <c r="B279" s="38"/>
      <c r="C279" s="39"/>
      <c r="D279" s="223" t="s">
        <v>126</v>
      </c>
      <c r="E279" s="39"/>
      <c r="F279" s="224" t="s">
        <v>340</v>
      </c>
      <c r="G279" s="39"/>
      <c r="H279" s="39"/>
      <c r="I279" s="225"/>
      <c r="J279" s="39"/>
      <c r="K279" s="39"/>
      <c r="L279" s="43"/>
      <c r="M279" s="226"/>
      <c r="N279" s="22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126</v>
      </c>
      <c r="AU279" s="16" t="s">
        <v>85</v>
      </c>
    </row>
    <row r="280" s="13" customFormat="1">
      <c r="A280" s="13"/>
      <c r="B280" s="228"/>
      <c r="C280" s="229"/>
      <c r="D280" s="223" t="s">
        <v>128</v>
      </c>
      <c r="E280" s="230" t="s">
        <v>1</v>
      </c>
      <c r="F280" s="231" t="s">
        <v>341</v>
      </c>
      <c r="G280" s="229"/>
      <c r="H280" s="232">
        <v>10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8" t="s">
        <v>128</v>
      </c>
      <c r="AU280" s="238" t="s">
        <v>85</v>
      </c>
      <c r="AV280" s="13" t="s">
        <v>85</v>
      </c>
      <c r="AW280" s="13" t="s">
        <v>34</v>
      </c>
      <c r="AX280" s="13" t="s">
        <v>83</v>
      </c>
      <c r="AY280" s="238" t="s">
        <v>117</v>
      </c>
    </row>
    <row r="281" s="2" customFormat="1" ht="24.15" customHeight="1">
      <c r="A281" s="37"/>
      <c r="B281" s="38"/>
      <c r="C281" s="210" t="s">
        <v>342</v>
      </c>
      <c r="D281" s="210" t="s">
        <v>119</v>
      </c>
      <c r="E281" s="211" t="s">
        <v>343</v>
      </c>
      <c r="F281" s="212" t="s">
        <v>344</v>
      </c>
      <c r="G281" s="213" t="s">
        <v>141</v>
      </c>
      <c r="H281" s="214">
        <v>5</v>
      </c>
      <c r="I281" s="215"/>
      <c r="J281" s="216">
        <f>ROUND(I281*H281,2)</f>
        <v>0</v>
      </c>
      <c r="K281" s="212" t="s">
        <v>123</v>
      </c>
      <c r="L281" s="43"/>
      <c r="M281" s="217" t="s">
        <v>1</v>
      </c>
      <c r="N281" s="218" t="s">
        <v>43</v>
      </c>
      <c r="O281" s="90"/>
      <c r="P281" s="219">
        <f>O281*H281</f>
        <v>0</v>
      </c>
      <c r="Q281" s="219">
        <v>16.035988799999998</v>
      </c>
      <c r="R281" s="219">
        <f>Q281*H281</f>
        <v>80.179943999999992</v>
      </c>
      <c r="S281" s="219">
        <v>0</v>
      </c>
      <c r="T281" s="220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1" t="s">
        <v>124</v>
      </c>
      <c r="AT281" s="221" t="s">
        <v>119</v>
      </c>
      <c r="AU281" s="221" t="s">
        <v>85</v>
      </c>
      <c r="AY281" s="16" t="s">
        <v>117</v>
      </c>
      <c r="BE281" s="222">
        <f>IF(N281="základní",J281,0)</f>
        <v>0</v>
      </c>
      <c r="BF281" s="222">
        <f>IF(N281="snížená",J281,0)</f>
        <v>0</v>
      </c>
      <c r="BG281" s="222">
        <f>IF(N281="zákl. přenesená",J281,0)</f>
        <v>0</v>
      </c>
      <c r="BH281" s="222">
        <f>IF(N281="sníž. přenesená",J281,0)</f>
        <v>0</v>
      </c>
      <c r="BI281" s="222">
        <f>IF(N281="nulová",J281,0)</f>
        <v>0</v>
      </c>
      <c r="BJ281" s="16" t="s">
        <v>83</v>
      </c>
      <c r="BK281" s="222">
        <f>ROUND(I281*H281,2)</f>
        <v>0</v>
      </c>
      <c r="BL281" s="16" t="s">
        <v>124</v>
      </c>
      <c r="BM281" s="221" t="s">
        <v>345</v>
      </c>
    </row>
    <row r="282" s="2" customFormat="1">
      <c r="A282" s="37"/>
      <c r="B282" s="38"/>
      <c r="C282" s="39"/>
      <c r="D282" s="223" t="s">
        <v>126</v>
      </c>
      <c r="E282" s="39"/>
      <c r="F282" s="224" t="s">
        <v>346</v>
      </c>
      <c r="G282" s="39"/>
      <c r="H282" s="39"/>
      <c r="I282" s="225"/>
      <c r="J282" s="39"/>
      <c r="K282" s="39"/>
      <c r="L282" s="43"/>
      <c r="M282" s="226"/>
      <c r="N282" s="227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126</v>
      </c>
      <c r="AU282" s="16" t="s">
        <v>85</v>
      </c>
    </row>
    <row r="283" s="13" customFormat="1">
      <c r="A283" s="13"/>
      <c r="B283" s="228"/>
      <c r="C283" s="229"/>
      <c r="D283" s="223" t="s">
        <v>128</v>
      </c>
      <c r="E283" s="230" t="s">
        <v>1</v>
      </c>
      <c r="F283" s="231" t="s">
        <v>145</v>
      </c>
      <c r="G283" s="229"/>
      <c r="H283" s="232">
        <v>5</v>
      </c>
      <c r="I283" s="233"/>
      <c r="J283" s="229"/>
      <c r="K283" s="229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128</v>
      </c>
      <c r="AU283" s="238" t="s">
        <v>85</v>
      </c>
      <c r="AV283" s="13" t="s">
        <v>85</v>
      </c>
      <c r="AW283" s="13" t="s">
        <v>34</v>
      </c>
      <c r="AX283" s="13" t="s">
        <v>83</v>
      </c>
      <c r="AY283" s="238" t="s">
        <v>117</v>
      </c>
    </row>
    <row r="284" s="2" customFormat="1" ht="24.15" customHeight="1">
      <c r="A284" s="37"/>
      <c r="B284" s="38"/>
      <c r="C284" s="210" t="s">
        <v>347</v>
      </c>
      <c r="D284" s="210" t="s">
        <v>119</v>
      </c>
      <c r="E284" s="211" t="s">
        <v>348</v>
      </c>
      <c r="F284" s="212" t="s">
        <v>349</v>
      </c>
      <c r="G284" s="213" t="s">
        <v>350</v>
      </c>
      <c r="H284" s="214">
        <v>47.5</v>
      </c>
      <c r="I284" s="215"/>
      <c r="J284" s="216">
        <f>ROUND(I284*H284,2)</f>
        <v>0</v>
      </c>
      <c r="K284" s="212" t="s">
        <v>123</v>
      </c>
      <c r="L284" s="43"/>
      <c r="M284" s="217" t="s">
        <v>1</v>
      </c>
      <c r="N284" s="218" t="s">
        <v>43</v>
      </c>
      <c r="O284" s="90"/>
      <c r="P284" s="219">
        <f>O284*H284</f>
        <v>0</v>
      </c>
      <c r="Q284" s="219">
        <v>0.61348080000000005</v>
      </c>
      <c r="R284" s="219">
        <f>Q284*H284</f>
        <v>29.140338000000003</v>
      </c>
      <c r="S284" s="219">
        <v>0</v>
      </c>
      <c r="T284" s="220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1" t="s">
        <v>124</v>
      </c>
      <c r="AT284" s="221" t="s">
        <v>119</v>
      </c>
      <c r="AU284" s="221" t="s">
        <v>85</v>
      </c>
      <c r="AY284" s="16" t="s">
        <v>117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16" t="s">
        <v>83</v>
      </c>
      <c r="BK284" s="222">
        <f>ROUND(I284*H284,2)</f>
        <v>0</v>
      </c>
      <c r="BL284" s="16" t="s">
        <v>124</v>
      </c>
      <c r="BM284" s="221" t="s">
        <v>351</v>
      </c>
    </row>
    <row r="285" s="2" customFormat="1">
      <c r="A285" s="37"/>
      <c r="B285" s="38"/>
      <c r="C285" s="39"/>
      <c r="D285" s="223" t="s">
        <v>126</v>
      </c>
      <c r="E285" s="39"/>
      <c r="F285" s="224" t="s">
        <v>352</v>
      </c>
      <c r="G285" s="39"/>
      <c r="H285" s="39"/>
      <c r="I285" s="225"/>
      <c r="J285" s="39"/>
      <c r="K285" s="39"/>
      <c r="L285" s="43"/>
      <c r="M285" s="226"/>
      <c r="N285" s="227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126</v>
      </c>
      <c r="AU285" s="16" t="s">
        <v>85</v>
      </c>
    </row>
    <row r="286" s="13" customFormat="1">
      <c r="A286" s="13"/>
      <c r="B286" s="228"/>
      <c r="C286" s="229"/>
      <c r="D286" s="223" t="s">
        <v>128</v>
      </c>
      <c r="E286" s="230" t="s">
        <v>1</v>
      </c>
      <c r="F286" s="231" t="s">
        <v>353</v>
      </c>
      <c r="G286" s="229"/>
      <c r="H286" s="232">
        <v>47.5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8" t="s">
        <v>128</v>
      </c>
      <c r="AU286" s="238" t="s">
        <v>85</v>
      </c>
      <c r="AV286" s="13" t="s">
        <v>85</v>
      </c>
      <c r="AW286" s="13" t="s">
        <v>34</v>
      </c>
      <c r="AX286" s="13" t="s">
        <v>83</v>
      </c>
      <c r="AY286" s="238" t="s">
        <v>117</v>
      </c>
    </row>
    <row r="287" s="2" customFormat="1" ht="16.5" customHeight="1">
      <c r="A287" s="37"/>
      <c r="B287" s="38"/>
      <c r="C287" s="250" t="s">
        <v>354</v>
      </c>
      <c r="D287" s="250" t="s">
        <v>355</v>
      </c>
      <c r="E287" s="251" t="s">
        <v>356</v>
      </c>
      <c r="F287" s="252" t="s">
        <v>357</v>
      </c>
      <c r="G287" s="253" t="s">
        <v>141</v>
      </c>
      <c r="H287" s="254">
        <v>19</v>
      </c>
      <c r="I287" s="255"/>
      <c r="J287" s="256">
        <f>ROUND(I287*H287,2)</f>
        <v>0</v>
      </c>
      <c r="K287" s="252" t="s">
        <v>1</v>
      </c>
      <c r="L287" s="257"/>
      <c r="M287" s="258" t="s">
        <v>1</v>
      </c>
      <c r="N287" s="259" t="s">
        <v>43</v>
      </c>
      <c r="O287" s="90"/>
      <c r="P287" s="219">
        <f>O287*H287</f>
        <v>0</v>
      </c>
      <c r="Q287" s="219">
        <v>0.749</v>
      </c>
      <c r="R287" s="219">
        <f>Q287*H287</f>
        <v>14.231</v>
      </c>
      <c r="S287" s="219">
        <v>0</v>
      </c>
      <c r="T287" s="220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1" t="s">
        <v>174</v>
      </c>
      <c r="AT287" s="221" t="s">
        <v>355</v>
      </c>
      <c r="AU287" s="221" t="s">
        <v>85</v>
      </c>
      <c r="AY287" s="16" t="s">
        <v>117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16" t="s">
        <v>83</v>
      </c>
      <c r="BK287" s="222">
        <f>ROUND(I287*H287,2)</f>
        <v>0</v>
      </c>
      <c r="BL287" s="16" t="s">
        <v>124</v>
      </c>
      <c r="BM287" s="221" t="s">
        <v>358</v>
      </c>
    </row>
    <row r="288" s="2" customFormat="1">
      <c r="A288" s="37"/>
      <c r="B288" s="38"/>
      <c r="C288" s="39"/>
      <c r="D288" s="223" t="s">
        <v>126</v>
      </c>
      <c r="E288" s="39"/>
      <c r="F288" s="224" t="s">
        <v>357</v>
      </c>
      <c r="G288" s="39"/>
      <c r="H288" s="39"/>
      <c r="I288" s="225"/>
      <c r="J288" s="39"/>
      <c r="K288" s="39"/>
      <c r="L288" s="43"/>
      <c r="M288" s="226"/>
      <c r="N288" s="227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126</v>
      </c>
      <c r="AU288" s="16" t="s">
        <v>85</v>
      </c>
    </row>
    <row r="289" s="2" customFormat="1">
      <c r="A289" s="37"/>
      <c r="B289" s="38"/>
      <c r="C289" s="39"/>
      <c r="D289" s="223" t="s">
        <v>359</v>
      </c>
      <c r="E289" s="39"/>
      <c r="F289" s="260" t="s">
        <v>360</v>
      </c>
      <c r="G289" s="39"/>
      <c r="H289" s="39"/>
      <c r="I289" s="225"/>
      <c r="J289" s="39"/>
      <c r="K289" s="39"/>
      <c r="L289" s="43"/>
      <c r="M289" s="226"/>
      <c r="N289" s="227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359</v>
      </c>
      <c r="AU289" s="16" t="s">
        <v>85</v>
      </c>
    </row>
    <row r="290" s="13" customFormat="1">
      <c r="A290" s="13"/>
      <c r="B290" s="228"/>
      <c r="C290" s="229"/>
      <c r="D290" s="223" t="s">
        <v>128</v>
      </c>
      <c r="E290" s="230" t="s">
        <v>1</v>
      </c>
      <c r="F290" s="231" t="s">
        <v>361</v>
      </c>
      <c r="G290" s="229"/>
      <c r="H290" s="232">
        <v>19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8" t="s">
        <v>128</v>
      </c>
      <c r="AU290" s="238" t="s">
        <v>85</v>
      </c>
      <c r="AV290" s="13" t="s">
        <v>85</v>
      </c>
      <c r="AW290" s="13" t="s">
        <v>34</v>
      </c>
      <c r="AX290" s="13" t="s">
        <v>83</v>
      </c>
      <c r="AY290" s="238" t="s">
        <v>117</v>
      </c>
    </row>
    <row r="291" s="2" customFormat="1" ht="24.15" customHeight="1">
      <c r="A291" s="37"/>
      <c r="B291" s="38"/>
      <c r="C291" s="210" t="s">
        <v>362</v>
      </c>
      <c r="D291" s="210" t="s">
        <v>119</v>
      </c>
      <c r="E291" s="211" t="s">
        <v>363</v>
      </c>
      <c r="F291" s="212" t="s">
        <v>364</v>
      </c>
      <c r="G291" s="213" t="s">
        <v>158</v>
      </c>
      <c r="H291" s="214">
        <v>35.625</v>
      </c>
      <c r="I291" s="215"/>
      <c r="J291" s="216">
        <f>ROUND(I291*H291,2)</f>
        <v>0</v>
      </c>
      <c r="K291" s="212" t="s">
        <v>123</v>
      </c>
      <c r="L291" s="43"/>
      <c r="M291" s="217" t="s">
        <v>1</v>
      </c>
      <c r="N291" s="218" t="s">
        <v>43</v>
      </c>
      <c r="O291" s="90"/>
      <c r="P291" s="219">
        <f>O291*H291</f>
        <v>0</v>
      </c>
      <c r="Q291" s="219">
        <v>2.3114034999999999</v>
      </c>
      <c r="R291" s="219">
        <f>Q291*H291</f>
        <v>82.343749687499994</v>
      </c>
      <c r="S291" s="219">
        <v>0</v>
      </c>
      <c r="T291" s="220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1" t="s">
        <v>124</v>
      </c>
      <c r="AT291" s="221" t="s">
        <v>119</v>
      </c>
      <c r="AU291" s="221" t="s">
        <v>85</v>
      </c>
      <c r="AY291" s="16" t="s">
        <v>117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16" t="s">
        <v>83</v>
      </c>
      <c r="BK291" s="222">
        <f>ROUND(I291*H291,2)</f>
        <v>0</v>
      </c>
      <c r="BL291" s="16" t="s">
        <v>124</v>
      </c>
      <c r="BM291" s="221" t="s">
        <v>365</v>
      </c>
    </row>
    <row r="292" s="2" customFormat="1">
      <c r="A292" s="37"/>
      <c r="B292" s="38"/>
      <c r="C292" s="39"/>
      <c r="D292" s="223" t="s">
        <v>126</v>
      </c>
      <c r="E292" s="39"/>
      <c r="F292" s="224" t="s">
        <v>366</v>
      </c>
      <c r="G292" s="39"/>
      <c r="H292" s="39"/>
      <c r="I292" s="225"/>
      <c r="J292" s="39"/>
      <c r="K292" s="39"/>
      <c r="L292" s="43"/>
      <c r="M292" s="226"/>
      <c r="N292" s="227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126</v>
      </c>
      <c r="AU292" s="16" t="s">
        <v>85</v>
      </c>
    </row>
    <row r="293" s="13" customFormat="1">
      <c r="A293" s="13"/>
      <c r="B293" s="228"/>
      <c r="C293" s="229"/>
      <c r="D293" s="223" t="s">
        <v>128</v>
      </c>
      <c r="E293" s="230" t="s">
        <v>1</v>
      </c>
      <c r="F293" s="231" t="s">
        <v>367</v>
      </c>
      <c r="G293" s="229"/>
      <c r="H293" s="232">
        <v>35.625</v>
      </c>
      <c r="I293" s="233"/>
      <c r="J293" s="229"/>
      <c r="K293" s="229"/>
      <c r="L293" s="234"/>
      <c r="M293" s="235"/>
      <c r="N293" s="236"/>
      <c r="O293" s="236"/>
      <c r="P293" s="236"/>
      <c r="Q293" s="236"/>
      <c r="R293" s="236"/>
      <c r="S293" s="236"/>
      <c r="T293" s="23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8" t="s">
        <v>128</v>
      </c>
      <c r="AU293" s="238" t="s">
        <v>85</v>
      </c>
      <c r="AV293" s="13" t="s">
        <v>85</v>
      </c>
      <c r="AW293" s="13" t="s">
        <v>34</v>
      </c>
      <c r="AX293" s="13" t="s">
        <v>83</v>
      </c>
      <c r="AY293" s="238" t="s">
        <v>117</v>
      </c>
    </row>
    <row r="294" s="12" customFormat="1" ht="22.8" customHeight="1">
      <c r="A294" s="12"/>
      <c r="B294" s="194"/>
      <c r="C294" s="195"/>
      <c r="D294" s="196" t="s">
        <v>77</v>
      </c>
      <c r="E294" s="208" t="s">
        <v>368</v>
      </c>
      <c r="F294" s="208" t="s">
        <v>369</v>
      </c>
      <c r="G294" s="195"/>
      <c r="H294" s="195"/>
      <c r="I294" s="198"/>
      <c r="J294" s="209">
        <f>BK294</f>
        <v>0</v>
      </c>
      <c r="K294" s="195"/>
      <c r="L294" s="200"/>
      <c r="M294" s="201"/>
      <c r="N294" s="202"/>
      <c r="O294" s="202"/>
      <c r="P294" s="203">
        <f>SUM(P295:P296)</f>
        <v>0</v>
      </c>
      <c r="Q294" s="202"/>
      <c r="R294" s="203">
        <f>SUM(R295:R296)</f>
        <v>0</v>
      </c>
      <c r="S294" s="202"/>
      <c r="T294" s="204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5" t="s">
        <v>83</v>
      </c>
      <c r="AT294" s="206" t="s">
        <v>77</v>
      </c>
      <c r="AU294" s="206" t="s">
        <v>83</v>
      </c>
      <c r="AY294" s="205" t="s">
        <v>117</v>
      </c>
      <c r="BK294" s="207">
        <f>SUM(BK295:BK296)</f>
        <v>0</v>
      </c>
    </row>
    <row r="295" s="2" customFormat="1" ht="33" customHeight="1">
      <c r="A295" s="37"/>
      <c r="B295" s="38"/>
      <c r="C295" s="210" t="s">
        <v>370</v>
      </c>
      <c r="D295" s="210" t="s">
        <v>119</v>
      </c>
      <c r="E295" s="211" t="s">
        <v>371</v>
      </c>
      <c r="F295" s="212" t="s">
        <v>372</v>
      </c>
      <c r="G295" s="213" t="s">
        <v>373</v>
      </c>
      <c r="H295" s="214">
        <v>2268.4670000000001</v>
      </c>
      <c r="I295" s="215"/>
      <c r="J295" s="216">
        <f>ROUND(I295*H295,2)</f>
        <v>0</v>
      </c>
      <c r="K295" s="212" t="s">
        <v>123</v>
      </c>
      <c r="L295" s="43"/>
      <c r="M295" s="217" t="s">
        <v>1</v>
      </c>
      <c r="N295" s="218" t="s">
        <v>43</v>
      </c>
      <c r="O295" s="90"/>
      <c r="P295" s="219">
        <f>O295*H295</f>
        <v>0</v>
      </c>
      <c r="Q295" s="219">
        <v>0</v>
      </c>
      <c r="R295" s="219">
        <f>Q295*H295</f>
        <v>0</v>
      </c>
      <c r="S295" s="219">
        <v>0</v>
      </c>
      <c r="T295" s="220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1" t="s">
        <v>124</v>
      </c>
      <c r="AT295" s="221" t="s">
        <v>119</v>
      </c>
      <c r="AU295" s="221" t="s">
        <v>85</v>
      </c>
      <c r="AY295" s="16" t="s">
        <v>117</v>
      </c>
      <c r="BE295" s="222">
        <f>IF(N295="základní",J295,0)</f>
        <v>0</v>
      </c>
      <c r="BF295" s="222">
        <f>IF(N295="snížená",J295,0)</f>
        <v>0</v>
      </c>
      <c r="BG295" s="222">
        <f>IF(N295="zákl. přenesená",J295,0)</f>
        <v>0</v>
      </c>
      <c r="BH295" s="222">
        <f>IF(N295="sníž. přenesená",J295,0)</f>
        <v>0</v>
      </c>
      <c r="BI295" s="222">
        <f>IF(N295="nulová",J295,0)</f>
        <v>0</v>
      </c>
      <c r="BJ295" s="16" t="s">
        <v>83</v>
      </c>
      <c r="BK295" s="222">
        <f>ROUND(I295*H295,2)</f>
        <v>0</v>
      </c>
      <c r="BL295" s="16" t="s">
        <v>124</v>
      </c>
      <c r="BM295" s="221" t="s">
        <v>374</v>
      </c>
    </row>
    <row r="296" s="2" customFormat="1">
      <c r="A296" s="37"/>
      <c r="B296" s="38"/>
      <c r="C296" s="39"/>
      <c r="D296" s="223" t="s">
        <v>126</v>
      </c>
      <c r="E296" s="39"/>
      <c r="F296" s="224" t="s">
        <v>375</v>
      </c>
      <c r="G296" s="39"/>
      <c r="H296" s="39"/>
      <c r="I296" s="225"/>
      <c r="J296" s="39"/>
      <c r="K296" s="39"/>
      <c r="L296" s="43"/>
      <c r="M296" s="226"/>
      <c r="N296" s="227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126</v>
      </c>
      <c r="AU296" s="16" t="s">
        <v>85</v>
      </c>
    </row>
    <row r="297" s="12" customFormat="1" ht="25.92" customHeight="1">
      <c r="A297" s="12"/>
      <c r="B297" s="194"/>
      <c r="C297" s="195"/>
      <c r="D297" s="196" t="s">
        <v>77</v>
      </c>
      <c r="E297" s="197" t="s">
        <v>376</v>
      </c>
      <c r="F297" s="197" t="s">
        <v>377</v>
      </c>
      <c r="G297" s="195"/>
      <c r="H297" s="195"/>
      <c r="I297" s="198"/>
      <c r="J297" s="199">
        <f>BK297</f>
        <v>0</v>
      </c>
      <c r="K297" s="195"/>
      <c r="L297" s="200"/>
      <c r="M297" s="201"/>
      <c r="N297" s="202"/>
      <c r="O297" s="202"/>
      <c r="P297" s="203">
        <f>P298+P308+P312</f>
        <v>0</v>
      </c>
      <c r="Q297" s="202"/>
      <c r="R297" s="203">
        <f>R298+R308+R312</f>
        <v>0</v>
      </c>
      <c r="S297" s="202"/>
      <c r="T297" s="204">
        <f>T298+T308+T312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5" t="s">
        <v>145</v>
      </c>
      <c r="AT297" s="206" t="s">
        <v>77</v>
      </c>
      <c r="AU297" s="206" t="s">
        <v>78</v>
      </c>
      <c r="AY297" s="205" t="s">
        <v>117</v>
      </c>
      <c r="BK297" s="207">
        <f>BK298+BK308+BK312</f>
        <v>0</v>
      </c>
    </row>
    <row r="298" s="12" customFormat="1" ht="22.8" customHeight="1">
      <c r="A298" s="12"/>
      <c r="B298" s="194"/>
      <c r="C298" s="195"/>
      <c r="D298" s="196" t="s">
        <v>77</v>
      </c>
      <c r="E298" s="208" t="s">
        <v>378</v>
      </c>
      <c r="F298" s="208" t="s">
        <v>379</v>
      </c>
      <c r="G298" s="195"/>
      <c r="H298" s="195"/>
      <c r="I298" s="198"/>
      <c r="J298" s="209">
        <f>BK298</f>
        <v>0</v>
      </c>
      <c r="K298" s="195"/>
      <c r="L298" s="200"/>
      <c r="M298" s="201"/>
      <c r="N298" s="202"/>
      <c r="O298" s="202"/>
      <c r="P298" s="203">
        <f>SUM(P299:P307)</f>
        <v>0</v>
      </c>
      <c r="Q298" s="202"/>
      <c r="R298" s="203">
        <f>SUM(R299:R307)</f>
        <v>0</v>
      </c>
      <c r="S298" s="202"/>
      <c r="T298" s="204">
        <f>SUM(T299:T307)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5" t="s">
        <v>145</v>
      </c>
      <c r="AT298" s="206" t="s">
        <v>77</v>
      </c>
      <c r="AU298" s="206" t="s">
        <v>83</v>
      </c>
      <c r="AY298" s="205" t="s">
        <v>117</v>
      </c>
      <c r="BK298" s="207">
        <f>SUM(BK299:BK307)</f>
        <v>0</v>
      </c>
    </row>
    <row r="299" s="2" customFormat="1" ht="16.5" customHeight="1">
      <c r="A299" s="37"/>
      <c r="B299" s="38"/>
      <c r="C299" s="210" t="s">
        <v>380</v>
      </c>
      <c r="D299" s="210" t="s">
        <v>119</v>
      </c>
      <c r="E299" s="211" t="s">
        <v>381</v>
      </c>
      <c r="F299" s="212" t="s">
        <v>382</v>
      </c>
      <c r="G299" s="213" t="s">
        <v>383</v>
      </c>
      <c r="H299" s="214">
        <v>1</v>
      </c>
      <c r="I299" s="215"/>
      <c r="J299" s="216">
        <f>ROUND(I299*H299,2)</f>
        <v>0</v>
      </c>
      <c r="K299" s="212" t="s">
        <v>123</v>
      </c>
      <c r="L299" s="43"/>
      <c r="M299" s="217" t="s">
        <v>1</v>
      </c>
      <c r="N299" s="218" t="s">
        <v>43</v>
      </c>
      <c r="O299" s="90"/>
      <c r="P299" s="219">
        <f>O299*H299</f>
        <v>0</v>
      </c>
      <c r="Q299" s="219">
        <v>0</v>
      </c>
      <c r="R299" s="219">
        <f>Q299*H299</f>
        <v>0</v>
      </c>
      <c r="S299" s="219">
        <v>0</v>
      </c>
      <c r="T299" s="220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1" t="s">
        <v>384</v>
      </c>
      <c r="AT299" s="221" t="s">
        <v>119</v>
      </c>
      <c r="AU299" s="221" t="s">
        <v>85</v>
      </c>
      <c r="AY299" s="16" t="s">
        <v>117</v>
      </c>
      <c r="BE299" s="222">
        <f>IF(N299="základní",J299,0)</f>
        <v>0</v>
      </c>
      <c r="BF299" s="222">
        <f>IF(N299="snížená",J299,0)</f>
        <v>0</v>
      </c>
      <c r="BG299" s="222">
        <f>IF(N299="zákl. přenesená",J299,0)</f>
        <v>0</v>
      </c>
      <c r="BH299" s="222">
        <f>IF(N299="sníž. přenesená",J299,0)</f>
        <v>0</v>
      </c>
      <c r="BI299" s="222">
        <f>IF(N299="nulová",J299,0)</f>
        <v>0</v>
      </c>
      <c r="BJ299" s="16" t="s">
        <v>83</v>
      </c>
      <c r="BK299" s="222">
        <f>ROUND(I299*H299,2)</f>
        <v>0</v>
      </c>
      <c r="BL299" s="16" t="s">
        <v>384</v>
      </c>
      <c r="BM299" s="221" t="s">
        <v>385</v>
      </c>
    </row>
    <row r="300" s="2" customFormat="1">
      <c r="A300" s="37"/>
      <c r="B300" s="38"/>
      <c r="C300" s="39"/>
      <c r="D300" s="223" t="s">
        <v>126</v>
      </c>
      <c r="E300" s="39"/>
      <c r="F300" s="224" t="s">
        <v>382</v>
      </c>
      <c r="G300" s="39"/>
      <c r="H300" s="39"/>
      <c r="I300" s="225"/>
      <c r="J300" s="39"/>
      <c r="K300" s="39"/>
      <c r="L300" s="43"/>
      <c r="M300" s="226"/>
      <c r="N300" s="227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126</v>
      </c>
      <c r="AU300" s="16" t="s">
        <v>85</v>
      </c>
    </row>
    <row r="301" s="13" customFormat="1">
      <c r="A301" s="13"/>
      <c r="B301" s="228"/>
      <c r="C301" s="229"/>
      <c r="D301" s="223" t="s">
        <v>128</v>
      </c>
      <c r="E301" s="230" t="s">
        <v>1</v>
      </c>
      <c r="F301" s="231" t="s">
        <v>83</v>
      </c>
      <c r="G301" s="229"/>
      <c r="H301" s="232">
        <v>1</v>
      </c>
      <c r="I301" s="233"/>
      <c r="J301" s="229"/>
      <c r="K301" s="229"/>
      <c r="L301" s="234"/>
      <c r="M301" s="235"/>
      <c r="N301" s="236"/>
      <c r="O301" s="236"/>
      <c r="P301" s="236"/>
      <c r="Q301" s="236"/>
      <c r="R301" s="236"/>
      <c r="S301" s="236"/>
      <c r="T301" s="23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8" t="s">
        <v>128</v>
      </c>
      <c r="AU301" s="238" t="s">
        <v>85</v>
      </c>
      <c r="AV301" s="13" t="s">
        <v>85</v>
      </c>
      <c r="AW301" s="13" t="s">
        <v>34</v>
      </c>
      <c r="AX301" s="13" t="s">
        <v>83</v>
      </c>
      <c r="AY301" s="238" t="s">
        <v>117</v>
      </c>
    </row>
    <row r="302" s="2" customFormat="1" ht="16.5" customHeight="1">
      <c r="A302" s="37"/>
      <c r="B302" s="38"/>
      <c r="C302" s="210" t="s">
        <v>386</v>
      </c>
      <c r="D302" s="210" t="s">
        <v>119</v>
      </c>
      <c r="E302" s="211" t="s">
        <v>387</v>
      </c>
      <c r="F302" s="212" t="s">
        <v>388</v>
      </c>
      <c r="G302" s="213" t="s">
        <v>383</v>
      </c>
      <c r="H302" s="214">
        <v>1</v>
      </c>
      <c r="I302" s="215"/>
      <c r="J302" s="216">
        <f>ROUND(I302*H302,2)</f>
        <v>0</v>
      </c>
      <c r="K302" s="212" t="s">
        <v>123</v>
      </c>
      <c r="L302" s="43"/>
      <c r="M302" s="217" t="s">
        <v>1</v>
      </c>
      <c r="N302" s="218" t="s">
        <v>43</v>
      </c>
      <c r="O302" s="90"/>
      <c r="P302" s="219">
        <f>O302*H302</f>
        <v>0</v>
      </c>
      <c r="Q302" s="219">
        <v>0</v>
      </c>
      <c r="R302" s="219">
        <f>Q302*H302</f>
        <v>0</v>
      </c>
      <c r="S302" s="219">
        <v>0</v>
      </c>
      <c r="T302" s="220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1" t="s">
        <v>384</v>
      </c>
      <c r="AT302" s="221" t="s">
        <v>119</v>
      </c>
      <c r="AU302" s="221" t="s">
        <v>85</v>
      </c>
      <c r="AY302" s="16" t="s">
        <v>117</v>
      </c>
      <c r="BE302" s="222">
        <f>IF(N302="základní",J302,0)</f>
        <v>0</v>
      </c>
      <c r="BF302" s="222">
        <f>IF(N302="snížená",J302,0)</f>
        <v>0</v>
      </c>
      <c r="BG302" s="222">
        <f>IF(N302="zákl. přenesená",J302,0)</f>
        <v>0</v>
      </c>
      <c r="BH302" s="222">
        <f>IF(N302="sníž. přenesená",J302,0)</f>
        <v>0</v>
      </c>
      <c r="BI302" s="222">
        <f>IF(N302="nulová",J302,0)</f>
        <v>0</v>
      </c>
      <c r="BJ302" s="16" t="s">
        <v>83</v>
      </c>
      <c r="BK302" s="222">
        <f>ROUND(I302*H302,2)</f>
        <v>0</v>
      </c>
      <c r="BL302" s="16" t="s">
        <v>384</v>
      </c>
      <c r="BM302" s="221" t="s">
        <v>389</v>
      </c>
    </row>
    <row r="303" s="2" customFormat="1">
      <c r="A303" s="37"/>
      <c r="B303" s="38"/>
      <c r="C303" s="39"/>
      <c r="D303" s="223" t="s">
        <v>126</v>
      </c>
      <c r="E303" s="39"/>
      <c r="F303" s="224" t="s">
        <v>388</v>
      </c>
      <c r="G303" s="39"/>
      <c r="H303" s="39"/>
      <c r="I303" s="225"/>
      <c r="J303" s="39"/>
      <c r="K303" s="39"/>
      <c r="L303" s="43"/>
      <c r="M303" s="226"/>
      <c r="N303" s="227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126</v>
      </c>
      <c r="AU303" s="16" t="s">
        <v>85</v>
      </c>
    </row>
    <row r="304" s="13" customFormat="1">
      <c r="A304" s="13"/>
      <c r="B304" s="228"/>
      <c r="C304" s="229"/>
      <c r="D304" s="223" t="s">
        <v>128</v>
      </c>
      <c r="E304" s="230" t="s">
        <v>1</v>
      </c>
      <c r="F304" s="231" t="s">
        <v>83</v>
      </c>
      <c r="G304" s="229"/>
      <c r="H304" s="232">
        <v>1</v>
      </c>
      <c r="I304" s="233"/>
      <c r="J304" s="229"/>
      <c r="K304" s="229"/>
      <c r="L304" s="234"/>
      <c r="M304" s="235"/>
      <c r="N304" s="236"/>
      <c r="O304" s="236"/>
      <c r="P304" s="236"/>
      <c r="Q304" s="236"/>
      <c r="R304" s="236"/>
      <c r="S304" s="236"/>
      <c r="T304" s="23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8" t="s">
        <v>128</v>
      </c>
      <c r="AU304" s="238" t="s">
        <v>85</v>
      </c>
      <c r="AV304" s="13" t="s">
        <v>85</v>
      </c>
      <c r="AW304" s="13" t="s">
        <v>34</v>
      </c>
      <c r="AX304" s="13" t="s">
        <v>83</v>
      </c>
      <c r="AY304" s="238" t="s">
        <v>117</v>
      </c>
    </row>
    <row r="305" s="2" customFormat="1" ht="16.5" customHeight="1">
      <c r="A305" s="37"/>
      <c r="B305" s="38"/>
      <c r="C305" s="210" t="s">
        <v>390</v>
      </c>
      <c r="D305" s="210" t="s">
        <v>119</v>
      </c>
      <c r="E305" s="211" t="s">
        <v>391</v>
      </c>
      <c r="F305" s="212" t="s">
        <v>392</v>
      </c>
      <c r="G305" s="213" t="s">
        <v>393</v>
      </c>
      <c r="H305" s="214">
        <v>4</v>
      </c>
      <c r="I305" s="215"/>
      <c r="J305" s="216">
        <f>ROUND(I305*H305,2)</f>
        <v>0</v>
      </c>
      <c r="K305" s="212" t="s">
        <v>123</v>
      </c>
      <c r="L305" s="43"/>
      <c r="M305" s="217" t="s">
        <v>1</v>
      </c>
      <c r="N305" s="218" t="s">
        <v>43</v>
      </c>
      <c r="O305" s="90"/>
      <c r="P305" s="219">
        <f>O305*H305</f>
        <v>0</v>
      </c>
      <c r="Q305" s="219">
        <v>0</v>
      </c>
      <c r="R305" s="219">
        <f>Q305*H305</f>
        <v>0</v>
      </c>
      <c r="S305" s="219">
        <v>0</v>
      </c>
      <c r="T305" s="220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1" t="s">
        <v>384</v>
      </c>
      <c r="AT305" s="221" t="s">
        <v>119</v>
      </c>
      <c r="AU305" s="221" t="s">
        <v>85</v>
      </c>
      <c r="AY305" s="16" t="s">
        <v>117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16" t="s">
        <v>83</v>
      </c>
      <c r="BK305" s="222">
        <f>ROUND(I305*H305,2)</f>
        <v>0</v>
      </c>
      <c r="BL305" s="16" t="s">
        <v>384</v>
      </c>
      <c r="BM305" s="221" t="s">
        <v>394</v>
      </c>
    </row>
    <row r="306" s="2" customFormat="1">
      <c r="A306" s="37"/>
      <c r="B306" s="38"/>
      <c r="C306" s="39"/>
      <c r="D306" s="223" t="s">
        <v>126</v>
      </c>
      <c r="E306" s="39"/>
      <c r="F306" s="224" t="s">
        <v>392</v>
      </c>
      <c r="G306" s="39"/>
      <c r="H306" s="39"/>
      <c r="I306" s="225"/>
      <c r="J306" s="39"/>
      <c r="K306" s="39"/>
      <c r="L306" s="43"/>
      <c r="M306" s="226"/>
      <c r="N306" s="227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126</v>
      </c>
      <c r="AU306" s="16" t="s">
        <v>85</v>
      </c>
    </row>
    <row r="307" s="13" customFormat="1">
      <c r="A307" s="13"/>
      <c r="B307" s="228"/>
      <c r="C307" s="229"/>
      <c r="D307" s="223" t="s">
        <v>128</v>
      </c>
      <c r="E307" s="230" t="s">
        <v>1</v>
      </c>
      <c r="F307" s="231" t="s">
        <v>124</v>
      </c>
      <c r="G307" s="229"/>
      <c r="H307" s="232">
        <v>4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8" t="s">
        <v>128</v>
      </c>
      <c r="AU307" s="238" t="s">
        <v>85</v>
      </c>
      <c r="AV307" s="13" t="s">
        <v>85</v>
      </c>
      <c r="AW307" s="13" t="s">
        <v>34</v>
      </c>
      <c r="AX307" s="13" t="s">
        <v>83</v>
      </c>
      <c r="AY307" s="238" t="s">
        <v>117</v>
      </c>
    </row>
    <row r="308" s="12" customFormat="1" ht="22.8" customHeight="1">
      <c r="A308" s="12"/>
      <c r="B308" s="194"/>
      <c r="C308" s="195"/>
      <c r="D308" s="196" t="s">
        <v>77</v>
      </c>
      <c r="E308" s="208" t="s">
        <v>395</v>
      </c>
      <c r="F308" s="208" t="s">
        <v>396</v>
      </c>
      <c r="G308" s="195"/>
      <c r="H308" s="195"/>
      <c r="I308" s="198"/>
      <c r="J308" s="209">
        <f>BK308</f>
        <v>0</v>
      </c>
      <c r="K308" s="195"/>
      <c r="L308" s="200"/>
      <c r="M308" s="201"/>
      <c r="N308" s="202"/>
      <c r="O308" s="202"/>
      <c r="P308" s="203">
        <f>SUM(P309:P311)</f>
        <v>0</v>
      </c>
      <c r="Q308" s="202"/>
      <c r="R308" s="203">
        <f>SUM(R309:R311)</f>
        <v>0</v>
      </c>
      <c r="S308" s="202"/>
      <c r="T308" s="204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5" t="s">
        <v>145</v>
      </c>
      <c r="AT308" s="206" t="s">
        <v>77</v>
      </c>
      <c r="AU308" s="206" t="s">
        <v>83</v>
      </c>
      <c r="AY308" s="205" t="s">
        <v>117</v>
      </c>
      <c r="BK308" s="207">
        <f>SUM(BK309:BK311)</f>
        <v>0</v>
      </c>
    </row>
    <row r="309" s="2" customFormat="1" ht="21.75" customHeight="1">
      <c r="A309" s="37"/>
      <c r="B309" s="38"/>
      <c r="C309" s="210" t="s">
        <v>397</v>
      </c>
      <c r="D309" s="210" t="s">
        <v>119</v>
      </c>
      <c r="E309" s="211" t="s">
        <v>398</v>
      </c>
      <c r="F309" s="212" t="s">
        <v>399</v>
      </c>
      <c r="G309" s="213" t="s">
        <v>383</v>
      </c>
      <c r="H309" s="214">
        <v>1</v>
      </c>
      <c r="I309" s="215"/>
      <c r="J309" s="216">
        <f>ROUND(I309*H309,2)</f>
        <v>0</v>
      </c>
      <c r="K309" s="212" t="s">
        <v>123</v>
      </c>
      <c r="L309" s="43"/>
      <c r="M309" s="217" t="s">
        <v>1</v>
      </c>
      <c r="N309" s="218" t="s">
        <v>43</v>
      </c>
      <c r="O309" s="90"/>
      <c r="P309" s="219">
        <f>O309*H309</f>
        <v>0</v>
      </c>
      <c r="Q309" s="219">
        <v>0</v>
      </c>
      <c r="R309" s="219">
        <f>Q309*H309</f>
        <v>0</v>
      </c>
      <c r="S309" s="219">
        <v>0</v>
      </c>
      <c r="T309" s="220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1" t="s">
        <v>384</v>
      </c>
      <c r="AT309" s="221" t="s">
        <v>119</v>
      </c>
      <c r="AU309" s="221" t="s">
        <v>85</v>
      </c>
      <c r="AY309" s="16" t="s">
        <v>117</v>
      </c>
      <c r="BE309" s="222">
        <f>IF(N309="základní",J309,0)</f>
        <v>0</v>
      </c>
      <c r="BF309" s="222">
        <f>IF(N309="snížená",J309,0)</f>
        <v>0</v>
      </c>
      <c r="BG309" s="222">
        <f>IF(N309="zákl. přenesená",J309,0)</f>
        <v>0</v>
      </c>
      <c r="BH309" s="222">
        <f>IF(N309="sníž. přenesená",J309,0)</f>
        <v>0</v>
      </c>
      <c r="BI309" s="222">
        <f>IF(N309="nulová",J309,0)</f>
        <v>0</v>
      </c>
      <c r="BJ309" s="16" t="s">
        <v>83</v>
      </c>
      <c r="BK309" s="222">
        <f>ROUND(I309*H309,2)</f>
        <v>0</v>
      </c>
      <c r="BL309" s="16" t="s">
        <v>384</v>
      </c>
      <c r="BM309" s="221" t="s">
        <v>400</v>
      </c>
    </row>
    <row r="310" s="2" customFormat="1">
      <c r="A310" s="37"/>
      <c r="B310" s="38"/>
      <c r="C310" s="39"/>
      <c r="D310" s="223" t="s">
        <v>126</v>
      </c>
      <c r="E310" s="39"/>
      <c r="F310" s="224" t="s">
        <v>399</v>
      </c>
      <c r="G310" s="39"/>
      <c r="H310" s="39"/>
      <c r="I310" s="225"/>
      <c r="J310" s="39"/>
      <c r="K310" s="39"/>
      <c r="L310" s="43"/>
      <c r="M310" s="226"/>
      <c r="N310" s="227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126</v>
      </c>
      <c r="AU310" s="16" t="s">
        <v>85</v>
      </c>
    </row>
    <row r="311" s="13" customFormat="1">
      <c r="A311" s="13"/>
      <c r="B311" s="228"/>
      <c r="C311" s="229"/>
      <c r="D311" s="223" t="s">
        <v>128</v>
      </c>
      <c r="E311" s="230" t="s">
        <v>1</v>
      </c>
      <c r="F311" s="231" t="s">
        <v>83</v>
      </c>
      <c r="G311" s="229"/>
      <c r="H311" s="232">
        <v>1</v>
      </c>
      <c r="I311" s="233"/>
      <c r="J311" s="229"/>
      <c r="K311" s="229"/>
      <c r="L311" s="234"/>
      <c r="M311" s="235"/>
      <c r="N311" s="236"/>
      <c r="O311" s="236"/>
      <c r="P311" s="236"/>
      <c r="Q311" s="236"/>
      <c r="R311" s="236"/>
      <c r="S311" s="236"/>
      <c r="T311" s="23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8" t="s">
        <v>128</v>
      </c>
      <c r="AU311" s="238" t="s">
        <v>85</v>
      </c>
      <c r="AV311" s="13" t="s">
        <v>85</v>
      </c>
      <c r="AW311" s="13" t="s">
        <v>34</v>
      </c>
      <c r="AX311" s="13" t="s">
        <v>83</v>
      </c>
      <c r="AY311" s="238" t="s">
        <v>117</v>
      </c>
    </row>
    <row r="312" s="12" customFormat="1" ht="22.8" customHeight="1">
      <c r="A312" s="12"/>
      <c r="B312" s="194"/>
      <c r="C312" s="195"/>
      <c r="D312" s="196" t="s">
        <v>77</v>
      </c>
      <c r="E312" s="208" t="s">
        <v>401</v>
      </c>
      <c r="F312" s="208" t="s">
        <v>402</v>
      </c>
      <c r="G312" s="195"/>
      <c r="H312" s="195"/>
      <c r="I312" s="198"/>
      <c r="J312" s="209">
        <f>BK312</f>
        <v>0</v>
      </c>
      <c r="K312" s="195"/>
      <c r="L312" s="200"/>
      <c r="M312" s="201"/>
      <c r="N312" s="202"/>
      <c r="O312" s="202"/>
      <c r="P312" s="203">
        <f>SUM(P313:P318)</f>
        <v>0</v>
      </c>
      <c r="Q312" s="202"/>
      <c r="R312" s="203">
        <f>SUM(R313:R318)</f>
        <v>0</v>
      </c>
      <c r="S312" s="202"/>
      <c r="T312" s="204">
        <f>SUM(T313:T318)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5" t="s">
        <v>145</v>
      </c>
      <c r="AT312" s="206" t="s">
        <v>77</v>
      </c>
      <c r="AU312" s="206" t="s">
        <v>83</v>
      </c>
      <c r="AY312" s="205" t="s">
        <v>117</v>
      </c>
      <c r="BK312" s="207">
        <f>SUM(BK313:BK318)</f>
        <v>0</v>
      </c>
    </row>
    <row r="313" s="2" customFormat="1" ht="16.5" customHeight="1">
      <c r="A313" s="37"/>
      <c r="B313" s="38"/>
      <c r="C313" s="210" t="s">
        <v>403</v>
      </c>
      <c r="D313" s="210" t="s">
        <v>119</v>
      </c>
      <c r="E313" s="211" t="s">
        <v>404</v>
      </c>
      <c r="F313" s="212" t="s">
        <v>405</v>
      </c>
      <c r="G313" s="213" t="s">
        <v>383</v>
      </c>
      <c r="H313" s="214">
        <v>1</v>
      </c>
      <c r="I313" s="215"/>
      <c r="J313" s="216">
        <f>ROUND(I313*H313,2)</f>
        <v>0</v>
      </c>
      <c r="K313" s="212" t="s">
        <v>123</v>
      </c>
      <c r="L313" s="43"/>
      <c r="M313" s="217" t="s">
        <v>1</v>
      </c>
      <c r="N313" s="218" t="s">
        <v>43</v>
      </c>
      <c r="O313" s="90"/>
      <c r="P313" s="219">
        <f>O313*H313</f>
        <v>0</v>
      </c>
      <c r="Q313" s="219">
        <v>0</v>
      </c>
      <c r="R313" s="219">
        <f>Q313*H313</f>
        <v>0</v>
      </c>
      <c r="S313" s="219">
        <v>0</v>
      </c>
      <c r="T313" s="220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1" t="s">
        <v>384</v>
      </c>
      <c r="AT313" s="221" t="s">
        <v>119</v>
      </c>
      <c r="AU313" s="221" t="s">
        <v>85</v>
      </c>
      <c r="AY313" s="16" t="s">
        <v>117</v>
      </c>
      <c r="BE313" s="222">
        <f>IF(N313="základní",J313,0)</f>
        <v>0</v>
      </c>
      <c r="BF313" s="222">
        <f>IF(N313="snížená",J313,0)</f>
        <v>0</v>
      </c>
      <c r="BG313" s="222">
        <f>IF(N313="zákl. přenesená",J313,0)</f>
        <v>0</v>
      </c>
      <c r="BH313" s="222">
        <f>IF(N313="sníž. přenesená",J313,0)</f>
        <v>0</v>
      </c>
      <c r="BI313" s="222">
        <f>IF(N313="nulová",J313,0)</f>
        <v>0</v>
      </c>
      <c r="BJ313" s="16" t="s">
        <v>83</v>
      </c>
      <c r="BK313" s="222">
        <f>ROUND(I313*H313,2)</f>
        <v>0</v>
      </c>
      <c r="BL313" s="16" t="s">
        <v>384</v>
      </c>
      <c r="BM313" s="221" t="s">
        <v>406</v>
      </c>
    </row>
    <row r="314" s="2" customFormat="1">
      <c r="A314" s="37"/>
      <c r="B314" s="38"/>
      <c r="C314" s="39"/>
      <c r="D314" s="223" t="s">
        <v>126</v>
      </c>
      <c r="E314" s="39"/>
      <c r="F314" s="224" t="s">
        <v>405</v>
      </c>
      <c r="G314" s="39"/>
      <c r="H314" s="39"/>
      <c r="I314" s="225"/>
      <c r="J314" s="39"/>
      <c r="K314" s="39"/>
      <c r="L314" s="43"/>
      <c r="M314" s="226"/>
      <c r="N314" s="227"/>
      <c r="O314" s="90"/>
      <c r="P314" s="90"/>
      <c r="Q314" s="90"/>
      <c r="R314" s="90"/>
      <c r="S314" s="90"/>
      <c r="T314" s="91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126</v>
      </c>
      <c r="AU314" s="16" t="s">
        <v>85</v>
      </c>
    </row>
    <row r="315" s="13" customFormat="1">
      <c r="A315" s="13"/>
      <c r="B315" s="228"/>
      <c r="C315" s="229"/>
      <c r="D315" s="223" t="s">
        <v>128</v>
      </c>
      <c r="E315" s="230" t="s">
        <v>1</v>
      </c>
      <c r="F315" s="231" t="s">
        <v>83</v>
      </c>
      <c r="G315" s="229"/>
      <c r="H315" s="232">
        <v>1</v>
      </c>
      <c r="I315" s="233"/>
      <c r="J315" s="229"/>
      <c r="K315" s="229"/>
      <c r="L315" s="234"/>
      <c r="M315" s="235"/>
      <c r="N315" s="236"/>
      <c r="O315" s="236"/>
      <c r="P315" s="236"/>
      <c r="Q315" s="236"/>
      <c r="R315" s="236"/>
      <c r="S315" s="236"/>
      <c r="T315" s="23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8" t="s">
        <v>128</v>
      </c>
      <c r="AU315" s="238" t="s">
        <v>85</v>
      </c>
      <c r="AV315" s="13" t="s">
        <v>85</v>
      </c>
      <c r="AW315" s="13" t="s">
        <v>34</v>
      </c>
      <c r="AX315" s="13" t="s">
        <v>83</v>
      </c>
      <c r="AY315" s="238" t="s">
        <v>117</v>
      </c>
    </row>
    <row r="316" s="2" customFormat="1" ht="16.5" customHeight="1">
      <c r="A316" s="37"/>
      <c r="B316" s="38"/>
      <c r="C316" s="210" t="s">
        <v>407</v>
      </c>
      <c r="D316" s="210" t="s">
        <v>119</v>
      </c>
      <c r="E316" s="211" t="s">
        <v>408</v>
      </c>
      <c r="F316" s="212" t="s">
        <v>409</v>
      </c>
      <c r="G316" s="213" t="s">
        <v>383</v>
      </c>
      <c r="H316" s="214">
        <v>1</v>
      </c>
      <c r="I316" s="215"/>
      <c r="J316" s="216">
        <f>ROUND(I316*H316,2)</f>
        <v>0</v>
      </c>
      <c r="K316" s="212" t="s">
        <v>410</v>
      </c>
      <c r="L316" s="43"/>
      <c r="M316" s="217" t="s">
        <v>1</v>
      </c>
      <c r="N316" s="218" t="s">
        <v>43</v>
      </c>
      <c r="O316" s="90"/>
      <c r="P316" s="219">
        <f>O316*H316</f>
        <v>0</v>
      </c>
      <c r="Q316" s="219">
        <v>0</v>
      </c>
      <c r="R316" s="219">
        <f>Q316*H316</f>
        <v>0</v>
      </c>
      <c r="S316" s="219">
        <v>0</v>
      </c>
      <c r="T316" s="220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1" t="s">
        <v>384</v>
      </c>
      <c r="AT316" s="221" t="s">
        <v>119</v>
      </c>
      <c r="AU316" s="221" t="s">
        <v>85</v>
      </c>
      <c r="AY316" s="16" t="s">
        <v>117</v>
      </c>
      <c r="BE316" s="222">
        <f>IF(N316="základní",J316,0)</f>
        <v>0</v>
      </c>
      <c r="BF316" s="222">
        <f>IF(N316="snížená",J316,0)</f>
        <v>0</v>
      </c>
      <c r="BG316" s="222">
        <f>IF(N316="zákl. přenesená",J316,0)</f>
        <v>0</v>
      </c>
      <c r="BH316" s="222">
        <f>IF(N316="sníž. přenesená",J316,0)</f>
        <v>0</v>
      </c>
      <c r="BI316" s="222">
        <f>IF(N316="nulová",J316,0)</f>
        <v>0</v>
      </c>
      <c r="BJ316" s="16" t="s">
        <v>83</v>
      </c>
      <c r="BK316" s="222">
        <f>ROUND(I316*H316,2)</f>
        <v>0</v>
      </c>
      <c r="BL316" s="16" t="s">
        <v>384</v>
      </c>
      <c r="BM316" s="221" t="s">
        <v>411</v>
      </c>
    </row>
    <row r="317" s="2" customFormat="1">
      <c r="A317" s="37"/>
      <c r="B317" s="38"/>
      <c r="C317" s="39"/>
      <c r="D317" s="223" t="s">
        <v>126</v>
      </c>
      <c r="E317" s="39"/>
      <c r="F317" s="224" t="s">
        <v>405</v>
      </c>
      <c r="G317" s="39"/>
      <c r="H317" s="39"/>
      <c r="I317" s="225"/>
      <c r="J317" s="39"/>
      <c r="K317" s="39"/>
      <c r="L317" s="43"/>
      <c r="M317" s="226"/>
      <c r="N317" s="227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126</v>
      </c>
      <c r="AU317" s="16" t="s">
        <v>85</v>
      </c>
    </row>
    <row r="318" s="13" customFormat="1">
      <c r="A318" s="13"/>
      <c r="B318" s="228"/>
      <c r="C318" s="229"/>
      <c r="D318" s="223" t="s">
        <v>128</v>
      </c>
      <c r="E318" s="230" t="s">
        <v>1</v>
      </c>
      <c r="F318" s="231" t="s">
        <v>83</v>
      </c>
      <c r="G318" s="229"/>
      <c r="H318" s="232">
        <v>1</v>
      </c>
      <c r="I318" s="233"/>
      <c r="J318" s="229"/>
      <c r="K318" s="229"/>
      <c r="L318" s="234"/>
      <c r="M318" s="261"/>
      <c r="N318" s="262"/>
      <c r="O318" s="262"/>
      <c r="P318" s="262"/>
      <c r="Q318" s="262"/>
      <c r="R318" s="262"/>
      <c r="S318" s="262"/>
      <c r="T318" s="26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8" t="s">
        <v>128</v>
      </c>
      <c r="AU318" s="238" t="s">
        <v>85</v>
      </c>
      <c r="AV318" s="13" t="s">
        <v>85</v>
      </c>
      <c r="AW318" s="13" t="s">
        <v>34</v>
      </c>
      <c r="AX318" s="13" t="s">
        <v>83</v>
      </c>
      <c r="AY318" s="238" t="s">
        <v>117</v>
      </c>
    </row>
    <row r="319" s="2" customFormat="1" ht="6.96" customHeight="1">
      <c r="A319" s="37"/>
      <c r="B319" s="65"/>
      <c r="C319" s="66"/>
      <c r="D319" s="66"/>
      <c r="E319" s="66"/>
      <c r="F319" s="66"/>
      <c r="G319" s="66"/>
      <c r="H319" s="66"/>
      <c r="I319" s="66"/>
      <c r="J319" s="66"/>
      <c r="K319" s="66"/>
      <c r="L319" s="43"/>
      <c r="M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</row>
  </sheetData>
  <sheetProtection sheet="1" autoFilter="0" formatColumns="0" formatRows="0" objects="1" scenarios="1" spinCount="100000" saltValue="3cQUGsvtr9Xoo1bcnTifxmKhbkdyfihpKpAVGQnJVPNDJ1Jl9Xc4DixMBXw+2Hpqj7tj/g1stG+E7mpUzPHkhw==" hashValue="49AE0dyQh376YkS3pj6YfNNLmeoC6Ls86BopspIwX0F6V9KVPl7owwCtc8k1+61OsDZfAWBqOPWJF2/K1HIt2A==" algorithmName="SHA-512" password="CC35"/>
  <autoFilter ref="C121:K318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5" ma:contentTypeDescription="Vytvoří nový dokument" ma:contentTypeScope="" ma:versionID="f4769daa44543672f07708303bf88d8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01794dfec908b92b5af4d6d03a59e2d1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75732-2DB0-4CEF-9461-636779D79547}"/>
</file>

<file path=customXml/itemProps2.xml><?xml version="1.0" encoding="utf-8"?>
<ds:datastoreItem xmlns:ds="http://schemas.openxmlformats.org/officeDocument/2006/customXml" ds:itemID="{63636359-4AC5-4234-A148-CB0229D2FBB8}"/>
</file>

<file path=customXml/itemProps3.xml><?xml version="1.0" encoding="utf-8"?>
<ds:datastoreItem xmlns:ds="http://schemas.openxmlformats.org/officeDocument/2006/customXml" ds:itemID="{BBFA6B46-668B-4C85-A271-163CCC5E9DB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Nemecek Nemecek</dc:creator>
  <cp:lastModifiedBy>Nemecek Nemecek</cp:lastModifiedBy>
  <dcterms:created xsi:type="dcterms:W3CDTF">2025-03-01T09:25:45Z</dcterms:created>
  <dcterms:modified xsi:type="dcterms:W3CDTF">2025-03-01T09:25:47Z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</Properties>
</file>