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KROSplusData 2013\Export\"/>
    </mc:Choice>
  </mc:AlternateContent>
  <bookViews>
    <workbookView xWindow="0" yWindow="0" windowWidth="0" windowHeight="0"/>
  </bookViews>
  <sheets>
    <sheet name="Rekapitulace stavby" sheetId="1" r:id="rId1"/>
    <sheet name="101 - Rozšíření chodníku" sheetId="2" r:id="rId2"/>
    <sheet name="V - VON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'101 - Rozšíření chodníku'!$C$86:$K$212</definedName>
    <definedName name="_xlnm.Print_Area" localSheetId="1">'101 - Rozšíření chodníku'!$C$4:$J$39,'101 - Rozšíření chodníku'!$C$45:$J$68,'101 - Rozšíření chodníku'!$C$74:$K$212</definedName>
    <definedName name="_xlnm.Print_Titles" localSheetId="1">'101 - Rozšíření chodníku'!$86:$86</definedName>
    <definedName name="_xlnm._FilterDatabase" localSheetId="2" hidden="1">'V - VON'!$C$83:$K$104</definedName>
    <definedName name="_xlnm.Print_Area" localSheetId="2">'V - VON'!$C$4:$J$39,'V - VON'!$C$45:$J$65,'V - VON'!$C$71:$K$104</definedName>
    <definedName name="_xlnm.Print_Titles" localSheetId="2">'V - VON'!$83:$83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102"/>
  <c r="BH102"/>
  <c r="BG102"/>
  <c r="BF102"/>
  <c r="T102"/>
  <c r="T101"/>
  <c r="R102"/>
  <c r="R101"/>
  <c r="P102"/>
  <c r="P101"/>
  <c r="BI98"/>
  <c r="BH98"/>
  <c r="BG98"/>
  <c r="BF98"/>
  <c r="T98"/>
  <c r="T97"/>
  <c r="R98"/>
  <c r="R97"/>
  <c r="P98"/>
  <c r="P97"/>
  <c r="BI94"/>
  <c r="BH94"/>
  <c r="BG94"/>
  <c r="BF94"/>
  <c r="T94"/>
  <c r="T93"/>
  <c r="R94"/>
  <c r="R93"/>
  <c r="P94"/>
  <c r="P93"/>
  <c r="BI90"/>
  <c r="BH90"/>
  <c r="BG90"/>
  <c r="BF90"/>
  <c r="T90"/>
  <c r="R90"/>
  <c r="P90"/>
  <c r="BI87"/>
  <c r="BH87"/>
  <c r="BG87"/>
  <c r="BF87"/>
  <c r="T87"/>
  <c r="R87"/>
  <c r="P87"/>
  <c r="F80"/>
  <c r="F78"/>
  <c r="E76"/>
  <c r="F54"/>
  <c r="F52"/>
  <c r="E50"/>
  <c r="J24"/>
  <c r="E24"/>
  <c r="J81"/>
  <c r="J23"/>
  <c r="J21"/>
  <c r="E21"/>
  <c r="J80"/>
  <c r="J20"/>
  <c r="J18"/>
  <c r="E18"/>
  <c r="F81"/>
  <c r="J17"/>
  <c r="J12"/>
  <c r="J52"/>
  <c r="E7"/>
  <c r="E48"/>
  <c i="2" r="J37"/>
  <c r="J36"/>
  <c i="1" r="AY55"/>
  <c i="2" r="J35"/>
  <c i="1" r="AX55"/>
  <c i="2" r="BI211"/>
  <c r="BH211"/>
  <c r="BG211"/>
  <c r="BF211"/>
  <c r="T211"/>
  <c r="T210"/>
  <c r="T209"/>
  <c r="R211"/>
  <c r="R210"/>
  <c r="R209"/>
  <c r="P211"/>
  <c r="P210"/>
  <c r="P209"/>
  <c r="BI207"/>
  <c r="BH207"/>
  <c r="BG207"/>
  <c r="BF207"/>
  <c r="T207"/>
  <c r="T206"/>
  <c r="R207"/>
  <c r="R206"/>
  <c r="P207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3"/>
  <c r="BH193"/>
  <c r="BG193"/>
  <c r="BF193"/>
  <c r="T193"/>
  <c r="R193"/>
  <c r="P193"/>
  <c r="BI191"/>
  <c r="BH191"/>
  <c r="BG191"/>
  <c r="BF191"/>
  <c r="T191"/>
  <c r="R191"/>
  <c r="P191"/>
  <c r="BI187"/>
  <c r="BH187"/>
  <c r="BG187"/>
  <c r="BF187"/>
  <c r="T187"/>
  <c r="R187"/>
  <c r="P187"/>
  <c r="BI181"/>
  <c r="BH181"/>
  <c r="BG181"/>
  <c r="BF181"/>
  <c r="T181"/>
  <c r="R181"/>
  <c r="P181"/>
  <c r="BI176"/>
  <c r="BH176"/>
  <c r="BG176"/>
  <c r="BF176"/>
  <c r="T176"/>
  <c r="R176"/>
  <c r="P176"/>
  <c r="BI173"/>
  <c r="BH173"/>
  <c r="BG173"/>
  <c r="BF173"/>
  <c r="T173"/>
  <c r="R173"/>
  <c r="P173"/>
  <c r="BI171"/>
  <c r="BH171"/>
  <c r="BG171"/>
  <c r="BF171"/>
  <c r="T171"/>
  <c r="R171"/>
  <c r="P171"/>
  <c r="BI168"/>
  <c r="BH168"/>
  <c r="BG168"/>
  <c r="BF168"/>
  <c r="T168"/>
  <c r="R168"/>
  <c r="P168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8"/>
  <c r="BH158"/>
  <c r="BG158"/>
  <c r="BF158"/>
  <c r="T158"/>
  <c r="R158"/>
  <c r="P158"/>
  <c r="BI155"/>
  <c r="BH155"/>
  <c r="BG155"/>
  <c r="BF155"/>
  <c r="T155"/>
  <c r="R155"/>
  <c r="P155"/>
  <c r="BI154"/>
  <c r="BH154"/>
  <c r="BG154"/>
  <c r="BF154"/>
  <c r="T154"/>
  <c r="R154"/>
  <c r="P154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4"/>
  <c r="BH144"/>
  <c r="BG144"/>
  <c r="BF144"/>
  <c r="T144"/>
  <c r="R144"/>
  <c r="P144"/>
  <c r="BI141"/>
  <c r="BH141"/>
  <c r="BG141"/>
  <c r="BF141"/>
  <c r="T141"/>
  <c r="R141"/>
  <c r="P141"/>
  <c r="BI139"/>
  <c r="BH139"/>
  <c r="BG139"/>
  <c r="BF139"/>
  <c r="T139"/>
  <c r="R139"/>
  <c r="P139"/>
  <c r="BI134"/>
  <c r="BH134"/>
  <c r="BG134"/>
  <c r="BF134"/>
  <c r="T134"/>
  <c r="R134"/>
  <c r="P134"/>
  <c r="BI131"/>
  <c r="BH131"/>
  <c r="BG131"/>
  <c r="BF131"/>
  <c r="T131"/>
  <c r="R131"/>
  <c r="P131"/>
  <c r="BI127"/>
  <c r="BH127"/>
  <c r="BG127"/>
  <c r="BF127"/>
  <c r="T127"/>
  <c r="R127"/>
  <c r="P127"/>
  <c r="BI124"/>
  <c r="BH124"/>
  <c r="BG124"/>
  <c r="BF124"/>
  <c r="T124"/>
  <c r="R124"/>
  <c r="P124"/>
  <c r="BI120"/>
  <c r="BH120"/>
  <c r="BG120"/>
  <c r="BF120"/>
  <c r="T120"/>
  <c r="R120"/>
  <c r="P120"/>
  <c r="BI117"/>
  <c r="BH117"/>
  <c r="BG117"/>
  <c r="BF117"/>
  <c r="T117"/>
  <c r="R117"/>
  <c r="P117"/>
  <c r="BI114"/>
  <c r="BH114"/>
  <c r="BG114"/>
  <c r="BF114"/>
  <c r="T114"/>
  <c r="R114"/>
  <c r="P114"/>
  <c r="BI111"/>
  <c r="BH111"/>
  <c r="BG111"/>
  <c r="BF111"/>
  <c r="T111"/>
  <c r="R111"/>
  <c r="P111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BI93"/>
  <c r="BH93"/>
  <c r="BG93"/>
  <c r="BF93"/>
  <c r="T93"/>
  <c r="R93"/>
  <c r="P93"/>
  <c r="BI90"/>
  <c r="BH90"/>
  <c r="BG90"/>
  <c r="BF90"/>
  <c r="T90"/>
  <c r="R90"/>
  <c r="P90"/>
  <c r="F83"/>
  <c r="F81"/>
  <c r="E79"/>
  <c r="F54"/>
  <c r="F52"/>
  <c r="E50"/>
  <c r="J24"/>
  <c r="E24"/>
  <c r="J55"/>
  <c r="J23"/>
  <c r="J21"/>
  <c r="E21"/>
  <c r="J83"/>
  <c r="J20"/>
  <c r="J18"/>
  <c r="E18"/>
  <c r="F84"/>
  <c r="J17"/>
  <c r="J12"/>
  <c r="J52"/>
  <c r="E7"/>
  <c r="E48"/>
  <c i="1" r="L50"/>
  <c r="AM50"/>
  <c r="AM49"/>
  <c r="L49"/>
  <c r="AM47"/>
  <c r="L47"/>
  <c r="L45"/>
  <c r="L44"/>
  <c i="2" r="J202"/>
  <c r="J90"/>
  <c r="J155"/>
  <c r="J165"/>
  <c r="J102"/>
  <c r="BK173"/>
  <c r="BK117"/>
  <c r="BK162"/>
  <c i="3" r="J87"/>
  <c i="2" r="J131"/>
  <c r="J144"/>
  <c r="J159"/>
  <c i="3" r="J98"/>
  <c i="2" r="BK159"/>
  <c r="J191"/>
  <c r="J139"/>
  <c r="BK155"/>
  <c i="3" r="BK98"/>
  <c i="2" r="BK158"/>
  <c r="J211"/>
  <c r="BK154"/>
  <c r="J176"/>
  <c r="J162"/>
  <c r="J173"/>
  <c i="3" r="BK87"/>
  <c i="2" r="J127"/>
  <c r="BK200"/>
  <c r="J149"/>
  <c r="J117"/>
  <c r="J207"/>
  <c r="BK144"/>
  <c r="BK187"/>
  <c r="J111"/>
  <c r="J181"/>
  <c i="3" r="BK94"/>
  <c i="2" r="BK93"/>
  <c r="BK211"/>
  <c r="J124"/>
  <c r="J198"/>
  <c r="BK127"/>
  <c r="J93"/>
  <c r="BK168"/>
  <c r="BK207"/>
  <c r="BK124"/>
  <c r="J158"/>
  <c r="BK96"/>
  <c r="J120"/>
  <c r="BK111"/>
  <c r="BK176"/>
  <c i="1" r="AS54"/>
  <c i="2" r="J134"/>
  <c r="BK204"/>
  <c r="J150"/>
  <c r="BK181"/>
  <c i="3" r="J94"/>
  <c i="2" r="J154"/>
  <c r="BK150"/>
  <c r="BK171"/>
  <c r="BK198"/>
  <c r="J141"/>
  <c i="3" r="BK90"/>
  <c i="2" r="BK120"/>
  <c r="J114"/>
  <c r="BK193"/>
  <c r="BK105"/>
  <c r="BK165"/>
  <c r="J200"/>
  <c r="J99"/>
  <c r="BK131"/>
  <c r="BK99"/>
  <c r="BK191"/>
  <c r="BK108"/>
  <c r="J168"/>
  <c r="BK90"/>
  <c r="J105"/>
  <c r="BK202"/>
  <c r="J108"/>
  <c r="J171"/>
  <c r="J204"/>
  <c r="BK102"/>
  <c r="BK139"/>
  <c r="BK134"/>
  <c r="J187"/>
  <c r="BK114"/>
  <c r="BK151"/>
  <c i="3" r="BK102"/>
  <c r="J90"/>
  <c i="2" r="BK149"/>
  <c r="J193"/>
  <c r="J96"/>
  <c r="BK141"/>
  <c r="J151"/>
  <c i="3" r="J102"/>
  <c i="2" l="1" r="P89"/>
  <c r="P123"/>
  <c r="P143"/>
  <c r="P190"/>
  <c i="3" r="BK86"/>
  <c r="R86"/>
  <c r="R85"/>
  <c r="R84"/>
  <c i="2" r="BK89"/>
  <c r="BK123"/>
  <c r="J123"/>
  <c r="J62"/>
  <c r="BK143"/>
  <c r="J143"/>
  <c r="J63"/>
  <c r="BK190"/>
  <c r="J190"/>
  <c r="J64"/>
  <c i="3" r="P86"/>
  <c r="P85"/>
  <c r="P84"/>
  <c i="1" r="AU56"/>
  <c i="3" r="T86"/>
  <c r="T85"/>
  <c r="T84"/>
  <c i="2" r="R89"/>
  <c r="R123"/>
  <c r="R143"/>
  <c r="R190"/>
  <c r="T89"/>
  <c r="T123"/>
  <c r="T143"/>
  <c r="T190"/>
  <c r="BE105"/>
  <c r="BE127"/>
  <c r="BE139"/>
  <c r="BE141"/>
  <c r="BE154"/>
  <c r="BE162"/>
  <c r="BE165"/>
  <c i="3" r="BK101"/>
  <c r="J101"/>
  <c r="J64"/>
  <c i="2" r="J84"/>
  <c r="BE114"/>
  <c r="BE168"/>
  <c i="3" r="BE94"/>
  <c r="BE98"/>
  <c i="2" r="J54"/>
  <c r="J81"/>
  <c r="BE90"/>
  <c r="BE108"/>
  <c r="BE124"/>
  <c r="BE149"/>
  <c r="BE193"/>
  <c r="BE202"/>
  <c i="3" r="J54"/>
  <c r="E74"/>
  <c r="J78"/>
  <c r="BE87"/>
  <c r="BK93"/>
  <c r="J93"/>
  <c r="J62"/>
  <c r="BK97"/>
  <c r="J97"/>
  <c r="J63"/>
  <c i="2" r="F55"/>
  <c r="BE102"/>
  <c r="BE144"/>
  <c r="BE173"/>
  <c r="BE211"/>
  <c r="BK206"/>
  <c r="J206"/>
  <c r="J65"/>
  <c r="E77"/>
  <c r="BE99"/>
  <c r="BE120"/>
  <c r="BE131"/>
  <c r="BE134"/>
  <c r="BE187"/>
  <c r="BE198"/>
  <c r="BE200"/>
  <c r="BE150"/>
  <c r="BE151"/>
  <c r="BE159"/>
  <c r="BE176"/>
  <c r="BE181"/>
  <c r="BE191"/>
  <c i="3" r="F55"/>
  <c i="2" r="BE111"/>
  <c r="BE158"/>
  <c r="BK210"/>
  <c r="J210"/>
  <c r="J67"/>
  <c i="3" r="BE90"/>
  <c r="BE102"/>
  <c i="2" r="BE93"/>
  <c r="BE96"/>
  <c r="BE117"/>
  <c r="BE155"/>
  <c r="BE171"/>
  <c r="BE204"/>
  <c r="BE207"/>
  <c i="3" r="J55"/>
  <c r="F36"/>
  <c i="1" r="BC56"/>
  <c i="3" r="F35"/>
  <c i="1" r="BB56"/>
  <c i="2" r="F35"/>
  <c i="1" r="BB55"/>
  <c i="3" r="F34"/>
  <c i="1" r="BA56"/>
  <c i="2" r="J34"/>
  <c i="1" r="AW55"/>
  <c i="2" r="F36"/>
  <c i="1" r="BC55"/>
  <c i="3" r="J34"/>
  <c i="1" r="AW56"/>
  <c i="2" r="F34"/>
  <c i="1" r="BA55"/>
  <c i="3" r="F37"/>
  <c i="1" r="BD56"/>
  <c i="2" r="F37"/>
  <c i="1" r="BD55"/>
  <c i="2" l="1" r="T88"/>
  <c r="T87"/>
  <c i="3" r="BK85"/>
  <c r="BK84"/>
  <c r="J84"/>
  <c i="2" r="R88"/>
  <c r="R87"/>
  <c r="P88"/>
  <c r="P87"/>
  <c i="1" r="AU55"/>
  <c i="2" r="BK88"/>
  <c r="J88"/>
  <c r="J60"/>
  <c i="3" r="J86"/>
  <c r="J61"/>
  <c i="2" r="J89"/>
  <c r="J61"/>
  <c r="BK209"/>
  <c r="J209"/>
  <c r="J66"/>
  <c i="3" r="F33"/>
  <c i="1" r="AZ56"/>
  <c r="BD54"/>
  <c r="W33"/>
  <c r="BC54"/>
  <c r="AY54"/>
  <c r="BA54"/>
  <c r="W30"/>
  <c i="3" r="J30"/>
  <c i="1" r="AG56"/>
  <c i="2" r="J33"/>
  <c i="1" r="AV55"/>
  <c r="AT55"/>
  <c i="2" r="F33"/>
  <c i="1" r="AZ55"/>
  <c r="AU54"/>
  <c i="3" r="J33"/>
  <c i="1" r="AV56"/>
  <c r="AT56"/>
  <c r="BB54"/>
  <c r="AX54"/>
  <c i="3" l="1" r="J39"/>
  <c r="J85"/>
  <c r="J60"/>
  <c r="J59"/>
  <c i="2" r="BK87"/>
  <c r="J87"/>
  <c i="1" r="AN56"/>
  <c r="AZ54"/>
  <c r="AV54"/>
  <c r="AK29"/>
  <c r="W31"/>
  <c i="2" r="J30"/>
  <c i="1" r="AG55"/>
  <c r="AN55"/>
  <c r="W32"/>
  <c r="AW54"/>
  <c r="AK30"/>
  <c i="2" l="1" r="J39"/>
  <c r="J59"/>
  <c i="1" r="AG54"/>
  <c r="AK26"/>
  <c r="AK35"/>
  <c r="W29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<sst xmlns="http://schemas.openxmlformats.org/spreadsheetml/2006/main">
  <si>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</si>
  <si>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</si>
  <si>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</si>
  <si>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</si>
  <si>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</si>
  <si>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{6bbbfc89-b430-475d-890e-5c11ae76c280}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</si>
  <si>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</si>
  <si>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</si>
  <si>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</si>
  <si>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</si>
  <si>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</si>
  <si>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</si>
  <si>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</si>
  <si>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</si>
  <si>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251212a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</si>
  <si>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</si>
  <si>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</si>
  <si>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Rozšíření chodníku podél ulice Sportovní</t>
  </si>
  <si>
    <t>KSO:</t>
  </si>
  <si>
    <t/>
  </si>
  <si>
    <t>CC-CZ:</t>
  </si>
  <si>
    <t>Místo:</t>
  </si>
  <si>
    <t>Český Brod</t>
  </si>
  <si>
    <t>Datum:</t>
  </si>
  <si>
    <t>12. 12. 2025</t>
  </si>
  <si>
    <t>Zadavatel:</t>
  </si>
  <si>
    <t>IČ:</t>
  </si>
  <si>
    <t>00235334</t>
  </si>
  <si>
    <t>Město Český Brod</t>
  </si>
  <si>
    <t>DIČ:</t>
  </si>
  <si>
    <t>CZ00235334</t>
  </si>
  <si>
    <t>Účastník:</t>
  </si>
  <si>
    <t>Vyplň údaj</t>
  </si>
  <si>
    <t>Projektant:</t>
  </si>
  <si>
    <t xml:space="preserve"> 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</si>
  <si>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</si>
  <si>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</si>
  <si>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</si>
  <si>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</si>
  <si>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</si>
  <si>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</si>
  <si>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</si>
  <si>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</si>
  <si>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</si>
  <si>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</si>
  <si>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</si>
  <si>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</si>
  <si>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</si>
  <si>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</si>
  <si>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</si>
  <si>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</si>
  <si>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</si>
  <si>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</si>
  <si>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</si>
  <si>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</si>
  <si>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</si>
  <si>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</si>
  <si>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</si>
  <si>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</si>
  <si>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</si>
  <si>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</si>
  <si>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</si>
  <si>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</si>
  <si>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</si>
  <si>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</si>
  <si>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</si>
  <si>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</si>
  <si>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</si>
  <si>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</si>
  <si>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</si>
  <si>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</si>
  <si>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</si>
  <si>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</si>
  <si>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</si>
  <si>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</si>
  <si>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</si>
  <si>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</si>
  <si>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</si>
  <si>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101</t>
  </si>
  <si>
    <t>Rozšíření chodníku</t>
  </si>
  <si>
    <t>STA</t>
  </si>
  <si>
    <t>1</t>
  </si>
  <si>
    <t>{434dbd11-788a-4810-b708-632cddf0ad19}</t>
  </si>
  <si>
    <t>2</t>
  </si>
  <si>
    <t>V</t>
  </si>
  <si>
    <t>VON</t>
  </si>
  <si>
    <t>{c77b6de2-4046-4476-91b2-bc4f1c91be26}</t>
  </si>
  <si>
    <t>KRYCÍ LIST SOUPISU PRACÍ</t>
  </si>
  <si>
    <t>Objekt:</t>
  </si>
  <si>
    <t>101 - Rozšíření chodníku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</si>
  <si>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</si>
  <si>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</si>
  <si>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</si>
  <si>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</si>
  <si>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</si>
  <si>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</si>
  <si>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</si>
  <si>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</si>
  <si>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</si>
  <si>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</si>
  <si>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M - Práce a dodávky M</t>
  </si>
  <si>
    <t xml:space="preserve">    21-M - Elektromontáže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</si>
  <si>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</si>
  <si>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</si>
  <si>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</si>
  <si>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</si>
  <si>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</si>
  <si>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</si>
  <si>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</si>
  <si>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</si>
  <si>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</si>
  <si>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</si>
  <si>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</si>
  <si>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</si>
  <si>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</si>
  <si>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</si>
  <si>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</si>
  <si>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</si>
  <si>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</si>
  <si>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</si>
  <si>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113106142</t>
  </si>
  <si>
    <t>Rozebrání dlažeb komunikací pro pěší s přemístěním hmot na skládku na vzdálenost do 3 m nebo s naložením na dopravní prostředek s ložem z kameniva nebo živice a s jakoukoliv výplní spár strojně plochy jednotlivě přes 50 m2 z betonových nebo kameninových dlaždic, desek nebo tvarovek</t>
  </si>
  <si>
    <t>m2</t>
  </si>
  <si>
    <t>CS ÚRS 2026 01</t>
  </si>
  <si>
    <t>4</t>
  </si>
  <si>
    <t>1511419390</t>
  </si>
  <si>
    <t>Online PSC</t>
  </si>
  <si>
    <t>https://podminky.urs.cz/item/CS_URS_2026_01/113106142</t>
  </si>
  <si>
    <t>VV</t>
  </si>
  <si>
    <t>"Stávající chodník" 50,5+13,0</t>
  </si>
  <si>
    <t>113107162</t>
  </si>
  <si>
    <t>Odstranění podkladů nebo krytů strojně plochy jednotlivě přes 50 m2 do 200 m2 s přemístěním hmot na skládku na vzdálenost do 20 m nebo s naložením na dopravní prostředek z kameniva hrubého drceného, o tl. vrstvy přes 100 do 200 mm</t>
  </si>
  <si>
    <t>743818290</t>
  </si>
  <si>
    <t>https://podminky.urs.cz/item/CS_URS_2026_01/113107162</t>
  </si>
  <si>
    <t>"Stávající chodník" 50,5</t>
  </si>
  <si>
    <t>3</t>
  </si>
  <si>
    <t>113107163</t>
  </si>
  <si>
    <t>Odstranění podkladů nebo krytů strojně plochy jednotlivě přes 50 m2 do 200 m2 s přemístěním hmot na skládku na vzdálenost do 20 m nebo s naložením na dopravní prostředek z kameniva hrubého drceného, o tl. vrstvy přes 200 do 300 mm</t>
  </si>
  <si>
    <t>-244164770</t>
  </si>
  <si>
    <t>https://podminky.urs.cz/item/CS_URS_2026_01/113107163</t>
  </si>
  <si>
    <t>"Vozovka - oprava podél obruby" 23,4</t>
  </si>
  <si>
    <t>113107342</t>
  </si>
  <si>
    <t>Odstranění podkladů nebo krytů strojně plochy jednotlivě do 50 m2 s přemístěním hmot na skládku na vzdálenost do 3 m nebo s naložením na dopravní prostředek živičných, o tl. vrstvy přes 50 do 100 mm</t>
  </si>
  <si>
    <t>-474629676</t>
  </si>
  <si>
    <t>https://podminky.urs.cz/item/CS_URS_2026_01/113107342</t>
  </si>
  <si>
    <t>"Vozovka - oprava podél obruby" 34,4</t>
  </si>
  <si>
    <t>5</t>
  </si>
  <si>
    <t>113154512</t>
  </si>
  <si>
    <t>Frézování živičného podkladu nebo krytu s naložením hmot na dopravní prostředek plochy do 500 m2 pruhu šířky do 0,5 m, tloušťky vrstvy 40 mm</t>
  </si>
  <si>
    <t>1478874090</t>
  </si>
  <si>
    <t>https://podminky.urs.cz/item/CS_URS_2026_01/113154512</t>
  </si>
  <si>
    <t>"Vozovka - oprava podél obruby" 44,3*0,5</t>
  </si>
  <si>
    <t>6</t>
  </si>
  <si>
    <t>113201112</t>
  </si>
  <si>
    <t>Vytrhání obrub s vybouráním lože, s přemístěním hmot na skládku na vzdálenost do 3 m nebo s naložením na dopravní prostředek silničních ležatých</t>
  </si>
  <si>
    <t>m</t>
  </si>
  <si>
    <t>1497339105</t>
  </si>
  <si>
    <t>https://podminky.urs.cz/item/CS_URS_2026_01/113201112</t>
  </si>
  <si>
    <t>P</t>
  </si>
  <si>
    <t>Poznámka k položce:_x000d_
Obruby budou očištěné a znovu osazené - množství suti redukováno</t>
  </si>
  <si>
    <t>7</t>
  </si>
  <si>
    <t>113202111</t>
  </si>
  <si>
    <t>Vytrhání obrub s vybouráním lože, s přemístěním hmot na skládku na vzdálenost do 3 m nebo s naložením na dopravní prostředek z krajníků nebo obrubníků stojatých</t>
  </si>
  <si>
    <t>925910057</t>
  </si>
  <si>
    <t>https://podminky.urs.cz/item/CS_URS_2026_01/113202111</t>
  </si>
  <si>
    <t>"Zadláždění travnatého pásu" 5,1</t>
  </si>
  <si>
    <t>8</t>
  </si>
  <si>
    <t>121112003</t>
  </si>
  <si>
    <t>Sejmutí ornice ručně při souvislé ploše, tl. vrstvy do 200 mm</t>
  </si>
  <si>
    <t>-1366998092</t>
  </si>
  <si>
    <t>https://podminky.urs.cz/item/CS_URS_2026_01/121112003</t>
  </si>
  <si>
    <t>"Zadláždění travnatého pásu" 5,5</t>
  </si>
  <si>
    <t>9</t>
  </si>
  <si>
    <t>131213701</t>
  </si>
  <si>
    <t>Hloubení nezapažených jam ručně s urovnáním dna do předepsaného profilu a spádu v hornině třídy těžitelnosti I skupiny 3 soudržných</t>
  </si>
  <si>
    <t>m3</t>
  </si>
  <si>
    <t>-2113060746</t>
  </si>
  <si>
    <t>https://podminky.urs.cz/item/CS_URS_2026_01/131213701</t>
  </si>
  <si>
    <t>"Zadláždění travnatého pásu" 5,5*0,05</t>
  </si>
  <si>
    <t>10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</si>
  <si>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</si>
  <si>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</si>
  <si>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1655797970</t>
  </si>
  <si>
    <t>https://podminky.urs.cz/item/CS_URS_2026_01/162751117</t>
  </si>
  <si>
    <t>"Přebytečný výkopek" 0,275</t>
  </si>
  <si>
    <t>11</t>
  </si>
  <si>
    <t>171201231</t>
  </si>
  <si>
    <t>Poplatek za předání zeminy a kamení recyklačnímu zařízení zatříděné do Katalogu odpadů pod kódem 17 05 04</t>
  </si>
  <si>
    <t>t</t>
  </si>
  <si>
    <t>1693031310</t>
  </si>
  <si>
    <t>https://podminky.urs.cz/item/CS_URS_2026_01/171201231</t>
  </si>
  <si>
    <t>0,275*2 'Přepočtené koeficientem množství</t>
  </si>
  <si>
    <t>Komunikace pozemní</t>
  </si>
  <si>
    <t>564851011</t>
  </si>
  <si>
    <t>Podklad ze štěrkodrti ŠD s rozprostřením a zhutněním plochy jednotlivě do 100 m2, po zhutnění tl. 150 mm</t>
  </si>
  <si>
    <t>664755752</t>
  </si>
  <si>
    <t>https://podminky.urs.cz/item/CS_URS_2026_01/564851011</t>
  </si>
  <si>
    <t>"Nový chodník" 62,3</t>
  </si>
  <si>
    <t>13</t>
  </si>
  <si>
    <t>567142115</t>
  </si>
  <si>
    <t>Podklad ze směsi stmelené cementem SC bez dilatačních spár, s rozprostřením a zhutněním SC C 8/10, po zhutnění tl. 250 mm</t>
  </si>
  <si>
    <t>-535975793</t>
  </si>
  <si>
    <t>https://podminky.urs.cz/item/CS_URS_2026_01/567142115</t>
  </si>
  <si>
    <t>Poznámka k položce:_x000d_
Tloušťka bude upravena podle skutečnosti</t>
  </si>
  <si>
    <t>"Vozovka - oprava podél obruby" 44,2*0,25</t>
  </si>
  <si>
    <t>14</t>
  </si>
  <si>
    <t>577134031</t>
  </si>
  <si>
    <t>Asfaltový beton vrstva obrusná ACO 11 z modifikovaného asfaltu s rozprostřením a se zhutněním ACO 11+ v pruhu šířky do 1,5 m, po zhutnění tl. 40 mm</t>
  </si>
  <si>
    <t>-1837207872</t>
  </si>
  <si>
    <t>https://podminky.urs.cz/item/CS_URS_2026_01/577134031</t>
  </si>
  <si>
    <t>"Vozovka - oprava podél obruby" 44,2*0,5</t>
  </si>
  <si>
    <t>15</t>
  </si>
  <si>
    <t>596211111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</si>
  <si>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50 do 100 m2</t>
  </si>
  <si>
    <t>-472588200</t>
  </si>
  <si>
    <t>https://podminky.urs.cz/item/CS_URS_2026_01/596211111</t>
  </si>
  <si>
    <t>"Zadláždění travnatého pásu, předláždění" 13,0+5,5</t>
  </si>
  <si>
    <t>Součet</t>
  </si>
  <si>
    <t>16</t>
  </si>
  <si>
    <t>M</t>
  </si>
  <si>
    <t>59245270</t>
  </si>
  <si>
    <t>dlažba skladebná betonová 100x100mm tl 60mm barevná</t>
  </si>
  <si>
    <t>-415644201</t>
  </si>
  <si>
    <t>80,8*1,03 'Přepočtené koeficientem množství</t>
  </si>
  <si>
    <t>17</t>
  </si>
  <si>
    <t>596211114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</si>
  <si>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Příplatek k cenám za dlažbu z prvků dvou barev</t>
  </si>
  <si>
    <t>1749053592</t>
  </si>
  <si>
    <t>https://podminky.urs.cz/item/CS_URS_2026_01/596211114</t>
  </si>
  <si>
    <t>Ostatní konstrukce a práce, bourání</t>
  </si>
  <si>
    <t>18</t>
  </si>
  <si>
    <t>914111111</t>
  </si>
  <si>
    <t>Montáž svislé dopravní značky základní velikosti do 1 m2 objímkami na sloupky nebo konzoly</t>
  </si>
  <si>
    <t>kus</t>
  </si>
  <si>
    <t>-1405703192</t>
  </si>
  <si>
    <t>https://podminky.urs.cz/item/CS_URS_2026_01/914111111</t>
  </si>
  <si>
    <t>"Nová značka P2" 1</t>
  </si>
  <si>
    <t>"Nová značka P8 na stávající sloupek" 1</t>
  </si>
  <si>
    <t>19</t>
  </si>
  <si>
    <t>40445611</t>
  </si>
  <si>
    <t>značky upravující přednost P2, P3, P8 500mm</t>
  </si>
  <si>
    <t>-1144072625</t>
  </si>
  <si>
    <t>20</t>
  </si>
  <si>
    <t>40445612</t>
  </si>
  <si>
    <t>značky upravující přednost P2, P3, P8 750mm</t>
  </si>
  <si>
    <t>-794022311</t>
  </si>
  <si>
    <t>914111112</t>
  </si>
  <si>
    <t>Montáž svislé dopravní značky základní velikosti do 1 m2 páskováním na sloupy</t>
  </si>
  <si>
    <t>446250350</t>
  </si>
  <si>
    <t>https://podminky.urs.cz/item/CS_URS_2026_01/914111112</t>
  </si>
  <si>
    <t>"Nová značka B16 na stávající sloup VO" 1</t>
  </si>
  <si>
    <t>22</t>
  </si>
  <si>
    <t>40445619</t>
  </si>
  <si>
    <t>zákazové, příkazové dopravní značky B1-B34, C1-15 500mm</t>
  </si>
  <si>
    <t>-1557540525</t>
  </si>
  <si>
    <t>23</t>
  </si>
  <si>
    <t>914511111</t>
  </si>
  <si>
    <t>Montáž sloupku dopravních značek délky do 3,5 m do betonového základu</t>
  </si>
  <si>
    <t>378677912</t>
  </si>
  <si>
    <t>https://podminky.urs.cz/item/CS_URS_2026_01/914511111</t>
  </si>
  <si>
    <t>24</t>
  </si>
  <si>
    <t>40445225</t>
  </si>
  <si>
    <t>sloupek pro dopravní značku Zn D 60mm v 3,5m</t>
  </si>
  <si>
    <t>124725610</t>
  </si>
  <si>
    <t>25</t>
  </si>
  <si>
    <t>916241113</t>
  </si>
  <si>
    <t>Osazení obrubníku kamenného se zřízením lože, s vyplněním a zatřením spár cementovou maltou ležatého s boční opěrou z betonu prostého, do lože z betonu prostého</t>
  </si>
  <si>
    <t>-4501415</t>
  </si>
  <si>
    <t>https://podminky.urs.cz/item/CS_URS_2026_01/916241113</t>
  </si>
  <si>
    <t>"Přemístění stávající obruby" 44,2</t>
  </si>
  <si>
    <t>26</t>
  </si>
  <si>
    <t>58380004</t>
  </si>
  <si>
    <t>obrubník kamenný žulový přímý 1000x250x200mm</t>
  </si>
  <si>
    <t>-616838240</t>
  </si>
  <si>
    <t>"Náhrada poškozených obrub" 44,2*0,2</t>
  </si>
  <si>
    <t>8,84*1,02 'Přepočtené koeficientem množství</t>
  </si>
  <si>
    <t>27</t>
  </si>
  <si>
    <t>916991121</t>
  </si>
  <si>
    <t>Lože pod obrubníky, krajníky nebo obruby z dlažebních kostek z betonu prostého</t>
  </si>
  <si>
    <t>1409772231</t>
  </si>
  <si>
    <t>https://podminky.urs.cz/item/CS_URS_2026_01/916991121</t>
  </si>
  <si>
    <t>"Přemístění stávající obruby" 44,2*0,4*0,1</t>
  </si>
  <si>
    <t>28</t>
  </si>
  <si>
    <t>919112222</t>
  </si>
  <si>
    <t>Řezání dilatačních spár v živičném krytu vytvoření komůrky pro těsnící zálivku šířky 15 mm, hloubky 25 mm</t>
  </si>
  <si>
    <t>894190762</t>
  </si>
  <si>
    <t>https://podminky.urs.cz/item/CS_URS_2026_01/919112222</t>
  </si>
  <si>
    <t>"Vozovka - oprava podél obruby" 44,1+0,5*2</t>
  </si>
  <si>
    <t>29</t>
  </si>
  <si>
    <t>919122121</t>
  </si>
  <si>
    <t>Utěsnění dilatačních spár zálivkou za tepla v cementobetonovém nebo živičném krytu včetně adhezního nátěru s těsnicím profilem pod zálivkou, pro komůrky šířky 15 mm, hloubky 25 mm</t>
  </si>
  <si>
    <t>846560574</t>
  </si>
  <si>
    <t>https://podminky.urs.cz/item/CS_URS_2026_01/919122121</t>
  </si>
  <si>
    <t>30</t>
  </si>
  <si>
    <t>919735112</t>
  </si>
  <si>
    <t>Řezání stávajícího živičného krytu nebo podkladu hloubky přes 50 do 100 mm</t>
  </si>
  <si>
    <t>67278327</t>
  </si>
  <si>
    <t>https://podminky.urs.cz/item/CS_URS_2026_01/919735112</t>
  </si>
  <si>
    <t>31</t>
  </si>
  <si>
    <t>966006132</t>
  </si>
  <si>
    <t>Odstranění dopravních nebo orientačních značek se sloupkem s uložením hmot na vzdálenost do 20 m nebo s naložením na dopravní prostředek, se zásypem jam a jeho zhutněním s betonovou patkou</t>
  </si>
  <si>
    <t>-634175711</t>
  </si>
  <si>
    <t>https://podminky.urs.cz/item/CS_URS_2026_01/966006132</t>
  </si>
  <si>
    <t>"P2+E2b" 1</t>
  </si>
  <si>
    <t>"B16+A7b+B20a" 1</t>
  </si>
  <si>
    <t>32</t>
  </si>
  <si>
    <t>966006211</t>
  </si>
  <si>
    <t>Odstranění (demontáž) svislých dopravních značek s odklizením materiálu na skládku na vzdálenost do 20 m nebo s naložením na dopravní prostředek ze sloupů, sloupků nebo konzol</t>
  </si>
  <si>
    <t>-1525986467</t>
  </si>
  <si>
    <t>https://podminky.urs.cz/item/CS_URS_2026_01/966006211</t>
  </si>
  <si>
    <t>"P2+E2b" 1+1</t>
  </si>
  <si>
    <t>"B16+A7b+B20a" 1+1+1</t>
  </si>
  <si>
    <t>"A22+IP2 na sloupu VO" 1+1</t>
  </si>
  <si>
    <t>33</t>
  </si>
  <si>
    <t>979024443</t>
  </si>
  <si>
    <t>Očištění vybouraných prvků komunikací od spojovacího materiálu s odklizením a uložením očištěných hmot a spojovacího materiálu na skládku na vzdálenost do 10 m obrubníků a krajníků, vybouraných z jakéhokoliv lože a s jakoukoliv výplní spár silničních</t>
  </si>
  <si>
    <t>-204372088</t>
  </si>
  <si>
    <t>https://podminky.urs.cz/item/CS_URS_2026_01/979024443</t>
  </si>
  <si>
    <t>"Přemístění stávající obruby" 44,2*0,8</t>
  </si>
  <si>
    <t>997</t>
  </si>
  <si>
    <t>Doprava suti a vybouraných hmot</t>
  </si>
  <si>
    <t>34</t>
  </si>
  <si>
    <t>997221551</t>
  </si>
  <si>
    <t>Vodorovná doprava suti bez naložení, ale se složením a s hrubým urovnáním ze sypkých materiálů, na vzdálenost do 1 km</t>
  </si>
  <si>
    <t>-1874550831</t>
  </si>
  <si>
    <t>https://podminky.urs.cz/item/CS_URS_2026_01/997221551</t>
  </si>
  <si>
    <t>35</t>
  </si>
  <si>
    <t>997221559</t>
  </si>
  <si>
    <t>Vodorovná doprava suti bez naložení, ale se složením a s hrubým urovnáním ze sypkých materiálů, na vzdálenost Příplatek k ceně za každý další započatý 1 km přes 1 km</t>
  </si>
  <si>
    <t>-113319694</t>
  </si>
  <si>
    <t>https://podminky.urs.cz/item/CS_URS_2026_01/997221559</t>
  </si>
  <si>
    <t>"Asfaltový odpad - 30 km" 9,606*29</t>
  </si>
  <si>
    <t>"Ostatní odpady - 10 km" (17,238+31,35+0,192)*9</t>
  </si>
  <si>
    <t>36</t>
  </si>
  <si>
    <t>997221615</t>
  </si>
  <si>
    <t>Poplatek za uložení stavebního odpadu na skládce (skládkovné) z prostého betonu zatříděného do Katalogu odpadů pod kódem 17 01 01</t>
  </si>
  <si>
    <t>711583734</t>
  </si>
  <si>
    <t>https://podminky.urs.cz/item/CS_URS_2026_01/997221615</t>
  </si>
  <si>
    <t>37</t>
  </si>
  <si>
    <t>997221645</t>
  </si>
  <si>
    <t>Poplatek za uložení stavebního odpadu na skládce (skládkovné) asfaltového bez obsahu dehtu zatříděného do Katalogu odpadů pod kódem 17 03 02</t>
  </si>
  <si>
    <t>1322490083</t>
  </si>
  <si>
    <t>https://podminky.urs.cz/item/CS_URS_2026_01/997221645</t>
  </si>
  <si>
    <t>38</t>
  </si>
  <si>
    <t>997221873</t>
  </si>
  <si>
    <t>Poplatek za předání stavebního odpadu recyklačnímu zařízení zeminy a kamení zatříděného do Katalogu odpadů pod kódem 17 05 04</t>
  </si>
  <si>
    <t>1952269238</t>
  </si>
  <si>
    <t>https://podminky.urs.cz/item/CS_URS_2026_01/997221873</t>
  </si>
  <si>
    <t>39</t>
  </si>
  <si>
    <t>997013631</t>
  </si>
  <si>
    <t>Poplatek za uložení stavebního odpadu na skládce (skládkovné) směsného stavebního a demoličního zatříděného do Katalogu odpadů pod kódem 17 09 04</t>
  </si>
  <si>
    <t>1253979023</t>
  </si>
  <si>
    <t>https://podminky.urs.cz/item/CS_URS_2026_01/997013631</t>
  </si>
  <si>
    <t>998</t>
  </si>
  <si>
    <t>Přesun hmot</t>
  </si>
  <si>
    <t>40</t>
  </si>
  <si>
    <t>998223011</t>
  </si>
  <si>
    <t>Přesun hmot pro pozemní komunikace s krytem dlážděným dopravní vzdálenost do 200 m jakékoliv délky objektu</t>
  </si>
  <si>
    <t>1998180179</t>
  </si>
  <si>
    <t>https://podminky.urs.cz/item/CS_URS_2026_01/998223011</t>
  </si>
  <si>
    <t>Práce a dodávky M</t>
  </si>
  <si>
    <t>21-M</t>
  </si>
  <si>
    <t>Elektromontáže</t>
  </si>
  <si>
    <t>41</t>
  </si>
  <si>
    <t>210204R01</t>
  </si>
  <si>
    <t>Posun stávajícího stožáru osvětlení</t>
  </si>
  <si>
    <t>64</t>
  </si>
  <si>
    <t>-896235113</t>
  </si>
  <si>
    <t>Poznámka k položce:_x000d_
Bude použita stávající lampa i svítidlo_x000d_
Včetně likvidace stávajícího základu</t>
  </si>
  <si>
    <t>V - VON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</si>
  <si>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</si>
  <si>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</si>
  <si>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</si>
  <si>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</si>
  <si>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</si>
  <si>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VRN</t>
  </si>
  <si>
    <t>Vedlejší rozpočtové náklady</t>
  </si>
  <si>
    <t>VRN1</t>
  </si>
  <si>
    <t>Průzkumné, geodetické a projektové práce</t>
  </si>
  <si>
    <t>012002000</t>
  </si>
  <si>
    <t>Zeměměřičské práce</t>
  </si>
  <si>
    <t>soubor</t>
  </si>
  <si>
    <t>1024</t>
  </si>
  <si>
    <t>25841796</t>
  </si>
  <si>
    <t>https://podminky.urs.cz/item/CS_URS_2026_01/012002000</t>
  </si>
  <si>
    <t>Poznámka k položce:_x000d_
Vytyčení sítí_x000d_
Zaměření skutečných tras sítí po odkrytí_x000d_
Zaměření po dokončení</t>
  </si>
  <si>
    <t>013002000</t>
  </si>
  <si>
    <t>Projektové práce</t>
  </si>
  <si>
    <t>800511528</t>
  </si>
  <si>
    <t>https://podminky.urs.cz/item/CS_URS_2026_01/013002000</t>
  </si>
  <si>
    <t>Poznámka k položce:_x000d_
Realizační dokumentace stavby_x000d_
Dokumentace skutečného provedení stavby</t>
  </si>
  <si>
    <t>VRN3</t>
  </si>
  <si>
    <t>Zařízení staveniště</t>
  </si>
  <si>
    <t>030001000</t>
  </si>
  <si>
    <t>2056599300</t>
  </si>
  <si>
    <t>https://podminky.urs.cz/item/CS_URS_2026_01/030001000</t>
  </si>
  <si>
    <t>Poznámka k položce:_x000d_
Označení staveniště (informační tabule); dočasný zábor - včetně likvidace a úklidu ploch po ukončení výstavby</t>
  </si>
  <si>
    <t>VRN4</t>
  </si>
  <si>
    <t>Inženýrská činnost</t>
  </si>
  <si>
    <t>040001000</t>
  </si>
  <si>
    <t>-1645451447</t>
  </si>
  <si>
    <t>https://podminky.urs.cz/item/CS_URS_2026_01/040001000</t>
  </si>
  <si>
    <t>Poznámka k položce:_x000d_
Kompletační a koordinační činnost_x000d_
Zpracování DIO_x000d__x000d_
Zajištění vydání DIR_x000d_</t>
  </si>
  <si>
    <t>VRN7</t>
  </si>
  <si>
    <t>Provozní vlivy</t>
  </si>
  <si>
    <t>070001000</t>
  </si>
  <si>
    <t>-464122123</t>
  </si>
  <si>
    <t>https://podminky.urs.cz/item/CS_URS_2026_01/070001000</t>
  </si>
  <si>
    <t>Poznámka k položce:_x000d_
Dopravně inženýrské opatření (dopravní značení po dobu výstavby) včetně odstranění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</si>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</sst>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5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13106142" TargetMode="External" /><Relationship Id="rId2" Type="http://schemas.openxmlformats.org/officeDocument/2006/relationships/hyperlink" Target="https://podminky.urs.cz/item/CS_URS_2026_01/113107162" TargetMode="External" /><Relationship Id="rId3" Type="http://schemas.openxmlformats.org/officeDocument/2006/relationships/hyperlink" Target="https://podminky.urs.cz/item/CS_URS_2026_01/113107163" TargetMode="External" /><Relationship Id="rId4" Type="http://schemas.openxmlformats.org/officeDocument/2006/relationships/hyperlink" Target="https://podminky.urs.cz/item/CS_URS_2026_01/113107342" TargetMode="External" /><Relationship Id="rId5" Type="http://schemas.openxmlformats.org/officeDocument/2006/relationships/hyperlink" Target="https://podminky.urs.cz/item/CS_URS_2026_01/113154512" TargetMode="External" /><Relationship Id="rId6" Type="http://schemas.openxmlformats.org/officeDocument/2006/relationships/hyperlink" Target="https://podminky.urs.cz/item/CS_URS_2026_01/113201112" TargetMode="External" /><Relationship Id="rId7" Type="http://schemas.openxmlformats.org/officeDocument/2006/relationships/hyperlink" Target="https://podminky.urs.cz/item/CS_URS_2026_01/113202111" TargetMode="External" /><Relationship Id="rId8" Type="http://schemas.openxmlformats.org/officeDocument/2006/relationships/hyperlink" Target="https://podminky.urs.cz/item/CS_URS_2026_01/121112003" TargetMode="External" /><Relationship Id="rId9" Type="http://schemas.openxmlformats.org/officeDocument/2006/relationships/hyperlink" Target="https://podminky.urs.cz/item/CS_URS_2026_01/131213701" TargetMode="External" /><Relationship Id="rId10" Type="http://schemas.openxmlformats.org/officeDocument/2006/relationships/hyperlink" Target="https://podminky.urs.cz/item/CS_URS_2026_01/162751117" TargetMode="External" /><Relationship Id="rId11" Type="http://schemas.openxmlformats.org/officeDocument/2006/relationships/hyperlink" Target="https://podminky.urs.cz/item/CS_URS_2026_01/171201231" TargetMode="External" /><Relationship Id="rId12" Type="http://schemas.openxmlformats.org/officeDocument/2006/relationships/hyperlink" Target="https://podminky.urs.cz/item/CS_URS_2026_01/564851011" TargetMode="External" /><Relationship Id="rId13" Type="http://schemas.openxmlformats.org/officeDocument/2006/relationships/hyperlink" Target="https://podminky.urs.cz/item/CS_URS_2026_01/567142115" TargetMode="External" /><Relationship Id="rId14" Type="http://schemas.openxmlformats.org/officeDocument/2006/relationships/hyperlink" Target="https://podminky.urs.cz/item/CS_URS_2026_01/577134031" TargetMode="External" /><Relationship Id="rId15" Type="http://schemas.openxmlformats.org/officeDocument/2006/relationships/hyperlink" Target="https://podminky.urs.cz/item/CS_URS_2026_01/596211111" TargetMode="External" /><Relationship Id="rId16" Type="http://schemas.openxmlformats.org/officeDocument/2006/relationships/hyperlink" Target="https://podminky.urs.cz/item/CS_URS_2026_01/596211114" TargetMode="External" /><Relationship Id="rId17" Type="http://schemas.openxmlformats.org/officeDocument/2006/relationships/hyperlink" Target="https://podminky.urs.cz/item/CS_URS_2026_01/914111111" TargetMode="External" /><Relationship Id="rId18" Type="http://schemas.openxmlformats.org/officeDocument/2006/relationships/hyperlink" Target="https://podminky.urs.cz/item/CS_URS_2026_01/914111112" TargetMode="External" /><Relationship Id="rId19" Type="http://schemas.openxmlformats.org/officeDocument/2006/relationships/hyperlink" Target="https://podminky.urs.cz/item/CS_URS_2026_01/914511111" TargetMode="External" /><Relationship Id="rId20" Type="http://schemas.openxmlformats.org/officeDocument/2006/relationships/hyperlink" Target="https://podminky.urs.cz/item/CS_URS_2026_01/916241113" TargetMode="External" /><Relationship Id="rId21" Type="http://schemas.openxmlformats.org/officeDocument/2006/relationships/hyperlink" Target="https://podminky.urs.cz/item/CS_URS_2026_01/916991121" TargetMode="External" /><Relationship Id="rId22" Type="http://schemas.openxmlformats.org/officeDocument/2006/relationships/hyperlink" Target="https://podminky.urs.cz/item/CS_URS_2026_01/919112222" TargetMode="External" /><Relationship Id="rId23" Type="http://schemas.openxmlformats.org/officeDocument/2006/relationships/hyperlink" Target="https://podminky.urs.cz/item/CS_URS_2026_01/919122121" TargetMode="External" /><Relationship Id="rId24" Type="http://schemas.openxmlformats.org/officeDocument/2006/relationships/hyperlink" Target="https://podminky.urs.cz/item/CS_URS_2026_01/919735112" TargetMode="External" /><Relationship Id="rId25" Type="http://schemas.openxmlformats.org/officeDocument/2006/relationships/hyperlink" Target="https://podminky.urs.cz/item/CS_URS_2026_01/966006132" TargetMode="External" /><Relationship Id="rId26" Type="http://schemas.openxmlformats.org/officeDocument/2006/relationships/hyperlink" Target="https://podminky.urs.cz/item/CS_URS_2026_01/966006211" TargetMode="External" /><Relationship Id="rId27" Type="http://schemas.openxmlformats.org/officeDocument/2006/relationships/hyperlink" Target="https://podminky.urs.cz/item/CS_URS_2026_01/979024443" TargetMode="External" /><Relationship Id="rId28" Type="http://schemas.openxmlformats.org/officeDocument/2006/relationships/hyperlink" Target="https://podminky.urs.cz/item/CS_URS_2026_01/997221551" TargetMode="External" /><Relationship Id="rId29" Type="http://schemas.openxmlformats.org/officeDocument/2006/relationships/hyperlink" Target="https://podminky.urs.cz/item/CS_URS_2026_01/997221559" TargetMode="External" /><Relationship Id="rId30" Type="http://schemas.openxmlformats.org/officeDocument/2006/relationships/hyperlink" Target="https://podminky.urs.cz/item/CS_URS_2026_01/997221615" TargetMode="External" /><Relationship Id="rId31" Type="http://schemas.openxmlformats.org/officeDocument/2006/relationships/hyperlink" Target="https://podminky.urs.cz/item/CS_URS_2026_01/997221645" TargetMode="External" /><Relationship Id="rId32" Type="http://schemas.openxmlformats.org/officeDocument/2006/relationships/hyperlink" Target="https://podminky.urs.cz/item/CS_URS_2026_01/997221873" TargetMode="External" /><Relationship Id="rId33" Type="http://schemas.openxmlformats.org/officeDocument/2006/relationships/hyperlink" Target="https://podminky.urs.cz/item/CS_URS_2026_01/997013631" TargetMode="External" /><Relationship Id="rId34" Type="http://schemas.openxmlformats.org/officeDocument/2006/relationships/hyperlink" Target="https://podminky.urs.cz/item/CS_URS_2026_01/998223011" TargetMode="External" /><Relationship Id="rId35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012002000" TargetMode="External" /><Relationship Id="rId2" Type="http://schemas.openxmlformats.org/officeDocument/2006/relationships/hyperlink" Target="https://podminky.urs.cz/item/CS_URS_2026_01/013002000" TargetMode="External" /><Relationship Id="rId3" Type="http://schemas.openxmlformats.org/officeDocument/2006/relationships/hyperlink" Target="https://podminky.urs.cz/item/CS_URS_2026_01/030001000" TargetMode="External" /><Relationship Id="rId4" Type="http://schemas.openxmlformats.org/officeDocument/2006/relationships/hyperlink" Target="https://podminky.urs.cz/item/CS_URS_2026_01/040001000" TargetMode="External" /><Relationship Id="rId5" Type="http://schemas.openxmlformats.org/officeDocument/2006/relationships/hyperlink" Target="https://podminky.urs.cz/item/CS_URS_2026_01/070001000" TargetMode="External" /><Relationship Id="rId6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27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28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29</v>
      </c>
      <c r="AL11" s="23"/>
      <c r="AM11" s="23"/>
      <c r="AN11" s="28" t="s">
        <v>30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31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32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32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29</v>
      </c>
      <c r="AL14" s="23"/>
      <c r="AM14" s="23"/>
      <c r="AN14" s="35" t="s">
        <v>32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33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34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29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35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36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29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37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38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39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40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41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42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43</v>
      </c>
      <c r="E29" s="48"/>
      <c r="F29" s="33" t="s">
        <v>44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45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46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47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48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49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50</v>
      </c>
      <c r="U35" s="55"/>
      <c r="V35" s="55"/>
      <c r="W35" s="55"/>
      <c r="X35" s="57" t="s">
        <v>51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52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251212a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Rozšíření chodníku podél ulice Sportovní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Český Brod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12. 12. 2025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Město Český Brod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33</v>
      </c>
      <c r="AJ49" s="41"/>
      <c r="AK49" s="41"/>
      <c r="AL49" s="41"/>
      <c r="AM49" s="74" t="str">
        <f>IF(E17="","",E17)</f>
        <v xml:space="preserve"> </v>
      </c>
      <c r="AN49" s="65"/>
      <c r="AO49" s="65"/>
      <c r="AP49" s="65"/>
      <c r="AQ49" s="41"/>
      <c r="AR49" s="45"/>
      <c r="AS49" s="75" t="s">
        <v>53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31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36</v>
      </c>
      <c r="AJ50" s="41"/>
      <c r="AK50" s="41"/>
      <c r="AL50" s="41"/>
      <c r="AM50" s="74" t="str">
        <f>IF(E20="","",E20)</f>
        <v xml:space="preserve"> 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54</v>
      </c>
      <c r="D52" s="88"/>
      <c r="E52" s="88"/>
      <c r="F52" s="88"/>
      <c r="G52" s="88"/>
      <c r="H52" s="89"/>
      <c r="I52" s="90" t="s">
        <v>55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56</v>
      </c>
      <c r="AH52" s="88"/>
      <c r="AI52" s="88"/>
      <c r="AJ52" s="88"/>
      <c r="AK52" s="88"/>
      <c r="AL52" s="88"/>
      <c r="AM52" s="88"/>
      <c r="AN52" s="90" t="s">
        <v>57</v>
      </c>
      <c r="AO52" s="88"/>
      <c r="AP52" s="88"/>
      <c r="AQ52" s="92" t="s">
        <v>58</v>
      </c>
      <c r="AR52" s="45"/>
      <c r="AS52" s="93" t="s">
        <v>59</v>
      </c>
      <c r="AT52" s="94" t="s">
        <v>60</v>
      </c>
      <c r="AU52" s="94" t="s">
        <v>61</v>
      </c>
      <c r="AV52" s="94" t="s">
        <v>62</v>
      </c>
      <c r="AW52" s="94" t="s">
        <v>63</v>
      </c>
      <c r="AX52" s="94" t="s">
        <v>64</v>
      </c>
      <c r="AY52" s="94" t="s">
        <v>65</v>
      </c>
      <c r="AZ52" s="94" t="s">
        <v>66</v>
      </c>
      <c r="BA52" s="94" t="s">
        <v>67</v>
      </c>
      <c r="BB52" s="94" t="s">
        <v>68</v>
      </c>
      <c r="BC52" s="94" t="s">
        <v>69</v>
      </c>
      <c r="BD52" s="95" t="s">
        <v>70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71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ROUND(SUM(AG55:AG56),2)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ROUND(SUM(AS55:AS56),2)</f>
        <v>0</v>
      </c>
      <c r="AT54" s="107">
        <f>ROUND(SUM(AV54:AW54),2)</f>
        <v>0</v>
      </c>
      <c r="AU54" s="108">
        <f>ROUND(SUM(AU55:AU56),5)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ROUND(SUM(AZ55:AZ56),2)</f>
        <v>0</v>
      </c>
      <c r="BA54" s="107">
        <f>ROUND(SUM(BA55:BA56),2)</f>
        <v>0</v>
      </c>
      <c r="BB54" s="107">
        <f>ROUND(SUM(BB55:BB56),2)</f>
        <v>0</v>
      </c>
      <c r="BC54" s="107">
        <f>ROUND(SUM(BC55:BC56),2)</f>
        <v>0</v>
      </c>
      <c r="BD54" s="109">
        <f>ROUND(SUM(BD55:BD56),2)</f>
        <v>0</v>
      </c>
      <c r="BE54" s="6"/>
      <c r="BS54" s="110" t="s">
        <v>72</v>
      </c>
      <c r="BT54" s="110" t="s">
        <v>73</v>
      </c>
      <c r="BU54" s="111" t="s">
        <v>74</v>
      </c>
      <c r="BV54" s="110" t="s">
        <v>75</v>
      </c>
      <c r="BW54" s="110" t="s">
        <v>5</v>
      </c>
      <c r="BX54" s="110" t="s">
        <v>76</v>
      </c>
      <c r="CL54" s="110" t="s">
        <v>19</v>
      </c>
    </row>
    <row r="55" s="7" customFormat="1" ht="16.5" customHeight="1">
      <c r="A55" s="112" t="s">
        <v>77</v>
      </c>
      <c r="B55" s="113"/>
      <c r="C55" s="114"/>
      <c r="D55" s="115" t="s">
        <v>78</v>
      </c>
      <c r="E55" s="115"/>
      <c r="F55" s="115"/>
      <c r="G55" s="115"/>
      <c r="H55" s="115"/>
      <c r="I55" s="116"/>
      <c r="J55" s="115" t="s">
        <v>79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'101 - Rozšíření chodníku'!J30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80</v>
      </c>
      <c r="AR55" s="119"/>
      <c r="AS55" s="120">
        <v>0</v>
      </c>
      <c r="AT55" s="121">
        <f>ROUND(SUM(AV55:AW55),2)</f>
        <v>0</v>
      </c>
      <c r="AU55" s="122">
        <f>'101 - Rozšíření chodníku'!P87</f>
        <v>0</v>
      </c>
      <c r="AV55" s="121">
        <f>'101 - Rozšíření chodníku'!J33</f>
        <v>0</v>
      </c>
      <c r="AW55" s="121">
        <f>'101 - Rozšíření chodníku'!J34</f>
        <v>0</v>
      </c>
      <c r="AX55" s="121">
        <f>'101 - Rozšíření chodníku'!J35</f>
        <v>0</v>
      </c>
      <c r="AY55" s="121">
        <f>'101 - Rozšíření chodníku'!J36</f>
        <v>0</v>
      </c>
      <c r="AZ55" s="121">
        <f>'101 - Rozšíření chodníku'!F33</f>
        <v>0</v>
      </c>
      <c r="BA55" s="121">
        <f>'101 - Rozšíření chodníku'!F34</f>
        <v>0</v>
      </c>
      <c r="BB55" s="121">
        <f>'101 - Rozšíření chodníku'!F35</f>
        <v>0</v>
      </c>
      <c r="BC55" s="121">
        <f>'101 - Rozšíření chodníku'!F36</f>
        <v>0</v>
      </c>
      <c r="BD55" s="123">
        <f>'101 - Rozšíření chodníku'!F37</f>
        <v>0</v>
      </c>
      <c r="BE55" s="7"/>
      <c r="BT55" s="124" t="s">
        <v>81</v>
      </c>
      <c r="BV55" s="124" t="s">
        <v>75</v>
      </c>
      <c r="BW55" s="124" t="s">
        <v>82</v>
      </c>
      <c r="BX55" s="124" t="s">
        <v>5</v>
      </c>
      <c r="CL55" s="124" t="s">
        <v>19</v>
      </c>
      <c r="CM55" s="124" t="s">
        <v>83</v>
      </c>
    </row>
    <row r="56" s="7" customFormat="1" ht="16.5" customHeight="1">
      <c r="A56" s="112" t="s">
        <v>77</v>
      </c>
      <c r="B56" s="113"/>
      <c r="C56" s="114"/>
      <c r="D56" s="115" t="s">
        <v>84</v>
      </c>
      <c r="E56" s="115"/>
      <c r="F56" s="115"/>
      <c r="G56" s="115"/>
      <c r="H56" s="115"/>
      <c r="I56" s="116"/>
      <c r="J56" s="115" t="s">
        <v>85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'V - VON'!J30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85</v>
      </c>
      <c r="AR56" s="119"/>
      <c r="AS56" s="125">
        <v>0</v>
      </c>
      <c r="AT56" s="126">
        <f>ROUND(SUM(AV56:AW56),2)</f>
        <v>0</v>
      </c>
      <c r="AU56" s="127">
        <f>'V - VON'!P84</f>
        <v>0</v>
      </c>
      <c r="AV56" s="126">
        <f>'V - VON'!J33</f>
        <v>0</v>
      </c>
      <c r="AW56" s="126">
        <f>'V - VON'!J34</f>
        <v>0</v>
      </c>
      <c r="AX56" s="126">
        <f>'V - VON'!J35</f>
        <v>0</v>
      </c>
      <c r="AY56" s="126">
        <f>'V - VON'!J36</f>
        <v>0</v>
      </c>
      <c r="AZ56" s="126">
        <f>'V - VON'!F33</f>
        <v>0</v>
      </c>
      <c r="BA56" s="126">
        <f>'V - VON'!F34</f>
        <v>0</v>
      </c>
      <c r="BB56" s="126">
        <f>'V - VON'!F35</f>
        <v>0</v>
      </c>
      <c r="BC56" s="126">
        <f>'V - VON'!F36</f>
        <v>0</v>
      </c>
      <c r="BD56" s="128">
        <f>'V - VON'!F37</f>
        <v>0</v>
      </c>
      <c r="BE56" s="7"/>
      <c r="BT56" s="124" t="s">
        <v>81</v>
      </c>
      <c r="BV56" s="124" t="s">
        <v>75</v>
      </c>
      <c r="BW56" s="124" t="s">
        <v>86</v>
      </c>
      <c r="BX56" s="124" t="s">
        <v>5</v>
      </c>
      <c r="CL56" s="124" t="s">
        <v>19</v>
      </c>
      <c r="CM56" s="124" t="s">
        <v>83</v>
      </c>
    </row>
    <row r="57" s="2" customFormat="1" ht="30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5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="2" customFormat="1" ht="6.96" customHeight="1">
      <c r="A58" s="39"/>
      <c r="B58" s="60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45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</sheetData>
  <sheetProtection sheet="1" formatColumns="0" formatRows="0" objects="1" scenarios="1" spinCount="100000" saltValue="+X2AXeAH5lv4C7bbxl9v+WYLRnQ8ksNK9Xr8pliCi31rBT4tD0bax90KS5DtZKHuFaLD9H1kI30hqzPSJQOGuQ==" hashValue="jNL67yZHflYmtBtHObSNHw7KeTAtenx47+MgbjG6TRWwdRFpoUIENGWniMY466w1P9qIKAQr3iecoWFByx2ibg==" algorithmName="SHA-512" password="CBFB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101 - Rozšíření chodníku'!C2" display="/"/>
    <hyperlink ref="A56" location="'V - VON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82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83</v>
      </c>
    </row>
    <row r="4" s="1" customFormat="1" ht="24.96" customHeight="1">
      <c r="B4" s="21"/>
      <c r="D4" s="131" t="s">
        <v>87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Rozšíření chodníku podél ulice Sportovní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88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89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12. 12. 2025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27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28</v>
      </c>
      <c r="F15" s="39"/>
      <c r="G15" s="39"/>
      <c r="H15" s="39"/>
      <c r="I15" s="133" t="s">
        <v>29</v>
      </c>
      <c r="J15" s="137" t="s">
        <v>30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29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26</v>
      </c>
      <c r="J20" s="137" t="str">
        <f>IF('Rekapitulace stavby'!AN16="","",'Rekapitulace stavby'!AN16)</f>
        <v/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tr">
        <f>IF('Rekapitulace stavby'!E17="","",'Rekapitulace stavby'!E17)</f>
        <v xml:space="preserve"> </v>
      </c>
      <c r="F21" s="39"/>
      <c r="G21" s="39"/>
      <c r="H21" s="39"/>
      <c r="I21" s="133" t="s">
        <v>29</v>
      </c>
      <c r="J21" s="137" t="str">
        <f>IF('Rekapitulace stavby'!AN17="","",'Rekapitulace stavby'!AN17)</f>
        <v/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29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37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39</v>
      </c>
      <c r="E30" s="39"/>
      <c r="F30" s="39"/>
      <c r="G30" s="39"/>
      <c r="H30" s="39"/>
      <c r="I30" s="39"/>
      <c r="J30" s="145">
        <f>ROUND(J87,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41</v>
      </c>
      <c r="G32" s="39"/>
      <c r="H32" s="39"/>
      <c r="I32" s="146" t="s">
        <v>40</v>
      </c>
      <c r="J32" s="146" t="s">
        <v>42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43</v>
      </c>
      <c r="E33" s="133" t="s">
        <v>44</v>
      </c>
      <c r="F33" s="148">
        <f>ROUND((SUM(BE87:BE212)),  2)</f>
        <v>0</v>
      </c>
      <c r="G33" s="39"/>
      <c r="H33" s="39"/>
      <c r="I33" s="149">
        <v>0.20999999999999999</v>
      </c>
      <c r="J33" s="148">
        <f>ROUND(((SUM(BE87:BE212))*I33),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45</v>
      </c>
      <c r="F34" s="148">
        <f>ROUND((SUM(BF87:BF212)),  2)</f>
        <v>0</v>
      </c>
      <c r="G34" s="39"/>
      <c r="H34" s="39"/>
      <c r="I34" s="149">
        <v>0.12</v>
      </c>
      <c r="J34" s="148">
        <f>ROUND(((SUM(BF87:BF212))*I34),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46</v>
      </c>
      <c r="F35" s="148">
        <f>ROUND((SUM(BG87:BG212)),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47</v>
      </c>
      <c r="F36" s="148">
        <f>ROUND((SUM(BH87:BH212)),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48</v>
      </c>
      <c r="F37" s="148">
        <f>ROUND((SUM(BI87:BI212)),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49</v>
      </c>
      <c r="E39" s="152"/>
      <c r="F39" s="152"/>
      <c r="G39" s="153" t="s">
        <v>50</v>
      </c>
      <c r="H39" s="154" t="s">
        <v>51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90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Rozšíření chodníku podél ulice Sportovní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88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101 - Rozšíření chodníku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Český Brod</v>
      </c>
      <c r="G52" s="41"/>
      <c r="H52" s="41"/>
      <c r="I52" s="33" t="s">
        <v>23</v>
      </c>
      <c r="J52" s="73" t="str">
        <f>IF(J12="","",J12)</f>
        <v>12. 12. 2025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Město Český Brod</v>
      </c>
      <c r="G54" s="41"/>
      <c r="H54" s="41"/>
      <c r="I54" s="33" t="s">
        <v>33</v>
      </c>
      <c r="J54" s="37" t="str">
        <f>E21</f>
        <v xml:space="preserve"> 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91</v>
      </c>
      <c r="D57" s="163"/>
      <c r="E57" s="163"/>
      <c r="F57" s="163"/>
      <c r="G57" s="163"/>
      <c r="H57" s="163"/>
      <c r="I57" s="163"/>
      <c r="J57" s="164" t="s">
        <v>92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71</v>
      </c>
      <c r="D59" s="41"/>
      <c r="E59" s="41"/>
      <c r="F59" s="41"/>
      <c r="G59" s="41"/>
      <c r="H59" s="41"/>
      <c r="I59" s="41"/>
      <c r="J59" s="103">
        <f>J87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93</v>
      </c>
    </row>
    <row r="60" s="9" customFormat="1" ht="24.96" customHeight="1">
      <c r="A60" s="9"/>
      <c r="B60" s="166"/>
      <c r="C60" s="167"/>
      <c r="D60" s="168" t="s">
        <v>94</v>
      </c>
      <c r="E60" s="169"/>
      <c r="F60" s="169"/>
      <c r="G60" s="169"/>
      <c r="H60" s="169"/>
      <c r="I60" s="169"/>
      <c r="J60" s="170">
        <f>J88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95</v>
      </c>
      <c r="E61" s="175"/>
      <c r="F61" s="175"/>
      <c r="G61" s="175"/>
      <c r="H61" s="175"/>
      <c r="I61" s="175"/>
      <c r="J61" s="176">
        <f>J89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96</v>
      </c>
      <c r="E62" s="175"/>
      <c r="F62" s="175"/>
      <c r="G62" s="175"/>
      <c r="H62" s="175"/>
      <c r="I62" s="175"/>
      <c r="J62" s="176">
        <f>J123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97</v>
      </c>
      <c r="E63" s="175"/>
      <c r="F63" s="175"/>
      <c r="G63" s="175"/>
      <c r="H63" s="175"/>
      <c r="I63" s="175"/>
      <c r="J63" s="176">
        <f>J143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98</v>
      </c>
      <c r="E64" s="175"/>
      <c r="F64" s="175"/>
      <c r="G64" s="175"/>
      <c r="H64" s="175"/>
      <c r="I64" s="175"/>
      <c r="J64" s="176">
        <f>J190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2"/>
      <c r="C65" s="173"/>
      <c r="D65" s="174" t="s">
        <v>99</v>
      </c>
      <c r="E65" s="175"/>
      <c r="F65" s="175"/>
      <c r="G65" s="175"/>
      <c r="H65" s="175"/>
      <c r="I65" s="175"/>
      <c r="J65" s="176">
        <f>J206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6"/>
      <c r="C66" s="167"/>
      <c r="D66" s="168" t="s">
        <v>100</v>
      </c>
      <c r="E66" s="169"/>
      <c r="F66" s="169"/>
      <c r="G66" s="169"/>
      <c r="H66" s="169"/>
      <c r="I66" s="169"/>
      <c r="J66" s="170">
        <f>J209</f>
        <v>0</v>
      </c>
      <c r="K66" s="167"/>
      <c r="L66" s="17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2"/>
      <c r="C67" s="173"/>
      <c r="D67" s="174" t="s">
        <v>101</v>
      </c>
      <c r="E67" s="175"/>
      <c r="F67" s="175"/>
      <c r="G67" s="175"/>
      <c r="H67" s="175"/>
      <c r="I67" s="175"/>
      <c r="J67" s="176">
        <f>J210</f>
        <v>0</v>
      </c>
      <c r="K67" s="173"/>
      <c r="L67" s="17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3" s="2" customFormat="1" ht="6.96" customHeight="1">
      <c r="A73" s="39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24.96" customHeight="1">
      <c r="A74" s="39"/>
      <c r="B74" s="40"/>
      <c r="C74" s="24" t="s">
        <v>102</v>
      </c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16</v>
      </c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161" t="str">
        <f>E7</f>
        <v>Rozšíření chodníku podél ulice Sportovní</v>
      </c>
      <c r="F77" s="33"/>
      <c r="G77" s="33"/>
      <c r="H77" s="33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88</v>
      </c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6.5" customHeight="1">
      <c r="A79" s="39"/>
      <c r="B79" s="40"/>
      <c r="C79" s="41"/>
      <c r="D79" s="41"/>
      <c r="E79" s="70" t="str">
        <f>E9</f>
        <v>101 - Rozšíření chodníku</v>
      </c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21</v>
      </c>
      <c r="D81" s="41"/>
      <c r="E81" s="41"/>
      <c r="F81" s="28" t="str">
        <f>F12</f>
        <v>Český Brod</v>
      </c>
      <c r="G81" s="41"/>
      <c r="H81" s="41"/>
      <c r="I81" s="33" t="s">
        <v>23</v>
      </c>
      <c r="J81" s="73" t="str">
        <f>IF(J12="","",J12)</f>
        <v>12. 12. 2025</v>
      </c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5.15" customHeight="1">
      <c r="A83" s="39"/>
      <c r="B83" s="40"/>
      <c r="C83" s="33" t="s">
        <v>25</v>
      </c>
      <c r="D83" s="41"/>
      <c r="E83" s="41"/>
      <c r="F83" s="28" t="str">
        <f>E15</f>
        <v>Město Český Brod</v>
      </c>
      <c r="G83" s="41"/>
      <c r="H83" s="41"/>
      <c r="I83" s="33" t="s">
        <v>33</v>
      </c>
      <c r="J83" s="37" t="str">
        <f>E21</f>
        <v xml:space="preserve"> </v>
      </c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5.15" customHeight="1">
      <c r="A84" s="39"/>
      <c r="B84" s="40"/>
      <c r="C84" s="33" t="s">
        <v>31</v>
      </c>
      <c r="D84" s="41"/>
      <c r="E84" s="41"/>
      <c r="F84" s="28" t="str">
        <f>IF(E18="","",E18)</f>
        <v>Vyplň údaj</v>
      </c>
      <c r="G84" s="41"/>
      <c r="H84" s="41"/>
      <c r="I84" s="33" t="s">
        <v>36</v>
      </c>
      <c r="J84" s="37" t="str">
        <f>E24</f>
        <v xml:space="preserve"> </v>
      </c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0.32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1" customFormat="1" ht="29.28" customHeight="1">
      <c r="A86" s="178"/>
      <c r="B86" s="179"/>
      <c r="C86" s="180" t="s">
        <v>103</v>
      </c>
      <c r="D86" s="181" t="s">
        <v>58</v>
      </c>
      <c r="E86" s="181" t="s">
        <v>54</v>
      </c>
      <c r="F86" s="181" t="s">
        <v>55</v>
      </c>
      <c r="G86" s="181" t="s">
        <v>104</v>
      </c>
      <c r="H86" s="181" t="s">
        <v>105</v>
      </c>
      <c r="I86" s="181" t="s">
        <v>106</v>
      </c>
      <c r="J86" s="181" t="s">
        <v>92</v>
      </c>
      <c r="K86" s="182" t="s">
        <v>107</v>
      </c>
      <c r="L86" s="183"/>
      <c r="M86" s="93" t="s">
        <v>19</v>
      </c>
      <c r="N86" s="94" t="s">
        <v>43</v>
      </c>
      <c r="O86" s="94" t="s">
        <v>108</v>
      </c>
      <c r="P86" s="94" t="s">
        <v>109</v>
      </c>
      <c r="Q86" s="94" t="s">
        <v>110</v>
      </c>
      <c r="R86" s="94" t="s">
        <v>111</v>
      </c>
      <c r="S86" s="94" t="s">
        <v>112</v>
      </c>
      <c r="T86" s="95" t="s">
        <v>113</v>
      </c>
      <c r="U86" s="178"/>
      <c r="V86" s="178"/>
      <c r="W86" s="178"/>
      <c r="X86" s="178"/>
      <c r="Y86" s="178"/>
      <c r="Z86" s="178"/>
      <c r="AA86" s="178"/>
      <c r="AB86" s="178"/>
      <c r="AC86" s="178"/>
      <c r="AD86" s="178"/>
      <c r="AE86" s="178"/>
    </row>
    <row r="87" s="2" customFormat="1" ht="22.8" customHeight="1">
      <c r="A87" s="39"/>
      <c r="B87" s="40"/>
      <c r="C87" s="100" t="s">
        <v>114</v>
      </c>
      <c r="D87" s="41"/>
      <c r="E87" s="41"/>
      <c r="F87" s="41"/>
      <c r="G87" s="41"/>
      <c r="H87" s="41"/>
      <c r="I87" s="41"/>
      <c r="J87" s="184">
        <f>BK87</f>
        <v>0</v>
      </c>
      <c r="K87" s="41"/>
      <c r="L87" s="45"/>
      <c r="M87" s="96"/>
      <c r="N87" s="185"/>
      <c r="O87" s="97"/>
      <c r="P87" s="186">
        <f>P88+P209</f>
        <v>0</v>
      </c>
      <c r="Q87" s="97"/>
      <c r="R87" s="186">
        <f>R88+R209</f>
        <v>30.526254619999996</v>
      </c>
      <c r="S87" s="97"/>
      <c r="T87" s="187">
        <f>T88+T209</f>
        <v>58.385799999999989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72</v>
      </c>
      <c r="AU87" s="18" t="s">
        <v>93</v>
      </c>
      <c r="BK87" s="188">
        <f>BK88+BK209</f>
        <v>0</v>
      </c>
    </row>
    <row r="88" s="12" customFormat="1" ht="25.92" customHeight="1">
      <c r="A88" s="12"/>
      <c r="B88" s="189"/>
      <c r="C88" s="190"/>
      <c r="D88" s="191" t="s">
        <v>72</v>
      </c>
      <c r="E88" s="192" t="s">
        <v>115</v>
      </c>
      <c r="F88" s="192" t="s">
        <v>116</v>
      </c>
      <c r="G88" s="190"/>
      <c r="H88" s="190"/>
      <c r="I88" s="193"/>
      <c r="J88" s="194">
        <f>BK88</f>
        <v>0</v>
      </c>
      <c r="K88" s="190"/>
      <c r="L88" s="195"/>
      <c r="M88" s="196"/>
      <c r="N88" s="197"/>
      <c r="O88" s="197"/>
      <c r="P88" s="198">
        <f>P89+P123+P143+P190+P206</f>
        <v>0</v>
      </c>
      <c r="Q88" s="197"/>
      <c r="R88" s="198">
        <f>R89+R123+R143+R190+R206</f>
        <v>30.526254619999996</v>
      </c>
      <c r="S88" s="197"/>
      <c r="T88" s="199">
        <f>T89+T123+T143+T190+T206</f>
        <v>58.385799999999989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0" t="s">
        <v>81</v>
      </c>
      <c r="AT88" s="201" t="s">
        <v>72</v>
      </c>
      <c r="AU88" s="201" t="s">
        <v>73</v>
      </c>
      <c r="AY88" s="200" t="s">
        <v>117</v>
      </c>
      <c r="BK88" s="202">
        <f>BK89+BK123+BK143+BK190+BK206</f>
        <v>0</v>
      </c>
    </row>
    <row r="89" s="12" customFormat="1" ht="22.8" customHeight="1">
      <c r="A89" s="12"/>
      <c r="B89" s="189"/>
      <c r="C89" s="190"/>
      <c r="D89" s="191" t="s">
        <v>72</v>
      </c>
      <c r="E89" s="203" t="s">
        <v>81</v>
      </c>
      <c r="F89" s="203" t="s">
        <v>118</v>
      </c>
      <c r="G89" s="190"/>
      <c r="H89" s="190"/>
      <c r="I89" s="193"/>
      <c r="J89" s="204">
        <f>BK89</f>
        <v>0</v>
      </c>
      <c r="K89" s="190"/>
      <c r="L89" s="195"/>
      <c r="M89" s="196"/>
      <c r="N89" s="197"/>
      <c r="O89" s="197"/>
      <c r="P89" s="198">
        <f>SUM(P90:P122)</f>
        <v>0</v>
      </c>
      <c r="Q89" s="197"/>
      <c r="R89" s="198">
        <f>SUM(R90:R122)</f>
        <v>0.00022150000000000002</v>
      </c>
      <c r="S89" s="197"/>
      <c r="T89" s="199">
        <f>SUM(T90:T122)</f>
        <v>58.193799999999989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0" t="s">
        <v>81</v>
      </c>
      <c r="AT89" s="201" t="s">
        <v>72</v>
      </c>
      <c r="AU89" s="201" t="s">
        <v>81</v>
      </c>
      <c r="AY89" s="200" t="s">
        <v>117</v>
      </c>
      <c r="BK89" s="202">
        <f>SUM(BK90:BK122)</f>
        <v>0</v>
      </c>
    </row>
    <row r="90" s="2" customFormat="1" ht="44.25" customHeight="1">
      <c r="A90" s="39"/>
      <c r="B90" s="40"/>
      <c r="C90" s="205" t="s">
        <v>81</v>
      </c>
      <c r="D90" s="205" t="s">
        <v>119</v>
      </c>
      <c r="E90" s="206" t="s">
        <v>120</v>
      </c>
      <c r="F90" s="207" t="s">
        <v>121</v>
      </c>
      <c r="G90" s="208" t="s">
        <v>122</v>
      </c>
      <c r="H90" s="209">
        <v>63.5</v>
      </c>
      <c r="I90" s="210"/>
      <c r="J90" s="211">
        <f>ROUND(I90*H90,2)</f>
        <v>0</v>
      </c>
      <c r="K90" s="207" t="s">
        <v>123</v>
      </c>
      <c r="L90" s="45"/>
      <c r="M90" s="212" t="s">
        <v>19</v>
      </c>
      <c r="N90" s="213" t="s">
        <v>44</v>
      </c>
      <c r="O90" s="85"/>
      <c r="P90" s="214">
        <f>O90*H90</f>
        <v>0</v>
      </c>
      <c r="Q90" s="214">
        <v>0</v>
      </c>
      <c r="R90" s="214">
        <f>Q90*H90</f>
        <v>0</v>
      </c>
      <c r="S90" s="214">
        <v>0.255</v>
      </c>
      <c r="T90" s="215">
        <f>S90*H90</f>
        <v>16.192499999999999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6" t="s">
        <v>124</v>
      </c>
      <c r="AT90" s="216" t="s">
        <v>119</v>
      </c>
      <c r="AU90" s="216" t="s">
        <v>83</v>
      </c>
      <c r="AY90" s="18" t="s">
        <v>117</v>
      </c>
      <c r="BE90" s="217">
        <f>IF(N90="základní",J90,0)</f>
        <v>0</v>
      </c>
      <c r="BF90" s="217">
        <f>IF(N90="snížená",J90,0)</f>
        <v>0</v>
      </c>
      <c r="BG90" s="217">
        <f>IF(N90="zákl. přenesená",J90,0)</f>
        <v>0</v>
      </c>
      <c r="BH90" s="217">
        <f>IF(N90="sníž. přenesená",J90,0)</f>
        <v>0</v>
      </c>
      <c r="BI90" s="217">
        <f>IF(N90="nulová",J90,0)</f>
        <v>0</v>
      </c>
      <c r="BJ90" s="18" t="s">
        <v>81</v>
      </c>
      <c r="BK90" s="217">
        <f>ROUND(I90*H90,2)</f>
        <v>0</v>
      </c>
      <c r="BL90" s="18" t="s">
        <v>124</v>
      </c>
      <c r="BM90" s="216" t="s">
        <v>125</v>
      </c>
    </row>
    <row r="91" s="2" customFormat="1">
      <c r="A91" s="39"/>
      <c r="B91" s="40"/>
      <c r="C91" s="41"/>
      <c r="D91" s="218" t="s">
        <v>126</v>
      </c>
      <c r="E91" s="41"/>
      <c r="F91" s="219" t="s">
        <v>127</v>
      </c>
      <c r="G91" s="41"/>
      <c r="H91" s="41"/>
      <c r="I91" s="220"/>
      <c r="J91" s="41"/>
      <c r="K91" s="41"/>
      <c r="L91" s="45"/>
      <c r="M91" s="221"/>
      <c r="N91" s="222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126</v>
      </c>
      <c r="AU91" s="18" t="s">
        <v>83</v>
      </c>
    </row>
    <row r="92" s="13" customFormat="1">
      <c r="A92" s="13"/>
      <c r="B92" s="223"/>
      <c r="C92" s="224"/>
      <c r="D92" s="225" t="s">
        <v>128</v>
      </c>
      <c r="E92" s="226" t="s">
        <v>19</v>
      </c>
      <c r="F92" s="227" t="s">
        <v>129</v>
      </c>
      <c r="G92" s="224"/>
      <c r="H92" s="228">
        <v>63.5</v>
      </c>
      <c r="I92" s="229"/>
      <c r="J92" s="224"/>
      <c r="K92" s="224"/>
      <c r="L92" s="230"/>
      <c r="M92" s="231"/>
      <c r="N92" s="232"/>
      <c r="O92" s="232"/>
      <c r="P92" s="232"/>
      <c r="Q92" s="232"/>
      <c r="R92" s="232"/>
      <c r="S92" s="232"/>
      <c r="T92" s="23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4" t="s">
        <v>128</v>
      </c>
      <c r="AU92" s="234" t="s">
        <v>83</v>
      </c>
      <c r="AV92" s="13" t="s">
        <v>83</v>
      </c>
      <c r="AW92" s="13" t="s">
        <v>35</v>
      </c>
      <c r="AX92" s="13" t="s">
        <v>81</v>
      </c>
      <c r="AY92" s="234" t="s">
        <v>117</v>
      </c>
    </row>
    <row r="93" s="2" customFormat="1" ht="37.8" customHeight="1">
      <c r="A93" s="39"/>
      <c r="B93" s="40"/>
      <c r="C93" s="205" t="s">
        <v>83</v>
      </c>
      <c r="D93" s="205" t="s">
        <v>119</v>
      </c>
      <c r="E93" s="206" t="s">
        <v>130</v>
      </c>
      <c r="F93" s="207" t="s">
        <v>131</v>
      </c>
      <c r="G93" s="208" t="s">
        <v>122</v>
      </c>
      <c r="H93" s="209">
        <v>50.5</v>
      </c>
      <c r="I93" s="210"/>
      <c r="J93" s="211">
        <f>ROUND(I93*H93,2)</f>
        <v>0</v>
      </c>
      <c r="K93" s="207" t="s">
        <v>123</v>
      </c>
      <c r="L93" s="45"/>
      <c r="M93" s="212" t="s">
        <v>19</v>
      </c>
      <c r="N93" s="213" t="s">
        <v>44</v>
      </c>
      <c r="O93" s="85"/>
      <c r="P93" s="214">
        <f>O93*H93</f>
        <v>0</v>
      </c>
      <c r="Q93" s="214">
        <v>0</v>
      </c>
      <c r="R93" s="214">
        <f>Q93*H93</f>
        <v>0</v>
      </c>
      <c r="S93" s="214">
        <v>0.28999999999999998</v>
      </c>
      <c r="T93" s="215">
        <f>S93*H93</f>
        <v>14.645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16" t="s">
        <v>124</v>
      </c>
      <c r="AT93" s="216" t="s">
        <v>119</v>
      </c>
      <c r="AU93" s="216" t="s">
        <v>83</v>
      </c>
      <c r="AY93" s="18" t="s">
        <v>117</v>
      </c>
      <c r="BE93" s="217">
        <f>IF(N93="základní",J93,0)</f>
        <v>0</v>
      </c>
      <c r="BF93" s="217">
        <f>IF(N93="snížená",J93,0)</f>
        <v>0</v>
      </c>
      <c r="BG93" s="217">
        <f>IF(N93="zákl. přenesená",J93,0)</f>
        <v>0</v>
      </c>
      <c r="BH93" s="217">
        <f>IF(N93="sníž. přenesená",J93,0)</f>
        <v>0</v>
      </c>
      <c r="BI93" s="217">
        <f>IF(N93="nulová",J93,0)</f>
        <v>0</v>
      </c>
      <c r="BJ93" s="18" t="s">
        <v>81</v>
      </c>
      <c r="BK93" s="217">
        <f>ROUND(I93*H93,2)</f>
        <v>0</v>
      </c>
      <c r="BL93" s="18" t="s">
        <v>124</v>
      </c>
      <c r="BM93" s="216" t="s">
        <v>132</v>
      </c>
    </row>
    <row r="94" s="2" customFormat="1">
      <c r="A94" s="39"/>
      <c r="B94" s="40"/>
      <c r="C94" s="41"/>
      <c r="D94" s="218" t="s">
        <v>126</v>
      </c>
      <c r="E94" s="41"/>
      <c r="F94" s="219" t="s">
        <v>133</v>
      </c>
      <c r="G94" s="41"/>
      <c r="H94" s="41"/>
      <c r="I94" s="220"/>
      <c r="J94" s="41"/>
      <c r="K94" s="41"/>
      <c r="L94" s="45"/>
      <c r="M94" s="221"/>
      <c r="N94" s="222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126</v>
      </c>
      <c r="AU94" s="18" t="s">
        <v>83</v>
      </c>
    </row>
    <row r="95" s="13" customFormat="1">
      <c r="A95" s="13"/>
      <c r="B95" s="223"/>
      <c r="C95" s="224"/>
      <c r="D95" s="225" t="s">
        <v>128</v>
      </c>
      <c r="E95" s="226" t="s">
        <v>19</v>
      </c>
      <c r="F95" s="227" t="s">
        <v>134</v>
      </c>
      <c r="G95" s="224"/>
      <c r="H95" s="228">
        <v>50.5</v>
      </c>
      <c r="I95" s="229"/>
      <c r="J95" s="224"/>
      <c r="K95" s="224"/>
      <c r="L95" s="230"/>
      <c r="M95" s="231"/>
      <c r="N95" s="232"/>
      <c r="O95" s="232"/>
      <c r="P95" s="232"/>
      <c r="Q95" s="232"/>
      <c r="R95" s="232"/>
      <c r="S95" s="232"/>
      <c r="T95" s="23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4" t="s">
        <v>128</v>
      </c>
      <c r="AU95" s="234" t="s">
        <v>83</v>
      </c>
      <c r="AV95" s="13" t="s">
        <v>83</v>
      </c>
      <c r="AW95" s="13" t="s">
        <v>35</v>
      </c>
      <c r="AX95" s="13" t="s">
        <v>81</v>
      </c>
      <c r="AY95" s="234" t="s">
        <v>117</v>
      </c>
    </row>
    <row r="96" s="2" customFormat="1" ht="37.8" customHeight="1">
      <c r="A96" s="39"/>
      <c r="B96" s="40"/>
      <c r="C96" s="205" t="s">
        <v>135</v>
      </c>
      <c r="D96" s="205" t="s">
        <v>119</v>
      </c>
      <c r="E96" s="206" t="s">
        <v>136</v>
      </c>
      <c r="F96" s="207" t="s">
        <v>137</v>
      </c>
      <c r="G96" s="208" t="s">
        <v>122</v>
      </c>
      <c r="H96" s="209">
        <v>23.399999999999999</v>
      </c>
      <c r="I96" s="210"/>
      <c r="J96" s="211">
        <f>ROUND(I96*H96,2)</f>
        <v>0</v>
      </c>
      <c r="K96" s="207" t="s">
        <v>123</v>
      </c>
      <c r="L96" s="45"/>
      <c r="M96" s="212" t="s">
        <v>19</v>
      </c>
      <c r="N96" s="213" t="s">
        <v>44</v>
      </c>
      <c r="O96" s="85"/>
      <c r="P96" s="214">
        <f>O96*H96</f>
        <v>0</v>
      </c>
      <c r="Q96" s="214">
        <v>0</v>
      </c>
      <c r="R96" s="214">
        <f>Q96*H96</f>
        <v>0</v>
      </c>
      <c r="S96" s="214">
        <v>0.44</v>
      </c>
      <c r="T96" s="215">
        <f>S96*H96</f>
        <v>10.295999999999999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6" t="s">
        <v>124</v>
      </c>
      <c r="AT96" s="216" t="s">
        <v>119</v>
      </c>
      <c r="AU96" s="216" t="s">
        <v>83</v>
      </c>
      <c r="AY96" s="18" t="s">
        <v>117</v>
      </c>
      <c r="BE96" s="217">
        <f>IF(N96="základní",J96,0)</f>
        <v>0</v>
      </c>
      <c r="BF96" s="217">
        <f>IF(N96="snížená",J96,0)</f>
        <v>0</v>
      </c>
      <c r="BG96" s="217">
        <f>IF(N96="zákl. přenesená",J96,0)</f>
        <v>0</v>
      </c>
      <c r="BH96" s="217">
        <f>IF(N96="sníž. přenesená",J96,0)</f>
        <v>0</v>
      </c>
      <c r="BI96" s="217">
        <f>IF(N96="nulová",J96,0)</f>
        <v>0</v>
      </c>
      <c r="BJ96" s="18" t="s">
        <v>81</v>
      </c>
      <c r="BK96" s="217">
        <f>ROUND(I96*H96,2)</f>
        <v>0</v>
      </c>
      <c r="BL96" s="18" t="s">
        <v>124</v>
      </c>
      <c r="BM96" s="216" t="s">
        <v>138</v>
      </c>
    </row>
    <row r="97" s="2" customFormat="1">
      <c r="A97" s="39"/>
      <c r="B97" s="40"/>
      <c r="C97" s="41"/>
      <c r="D97" s="218" t="s">
        <v>126</v>
      </c>
      <c r="E97" s="41"/>
      <c r="F97" s="219" t="s">
        <v>139</v>
      </c>
      <c r="G97" s="41"/>
      <c r="H97" s="41"/>
      <c r="I97" s="220"/>
      <c r="J97" s="41"/>
      <c r="K97" s="41"/>
      <c r="L97" s="45"/>
      <c r="M97" s="221"/>
      <c r="N97" s="222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126</v>
      </c>
      <c r="AU97" s="18" t="s">
        <v>83</v>
      </c>
    </row>
    <row r="98" s="13" customFormat="1">
      <c r="A98" s="13"/>
      <c r="B98" s="223"/>
      <c r="C98" s="224"/>
      <c r="D98" s="225" t="s">
        <v>128</v>
      </c>
      <c r="E98" s="226" t="s">
        <v>19</v>
      </c>
      <c r="F98" s="227" t="s">
        <v>140</v>
      </c>
      <c r="G98" s="224"/>
      <c r="H98" s="228">
        <v>23.399999999999999</v>
      </c>
      <c r="I98" s="229"/>
      <c r="J98" s="224"/>
      <c r="K98" s="224"/>
      <c r="L98" s="230"/>
      <c r="M98" s="231"/>
      <c r="N98" s="232"/>
      <c r="O98" s="232"/>
      <c r="P98" s="232"/>
      <c r="Q98" s="232"/>
      <c r="R98" s="232"/>
      <c r="S98" s="232"/>
      <c r="T98" s="23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4" t="s">
        <v>128</v>
      </c>
      <c r="AU98" s="234" t="s">
        <v>83</v>
      </c>
      <c r="AV98" s="13" t="s">
        <v>83</v>
      </c>
      <c r="AW98" s="13" t="s">
        <v>35</v>
      </c>
      <c r="AX98" s="13" t="s">
        <v>81</v>
      </c>
      <c r="AY98" s="234" t="s">
        <v>117</v>
      </c>
    </row>
    <row r="99" s="2" customFormat="1" ht="33" customHeight="1">
      <c r="A99" s="39"/>
      <c r="B99" s="40"/>
      <c r="C99" s="205" t="s">
        <v>124</v>
      </c>
      <c r="D99" s="205" t="s">
        <v>119</v>
      </c>
      <c r="E99" s="206" t="s">
        <v>141</v>
      </c>
      <c r="F99" s="207" t="s">
        <v>142</v>
      </c>
      <c r="G99" s="208" t="s">
        <v>122</v>
      </c>
      <c r="H99" s="209">
        <v>34.399999999999999</v>
      </c>
      <c r="I99" s="210"/>
      <c r="J99" s="211">
        <f>ROUND(I99*H99,2)</f>
        <v>0</v>
      </c>
      <c r="K99" s="207" t="s">
        <v>123</v>
      </c>
      <c r="L99" s="45"/>
      <c r="M99" s="212" t="s">
        <v>19</v>
      </c>
      <c r="N99" s="213" t="s">
        <v>44</v>
      </c>
      <c r="O99" s="85"/>
      <c r="P99" s="214">
        <f>O99*H99</f>
        <v>0</v>
      </c>
      <c r="Q99" s="214">
        <v>0</v>
      </c>
      <c r="R99" s="214">
        <f>Q99*H99</f>
        <v>0</v>
      </c>
      <c r="S99" s="214">
        <v>0.22</v>
      </c>
      <c r="T99" s="215">
        <f>S99*H99</f>
        <v>7.5679999999999996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6" t="s">
        <v>124</v>
      </c>
      <c r="AT99" s="216" t="s">
        <v>119</v>
      </c>
      <c r="AU99" s="216" t="s">
        <v>83</v>
      </c>
      <c r="AY99" s="18" t="s">
        <v>117</v>
      </c>
      <c r="BE99" s="217">
        <f>IF(N99="základní",J99,0)</f>
        <v>0</v>
      </c>
      <c r="BF99" s="217">
        <f>IF(N99="snížená",J99,0)</f>
        <v>0</v>
      </c>
      <c r="BG99" s="217">
        <f>IF(N99="zákl. přenesená",J99,0)</f>
        <v>0</v>
      </c>
      <c r="BH99" s="217">
        <f>IF(N99="sníž. přenesená",J99,0)</f>
        <v>0</v>
      </c>
      <c r="BI99" s="217">
        <f>IF(N99="nulová",J99,0)</f>
        <v>0</v>
      </c>
      <c r="BJ99" s="18" t="s">
        <v>81</v>
      </c>
      <c r="BK99" s="217">
        <f>ROUND(I99*H99,2)</f>
        <v>0</v>
      </c>
      <c r="BL99" s="18" t="s">
        <v>124</v>
      </c>
      <c r="BM99" s="216" t="s">
        <v>143</v>
      </c>
    </row>
    <row r="100" s="2" customFormat="1">
      <c r="A100" s="39"/>
      <c r="B100" s="40"/>
      <c r="C100" s="41"/>
      <c r="D100" s="218" t="s">
        <v>126</v>
      </c>
      <c r="E100" s="41"/>
      <c r="F100" s="219" t="s">
        <v>144</v>
      </c>
      <c r="G100" s="41"/>
      <c r="H100" s="41"/>
      <c r="I100" s="220"/>
      <c r="J100" s="41"/>
      <c r="K100" s="41"/>
      <c r="L100" s="45"/>
      <c r="M100" s="221"/>
      <c r="N100" s="222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126</v>
      </c>
      <c r="AU100" s="18" t="s">
        <v>83</v>
      </c>
    </row>
    <row r="101" s="13" customFormat="1">
      <c r="A101" s="13"/>
      <c r="B101" s="223"/>
      <c r="C101" s="224"/>
      <c r="D101" s="225" t="s">
        <v>128</v>
      </c>
      <c r="E101" s="226" t="s">
        <v>19</v>
      </c>
      <c r="F101" s="227" t="s">
        <v>145</v>
      </c>
      <c r="G101" s="224"/>
      <c r="H101" s="228">
        <v>34.399999999999999</v>
      </c>
      <c r="I101" s="229"/>
      <c r="J101" s="224"/>
      <c r="K101" s="224"/>
      <c r="L101" s="230"/>
      <c r="M101" s="231"/>
      <c r="N101" s="232"/>
      <c r="O101" s="232"/>
      <c r="P101" s="232"/>
      <c r="Q101" s="232"/>
      <c r="R101" s="232"/>
      <c r="S101" s="232"/>
      <c r="T101" s="23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4" t="s">
        <v>128</v>
      </c>
      <c r="AU101" s="234" t="s">
        <v>83</v>
      </c>
      <c r="AV101" s="13" t="s">
        <v>83</v>
      </c>
      <c r="AW101" s="13" t="s">
        <v>35</v>
      </c>
      <c r="AX101" s="13" t="s">
        <v>81</v>
      </c>
      <c r="AY101" s="234" t="s">
        <v>117</v>
      </c>
    </row>
    <row r="102" s="2" customFormat="1" ht="24.15" customHeight="1">
      <c r="A102" s="39"/>
      <c r="B102" s="40"/>
      <c r="C102" s="205" t="s">
        <v>146</v>
      </c>
      <c r="D102" s="205" t="s">
        <v>119</v>
      </c>
      <c r="E102" s="206" t="s">
        <v>147</v>
      </c>
      <c r="F102" s="207" t="s">
        <v>148</v>
      </c>
      <c r="G102" s="208" t="s">
        <v>122</v>
      </c>
      <c r="H102" s="209">
        <v>22.149999999999999</v>
      </c>
      <c r="I102" s="210"/>
      <c r="J102" s="211">
        <f>ROUND(I102*H102,2)</f>
        <v>0</v>
      </c>
      <c r="K102" s="207" t="s">
        <v>123</v>
      </c>
      <c r="L102" s="45"/>
      <c r="M102" s="212" t="s">
        <v>19</v>
      </c>
      <c r="N102" s="213" t="s">
        <v>44</v>
      </c>
      <c r="O102" s="85"/>
      <c r="P102" s="214">
        <f>O102*H102</f>
        <v>0</v>
      </c>
      <c r="Q102" s="214">
        <v>1.0000000000000001E-05</v>
      </c>
      <c r="R102" s="214">
        <f>Q102*H102</f>
        <v>0.00022150000000000002</v>
      </c>
      <c r="S102" s="214">
        <v>0.091999999999999998</v>
      </c>
      <c r="T102" s="215">
        <f>S102*H102</f>
        <v>2.0377999999999998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6" t="s">
        <v>124</v>
      </c>
      <c r="AT102" s="216" t="s">
        <v>119</v>
      </c>
      <c r="AU102" s="216" t="s">
        <v>83</v>
      </c>
      <c r="AY102" s="18" t="s">
        <v>117</v>
      </c>
      <c r="BE102" s="217">
        <f>IF(N102="základní",J102,0)</f>
        <v>0</v>
      </c>
      <c r="BF102" s="217">
        <f>IF(N102="snížená",J102,0)</f>
        <v>0</v>
      </c>
      <c r="BG102" s="217">
        <f>IF(N102="zákl. přenesená",J102,0)</f>
        <v>0</v>
      </c>
      <c r="BH102" s="217">
        <f>IF(N102="sníž. přenesená",J102,0)</f>
        <v>0</v>
      </c>
      <c r="BI102" s="217">
        <f>IF(N102="nulová",J102,0)</f>
        <v>0</v>
      </c>
      <c r="BJ102" s="18" t="s">
        <v>81</v>
      </c>
      <c r="BK102" s="217">
        <f>ROUND(I102*H102,2)</f>
        <v>0</v>
      </c>
      <c r="BL102" s="18" t="s">
        <v>124</v>
      </c>
      <c r="BM102" s="216" t="s">
        <v>149</v>
      </c>
    </row>
    <row r="103" s="2" customFormat="1">
      <c r="A103" s="39"/>
      <c r="B103" s="40"/>
      <c r="C103" s="41"/>
      <c r="D103" s="218" t="s">
        <v>126</v>
      </c>
      <c r="E103" s="41"/>
      <c r="F103" s="219" t="s">
        <v>150</v>
      </c>
      <c r="G103" s="41"/>
      <c r="H103" s="41"/>
      <c r="I103" s="220"/>
      <c r="J103" s="41"/>
      <c r="K103" s="41"/>
      <c r="L103" s="45"/>
      <c r="M103" s="221"/>
      <c r="N103" s="222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126</v>
      </c>
      <c r="AU103" s="18" t="s">
        <v>83</v>
      </c>
    </row>
    <row r="104" s="13" customFormat="1">
      <c r="A104" s="13"/>
      <c r="B104" s="223"/>
      <c r="C104" s="224"/>
      <c r="D104" s="225" t="s">
        <v>128</v>
      </c>
      <c r="E104" s="226" t="s">
        <v>19</v>
      </c>
      <c r="F104" s="227" t="s">
        <v>151</v>
      </c>
      <c r="G104" s="224"/>
      <c r="H104" s="228">
        <v>22.149999999999999</v>
      </c>
      <c r="I104" s="229"/>
      <c r="J104" s="224"/>
      <c r="K104" s="224"/>
      <c r="L104" s="230"/>
      <c r="M104" s="231"/>
      <c r="N104" s="232"/>
      <c r="O104" s="232"/>
      <c r="P104" s="232"/>
      <c r="Q104" s="232"/>
      <c r="R104" s="232"/>
      <c r="S104" s="232"/>
      <c r="T104" s="23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4" t="s">
        <v>128</v>
      </c>
      <c r="AU104" s="234" t="s">
        <v>83</v>
      </c>
      <c r="AV104" s="13" t="s">
        <v>83</v>
      </c>
      <c r="AW104" s="13" t="s">
        <v>35</v>
      </c>
      <c r="AX104" s="13" t="s">
        <v>81</v>
      </c>
      <c r="AY104" s="234" t="s">
        <v>117</v>
      </c>
    </row>
    <row r="105" s="2" customFormat="1" ht="24.15" customHeight="1">
      <c r="A105" s="39"/>
      <c r="B105" s="40"/>
      <c r="C105" s="205" t="s">
        <v>152</v>
      </c>
      <c r="D105" s="205" t="s">
        <v>119</v>
      </c>
      <c r="E105" s="206" t="s">
        <v>153</v>
      </c>
      <c r="F105" s="207" t="s">
        <v>154</v>
      </c>
      <c r="G105" s="208" t="s">
        <v>155</v>
      </c>
      <c r="H105" s="209">
        <v>44.200000000000003</v>
      </c>
      <c r="I105" s="210"/>
      <c r="J105" s="211">
        <f>ROUND(I105*H105,2)</f>
        <v>0</v>
      </c>
      <c r="K105" s="207" t="s">
        <v>123</v>
      </c>
      <c r="L105" s="45"/>
      <c r="M105" s="212" t="s">
        <v>19</v>
      </c>
      <c r="N105" s="213" t="s">
        <v>44</v>
      </c>
      <c r="O105" s="85"/>
      <c r="P105" s="214">
        <f>O105*H105</f>
        <v>0</v>
      </c>
      <c r="Q105" s="214">
        <v>0</v>
      </c>
      <c r="R105" s="214">
        <f>Q105*H105</f>
        <v>0</v>
      </c>
      <c r="S105" s="214">
        <v>0.14499999999999999</v>
      </c>
      <c r="T105" s="215">
        <f>S105*H105</f>
        <v>6.4089999999999998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6" t="s">
        <v>124</v>
      </c>
      <c r="AT105" s="216" t="s">
        <v>119</v>
      </c>
      <c r="AU105" s="216" t="s">
        <v>83</v>
      </c>
      <c r="AY105" s="18" t="s">
        <v>117</v>
      </c>
      <c r="BE105" s="217">
        <f>IF(N105="základní",J105,0)</f>
        <v>0</v>
      </c>
      <c r="BF105" s="217">
        <f>IF(N105="snížená",J105,0)</f>
        <v>0</v>
      </c>
      <c r="BG105" s="217">
        <f>IF(N105="zákl. přenesená",J105,0)</f>
        <v>0</v>
      </c>
      <c r="BH105" s="217">
        <f>IF(N105="sníž. přenesená",J105,0)</f>
        <v>0</v>
      </c>
      <c r="BI105" s="217">
        <f>IF(N105="nulová",J105,0)</f>
        <v>0</v>
      </c>
      <c r="BJ105" s="18" t="s">
        <v>81</v>
      </c>
      <c r="BK105" s="217">
        <f>ROUND(I105*H105,2)</f>
        <v>0</v>
      </c>
      <c r="BL105" s="18" t="s">
        <v>124</v>
      </c>
      <c r="BM105" s="216" t="s">
        <v>156</v>
      </c>
    </row>
    <row r="106" s="2" customFormat="1">
      <c r="A106" s="39"/>
      <c r="B106" s="40"/>
      <c r="C106" s="41"/>
      <c r="D106" s="218" t="s">
        <v>126</v>
      </c>
      <c r="E106" s="41"/>
      <c r="F106" s="219" t="s">
        <v>157</v>
      </c>
      <c r="G106" s="41"/>
      <c r="H106" s="41"/>
      <c r="I106" s="220"/>
      <c r="J106" s="41"/>
      <c r="K106" s="41"/>
      <c r="L106" s="45"/>
      <c r="M106" s="221"/>
      <c r="N106" s="222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126</v>
      </c>
      <c r="AU106" s="18" t="s">
        <v>83</v>
      </c>
    </row>
    <row r="107" s="2" customFormat="1">
      <c r="A107" s="39"/>
      <c r="B107" s="40"/>
      <c r="C107" s="41"/>
      <c r="D107" s="225" t="s">
        <v>158</v>
      </c>
      <c r="E107" s="41"/>
      <c r="F107" s="235" t="s">
        <v>159</v>
      </c>
      <c r="G107" s="41"/>
      <c r="H107" s="41"/>
      <c r="I107" s="220"/>
      <c r="J107" s="41"/>
      <c r="K107" s="41"/>
      <c r="L107" s="45"/>
      <c r="M107" s="221"/>
      <c r="N107" s="222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158</v>
      </c>
      <c r="AU107" s="18" t="s">
        <v>83</v>
      </c>
    </row>
    <row r="108" s="2" customFormat="1" ht="24.15" customHeight="1">
      <c r="A108" s="39"/>
      <c r="B108" s="40"/>
      <c r="C108" s="205" t="s">
        <v>160</v>
      </c>
      <c r="D108" s="205" t="s">
        <v>119</v>
      </c>
      <c r="E108" s="206" t="s">
        <v>161</v>
      </c>
      <c r="F108" s="207" t="s">
        <v>162</v>
      </c>
      <c r="G108" s="208" t="s">
        <v>155</v>
      </c>
      <c r="H108" s="209">
        <v>5.0999999999999996</v>
      </c>
      <c r="I108" s="210"/>
      <c r="J108" s="211">
        <f>ROUND(I108*H108,2)</f>
        <v>0</v>
      </c>
      <c r="K108" s="207" t="s">
        <v>123</v>
      </c>
      <c r="L108" s="45"/>
      <c r="M108" s="212" t="s">
        <v>19</v>
      </c>
      <c r="N108" s="213" t="s">
        <v>44</v>
      </c>
      <c r="O108" s="85"/>
      <c r="P108" s="214">
        <f>O108*H108</f>
        <v>0</v>
      </c>
      <c r="Q108" s="214">
        <v>0</v>
      </c>
      <c r="R108" s="214">
        <f>Q108*H108</f>
        <v>0</v>
      </c>
      <c r="S108" s="214">
        <v>0.20499999999999999</v>
      </c>
      <c r="T108" s="215">
        <f>S108*H108</f>
        <v>1.0454999999999999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16" t="s">
        <v>124</v>
      </c>
      <c r="AT108" s="216" t="s">
        <v>119</v>
      </c>
      <c r="AU108" s="216" t="s">
        <v>83</v>
      </c>
      <c r="AY108" s="18" t="s">
        <v>117</v>
      </c>
      <c r="BE108" s="217">
        <f>IF(N108="základní",J108,0)</f>
        <v>0</v>
      </c>
      <c r="BF108" s="217">
        <f>IF(N108="snížená",J108,0)</f>
        <v>0</v>
      </c>
      <c r="BG108" s="217">
        <f>IF(N108="zákl. přenesená",J108,0)</f>
        <v>0</v>
      </c>
      <c r="BH108" s="217">
        <f>IF(N108="sníž. přenesená",J108,0)</f>
        <v>0</v>
      </c>
      <c r="BI108" s="217">
        <f>IF(N108="nulová",J108,0)</f>
        <v>0</v>
      </c>
      <c r="BJ108" s="18" t="s">
        <v>81</v>
      </c>
      <c r="BK108" s="217">
        <f>ROUND(I108*H108,2)</f>
        <v>0</v>
      </c>
      <c r="BL108" s="18" t="s">
        <v>124</v>
      </c>
      <c r="BM108" s="216" t="s">
        <v>163</v>
      </c>
    </row>
    <row r="109" s="2" customFormat="1">
      <c r="A109" s="39"/>
      <c r="B109" s="40"/>
      <c r="C109" s="41"/>
      <c r="D109" s="218" t="s">
        <v>126</v>
      </c>
      <c r="E109" s="41"/>
      <c r="F109" s="219" t="s">
        <v>164</v>
      </c>
      <c r="G109" s="41"/>
      <c r="H109" s="41"/>
      <c r="I109" s="220"/>
      <c r="J109" s="41"/>
      <c r="K109" s="41"/>
      <c r="L109" s="45"/>
      <c r="M109" s="221"/>
      <c r="N109" s="222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126</v>
      </c>
      <c r="AU109" s="18" t="s">
        <v>83</v>
      </c>
    </row>
    <row r="110" s="13" customFormat="1">
      <c r="A110" s="13"/>
      <c r="B110" s="223"/>
      <c r="C110" s="224"/>
      <c r="D110" s="225" t="s">
        <v>128</v>
      </c>
      <c r="E110" s="226" t="s">
        <v>19</v>
      </c>
      <c r="F110" s="227" t="s">
        <v>165</v>
      </c>
      <c r="G110" s="224"/>
      <c r="H110" s="228">
        <v>5.0999999999999996</v>
      </c>
      <c r="I110" s="229"/>
      <c r="J110" s="224"/>
      <c r="K110" s="224"/>
      <c r="L110" s="230"/>
      <c r="M110" s="231"/>
      <c r="N110" s="232"/>
      <c r="O110" s="232"/>
      <c r="P110" s="232"/>
      <c r="Q110" s="232"/>
      <c r="R110" s="232"/>
      <c r="S110" s="232"/>
      <c r="T110" s="23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4" t="s">
        <v>128</v>
      </c>
      <c r="AU110" s="234" t="s">
        <v>83</v>
      </c>
      <c r="AV110" s="13" t="s">
        <v>83</v>
      </c>
      <c r="AW110" s="13" t="s">
        <v>35</v>
      </c>
      <c r="AX110" s="13" t="s">
        <v>81</v>
      </c>
      <c r="AY110" s="234" t="s">
        <v>117</v>
      </c>
    </row>
    <row r="111" s="2" customFormat="1" ht="16.5" customHeight="1">
      <c r="A111" s="39"/>
      <c r="B111" s="40"/>
      <c r="C111" s="205" t="s">
        <v>166</v>
      </c>
      <c r="D111" s="205" t="s">
        <v>119</v>
      </c>
      <c r="E111" s="206" t="s">
        <v>167</v>
      </c>
      <c r="F111" s="207" t="s">
        <v>168</v>
      </c>
      <c r="G111" s="208" t="s">
        <v>122</v>
      </c>
      <c r="H111" s="209">
        <v>5.5</v>
      </c>
      <c r="I111" s="210"/>
      <c r="J111" s="211">
        <f>ROUND(I111*H111,2)</f>
        <v>0</v>
      </c>
      <c r="K111" s="207" t="s">
        <v>123</v>
      </c>
      <c r="L111" s="45"/>
      <c r="M111" s="212" t="s">
        <v>19</v>
      </c>
      <c r="N111" s="213" t="s">
        <v>44</v>
      </c>
      <c r="O111" s="85"/>
      <c r="P111" s="214">
        <f>O111*H111</f>
        <v>0</v>
      </c>
      <c r="Q111" s="214">
        <v>0</v>
      </c>
      <c r="R111" s="214">
        <f>Q111*H111</f>
        <v>0</v>
      </c>
      <c r="S111" s="214">
        <v>0</v>
      </c>
      <c r="T111" s="215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6" t="s">
        <v>124</v>
      </c>
      <c r="AT111" s="216" t="s">
        <v>119</v>
      </c>
      <c r="AU111" s="216" t="s">
        <v>83</v>
      </c>
      <c r="AY111" s="18" t="s">
        <v>117</v>
      </c>
      <c r="BE111" s="217">
        <f>IF(N111="základní",J111,0)</f>
        <v>0</v>
      </c>
      <c r="BF111" s="217">
        <f>IF(N111="snížená",J111,0)</f>
        <v>0</v>
      </c>
      <c r="BG111" s="217">
        <f>IF(N111="zákl. přenesená",J111,0)</f>
        <v>0</v>
      </c>
      <c r="BH111" s="217">
        <f>IF(N111="sníž. přenesená",J111,0)</f>
        <v>0</v>
      </c>
      <c r="BI111" s="217">
        <f>IF(N111="nulová",J111,0)</f>
        <v>0</v>
      </c>
      <c r="BJ111" s="18" t="s">
        <v>81</v>
      </c>
      <c r="BK111" s="217">
        <f>ROUND(I111*H111,2)</f>
        <v>0</v>
      </c>
      <c r="BL111" s="18" t="s">
        <v>124</v>
      </c>
      <c r="BM111" s="216" t="s">
        <v>169</v>
      </c>
    </row>
    <row r="112" s="2" customFormat="1">
      <c r="A112" s="39"/>
      <c r="B112" s="40"/>
      <c r="C112" s="41"/>
      <c r="D112" s="218" t="s">
        <v>126</v>
      </c>
      <c r="E112" s="41"/>
      <c r="F112" s="219" t="s">
        <v>170</v>
      </c>
      <c r="G112" s="41"/>
      <c r="H112" s="41"/>
      <c r="I112" s="220"/>
      <c r="J112" s="41"/>
      <c r="K112" s="41"/>
      <c r="L112" s="45"/>
      <c r="M112" s="221"/>
      <c r="N112" s="222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126</v>
      </c>
      <c r="AU112" s="18" t="s">
        <v>83</v>
      </c>
    </row>
    <row r="113" s="13" customFormat="1">
      <c r="A113" s="13"/>
      <c r="B113" s="223"/>
      <c r="C113" s="224"/>
      <c r="D113" s="225" t="s">
        <v>128</v>
      </c>
      <c r="E113" s="226" t="s">
        <v>19</v>
      </c>
      <c r="F113" s="227" t="s">
        <v>171</v>
      </c>
      <c r="G113" s="224"/>
      <c r="H113" s="228">
        <v>5.5</v>
      </c>
      <c r="I113" s="229"/>
      <c r="J113" s="224"/>
      <c r="K113" s="224"/>
      <c r="L113" s="230"/>
      <c r="M113" s="231"/>
      <c r="N113" s="232"/>
      <c r="O113" s="232"/>
      <c r="P113" s="232"/>
      <c r="Q113" s="232"/>
      <c r="R113" s="232"/>
      <c r="S113" s="232"/>
      <c r="T113" s="23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4" t="s">
        <v>128</v>
      </c>
      <c r="AU113" s="234" t="s">
        <v>83</v>
      </c>
      <c r="AV113" s="13" t="s">
        <v>83</v>
      </c>
      <c r="AW113" s="13" t="s">
        <v>35</v>
      </c>
      <c r="AX113" s="13" t="s">
        <v>81</v>
      </c>
      <c r="AY113" s="234" t="s">
        <v>117</v>
      </c>
    </row>
    <row r="114" s="2" customFormat="1" ht="24.15" customHeight="1">
      <c r="A114" s="39"/>
      <c r="B114" s="40"/>
      <c r="C114" s="205" t="s">
        <v>172</v>
      </c>
      <c r="D114" s="205" t="s">
        <v>119</v>
      </c>
      <c r="E114" s="206" t="s">
        <v>173</v>
      </c>
      <c r="F114" s="207" t="s">
        <v>174</v>
      </c>
      <c r="G114" s="208" t="s">
        <v>175</v>
      </c>
      <c r="H114" s="209">
        <v>0.27500000000000002</v>
      </c>
      <c r="I114" s="210"/>
      <c r="J114" s="211">
        <f>ROUND(I114*H114,2)</f>
        <v>0</v>
      </c>
      <c r="K114" s="207" t="s">
        <v>123</v>
      </c>
      <c r="L114" s="45"/>
      <c r="M114" s="212" t="s">
        <v>19</v>
      </c>
      <c r="N114" s="213" t="s">
        <v>44</v>
      </c>
      <c r="O114" s="85"/>
      <c r="P114" s="214">
        <f>O114*H114</f>
        <v>0</v>
      </c>
      <c r="Q114" s="214">
        <v>0</v>
      </c>
      <c r="R114" s="214">
        <f>Q114*H114</f>
        <v>0</v>
      </c>
      <c r="S114" s="214">
        <v>0</v>
      </c>
      <c r="T114" s="215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16" t="s">
        <v>124</v>
      </c>
      <c r="AT114" s="216" t="s">
        <v>119</v>
      </c>
      <c r="AU114" s="216" t="s">
        <v>83</v>
      </c>
      <c r="AY114" s="18" t="s">
        <v>117</v>
      </c>
      <c r="BE114" s="217">
        <f>IF(N114="základní",J114,0)</f>
        <v>0</v>
      </c>
      <c r="BF114" s="217">
        <f>IF(N114="snížená",J114,0)</f>
        <v>0</v>
      </c>
      <c r="BG114" s="217">
        <f>IF(N114="zákl. přenesená",J114,0)</f>
        <v>0</v>
      </c>
      <c r="BH114" s="217">
        <f>IF(N114="sníž. přenesená",J114,0)</f>
        <v>0</v>
      </c>
      <c r="BI114" s="217">
        <f>IF(N114="nulová",J114,0)</f>
        <v>0</v>
      </c>
      <c r="BJ114" s="18" t="s">
        <v>81</v>
      </c>
      <c r="BK114" s="217">
        <f>ROUND(I114*H114,2)</f>
        <v>0</v>
      </c>
      <c r="BL114" s="18" t="s">
        <v>124</v>
      </c>
      <c r="BM114" s="216" t="s">
        <v>176</v>
      </c>
    </row>
    <row r="115" s="2" customFormat="1">
      <c r="A115" s="39"/>
      <c r="B115" s="40"/>
      <c r="C115" s="41"/>
      <c r="D115" s="218" t="s">
        <v>126</v>
      </c>
      <c r="E115" s="41"/>
      <c r="F115" s="219" t="s">
        <v>177</v>
      </c>
      <c r="G115" s="41"/>
      <c r="H115" s="41"/>
      <c r="I115" s="220"/>
      <c r="J115" s="41"/>
      <c r="K115" s="41"/>
      <c r="L115" s="45"/>
      <c r="M115" s="221"/>
      <c r="N115" s="222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126</v>
      </c>
      <c r="AU115" s="18" t="s">
        <v>83</v>
      </c>
    </row>
    <row r="116" s="13" customFormat="1">
      <c r="A116" s="13"/>
      <c r="B116" s="223"/>
      <c r="C116" s="224"/>
      <c r="D116" s="225" t="s">
        <v>128</v>
      </c>
      <c r="E116" s="226" t="s">
        <v>19</v>
      </c>
      <c r="F116" s="227" t="s">
        <v>178</v>
      </c>
      <c r="G116" s="224"/>
      <c r="H116" s="228">
        <v>0.27500000000000002</v>
      </c>
      <c r="I116" s="229"/>
      <c r="J116" s="224"/>
      <c r="K116" s="224"/>
      <c r="L116" s="230"/>
      <c r="M116" s="231"/>
      <c r="N116" s="232"/>
      <c r="O116" s="232"/>
      <c r="P116" s="232"/>
      <c r="Q116" s="232"/>
      <c r="R116" s="232"/>
      <c r="S116" s="232"/>
      <c r="T116" s="23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4" t="s">
        <v>128</v>
      </c>
      <c r="AU116" s="234" t="s">
        <v>83</v>
      </c>
      <c r="AV116" s="13" t="s">
        <v>83</v>
      </c>
      <c r="AW116" s="13" t="s">
        <v>35</v>
      </c>
      <c r="AX116" s="13" t="s">
        <v>81</v>
      </c>
      <c r="AY116" s="234" t="s">
        <v>117</v>
      </c>
    </row>
    <row r="117" s="2" customFormat="1" ht="37.8" customHeight="1">
      <c r="A117" s="39"/>
      <c r="B117" s="40"/>
      <c r="C117" s="205" t="s">
        <v>179</v>
      </c>
      <c r="D117" s="205" t="s">
        <v>119</v>
      </c>
      <c r="E117" s="206" t="s">
        <v>180</v>
      </c>
      <c r="F117" s="207" t="s">
        <v>181</v>
      </c>
      <c r="G117" s="208" t="s">
        <v>175</v>
      </c>
      <c r="H117" s="209">
        <v>0.27500000000000002</v>
      </c>
      <c r="I117" s="210"/>
      <c r="J117" s="211">
        <f>ROUND(I117*H117,2)</f>
        <v>0</v>
      </c>
      <c r="K117" s="207" t="s">
        <v>123</v>
      </c>
      <c r="L117" s="45"/>
      <c r="M117" s="212" t="s">
        <v>19</v>
      </c>
      <c r="N117" s="213" t="s">
        <v>44</v>
      </c>
      <c r="O117" s="85"/>
      <c r="P117" s="214">
        <f>O117*H117</f>
        <v>0</v>
      </c>
      <c r="Q117" s="214">
        <v>0</v>
      </c>
      <c r="R117" s="214">
        <f>Q117*H117</f>
        <v>0</v>
      </c>
      <c r="S117" s="214">
        <v>0</v>
      </c>
      <c r="T117" s="215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16" t="s">
        <v>124</v>
      </c>
      <c r="AT117" s="216" t="s">
        <v>119</v>
      </c>
      <c r="AU117" s="216" t="s">
        <v>83</v>
      </c>
      <c r="AY117" s="18" t="s">
        <v>117</v>
      </c>
      <c r="BE117" s="217">
        <f>IF(N117="základní",J117,0)</f>
        <v>0</v>
      </c>
      <c r="BF117" s="217">
        <f>IF(N117="snížená",J117,0)</f>
        <v>0</v>
      </c>
      <c r="BG117" s="217">
        <f>IF(N117="zákl. přenesená",J117,0)</f>
        <v>0</v>
      </c>
      <c r="BH117" s="217">
        <f>IF(N117="sníž. přenesená",J117,0)</f>
        <v>0</v>
      </c>
      <c r="BI117" s="217">
        <f>IF(N117="nulová",J117,0)</f>
        <v>0</v>
      </c>
      <c r="BJ117" s="18" t="s">
        <v>81</v>
      </c>
      <c r="BK117" s="217">
        <f>ROUND(I117*H117,2)</f>
        <v>0</v>
      </c>
      <c r="BL117" s="18" t="s">
        <v>124</v>
      </c>
      <c r="BM117" s="216" t="s">
        <v>182</v>
      </c>
    </row>
    <row r="118" s="2" customFormat="1">
      <c r="A118" s="39"/>
      <c r="B118" s="40"/>
      <c r="C118" s="41"/>
      <c r="D118" s="218" t="s">
        <v>126</v>
      </c>
      <c r="E118" s="41"/>
      <c r="F118" s="219" t="s">
        <v>183</v>
      </c>
      <c r="G118" s="41"/>
      <c r="H118" s="41"/>
      <c r="I118" s="220"/>
      <c r="J118" s="41"/>
      <c r="K118" s="41"/>
      <c r="L118" s="45"/>
      <c r="M118" s="221"/>
      <c r="N118" s="222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126</v>
      </c>
      <c r="AU118" s="18" t="s">
        <v>83</v>
      </c>
    </row>
    <row r="119" s="13" customFormat="1">
      <c r="A119" s="13"/>
      <c r="B119" s="223"/>
      <c r="C119" s="224"/>
      <c r="D119" s="225" t="s">
        <v>128</v>
      </c>
      <c r="E119" s="226" t="s">
        <v>19</v>
      </c>
      <c r="F119" s="227" t="s">
        <v>184</v>
      </c>
      <c r="G119" s="224"/>
      <c r="H119" s="228">
        <v>0.27500000000000002</v>
      </c>
      <c r="I119" s="229"/>
      <c r="J119" s="224"/>
      <c r="K119" s="224"/>
      <c r="L119" s="230"/>
      <c r="M119" s="231"/>
      <c r="N119" s="232"/>
      <c r="O119" s="232"/>
      <c r="P119" s="232"/>
      <c r="Q119" s="232"/>
      <c r="R119" s="232"/>
      <c r="S119" s="232"/>
      <c r="T119" s="23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4" t="s">
        <v>128</v>
      </c>
      <c r="AU119" s="234" t="s">
        <v>83</v>
      </c>
      <c r="AV119" s="13" t="s">
        <v>83</v>
      </c>
      <c r="AW119" s="13" t="s">
        <v>35</v>
      </c>
      <c r="AX119" s="13" t="s">
        <v>81</v>
      </c>
      <c r="AY119" s="234" t="s">
        <v>117</v>
      </c>
    </row>
    <row r="120" s="2" customFormat="1" ht="24.15" customHeight="1">
      <c r="A120" s="39"/>
      <c r="B120" s="40"/>
      <c r="C120" s="205" t="s">
        <v>185</v>
      </c>
      <c r="D120" s="205" t="s">
        <v>119</v>
      </c>
      <c r="E120" s="206" t="s">
        <v>186</v>
      </c>
      <c r="F120" s="207" t="s">
        <v>187</v>
      </c>
      <c r="G120" s="208" t="s">
        <v>188</v>
      </c>
      <c r="H120" s="209">
        <v>0.55000000000000004</v>
      </c>
      <c r="I120" s="210"/>
      <c r="J120" s="211">
        <f>ROUND(I120*H120,2)</f>
        <v>0</v>
      </c>
      <c r="K120" s="207" t="s">
        <v>123</v>
      </c>
      <c r="L120" s="45"/>
      <c r="M120" s="212" t="s">
        <v>19</v>
      </c>
      <c r="N120" s="213" t="s">
        <v>44</v>
      </c>
      <c r="O120" s="85"/>
      <c r="P120" s="214">
        <f>O120*H120</f>
        <v>0</v>
      </c>
      <c r="Q120" s="214">
        <v>0</v>
      </c>
      <c r="R120" s="214">
        <f>Q120*H120</f>
        <v>0</v>
      </c>
      <c r="S120" s="214">
        <v>0</v>
      </c>
      <c r="T120" s="215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16" t="s">
        <v>124</v>
      </c>
      <c r="AT120" s="216" t="s">
        <v>119</v>
      </c>
      <c r="AU120" s="216" t="s">
        <v>83</v>
      </c>
      <c r="AY120" s="18" t="s">
        <v>117</v>
      </c>
      <c r="BE120" s="217">
        <f>IF(N120="základní",J120,0)</f>
        <v>0</v>
      </c>
      <c r="BF120" s="217">
        <f>IF(N120="snížená",J120,0)</f>
        <v>0</v>
      </c>
      <c r="BG120" s="217">
        <f>IF(N120="zákl. přenesená",J120,0)</f>
        <v>0</v>
      </c>
      <c r="BH120" s="217">
        <f>IF(N120="sníž. přenesená",J120,0)</f>
        <v>0</v>
      </c>
      <c r="BI120" s="217">
        <f>IF(N120="nulová",J120,0)</f>
        <v>0</v>
      </c>
      <c r="BJ120" s="18" t="s">
        <v>81</v>
      </c>
      <c r="BK120" s="217">
        <f>ROUND(I120*H120,2)</f>
        <v>0</v>
      </c>
      <c r="BL120" s="18" t="s">
        <v>124</v>
      </c>
      <c r="BM120" s="216" t="s">
        <v>189</v>
      </c>
    </row>
    <row r="121" s="2" customFormat="1">
      <c r="A121" s="39"/>
      <c r="B121" s="40"/>
      <c r="C121" s="41"/>
      <c r="D121" s="218" t="s">
        <v>126</v>
      </c>
      <c r="E121" s="41"/>
      <c r="F121" s="219" t="s">
        <v>190</v>
      </c>
      <c r="G121" s="41"/>
      <c r="H121" s="41"/>
      <c r="I121" s="220"/>
      <c r="J121" s="41"/>
      <c r="K121" s="41"/>
      <c r="L121" s="45"/>
      <c r="M121" s="221"/>
      <c r="N121" s="222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126</v>
      </c>
      <c r="AU121" s="18" t="s">
        <v>83</v>
      </c>
    </row>
    <row r="122" s="13" customFormat="1">
      <c r="A122" s="13"/>
      <c r="B122" s="223"/>
      <c r="C122" s="224"/>
      <c r="D122" s="225" t="s">
        <v>128</v>
      </c>
      <c r="E122" s="224"/>
      <c r="F122" s="227" t="s">
        <v>191</v>
      </c>
      <c r="G122" s="224"/>
      <c r="H122" s="228">
        <v>0.55000000000000004</v>
      </c>
      <c r="I122" s="229"/>
      <c r="J122" s="224"/>
      <c r="K122" s="224"/>
      <c r="L122" s="230"/>
      <c r="M122" s="231"/>
      <c r="N122" s="232"/>
      <c r="O122" s="232"/>
      <c r="P122" s="232"/>
      <c r="Q122" s="232"/>
      <c r="R122" s="232"/>
      <c r="S122" s="232"/>
      <c r="T122" s="23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4" t="s">
        <v>128</v>
      </c>
      <c r="AU122" s="234" t="s">
        <v>83</v>
      </c>
      <c r="AV122" s="13" t="s">
        <v>83</v>
      </c>
      <c r="AW122" s="13" t="s">
        <v>4</v>
      </c>
      <c r="AX122" s="13" t="s">
        <v>81</v>
      </c>
      <c r="AY122" s="234" t="s">
        <v>117</v>
      </c>
    </row>
    <row r="123" s="12" customFormat="1" ht="22.8" customHeight="1">
      <c r="A123" s="12"/>
      <c r="B123" s="189"/>
      <c r="C123" s="190"/>
      <c r="D123" s="191" t="s">
        <v>72</v>
      </c>
      <c r="E123" s="203" t="s">
        <v>146</v>
      </c>
      <c r="F123" s="203" t="s">
        <v>192</v>
      </c>
      <c r="G123" s="190"/>
      <c r="H123" s="190"/>
      <c r="I123" s="193"/>
      <c r="J123" s="204">
        <f>BK123</f>
        <v>0</v>
      </c>
      <c r="K123" s="190"/>
      <c r="L123" s="195"/>
      <c r="M123" s="196"/>
      <c r="N123" s="197"/>
      <c r="O123" s="197"/>
      <c r="P123" s="198">
        <f>SUM(P124:P142)</f>
        <v>0</v>
      </c>
      <c r="Q123" s="197"/>
      <c r="R123" s="198">
        <f>SUM(R124:R142)</f>
        <v>17.195855999999999</v>
      </c>
      <c r="S123" s="197"/>
      <c r="T123" s="199">
        <f>SUM(T124:T142)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0" t="s">
        <v>81</v>
      </c>
      <c r="AT123" s="201" t="s">
        <v>72</v>
      </c>
      <c r="AU123" s="201" t="s">
        <v>81</v>
      </c>
      <c r="AY123" s="200" t="s">
        <v>117</v>
      </c>
      <c r="BK123" s="202">
        <f>SUM(BK124:BK142)</f>
        <v>0</v>
      </c>
    </row>
    <row r="124" s="2" customFormat="1" ht="21.75" customHeight="1">
      <c r="A124" s="39"/>
      <c r="B124" s="40"/>
      <c r="C124" s="205" t="s">
        <v>8</v>
      </c>
      <c r="D124" s="205" t="s">
        <v>119</v>
      </c>
      <c r="E124" s="206" t="s">
        <v>193</v>
      </c>
      <c r="F124" s="207" t="s">
        <v>194</v>
      </c>
      <c r="G124" s="208" t="s">
        <v>122</v>
      </c>
      <c r="H124" s="209">
        <v>62.299999999999997</v>
      </c>
      <c r="I124" s="210"/>
      <c r="J124" s="211">
        <f>ROUND(I124*H124,2)</f>
        <v>0</v>
      </c>
      <c r="K124" s="207" t="s">
        <v>123</v>
      </c>
      <c r="L124" s="45"/>
      <c r="M124" s="212" t="s">
        <v>19</v>
      </c>
      <c r="N124" s="213" t="s">
        <v>44</v>
      </c>
      <c r="O124" s="85"/>
      <c r="P124" s="214">
        <f>O124*H124</f>
        <v>0</v>
      </c>
      <c r="Q124" s="214">
        <v>0</v>
      </c>
      <c r="R124" s="214">
        <f>Q124*H124</f>
        <v>0</v>
      </c>
      <c r="S124" s="214">
        <v>0</v>
      </c>
      <c r="T124" s="215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16" t="s">
        <v>124</v>
      </c>
      <c r="AT124" s="216" t="s">
        <v>119</v>
      </c>
      <c r="AU124" s="216" t="s">
        <v>83</v>
      </c>
      <c r="AY124" s="18" t="s">
        <v>117</v>
      </c>
      <c r="BE124" s="217">
        <f>IF(N124="základní",J124,0)</f>
        <v>0</v>
      </c>
      <c r="BF124" s="217">
        <f>IF(N124="snížená",J124,0)</f>
        <v>0</v>
      </c>
      <c r="BG124" s="217">
        <f>IF(N124="zákl. přenesená",J124,0)</f>
        <v>0</v>
      </c>
      <c r="BH124" s="217">
        <f>IF(N124="sníž. přenesená",J124,0)</f>
        <v>0</v>
      </c>
      <c r="BI124" s="217">
        <f>IF(N124="nulová",J124,0)</f>
        <v>0</v>
      </c>
      <c r="BJ124" s="18" t="s">
        <v>81</v>
      </c>
      <c r="BK124" s="217">
        <f>ROUND(I124*H124,2)</f>
        <v>0</v>
      </c>
      <c r="BL124" s="18" t="s">
        <v>124</v>
      </c>
      <c r="BM124" s="216" t="s">
        <v>195</v>
      </c>
    </row>
    <row r="125" s="2" customFormat="1">
      <c r="A125" s="39"/>
      <c r="B125" s="40"/>
      <c r="C125" s="41"/>
      <c r="D125" s="218" t="s">
        <v>126</v>
      </c>
      <c r="E125" s="41"/>
      <c r="F125" s="219" t="s">
        <v>196</v>
      </c>
      <c r="G125" s="41"/>
      <c r="H125" s="41"/>
      <c r="I125" s="220"/>
      <c r="J125" s="41"/>
      <c r="K125" s="41"/>
      <c r="L125" s="45"/>
      <c r="M125" s="221"/>
      <c r="N125" s="222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126</v>
      </c>
      <c r="AU125" s="18" t="s">
        <v>83</v>
      </c>
    </row>
    <row r="126" s="13" customFormat="1">
      <c r="A126" s="13"/>
      <c r="B126" s="223"/>
      <c r="C126" s="224"/>
      <c r="D126" s="225" t="s">
        <v>128</v>
      </c>
      <c r="E126" s="226" t="s">
        <v>19</v>
      </c>
      <c r="F126" s="227" t="s">
        <v>197</v>
      </c>
      <c r="G126" s="224"/>
      <c r="H126" s="228">
        <v>62.299999999999997</v>
      </c>
      <c r="I126" s="229"/>
      <c r="J126" s="224"/>
      <c r="K126" s="224"/>
      <c r="L126" s="230"/>
      <c r="M126" s="231"/>
      <c r="N126" s="232"/>
      <c r="O126" s="232"/>
      <c r="P126" s="232"/>
      <c r="Q126" s="232"/>
      <c r="R126" s="232"/>
      <c r="S126" s="232"/>
      <c r="T126" s="23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4" t="s">
        <v>128</v>
      </c>
      <c r="AU126" s="234" t="s">
        <v>83</v>
      </c>
      <c r="AV126" s="13" t="s">
        <v>83</v>
      </c>
      <c r="AW126" s="13" t="s">
        <v>35</v>
      </c>
      <c r="AX126" s="13" t="s">
        <v>81</v>
      </c>
      <c r="AY126" s="234" t="s">
        <v>117</v>
      </c>
    </row>
    <row r="127" s="2" customFormat="1" ht="24.15" customHeight="1">
      <c r="A127" s="39"/>
      <c r="B127" s="40"/>
      <c r="C127" s="205" t="s">
        <v>198</v>
      </c>
      <c r="D127" s="205" t="s">
        <v>119</v>
      </c>
      <c r="E127" s="206" t="s">
        <v>199</v>
      </c>
      <c r="F127" s="207" t="s">
        <v>200</v>
      </c>
      <c r="G127" s="208" t="s">
        <v>122</v>
      </c>
      <c r="H127" s="209">
        <v>11.050000000000001</v>
      </c>
      <c r="I127" s="210"/>
      <c r="J127" s="211">
        <f>ROUND(I127*H127,2)</f>
        <v>0</v>
      </c>
      <c r="K127" s="207" t="s">
        <v>123</v>
      </c>
      <c r="L127" s="45"/>
      <c r="M127" s="212" t="s">
        <v>19</v>
      </c>
      <c r="N127" s="213" t="s">
        <v>44</v>
      </c>
      <c r="O127" s="85"/>
      <c r="P127" s="214">
        <f>O127*H127</f>
        <v>0</v>
      </c>
      <c r="Q127" s="214">
        <v>0</v>
      </c>
      <c r="R127" s="214">
        <f>Q127*H127</f>
        <v>0</v>
      </c>
      <c r="S127" s="214">
        <v>0</v>
      </c>
      <c r="T127" s="215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16" t="s">
        <v>124</v>
      </c>
      <c r="AT127" s="216" t="s">
        <v>119</v>
      </c>
      <c r="AU127" s="216" t="s">
        <v>83</v>
      </c>
      <c r="AY127" s="18" t="s">
        <v>117</v>
      </c>
      <c r="BE127" s="217">
        <f>IF(N127="základní",J127,0)</f>
        <v>0</v>
      </c>
      <c r="BF127" s="217">
        <f>IF(N127="snížená",J127,0)</f>
        <v>0</v>
      </c>
      <c r="BG127" s="217">
        <f>IF(N127="zákl. přenesená",J127,0)</f>
        <v>0</v>
      </c>
      <c r="BH127" s="217">
        <f>IF(N127="sníž. přenesená",J127,0)</f>
        <v>0</v>
      </c>
      <c r="BI127" s="217">
        <f>IF(N127="nulová",J127,0)</f>
        <v>0</v>
      </c>
      <c r="BJ127" s="18" t="s">
        <v>81</v>
      </c>
      <c r="BK127" s="217">
        <f>ROUND(I127*H127,2)</f>
        <v>0</v>
      </c>
      <c r="BL127" s="18" t="s">
        <v>124</v>
      </c>
      <c r="BM127" s="216" t="s">
        <v>201</v>
      </c>
    </row>
    <row r="128" s="2" customFormat="1">
      <c r="A128" s="39"/>
      <c r="B128" s="40"/>
      <c r="C128" s="41"/>
      <c r="D128" s="218" t="s">
        <v>126</v>
      </c>
      <c r="E128" s="41"/>
      <c r="F128" s="219" t="s">
        <v>202</v>
      </c>
      <c r="G128" s="41"/>
      <c r="H128" s="41"/>
      <c r="I128" s="220"/>
      <c r="J128" s="41"/>
      <c r="K128" s="41"/>
      <c r="L128" s="45"/>
      <c r="M128" s="221"/>
      <c r="N128" s="222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126</v>
      </c>
      <c r="AU128" s="18" t="s">
        <v>83</v>
      </c>
    </row>
    <row r="129" s="2" customFormat="1">
      <c r="A129" s="39"/>
      <c r="B129" s="40"/>
      <c r="C129" s="41"/>
      <c r="D129" s="225" t="s">
        <v>158</v>
      </c>
      <c r="E129" s="41"/>
      <c r="F129" s="235" t="s">
        <v>203</v>
      </c>
      <c r="G129" s="41"/>
      <c r="H129" s="41"/>
      <c r="I129" s="220"/>
      <c r="J129" s="41"/>
      <c r="K129" s="41"/>
      <c r="L129" s="45"/>
      <c r="M129" s="221"/>
      <c r="N129" s="222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158</v>
      </c>
      <c r="AU129" s="18" t="s">
        <v>83</v>
      </c>
    </row>
    <row r="130" s="13" customFormat="1">
      <c r="A130" s="13"/>
      <c r="B130" s="223"/>
      <c r="C130" s="224"/>
      <c r="D130" s="225" t="s">
        <v>128</v>
      </c>
      <c r="E130" s="226" t="s">
        <v>19</v>
      </c>
      <c r="F130" s="227" t="s">
        <v>204</v>
      </c>
      <c r="G130" s="224"/>
      <c r="H130" s="228">
        <v>11.050000000000001</v>
      </c>
      <c r="I130" s="229"/>
      <c r="J130" s="224"/>
      <c r="K130" s="224"/>
      <c r="L130" s="230"/>
      <c r="M130" s="231"/>
      <c r="N130" s="232"/>
      <c r="O130" s="232"/>
      <c r="P130" s="232"/>
      <c r="Q130" s="232"/>
      <c r="R130" s="232"/>
      <c r="S130" s="232"/>
      <c r="T130" s="23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4" t="s">
        <v>128</v>
      </c>
      <c r="AU130" s="234" t="s">
        <v>83</v>
      </c>
      <c r="AV130" s="13" t="s">
        <v>83</v>
      </c>
      <c r="AW130" s="13" t="s">
        <v>35</v>
      </c>
      <c r="AX130" s="13" t="s">
        <v>81</v>
      </c>
      <c r="AY130" s="234" t="s">
        <v>117</v>
      </c>
    </row>
    <row r="131" s="2" customFormat="1" ht="24.15" customHeight="1">
      <c r="A131" s="39"/>
      <c r="B131" s="40"/>
      <c r="C131" s="205" t="s">
        <v>205</v>
      </c>
      <c r="D131" s="205" t="s">
        <v>119</v>
      </c>
      <c r="E131" s="206" t="s">
        <v>206</v>
      </c>
      <c r="F131" s="207" t="s">
        <v>207</v>
      </c>
      <c r="G131" s="208" t="s">
        <v>122</v>
      </c>
      <c r="H131" s="209">
        <v>22.100000000000001</v>
      </c>
      <c r="I131" s="210"/>
      <c r="J131" s="211">
        <f>ROUND(I131*H131,2)</f>
        <v>0</v>
      </c>
      <c r="K131" s="207" t="s">
        <v>123</v>
      </c>
      <c r="L131" s="45"/>
      <c r="M131" s="212" t="s">
        <v>19</v>
      </c>
      <c r="N131" s="213" t="s">
        <v>44</v>
      </c>
      <c r="O131" s="85"/>
      <c r="P131" s="214">
        <f>O131*H131</f>
        <v>0</v>
      </c>
      <c r="Q131" s="214">
        <v>0</v>
      </c>
      <c r="R131" s="214">
        <f>Q131*H131</f>
        <v>0</v>
      </c>
      <c r="S131" s="214">
        <v>0</v>
      </c>
      <c r="T131" s="215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16" t="s">
        <v>124</v>
      </c>
      <c r="AT131" s="216" t="s">
        <v>119</v>
      </c>
      <c r="AU131" s="216" t="s">
        <v>83</v>
      </c>
      <c r="AY131" s="18" t="s">
        <v>117</v>
      </c>
      <c r="BE131" s="217">
        <f>IF(N131="základní",J131,0)</f>
        <v>0</v>
      </c>
      <c r="BF131" s="217">
        <f>IF(N131="snížená",J131,0)</f>
        <v>0</v>
      </c>
      <c r="BG131" s="217">
        <f>IF(N131="zákl. přenesená",J131,0)</f>
        <v>0</v>
      </c>
      <c r="BH131" s="217">
        <f>IF(N131="sníž. přenesená",J131,0)</f>
        <v>0</v>
      </c>
      <c r="BI131" s="217">
        <f>IF(N131="nulová",J131,0)</f>
        <v>0</v>
      </c>
      <c r="BJ131" s="18" t="s">
        <v>81</v>
      </c>
      <c r="BK131" s="217">
        <f>ROUND(I131*H131,2)</f>
        <v>0</v>
      </c>
      <c r="BL131" s="18" t="s">
        <v>124</v>
      </c>
      <c r="BM131" s="216" t="s">
        <v>208</v>
      </c>
    </row>
    <row r="132" s="2" customFormat="1">
      <c r="A132" s="39"/>
      <c r="B132" s="40"/>
      <c r="C132" s="41"/>
      <c r="D132" s="218" t="s">
        <v>126</v>
      </c>
      <c r="E132" s="41"/>
      <c r="F132" s="219" t="s">
        <v>209</v>
      </c>
      <c r="G132" s="41"/>
      <c r="H132" s="41"/>
      <c r="I132" s="220"/>
      <c r="J132" s="41"/>
      <c r="K132" s="41"/>
      <c r="L132" s="45"/>
      <c r="M132" s="221"/>
      <c r="N132" s="222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126</v>
      </c>
      <c r="AU132" s="18" t="s">
        <v>83</v>
      </c>
    </row>
    <row r="133" s="13" customFormat="1">
      <c r="A133" s="13"/>
      <c r="B133" s="223"/>
      <c r="C133" s="224"/>
      <c r="D133" s="225" t="s">
        <v>128</v>
      </c>
      <c r="E133" s="226" t="s">
        <v>19</v>
      </c>
      <c r="F133" s="227" t="s">
        <v>210</v>
      </c>
      <c r="G133" s="224"/>
      <c r="H133" s="228">
        <v>22.100000000000001</v>
      </c>
      <c r="I133" s="229"/>
      <c r="J133" s="224"/>
      <c r="K133" s="224"/>
      <c r="L133" s="230"/>
      <c r="M133" s="231"/>
      <c r="N133" s="232"/>
      <c r="O133" s="232"/>
      <c r="P133" s="232"/>
      <c r="Q133" s="232"/>
      <c r="R133" s="232"/>
      <c r="S133" s="232"/>
      <c r="T133" s="23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4" t="s">
        <v>128</v>
      </c>
      <c r="AU133" s="234" t="s">
        <v>83</v>
      </c>
      <c r="AV133" s="13" t="s">
        <v>83</v>
      </c>
      <c r="AW133" s="13" t="s">
        <v>35</v>
      </c>
      <c r="AX133" s="13" t="s">
        <v>81</v>
      </c>
      <c r="AY133" s="234" t="s">
        <v>117</v>
      </c>
    </row>
    <row r="134" s="2" customFormat="1" ht="44.25" customHeight="1">
      <c r="A134" s="39"/>
      <c r="B134" s="40"/>
      <c r="C134" s="205" t="s">
        <v>211</v>
      </c>
      <c r="D134" s="205" t="s">
        <v>119</v>
      </c>
      <c r="E134" s="206" t="s">
        <v>212</v>
      </c>
      <c r="F134" s="207" t="s">
        <v>213</v>
      </c>
      <c r="G134" s="208" t="s">
        <v>122</v>
      </c>
      <c r="H134" s="209">
        <v>80.799999999999997</v>
      </c>
      <c r="I134" s="210"/>
      <c r="J134" s="211">
        <f>ROUND(I134*H134,2)</f>
        <v>0</v>
      </c>
      <c r="K134" s="207" t="s">
        <v>123</v>
      </c>
      <c r="L134" s="45"/>
      <c r="M134" s="212" t="s">
        <v>19</v>
      </c>
      <c r="N134" s="213" t="s">
        <v>44</v>
      </c>
      <c r="O134" s="85"/>
      <c r="P134" s="214">
        <f>O134*H134</f>
        <v>0</v>
      </c>
      <c r="Q134" s="214">
        <v>0.089219999999999994</v>
      </c>
      <c r="R134" s="214">
        <f>Q134*H134</f>
        <v>7.2089759999999989</v>
      </c>
      <c r="S134" s="214">
        <v>0</v>
      </c>
      <c r="T134" s="215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16" t="s">
        <v>124</v>
      </c>
      <c r="AT134" s="216" t="s">
        <v>119</v>
      </c>
      <c r="AU134" s="216" t="s">
        <v>83</v>
      </c>
      <c r="AY134" s="18" t="s">
        <v>117</v>
      </c>
      <c r="BE134" s="217">
        <f>IF(N134="základní",J134,0)</f>
        <v>0</v>
      </c>
      <c r="BF134" s="217">
        <f>IF(N134="snížená",J134,0)</f>
        <v>0</v>
      </c>
      <c r="BG134" s="217">
        <f>IF(N134="zákl. přenesená",J134,0)</f>
        <v>0</v>
      </c>
      <c r="BH134" s="217">
        <f>IF(N134="sníž. přenesená",J134,0)</f>
        <v>0</v>
      </c>
      <c r="BI134" s="217">
        <f>IF(N134="nulová",J134,0)</f>
        <v>0</v>
      </c>
      <c r="BJ134" s="18" t="s">
        <v>81</v>
      </c>
      <c r="BK134" s="217">
        <f>ROUND(I134*H134,2)</f>
        <v>0</v>
      </c>
      <c r="BL134" s="18" t="s">
        <v>124</v>
      </c>
      <c r="BM134" s="216" t="s">
        <v>214</v>
      </c>
    </row>
    <row r="135" s="2" customFormat="1">
      <c r="A135" s="39"/>
      <c r="B135" s="40"/>
      <c r="C135" s="41"/>
      <c r="D135" s="218" t="s">
        <v>126</v>
      </c>
      <c r="E135" s="41"/>
      <c r="F135" s="219" t="s">
        <v>215</v>
      </c>
      <c r="G135" s="41"/>
      <c r="H135" s="41"/>
      <c r="I135" s="220"/>
      <c r="J135" s="41"/>
      <c r="K135" s="41"/>
      <c r="L135" s="45"/>
      <c r="M135" s="221"/>
      <c r="N135" s="222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126</v>
      </c>
      <c r="AU135" s="18" t="s">
        <v>83</v>
      </c>
    </row>
    <row r="136" s="13" customFormat="1">
      <c r="A136" s="13"/>
      <c r="B136" s="223"/>
      <c r="C136" s="224"/>
      <c r="D136" s="225" t="s">
        <v>128</v>
      </c>
      <c r="E136" s="226" t="s">
        <v>19</v>
      </c>
      <c r="F136" s="227" t="s">
        <v>197</v>
      </c>
      <c r="G136" s="224"/>
      <c r="H136" s="228">
        <v>62.299999999999997</v>
      </c>
      <c r="I136" s="229"/>
      <c r="J136" s="224"/>
      <c r="K136" s="224"/>
      <c r="L136" s="230"/>
      <c r="M136" s="231"/>
      <c r="N136" s="232"/>
      <c r="O136" s="232"/>
      <c r="P136" s="232"/>
      <c r="Q136" s="232"/>
      <c r="R136" s="232"/>
      <c r="S136" s="232"/>
      <c r="T136" s="23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4" t="s">
        <v>128</v>
      </c>
      <c r="AU136" s="234" t="s">
        <v>83</v>
      </c>
      <c r="AV136" s="13" t="s">
        <v>83</v>
      </c>
      <c r="AW136" s="13" t="s">
        <v>35</v>
      </c>
      <c r="AX136" s="13" t="s">
        <v>73</v>
      </c>
      <c r="AY136" s="234" t="s">
        <v>117</v>
      </c>
    </row>
    <row r="137" s="13" customFormat="1">
      <c r="A137" s="13"/>
      <c r="B137" s="223"/>
      <c r="C137" s="224"/>
      <c r="D137" s="225" t="s">
        <v>128</v>
      </c>
      <c r="E137" s="226" t="s">
        <v>19</v>
      </c>
      <c r="F137" s="227" t="s">
        <v>216</v>
      </c>
      <c r="G137" s="224"/>
      <c r="H137" s="228">
        <v>18.5</v>
      </c>
      <c r="I137" s="229"/>
      <c r="J137" s="224"/>
      <c r="K137" s="224"/>
      <c r="L137" s="230"/>
      <c r="M137" s="231"/>
      <c r="N137" s="232"/>
      <c r="O137" s="232"/>
      <c r="P137" s="232"/>
      <c r="Q137" s="232"/>
      <c r="R137" s="232"/>
      <c r="S137" s="232"/>
      <c r="T137" s="23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4" t="s">
        <v>128</v>
      </c>
      <c r="AU137" s="234" t="s">
        <v>83</v>
      </c>
      <c r="AV137" s="13" t="s">
        <v>83</v>
      </c>
      <c r="AW137" s="13" t="s">
        <v>35</v>
      </c>
      <c r="AX137" s="13" t="s">
        <v>73</v>
      </c>
      <c r="AY137" s="234" t="s">
        <v>117</v>
      </c>
    </row>
    <row r="138" s="14" customFormat="1">
      <c r="A138" s="14"/>
      <c r="B138" s="236"/>
      <c r="C138" s="237"/>
      <c r="D138" s="225" t="s">
        <v>128</v>
      </c>
      <c r="E138" s="238" t="s">
        <v>19</v>
      </c>
      <c r="F138" s="239" t="s">
        <v>217</v>
      </c>
      <c r="G138" s="237"/>
      <c r="H138" s="240">
        <v>80.799999999999997</v>
      </c>
      <c r="I138" s="241"/>
      <c r="J138" s="237"/>
      <c r="K138" s="237"/>
      <c r="L138" s="242"/>
      <c r="M138" s="243"/>
      <c r="N138" s="244"/>
      <c r="O138" s="244"/>
      <c r="P138" s="244"/>
      <c r="Q138" s="244"/>
      <c r="R138" s="244"/>
      <c r="S138" s="244"/>
      <c r="T138" s="24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6" t="s">
        <v>128</v>
      </c>
      <c r="AU138" s="246" t="s">
        <v>83</v>
      </c>
      <c r="AV138" s="14" t="s">
        <v>124</v>
      </c>
      <c r="AW138" s="14" t="s">
        <v>35</v>
      </c>
      <c r="AX138" s="14" t="s">
        <v>81</v>
      </c>
      <c r="AY138" s="246" t="s">
        <v>117</v>
      </c>
    </row>
    <row r="139" s="2" customFormat="1" ht="16.5" customHeight="1">
      <c r="A139" s="39"/>
      <c r="B139" s="40"/>
      <c r="C139" s="247" t="s">
        <v>218</v>
      </c>
      <c r="D139" s="247" t="s">
        <v>219</v>
      </c>
      <c r="E139" s="248" t="s">
        <v>220</v>
      </c>
      <c r="F139" s="249" t="s">
        <v>221</v>
      </c>
      <c r="G139" s="250" t="s">
        <v>122</v>
      </c>
      <c r="H139" s="251">
        <v>83.224000000000004</v>
      </c>
      <c r="I139" s="252"/>
      <c r="J139" s="253">
        <f>ROUND(I139*H139,2)</f>
        <v>0</v>
      </c>
      <c r="K139" s="249" t="s">
        <v>123</v>
      </c>
      <c r="L139" s="254"/>
      <c r="M139" s="255" t="s">
        <v>19</v>
      </c>
      <c r="N139" s="256" t="s">
        <v>44</v>
      </c>
      <c r="O139" s="85"/>
      <c r="P139" s="214">
        <f>O139*H139</f>
        <v>0</v>
      </c>
      <c r="Q139" s="214">
        <v>0.12</v>
      </c>
      <c r="R139" s="214">
        <f>Q139*H139</f>
        <v>9.9868799999999993</v>
      </c>
      <c r="S139" s="214">
        <v>0</v>
      </c>
      <c r="T139" s="215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16" t="s">
        <v>166</v>
      </c>
      <c r="AT139" s="216" t="s">
        <v>219</v>
      </c>
      <c r="AU139" s="216" t="s">
        <v>83</v>
      </c>
      <c r="AY139" s="18" t="s">
        <v>117</v>
      </c>
      <c r="BE139" s="217">
        <f>IF(N139="základní",J139,0)</f>
        <v>0</v>
      </c>
      <c r="BF139" s="217">
        <f>IF(N139="snížená",J139,0)</f>
        <v>0</v>
      </c>
      <c r="BG139" s="217">
        <f>IF(N139="zákl. přenesená",J139,0)</f>
        <v>0</v>
      </c>
      <c r="BH139" s="217">
        <f>IF(N139="sníž. přenesená",J139,0)</f>
        <v>0</v>
      </c>
      <c r="BI139" s="217">
        <f>IF(N139="nulová",J139,0)</f>
        <v>0</v>
      </c>
      <c r="BJ139" s="18" t="s">
        <v>81</v>
      </c>
      <c r="BK139" s="217">
        <f>ROUND(I139*H139,2)</f>
        <v>0</v>
      </c>
      <c r="BL139" s="18" t="s">
        <v>124</v>
      </c>
      <c r="BM139" s="216" t="s">
        <v>222</v>
      </c>
    </row>
    <row r="140" s="13" customFormat="1">
      <c r="A140" s="13"/>
      <c r="B140" s="223"/>
      <c r="C140" s="224"/>
      <c r="D140" s="225" t="s">
        <v>128</v>
      </c>
      <c r="E140" s="224"/>
      <c r="F140" s="227" t="s">
        <v>223</v>
      </c>
      <c r="G140" s="224"/>
      <c r="H140" s="228">
        <v>83.224000000000004</v>
      </c>
      <c r="I140" s="229"/>
      <c r="J140" s="224"/>
      <c r="K140" s="224"/>
      <c r="L140" s="230"/>
      <c r="M140" s="231"/>
      <c r="N140" s="232"/>
      <c r="O140" s="232"/>
      <c r="P140" s="232"/>
      <c r="Q140" s="232"/>
      <c r="R140" s="232"/>
      <c r="S140" s="232"/>
      <c r="T140" s="23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4" t="s">
        <v>128</v>
      </c>
      <c r="AU140" s="234" t="s">
        <v>83</v>
      </c>
      <c r="AV140" s="13" t="s">
        <v>83</v>
      </c>
      <c r="AW140" s="13" t="s">
        <v>4</v>
      </c>
      <c r="AX140" s="13" t="s">
        <v>81</v>
      </c>
      <c r="AY140" s="234" t="s">
        <v>117</v>
      </c>
    </row>
    <row r="141" s="2" customFormat="1" ht="44.25" customHeight="1">
      <c r="A141" s="39"/>
      <c r="B141" s="40"/>
      <c r="C141" s="205" t="s">
        <v>224</v>
      </c>
      <c r="D141" s="205" t="s">
        <v>119</v>
      </c>
      <c r="E141" s="206" t="s">
        <v>225</v>
      </c>
      <c r="F141" s="207" t="s">
        <v>226</v>
      </c>
      <c r="G141" s="208" t="s">
        <v>122</v>
      </c>
      <c r="H141" s="209">
        <v>80.799999999999997</v>
      </c>
      <c r="I141" s="210"/>
      <c r="J141" s="211">
        <f>ROUND(I141*H141,2)</f>
        <v>0</v>
      </c>
      <c r="K141" s="207" t="s">
        <v>123</v>
      </c>
      <c r="L141" s="45"/>
      <c r="M141" s="212" t="s">
        <v>19</v>
      </c>
      <c r="N141" s="213" t="s">
        <v>44</v>
      </c>
      <c r="O141" s="85"/>
      <c r="P141" s="214">
        <f>O141*H141</f>
        <v>0</v>
      </c>
      <c r="Q141" s="214">
        <v>0</v>
      </c>
      <c r="R141" s="214">
        <f>Q141*H141</f>
        <v>0</v>
      </c>
      <c r="S141" s="214">
        <v>0</v>
      </c>
      <c r="T141" s="215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16" t="s">
        <v>124</v>
      </c>
      <c r="AT141" s="216" t="s">
        <v>119</v>
      </c>
      <c r="AU141" s="216" t="s">
        <v>83</v>
      </c>
      <c r="AY141" s="18" t="s">
        <v>117</v>
      </c>
      <c r="BE141" s="217">
        <f>IF(N141="základní",J141,0)</f>
        <v>0</v>
      </c>
      <c r="BF141" s="217">
        <f>IF(N141="snížená",J141,0)</f>
        <v>0</v>
      </c>
      <c r="BG141" s="217">
        <f>IF(N141="zákl. přenesená",J141,0)</f>
        <v>0</v>
      </c>
      <c r="BH141" s="217">
        <f>IF(N141="sníž. přenesená",J141,0)</f>
        <v>0</v>
      </c>
      <c r="BI141" s="217">
        <f>IF(N141="nulová",J141,0)</f>
        <v>0</v>
      </c>
      <c r="BJ141" s="18" t="s">
        <v>81</v>
      </c>
      <c r="BK141" s="217">
        <f>ROUND(I141*H141,2)</f>
        <v>0</v>
      </c>
      <c r="BL141" s="18" t="s">
        <v>124</v>
      </c>
      <c r="BM141" s="216" t="s">
        <v>227</v>
      </c>
    </row>
    <row r="142" s="2" customFormat="1">
      <c r="A142" s="39"/>
      <c r="B142" s="40"/>
      <c r="C142" s="41"/>
      <c r="D142" s="218" t="s">
        <v>126</v>
      </c>
      <c r="E142" s="41"/>
      <c r="F142" s="219" t="s">
        <v>228</v>
      </c>
      <c r="G142" s="41"/>
      <c r="H142" s="41"/>
      <c r="I142" s="220"/>
      <c r="J142" s="41"/>
      <c r="K142" s="41"/>
      <c r="L142" s="45"/>
      <c r="M142" s="221"/>
      <c r="N142" s="222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126</v>
      </c>
      <c r="AU142" s="18" t="s">
        <v>83</v>
      </c>
    </row>
    <row r="143" s="12" customFormat="1" ht="22.8" customHeight="1">
      <c r="A143" s="12"/>
      <c r="B143" s="189"/>
      <c r="C143" s="190"/>
      <c r="D143" s="191" t="s">
        <v>72</v>
      </c>
      <c r="E143" s="203" t="s">
        <v>172</v>
      </c>
      <c r="F143" s="203" t="s">
        <v>229</v>
      </c>
      <c r="G143" s="190"/>
      <c r="H143" s="190"/>
      <c r="I143" s="193"/>
      <c r="J143" s="204">
        <f>BK143</f>
        <v>0</v>
      </c>
      <c r="K143" s="190"/>
      <c r="L143" s="195"/>
      <c r="M143" s="196"/>
      <c r="N143" s="197"/>
      <c r="O143" s="197"/>
      <c r="P143" s="198">
        <f>SUM(P144:P189)</f>
        <v>0</v>
      </c>
      <c r="Q143" s="197"/>
      <c r="R143" s="198">
        <f>SUM(R144:R189)</f>
        <v>13.33017712</v>
      </c>
      <c r="S143" s="197"/>
      <c r="T143" s="199">
        <f>SUM(T144:T189)</f>
        <v>0.192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00" t="s">
        <v>81</v>
      </c>
      <c r="AT143" s="201" t="s">
        <v>72</v>
      </c>
      <c r="AU143" s="201" t="s">
        <v>81</v>
      </c>
      <c r="AY143" s="200" t="s">
        <v>117</v>
      </c>
      <c r="BK143" s="202">
        <f>SUM(BK144:BK189)</f>
        <v>0</v>
      </c>
    </row>
    <row r="144" s="2" customFormat="1" ht="16.5" customHeight="1">
      <c r="A144" s="39"/>
      <c r="B144" s="40"/>
      <c r="C144" s="205" t="s">
        <v>230</v>
      </c>
      <c r="D144" s="205" t="s">
        <v>119</v>
      </c>
      <c r="E144" s="206" t="s">
        <v>231</v>
      </c>
      <c r="F144" s="207" t="s">
        <v>232</v>
      </c>
      <c r="G144" s="208" t="s">
        <v>233</v>
      </c>
      <c r="H144" s="209">
        <v>2</v>
      </c>
      <c r="I144" s="210"/>
      <c r="J144" s="211">
        <f>ROUND(I144*H144,2)</f>
        <v>0</v>
      </c>
      <c r="K144" s="207" t="s">
        <v>123</v>
      </c>
      <c r="L144" s="45"/>
      <c r="M144" s="212" t="s">
        <v>19</v>
      </c>
      <c r="N144" s="213" t="s">
        <v>44</v>
      </c>
      <c r="O144" s="85"/>
      <c r="P144" s="214">
        <f>O144*H144</f>
        <v>0</v>
      </c>
      <c r="Q144" s="214">
        <v>0.00069999999999999999</v>
      </c>
      <c r="R144" s="214">
        <f>Q144*H144</f>
        <v>0.0014</v>
      </c>
      <c r="S144" s="214">
        <v>0</v>
      </c>
      <c r="T144" s="215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16" t="s">
        <v>124</v>
      </c>
      <c r="AT144" s="216" t="s">
        <v>119</v>
      </c>
      <c r="AU144" s="216" t="s">
        <v>83</v>
      </c>
      <c r="AY144" s="18" t="s">
        <v>117</v>
      </c>
      <c r="BE144" s="217">
        <f>IF(N144="základní",J144,0)</f>
        <v>0</v>
      </c>
      <c r="BF144" s="217">
        <f>IF(N144="snížená",J144,0)</f>
        <v>0</v>
      </c>
      <c r="BG144" s="217">
        <f>IF(N144="zákl. přenesená",J144,0)</f>
        <v>0</v>
      </c>
      <c r="BH144" s="217">
        <f>IF(N144="sníž. přenesená",J144,0)</f>
        <v>0</v>
      </c>
      <c r="BI144" s="217">
        <f>IF(N144="nulová",J144,0)</f>
        <v>0</v>
      </c>
      <c r="BJ144" s="18" t="s">
        <v>81</v>
      </c>
      <c r="BK144" s="217">
        <f>ROUND(I144*H144,2)</f>
        <v>0</v>
      </c>
      <c r="BL144" s="18" t="s">
        <v>124</v>
      </c>
      <c r="BM144" s="216" t="s">
        <v>234</v>
      </c>
    </row>
    <row r="145" s="2" customFormat="1">
      <c r="A145" s="39"/>
      <c r="B145" s="40"/>
      <c r="C145" s="41"/>
      <c r="D145" s="218" t="s">
        <v>126</v>
      </c>
      <c r="E145" s="41"/>
      <c r="F145" s="219" t="s">
        <v>235</v>
      </c>
      <c r="G145" s="41"/>
      <c r="H145" s="41"/>
      <c r="I145" s="220"/>
      <c r="J145" s="41"/>
      <c r="K145" s="41"/>
      <c r="L145" s="45"/>
      <c r="M145" s="221"/>
      <c r="N145" s="222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126</v>
      </c>
      <c r="AU145" s="18" t="s">
        <v>83</v>
      </c>
    </row>
    <row r="146" s="13" customFormat="1">
      <c r="A146" s="13"/>
      <c r="B146" s="223"/>
      <c r="C146" s="224"/>
      <c r="D146" s="225" t="s">
        <v>128</v>
      </c>
      <c r="E146" s="226" t="s">
        <v>19</v>
      </c>
      <c r="F146" s="227" t="s">
        <v>236</v>
      </c>
      <c r="G146" s="224"/>
      <c r="H146" s="228">
        <v>1</v>
      </c>
      <c r="I146" s="229"/>
      <c r="J146" s="224"/>
      <c r="K146" s="224"/>
      <c r="L146" s="230"/>
      <c r="M146" s="231"/>
      <c r="N146" s="232"/>
      <c r="O146" s="232"/>
      <c r="P146" s="232"/>
      <c r="Q146" s="232"/>
      <c r="R146" s="232"/>
      <c r="S146" s="232"/>
      <c r="T146" s="23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4" t="s">
        <v>128</v>
      </c>
      <c r="AU146" s="234" t="s">
        <v>83</v>
      </c>
      <c r="AV146" s="13" t="s">
        <v>83</v>
      </c>
      <c r="AW146" s="13" t="s">
        <v>35</v>
      </c>
      <c r="AX146" s="13" t="s">
        <v>73</v>
      </c>
      <c r="AY146" s="234" t="s">
        <v>117</v>
      </c>
    </row>
    <row r="147" s="13" customFormat="1">
      <c r="A147" s="13"/>
      <c r="B147" s="223"/>
      <c r="C147" s="224"/>
      <c r="D147" s="225" t="s">
        <v>128</v>
      </c>
      <c r="E147" s="226" t="s">
        <v>19</v>
      </c>
      <c r="F147" s="227" t="s">
        <v>237</v>
      </c>
      <c r="G147" s="224"/>
      <c r="H147" s="228">
        <v>1</v>
      </c>
      <c r="I147" s="229"/>
      <c r="J147" s="224"/>
      <c r="K147" s="224"/>
      <c r="L147" s="230"/>
      <c r="M147" s="231"/>
      <c r="N147" s="232"/>
      <c r="O147" s="232"/>
      <c r="P147" s="232"/>
      <c r="Q147" s="232"/>
      <c r="R147" s="232"/>
      <c r="S147" s="232"/>
      <c r="T147" s="23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4" t="s">
        <v>128</v>
      </c>
      <c r="AU147" s="234" t="s">
        <v>83</v>
      </c>
      <c r="AV147" s="13" t="s">
        <v>83</v>
      </c>
      <c r="AW147" s="13" t="s">
        <v>35</v>
      </c>
      <c r="AX147" s="13" t="s">
        <v>73</v>
      </c>
      <c r="AY147" s="234" t="s">
        <v>117</v>
      </c>
    </row>
    <row r="148" s="14" customFormat="1">
      <c r="A148" s="14"/>
      <c r="B148" s="236"/>
      <c r="C148" s="237"/>
      <c r="D148" s="225" t="s">
        <v>128</v>
      </c>
      <c r="E148" s="238" t="s">
        <v>19</v>
      </c>
      <c r="F148" s="239" t="s">
        <v>217</v>
      </c>
      <c r="G148" s="237"/>
      <c r="H148" s="240">
        <v>2</v>
      </c>
      <c r="I148" s="241"/>
      <c r="J148" s="237"/>
      <c r="K148" s="237"/>
      <c r="L148" s="242"/>
      <c r="M148" s="243"/>
      <c r="N148" s="244"/>
      <c r="O148" s="244"/>
      <c r="P148" s="244"/>
      <c r="Q148" s="244"/>
      <c r="R148" s="244"/>
      <c r="S148" s="244"/>
      <c r="T148" s="24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6" t="s">
        <v>128</v>
      </c>
      <c r="AU148" s="246" t="s">
        <v>83</v>
      </c>
      <c r="AV148" s="14" t="s">
        <v>124</v>
      </c>
      <c r="AW148" s="14" t="s">
        <v>35</v>
      </c>
      <c r="AX148" s="14" t="s">
        <v>81</v>
      </c>
      <c r="AY148" s="246" t="s">
        <v>117</v>
      </c>
    </row>
    <row r="149" s="2" customFormat="1" ht="16.5" customHeight="1">
      <c r="A149" s="39"/>
      <c r="B149" s="40"/>
      <c r="C149" s="247" t="s">
        <v>238</v>
      </c>
      <c r="D149" s="247" t="s">
        <v>219</v>
      </c>
      <c r="E149" s="248" t="s">
        <v>239</v>
      </c>
      <c r="F149" s="249" t="s">
        <v>240</v>
      </c>
      <c r="G149" s="250" t="s">
        <v>233</v>
      </c>
      <c r="H149" s="251">
        <v>1</v>
      </c>
      <c r="I149" s="252"/>
      <c r="J149" s="253">
        <f>ROUND(I149*H149,2)</f>
        <v>0</v>
      </c>
      <c r="K149" s="249" t="s">
        <v>123</v>
      </c>
      <c r="L149" s="254"/>
      <c r="M149" s="255" t="s">
        <v>19</v>
      </c>
      <c r="N149" s="256" t="s">
        <v>44</v>
      </c>
      <c r="O149" s="85"/>
      <c r="P149" s="214">
        <f>O149*H149</f>
        <v>0</v>
      </c>
      <c r="Q149" s="214">
        <v>0.0025000000000000001</v>
      </c>
      <c r="R149" s="214">
        <f>Q149*H149</f>
        <v>0.0025000000000000001</v>
      </c>
      <c r="S149" s="214">
        <v>0</v>
      </c>
      <c r="T149" s="215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16" t="s">
        <v>166</v>
      </c>
      <c r="AT149" s="216" t="s">
        <v>219</v>
      </c>
      <c r="AU149" s="216" t="s">
        <v>83</v>
      </c>
      <c r="AY149" s="18" t="s">
        <v>117</v>
      </c>
      <c r="BE149" s="217">
        <f>IF(N149="základní",J149,0)</f>
        <v>0</v>
      </c>
      <c r="BF149" s="217">
        <f>IF(N149="snížená",J149,0)</f>
        <v>0</v>
      </c>
      <c r="BG149" s="217">
        <f>IF(N149="zákl. přenesená",J149,0)</f>
        <v>0</v>
      </c>
      <c r="BH149" s="217">
        <f>IF(N149="sníž. přenesená",J149,0)</f>
        <v>0</v>
      </c>
      <c r="BI149" s="217">
        <f>IF(N149="nulová",J149,0)</f>
        <v>0</v>
      </c>
      <c r="BJ149" s="18" t="s">
        <v>81</v>
      </c>
      <c r="BK149" s="217">
        <f>ROUND(I149*H149,2)</f>
        <v>0</v>
      </c>
      <c r="BL149" s="18" t="s">
        <v>124</v>
      </c>
      <c r="BM149" s="216" t="s">
        <v>241</v>
      </c>
    </row>
    <row r="150" s="2" customFormat="1" ht="16.5" customHeight="1">
      <c r="A150" s="39"/>
      <c r="B150" s="40"/>
      <c r="C150" s="247" t="s">
        <v>242</v>
      </c>
      <c r="D150" s="247" t="s">
        <v>219</v>
      </c>
      <c r="E150" s="248" t="s">
        <v>243</v>
      </c>
      <c r="F150" s="249" t="s">
        <v>244</v>
      </c>
      <c r="G150" s="250" t="s">
        <v>233</v>
      </c>
      <c r="H150" s="251">
        <v>1</v>
      </c>
      <c r="I150" s="252"/>
      <c r="J150" s="253">
        <f>ROUND(I150*H150,2)</f>
        <v>0</v>
      </c>
      <c r="K150" s="249" t="s">
        <v>123</v>
      </c>
      <c r="L150" s="254"/>
      <c r="M150" s="255" t="s">
        <v>19</v>
      </c>
      <c r="N150" s="256" t="s">
        <v>44</v>
      </c>
      <c r="O150" s="85"/>
      <c r="P150" s="214">
        <f>O150*H150</f>
        <v>0</v>
      </c>
      <c r="Q150" s="214">
        <v>0.0040000000000000001</v>
      </c>
      <c r="R150" s="214">
        <f>Q150*H150</f>
        <v>0.0040000000000000001</v>
      </c>
      <c r="S150" s="214">
        <v>0</v>
      </c>
      <c r="T150" s="215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16" t="s">
        <v>166</v>
      </c>
      <c r="AT150" s="216" t="s">
        <v>219</v>
      </c>
      <c r="AU150" s="216" t="s">
        <v>83</v>
      </c>
      <c r="AY150" s="18" t="s">
        <v>117</v>
      </c>
      <c r="BE150" s="217">
        <f>IF(N150="základní",J150,0)</f>
        <v>0</v>
      </c>
      <c r="BF150" s="217">
        <f>IF(N150="snížená",J150,0)</f>
        <v>0</v>
      </c>
      <c r="BG150" s="217">
        <f>IF(N150="zákl. přenesená",J150,0)</f>
        <v>0</v>
      </c>
      <c r="BH150" s="217">
        <f>IF(N150="sníž. přenesená",J150,0)</f>
        <v>0</v>
      </c>
      <c r="BI150" s="217">
        <f>IF(N150="nulová",J150,0)</f>
        <v>0</v>
      </c>
      <c r="BJ150" s="18" t="s">
        <v>81</v>
      </c>
      <c r="BK150" s="217">
        <f>ROUND(I150*H150,2)</f>
        <v>0</v>
      </c>
      <c r="BL150" s="18" t="s">
        <v>124</v>
      </c>
      <c r="BM150" s="216" t="s">
        <v>245</v>
      </c>
    </row>
    <row r="151" s="2" customFormat="1" ht="16.5" customHeight="1">
      <c r="A151" s="39"/>
      <c r="B151" s="40"/>
      <c r="C151" s="205" t="s">
        <v>7</v>
      </c>
      <c r="D151" s="205" t="s">
        <v>119</v>
      </c>
      <c r="E151" s="206" t="s">
        <v>246</v>
      </c>
      <c r="F151" s="207" t="s">
        <v>247</v>
      </c>
      <c r="G151" s="208" t="s">
        <v>233</v>
      </c>
      <c r="H151" s="209">
        <v>1</v>
      </c>
      <c r="I151" s="210"/>
      <c r="J151" s="211">
        <f>ROUND(I151*H151,2)</f>
        <v>0</v>
      </c>
      <c r="K151" s="207" t="s">
        <v>123</v>
      </c>
      <c r="L151" s="45"/>
      <c r="M151" s="212" t="s">
        <v>19</v>
      </c>
      <c r="N151" s="213" t="s">
        <v>44</v>
      </c>
      <c r="O151" s="85"/>
      <c r="P151" s="214">
        <f>O151*H151</f>
        <v>0</v>
      </c>
      <c r="Q151" s="214">
        <v>1.0000000000000001E-05</v>
      </c>
      <c r="R151" s="214">
        <f>Q151*H151</f>
        <v>1.0000000000000001E-05</v>
      </c>
      <c r="S151" s="214">
        <v>0</v>
      </c>
      <c r="T151" s="215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16" t="s">
        <v>124</v>
      </c>
      <c r="AT151" s="216" t="s">
        <v>119</v>
      </c>
      <c r="AU151" s="216" t="s">
        <v>83</v>
      </c>
      <c r="AY151" s="18" t="s">
        <v>117</v>
      </c>
      <c r="BE151" s="217">
        <f>IF(N151="základní",J151,0)</f>
        <v>0</v>
      </c>
      <c r="BF151" s="217">
        <f>IF(N151="snížená",J151,0)</f>
        <v>0</v>
      </c>
      <c r="BG151" s="217">
        <f>IF(N151="zákl. přenesená",J151,0)</f>
        <v>0</v>
      </c>
      <c r="BH151" s="217">
        <f>IF(N151="sníž. přenesená",J151,0)</f>
        <v>0</v>
      </c>
      <c r="BI151" s="217">
        <f>IF(N151="nulová",J151,0)</f>
        <v>0</v>
      </c>
      <c r="BJ151" s="18" t="s">
        <v>81</v>
      </c>
      <c r="BK151" s="217">
        <f>ROUND(I151*H151,2)</f>
        <v>0</v>
      </c>
      <c r="BL151" s="18" t="s">
        <v>124</v>
      </c>
      <c r="BM151" s="216" t="s">
        <v>248</v>
      </c>
    </row>
    <row r="152" s="2" customFormat="1">
      <c r="A152" s="39"/>
      <c r="B152" s="40"/>
      <c r="C152" s="41"/>
      <c r="D152" s="218" t="s">
        <v>126</v>
      </c>
      <c r="E152" s="41"/>
      <c r="F152" s="219" t="s">
        <v>249</v>
      </c>
      <c r="G152" s="41"/>
      <c r="H152" s="41"/>
      <c r="I152" s="220"/>
      <c r="J152" s="41"/>
      <c r="K152" s="41"/>
      <c r="L152" s="45"/>
      <c r="M152" s="221"/>
      <c r="N152" s="222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126</v>
      </c>
      <c r="AU152" s="18" t="s">
        <v>83</v>
      </c>
    </row>
    <row r="153" s="13" customFormat="1">
      <c r="A153" s="13"/>
      <c r="B153" s="223"/>
      <c r="C153" s="224"/>
      <c r="D153" s="225" t="s">
        <v>128</v>
      </c>
      <c r="E153" s="226" t="s">
        <v>19</v>
      </c>
      <c r="F153" s="227" t="s">
        <v>250</v>
      </c>
      <c r="G153" s="224"/>
      <c r="H153" s="228">
        <v>1</v>
      </c>
      <c r="I153" s="229"/>
      <c r="J153" s="224"/>
      <c r="K153" s="224"/>
      <c r="L153" s="230"/>
      <c r="M153" s="231"/>
      <c r="N153" s="232"/>
      <c r="O153" s="232"/>
      <c r="P153" s="232"/>
      <c r="Q153" s="232"/>
      <c r="R153" s="232"/>
      <c r="S153" s="232"/>
      <c r="T153" s="23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4" t="s">
        <v>128</v>
      </c>
      <c r="AU153" s="234" t="s">
        <v>83</v>
      </c>
      <c r="AV153" s="13" t="s">
        <v>83</v>
      </c>
      <c r="AW153" s="13" t="s">
        <v>35</v>
      </c>
      <c r="AX153" s="13" t="s">
        <v>81</v>
      </c>
      <c r="AY153" s="234" t="s">
        <v>117</v>
      </c>
    </row>
    <row r="154" s="2" customFormat="1" ht="16.5" customHeight="1">
      <c r="A154" s="39"/>
      <c r="B154" s="40"/>
      <c r="C154" s="247" t="s">
        <v>251</v>
      </c>
      <c r="D154" s="247" t="s">
        <v>219</v>
      </c>
      <c r="E154" s="248" t="s">
        <v>252</v>
      </c>
      <c r="F154" s="249" t="s">
        <v>253</v>
      </c>
      <c r="G154" s="250" t="s">
        <v>233</v>
      </c>
      <c r="H154" s="251">
        <v>1</v>
      </c>
      <c r="I154" s="252"/>
      <c r="J154" s="253">
        <f>ROUND(I154*H154,2)</f>
        <v>0</v>
      </c>
      <c r="K154" s="249" t="s">
        <v>123</v>
      </c>
      <c r="L154" s="254"/>
      <c r="M154" s="255" t="s">
        <v>19</v>
      </c>
      <c r="N154" s="256" t="s">
        <v>44</v>
      </c>
      <c r="O154" s="85"/>
      <c r="P154" s="214">
        <f>O154*H154</f>
        <v>0</v>
      </c>
      <c r="Q154" s="214">
        <v>0.0012999999999999999</v>
      </c>
      <c r="R154" s="214">
        <f>Q154*H154</f>
        <v>0.0012999999999999999</v>
      </c>
      <c r="S154" s="214">
        <v>0</v>
      </c>
      <c r="T154" s="215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16" t="s">
        <v>166</v>
      </c>
      <c r="AT154" s="216" t="s">
        <v>219</v>
      </c>
      <c r="AU154" s="216" t="s">
        <v>83</v>
      </c>
      <c r="AY154" s="18" t="s">
        <v>117</v>
      </c>
      <c r="BE154" s="217">
        <f>IF(N154="základní",J154,0)</f>
        <v>0</v>
      </c>
      <c r="BF154" s="217">
        <f>IF(N154="snížená",J154,0)</f>
        <v>0</v>
      </c>
      <c r="BG154" s="217">
        <f>IF(N154="zákl. přenesená",J154,0)</f>
        <v>0</v>
      </c>
      <c r="BH154" s="217">
        <f>IF(N154="sníž. přenesená",J154,0)</f>
        <v>0</v>
      </c>
      <c r="BI154" s="217">
        <f>IF(N154="nulová",J154,0)</f>
        <v>0</v>
      </c>
      <c r="BJ154" s="18" t="s">
        <v>81</v>
      </c>
      <c r="BK154" s="217">
        <f>ROUND(I154*H154,2)</f>
        <v>0</v>
      </c>
      <c r="BL154" s="18" t="s">
        <v>124</v>
      </c>
      <c r="BM154" s="216" t="s">
        <v>254</v>
      </c>
    </row>
    <row r="155" s="2" customFormat="1" ht="16.5" customHeight="1">
      <c r="A155" s="39"/>
      <c r="B155" s="40"/>
      <c r="C155" s="205" t="s">
        <v>255</v>
      </c>
      <c r="D155" s="205" t="s">
        <v>119</v>
      </c>
      <c r="E155" s="206" t="s">
        <v>256</v>
      </c>
      <c r="F155" s="207" t="s">
        <v>257</v>
      </c>
      <c r="G155" s="208" t="s">
        <v>233</v>
      </c>
      <c r="H155" s="209">
        <v>1</v>
      </c>
      <c r="I155" s="210"/>
      <c r="J155" s="211">
        <f>ROUND(I155*H155,2)</f>
        <v>0</v>
      </c>
      <c r="K155" s="207" t="s">
        <v>123</v>
      </c>
      <c r="L155" s="45"/>
      <c r="M155" s="212" t="s">
        <v>19</v>
      </c>
      <c r="N155" s="213" t="s">
        <v>44</v>
      </c>
      <c r="O155" s="85"/>
      <c r="P155" s="214">
        <f>O155*H155</f>
        <v>0</v>
      </c>
      <c r="Q155" s="214">
        <v>0.10940999999999999</v>
      </c>
      <c r="R155" s="214">
        <f>Q155*H155</f>
        <v>0.10940999999999999</v>
      </c>
      <c r="S155" s="214">
        <v>0</v>
      </c>
      <c r="T155" s="215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16" t="s">
        <v>124</v>
      </c>
      <c r="AT155" s="216" t="s">
        <v>119</v>
      </c>
      <c r="AU155" s="216" t="s">
        <v>83</v>
      </c>
      <c r="AY155" s="18" t="s">
        <v>117</v>
      </c>
      <c r="BE155" s="217">
        <f>IF(N155="základní",J155,0)</f>
        <v>0</v>
      </c>
      <c r="BF155" s="217">
        <f>IF(N155="snížená",J155,0)</f>
        <v>0</v>
      </c>
      <c r="BG155" s="217">
        <f>IF(N155="zákl. přenesená",J155,0)</f>
        <v>0</v>
      </c>
      <c r="BH155" s="217">
        <f>IF(N155="sníž. přenesená",J155,0)</f>
        <v>0</v>
      </c>
      <c r="BI155" s="217">
        <f>IF(N155="nulová",J155,0)</f>
        <v>0</v>
      </c>
      <c r="BJ155" s="18" t="s">
        <v>81</v>
      </c>
      <c r="BK155" s="217">
        <f>ROUND(I155*H155,2)</f>
        <v>0</v>
      </c>
      <c r="BL155" s="18" t="s">
        <v>124</v>
      </c>
      <c r="BM155" s="216" t="s">
        <v>258</v>
      </c>
    </row>
    <row r="156" s="2" customFormat="1">
      <c r="A156" s="39"/>
      <c r="B156" s="40"/>
      <c r="C156" s="41"/>
      <c r="D156" s="218" t="s">
        <v>126</v>
      </c>
      <c r="E156" s="41"/>
      <c r="F156" s="219" t="s">
        <v>259</v>
      </c>
      <c r="G156" s="41"/>
      <c r="H156" s="41"/>
      <c r="I156" s="220"/>
      <c r="J156" s="41"/>
      <c r="K156" s="41"/>
      <c r="L156" s="45"/>
      <c r="M156" s="221"/>
      <c r="N156" s="222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126</v>
      </c>
      <c r="AU156" s="18" t="s">
        <v>83</v>
      </c>
    </row>
    <row r="157" s="13" customFormat="1">
      <c r="A157" s="13"/>
      <c r="B157" s="223"/>
      <c r="C157" s="224"/>
      <c r="D157" s="225" t="s">
        <v>128</v>
      </c>
      <c r="E157" s="226" t="s">
        <v>19</v>
      </c>
      <c r="F157" s="227" t="s">
        <v>236</v>
      </c>
      <c r="G157" s="224"/>
      <c r="H157" s="228">
        <v>1</v>
      </c>
      <c r="I157" s="229"/>
      <c r="J157" s="224"/>
      <c r="K157" s="224"/>
      <c r="L157" s="230"/>
      <c r="M157" s="231"/>
      <c r="N157" s="232"/>
      <c r="O157" s="232"/>
      <c r="P157" s="232"/>
      <c r="Q157" s="232"/>
      <c r="R157" s="232"/>
      <c r="S157" s="232"/>
      <c r="T157" s="23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4" t="s">
        <v>128</v>
      </c>
      <c r="AU157" s="234" t="s">
        <v>83</v>
      </c>
      <c r="AV157" s="13" t="s">
        <v>83</v>
      </c>
      <c r="AW157" s="13" t="s">
        <v>35</v>
      </c>
      <c r="AX157" s="13" t="s">
        <v>81</v>
      </c>
      <c r="AY157" s="234" t="s">
        <v>117</v>
      </c>
    </row>
    <row r="158" s="2" customFormat="1" ht="16.5" customHeight="1">
      <c r="A158" s="39"/>
      <c r="B158" s="40"/>
      <c r="C158" s="247" t="s">
        <v>260</v>
      </c>
      <c r="D158" s="247" t="s">
        <v>219</v>
      </c>
      <c r="E158" s="248" t="s">
        <v>261</v>
      </c>
      <c r="F158" s="249" t="s">
        <v>262</v>
      </c>
      <c r="G158" s="250" t="s">
        <v>233</v>
      </c>
      <c r="H158" s="251">
        <v>1</v>
      </c>
      <c r="I158" s="252"/>
      <c r="J158" s="253">
        <f>ROUND(I158*H158,2)</f>
        <v>0</v>
      </c>
      <c r="K158" s="249" t="s">
        <v>123</v>
      </c>
      <c r="L158" s="254"/>
      <c r="M158" s="255" t="s">
        <v>19</v>
      </c>
      <c r="N158" s="256" t="s">
        <v>44</v>
      </c>
      <c r="O158" s="85"/>
      <c r="P158" s="214">
        <f>O158*H158</f>
        <v>0</v>
      </c>
      <c r="Q158" s="214">
        <v>0.0061000000000000004</v>
      </c>
      <c r="R158" s="214">
        <f>Q158*H158</f>
        <v>0.0061000000000000004</v>
      </c>
      <c r="S158" s="214">
        <v>0</v>
      </c>
      <c r="T158" s="215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16" t="s">
        <v>166</v>
      </c>
      <c r="AT158" s="216" t="s">
        <v>219</v>
      </c>
      <c r="AU158" s="216" t="s">
        <v>83</v>
      </c>
      <c r="AY158" s="18" t="s">
        <v>117</v>
      </c>
      <c r="BE158" s="217">
        <f>IF(N158="základní",J158,0)</f>
        <v>0</v>
      </c>
      <c r="BF158" s="217">
        <f>IF(N158="snížená",J158,0)</f>
        <v>0</v>
      </c>
      <c r="BG158" s="217">
        <f>IF(N158="zákl. přenesená",J158,0)</f>
        <v>0</v>
      </c>
      <c r="BH158" s="217">
        <f>IF(N158="sníž. přenesená",J158,0)</f>
        <v>0</v>
      </c>
      <c r="BI158" s="217">
        <f>IF(N158="nulová",J158,0)</f>
        <v>0</v>
      </c>
      <c r="BJ158" s="18" t="s">
        <v>81</v>
      </c>
      <c r="BK158" s="217">
        <f>ROUND(I158*H158,2)</f>
        <v>0</v>
      </c>
      <c r="BL158" s="18" t="s">
        <v>124</v>
      </c>
      <c r="BM158" s="216" t="s">
        <v>263</v>
      </c>
    </row>
    <row r="159" s="2" customFormat="1" ht="24.15" customHeight="1">
      <c r="A159" s="39"/>
      <c r="B159" s="40"/>
      <c r="C159" s="205" t="s">
        <v>264</v>
      </c>
      <c r="D159" s="205" t="s">
        <v>119</v>
      </c>
      <c r="E159" s="206" t="s">
        <v>265</v>
      </c>
      <c r="F159" s="207" t="s">
        <v>266</v>
      </c>
      <c r="G159" s="208" t="s">
        <v>155</v>
      </c>
      <c r="H159" s="209">
        <v>44.200000000000003</v>
      </c>
      <c r="I159" s="210"/>
      <c r="J159" s="211">
        <f>ROUND(I159*H159,2)</f>
        <v>0</v>
      </c>
      <c r="K159" s="207" t="s">
        <v>123</v>
      </c>
      <c r="L159" s="45"/>
      <c r="M159" s="212" t="s">
        <v>19</v>
      </c>
      <c r="N159" s="213" t="s">
        <v>44</v>
      </c>
      <c r="O159" s="85"/>
      <c r="P159" s="214">
        <f>O159*H159</f>
        <v>0</v>
      </c>
      <c r="Q159" s="214">
        <v>0.18292</v>
      </c>
      <c r="R159" s="214">
        <f>Q159*H159</f>
        <v>8.0850640000000009</v>
      </c>
      <c r="S159" s="214">
        <v>0</v>
      </c>
      <c r="T159" s="215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16" t="s">
        <v>124</v>
      </c>
      <c r="AT159" s="216" t="s">
        <v>119</v>
      </c>
      <c r="AU159" s="216" t="s">
        <v>83</v>
      </c>
      <c r="AY159" s="18" t="s">
        <v>117</v>
      </c>
      <c r="BE159" s="217">
        <f>IF(N159="základní",J159,0)</f>
        <v>0</v>
      </c>
      <c r="BF159" s="217">
        <f>IF(N159="snížená",J159,0)</f>
        <v>0</v>
      </c>
      <c r="BG159" s="217">
        <f>IF(N159="zákl. přenesená",J159,0)</f>
        <v>0</v>
      </c>
      <c r="BH159" s="217">
        <f>IF(N159="sníž. přenesená",J159,0)</f>
        <v>0</v>
      </c>
      <c r="BI159" s="217">
        <f>IF(N159="nulová",J159,0)</f>
        <v>0</v>
      </c>
      <c r="BJ159" s="18" t="s">
        <v>81</v>
      </c>
      <c r="BK159" s="217">
        <f>ROUND(I159*H159,2)</f>
        <v>0</v>
      </c>
      <c r="BL159" s="18" t="s">
        <v>124</v>
      </c>
      <c r="BM159" s="216" t="s">
        <v>267</v>
      </c>
    </row>
    <row r="160" s="2" customFormat="1">
      <c r="A160" s="39"/>
      <c r="B160" s="40"/>
      <c r="C160" s="41"/>
      <c r="D160" s="218" t="s">
        <v>126</v>
      </c>
      <c r="E160" s="41"/>
      <c r="F160" s="219" t="s">
        <v>268</v>
      </c>
      <c r="G160" s="41"/>
      <c r="H160" s="41"/>
      <c r="I160" s="220"/>
      <c r="J160" s="41"/>
      <c r="K160" s="41"/>
      <c r="L160" s="45"/>
      <c r="M160" s="221"/>
      <c r="N160" s="222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126</v>
      </c>
      <c r="AU160" s="18" t="s">
        <v>83</v>
      </c>
    </row>
    <row r="161" s="13" customFormat="1">
      <c r="A161" s="13"/>
      <c r="B161" s="223"/>
      <c r="C161" s="224"/>
      <c r="D161" s="225" t="s">
        <v>128</v>
      </c>
      <c r="E161" s="226" t="s">
        <v>19</v>
      </c>
      <c r="F161" s="227" t="s">
        <v>269</v>
      </c>
      <c r="G161" s="224"/>
      <c r="H161" s="228">
        <v>44.200000000000003</v>
      </c>
      <c r="I161" s="229"/>
      <c r="J161" s="224"/>
      <c r="K161" s="224"/>
      <c r="L161" s="230"/>
      <c r="M161" s="231"/>
      <c r="N161" s="232"/>
      <c r="O161" s="232"/>
      <c r="P161" s="232"/>
      <c r="Q161" s="232"/>
      <c r="R161" s="232"/>
      <c r="S161" s="232"/>
      <c r="T161" s="23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4" t="s">
        <v>128</v>
      </c>
      <c r="AU161" s="234" t="s">
        <v>83</v>
      </c>
      <c r="AV161" s="13" t="s">
        <v>83</v>
      </c>
      <c r="AW161" s="13" t="s">
        <v>35</v>
      </c>
      <c r="AX161" s="13" t="s">
        <v>81</v>
      </c>
      <c r="AY161" s="234" t="s">
        <v>117</v>
      </c>
    </row>
    <row r="162" s="2" customFormat="1" ht="16.5" customHeight="1">
      <c r="A162" s="39"/>
      <c r="B162" s="40"/>
      <c r="C162" s="247" t="s">
        <v>270</v>
      </c>
      <c r="D162" s="247" t="s">
        <v>219</v>
      </c>
      <c r="E162" s="248" t="s">
        <v>271</v>
      </c>
      <c r="F162" s="249" t="s">
        <v>272</v>
      </c>
      <c r="G162" s="250" t="s">
        <v>155</v>
      </c>
      <c r="H162" s="251">
        <v>9.0169999999999995</v>
      </c>
      <c r="I162" s="252"/>
      <c r="J162" s="253">
        <f>ROUND(I162*H162,2)</f>
        <v>0</v>
      </c>
      <c r="K162" s="249" t="s">
        <v>123</v>
      </c>
      <c r="L162" s="254"/>
      <c r="M162" s="255" t="s">
        <v>19</v>
      </c>
      <c r="N162" s="256" t="s">
        <v>44</v>
      </c>
      <c r="O162" s="85"/>
      <c r="P162" s="214">
        <f>O162*H162</f>
        <v>0</v>
      </c>
      <c r="Q162" s="214">
        <v>0.125</v>
      </c>
      <c r="R162" s="214">
        <f>Q162*H162</f>
        <v>1.1271249999999999</v>
      </c>
      <c r="S162" s="214">
        <v>0</v>
      </c>
      <c r="T162" s="215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16" t="s">
        <v>166</v>
      </c>
      <c r="AT162" s="216" t="s">
        <v>219</v>
      </c>
      <c r="AU162" s="216" t="s">
        <v>83</v>
      </c>
      <c r="AY162" s="18" t="s">
        <v>117</v>
      </c>
      <c r="BE162" s="217">
        <f>IF(N162="základní",J162,0)</f>
        <v>0</v>
      </c>
      <c r="BF162" s="217">
        <f>IF(N162="snížená",J162,0)</f>
        <v>0</v>
      </c>
      <c r="BG162" s="217">
        <f>IF(N162="zákl. přenesená",J162,0)</f>
        <v>0</v>
      </c>
      <c r="BH162" s="217">
        <f>IF(N162="sníž. přenesená",J162,0)</f>
        <v>0</v>
      </c>
      <c r="BI162" s="217">
        <f>IF(N162="nulová",J162,0)</f>
        <v>0</v>
      </c>
      <c r="BJ162" s="18" t="s">
        <v>81</v>
      </c>
      <c r="BK162" s="217">
        <f>ROUND(I162*H162,2)</f>
        <v>0</v>
      </c>
      <c r="BL162" s="18" t="s">
        <v>124</v>
      </c>
      <c r="BM162" s="216" t="s">
        <v>273</v>
      </c>
    </row>
    <row r="163" s="13" customFormat="1">
      <c r="A163" s="13"/>
      <c r="B163" s="223"/>
      <c r="C163" s="224"/>
      <c r="D163" s="225" t="s">
        <v>128</v>
      </c>
      <c r="E163" s="226" t="s">
        <v>19</v>
      </c>
      <c r="F163" s="227" t="s">
        <v>274</v>
      </c>
      <c r="G163" s="224"/>
      <c r="H163" s="228">
        <v>8.8399999999999999</v>
      </c>
      <c r="I163" s="229"/>
      <c r="J163" s="224"/>
      <c r="K163" s="224"/>
      <c r="L163" s="230"/>
      <c r="M163" s="231"/>
      <c r="N163" s="232"/>
      <c r="O163" s="232"/>
      <c r="P163" s="232"/>
      <c r="Q163" s="232"/>
      <c r="R163" s="232"/>
      <c r="S163" s="232"/>
      <c r="T163" s="23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4" t="s">
        <v>128</v>
      </c>
      <c r="AU163" s="234" t="s">
        <v>83</v>
      </c>
      <c r="AV163" s="13" t="s">
        <v>83</v>
      </c>
      <c r="AW163" s="13" t="s">
        <v>35</v>
      </c>
      <c r="AX163" s="13" t="s">
        <v>81</v>
      </c>
      <c r="AY163" s="234" t="s">
        <v>117</v>
      </c>
    </row>
    <row r="164" s="13" customFormat="1">
      <c r="A164" s="13"/>
      <c r="B164" s="223"/>
      <c r="C164" s="224"/>
      <c r="D164" s="225" t="s">
        <v>128</v>
      </c>
      <c r="E164" s="224"/>
      <c r="F164" s="227" t="s">
        <v>275</v>
      </c>
      <c r="G164" s="224"/>
      <c r="H164" s="228">
        <v>9.0169999999999995</v>
      </c>
      <c r="I164" s="229"/>
      <c r="J164" s="224"/>
      <c r="K164" s="224"/>
      <c r="L164" s="230"/>
      <c r="M164" s="231"/>
      <c r="N164" s="232"/>
      <c r="O164" s="232"/>
      <c r="P164" s="232"/>
      <c r="Q164" s="232"/>
      <c r="R164" s="232"/>
      <c r="S164" s="232"/>
      <c r="T164" s="23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4" t="s">
        <v>128</v>
      </c>
      <c r="AU164" s="234" t="s">
        <v>83</v>
      </c>
      <c r="AV164" s="13" t="s">
        <v>83</v>
      </c>
      <c r="AW164" s="13" t="s">
        <v>4</v>
      </c>
      <c r="AX164" s="13" t="s">
        <v>81</v>
      </c>
      <c r="AY164" s="234" t="s">
        <v>117</v>
      </c>
    </row>
    <row r="165" s="2" customFormat="1" ht="16.5" customHeight="1">
      <c r="A165" s="39"/>
      <c r="B165" s="40"/>
      <c r="C165" s="205" t="s">
        <v>276</v>
      </c>
      <c r="D165" s="205" t="s">
        <v>119</v>
      </c>
      <c r="E165" s="206" t="s">
        <v>277</v>
      </c>
      <c r="F165" s="207" t="s">
        <v>278</v>
      </c>
      <c r="G165" s="208" t="s">
        <v>175</v>
      </c>
      <c r="H165" s="209">
        <v>1.768</v>
      </c>
      <c r="I165" s="210"/>
      <c r="J165" s="211">
        <f>ROUND(I165*H165,2)</f>
        <v>0</v>
      </c>
      <c r="K165" s="207" t="s">
        <v>123</v>
      </c>
      <c r="L165" s="45"/>
      <c r="M165" s="212" t="s">
        <v>19</v>
      </c>
      <c r="N165" s="213" t="s">
        <v>44</v>
      </c>
      <c r="O165" s="85"/>
      <c r="P165" s="214">
        <f>O165*H165</f>
        <v>0</v>
      </c>
      <c r="Q165" s="214">
        <v>2.2563399999999998</v>
      </c>
      <c r="R165" s="214">
        <f>Q165*H165</f>
        <v>3.9892091199999995</v>
      </c>
      <c r="S165" s="214">
        <v>0</v>
      </c>
      <c r="T165" s="215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16" t="s">
        <v>124</v>
      </c>
      <c r="AT165" s="216" t="s">
        <v>119</v>
      </c>
      <c r="AU165" s="216" t="s">
        <v>83</v>
      </c>
      <c r="AY165" s="18" t="s">
        <v>117</v>
      </c>
      <c r="BE165" s="217">
        <f>IF(N165="základní",J165,0)</f>
        <v>0</v>
      </c>
      <c r="BF165" s="217">
        <f>IF(N165="snížená",J165,0)</f>
        <v>0</v>
      </c>
      <c r="BG165" s="217">
        <f>IF(N165="zákl. přenesená",J165,0)</f>
        <v>0</v>
      </c>
      <c r="BH165" s="217">
        <f>IF(N165="sníž. přenesená",J165,0)</f>
        <v>0</v>
      </c>
      <c r="BI165" s="217">
        <f>IF(N165="nulová",J165,0)</f>
        <v>0</v>
      </c>
      <c r="BJ165" s="18" t="s">
        <v>81</v>
      </c>
      <c r="BK165" s="217">
        <f>ROUND(I165*H165,2)</f>
        <v>0</v>
      </c>
      <c r="BL165" s="18" t="s">
        <v>124</v>
      </c>
      <c r="BM165" s="216" t="s">
        <v>279</v>
      </c>
    </row>
    <row r="166" s="2" customFormat="1">
      <c r="A166" s="39"/>
      <c r="B166" s="40"/>
      <c r="C166" s="41"/>
      <c r="D166" s="218" t="s">
        <v>126</v>
      </c>
      <c r="E166" s="41"/>
      <c r="F166" s="219" t="s">
        <v>280</v>
      </c>
      <c r="G166" s="41"/>
      <c r="H166" s="41"/>
      <c r="I166" s="220"/>
      <c r="J166" s="41"/>
      <c r="K166" s="41"/>
      <c r="L166" s="45"/>
      <c r="M166" s="221"/>
      <c r="N166" s="222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126</v>
      </c>
      <c r="AU166" s="18" t="s">
        <v>83</v>
      </c>
    </row>
    <row r="167" s="13" customFormat="1">
      <c r="A167" s="13"/>
      <c r="B167" s="223"/>
      <c r="C167" s="224"/>
      <c r="D167" s="225" t="s">
        <v>128</v>
      </c>
      <c r="E167" s="226" t="s">
        <v>19</v>
      </c>
      <c r="F167" s="227" t="s">
        <v>281</v>
      </c>
      <c r="G167" s="224"/>
      <c r="H167" s="228">
        <v>1.768</v>
      </c>
      <c r="I167" s="229"/>
      <c r="J167" s="224"/>
      <c r="K167" s="224"/>
      <c r="L167" s="230"/>
      <c r="M167" s="231"/>
      <c r="N167" s="232"/>
      <c r="O167" s="232"/>
      <c r="P167" s="232"/>
      <c r="Q167" s="232"/>
      <c r="R167" s="232"/>
      <c r="S167" s="232"/>
      <c r="T167" s="23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4" t="s">
        <v>128</v>
      </c>
      <c r="AU167" s="234" t="s">
        <v>83</v>
      </c>
      <c r="AV167" s="13" t="s">
        <v>83</v>
      </c>
      <c r="AW167" s="13" t="s">
        <v>35</v>
      </c>
      <c r="AX167" s="13" t="s">
        <v>81</v>
      </c>
      <c r="AY167" s="234" t="s">
        <v>117</v>
      </c>
    </row>
    <row r="168" s="2" customFormat="1" ht="21.75" customHeight="1">
      <c r="A168" s="39"/>
      <c r="B168" s="40"/>
      <c r="C168" s="205" t="s">
        <v>282</v>
      </c>
      <c r="D168" s="205" t="s">
        <v>119</v>
      </c>
      <c r="E168" s="206" t="s">
        <v>283</v>
      </c>
      <c r="F168" s="207" t="s">
        <v>284</v>
      </c>
      <c r="G168" s="208" t="s">
        <v>155</v>
      </c>
      <c r="H168" s="209">
        <v>45.100000000000001</v>
      </c>
      <c r="I168" s="210"/>
      <c r="J168" s="211">
        <f>ROUND(I168*H168,2)</f>
        <v>0</v>
      </c>
      <c r="K168" s="207" t="s">
        <v>123</v>
      </c>
      <c r="L168" s="45"/>
      <c r="M168" s="212" t="s">
        <v>19</v>
      </c>
      <c r="N168" s="213" t="s">
        <v>44</v>
      </c>
      <c r="O168" s="85"/>
      <c r="P168" s="214">
        <f>O168*H168</f>
        <v>0</v>
      </c>
      <c r="Q168" s="214">
        <v>0</v>
      </c>
      <c r="R168" s="214">
        <f>Q168*H168</f>
        <v>0</v>
      </c>
      <c r="S168" s="214">
        <v>0</v>
      </c>
      <c r="T168" s="215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16" t="s">
        <v>124</v>
      </c>
      <c r="AT168" s="216" t="s">
        <v>119</v>
      </c>
      <c r="AU168" s="216" t="s">
        <v>83</v>
      </c>
      <c r="AY168" s="18" t="s">
        <v>117</v>
      </c>
      <c r="BE168" s="217">
        <f>IF(N168="základní",J168,0)</f>
        <v>0</v>
      </c>
      <c r="BF168" s="217">
        <f>IF(N168="snížená",J168,0)</f>
        <v>0</v>
      </c>
      <c r="BG168" s="217">
        <f>IF(N168="zákl. přenesená",J168,0)</f>
        <v>0</v>
      </c>
      <c r="BH168" s="217">
        <f>IF(N168="sníž. přenesená",J168,0)</f>
        <v>0</v>
      </c>
      <c r="BI168" s="217">
        <f>IF(N168="nulová",J168,0)</f>
        <v>0</v>
      </c>
      <c r="BJ168" s="18" t="s">
        <v>81</v>
      </c>
      <c r="BK168" s="217">
        <f>ROUND(I168*H168,2)</f>
        <v>0</v>
      </c>
      <c r="BL168" s="18" t="s">
        <v>124</v>
      </c>
      <c r="BM168" s="216" t="s">
        <v>285</v>
      </c>
    </row>
    <row r="169" s="2" customFormat="1">
      <c r="A169" s="39"/>
      <c r="B169" s="40"/>
      <c r="C169" s="41"/>
      <c r="D169" s="218" t="s">
        <v>126</v>
      </c>
      <c r="E169" s="41"/>
      <c r="F169" s="219" t="s">
        <v>286</v>
      </c>
      <c r="G169" s="41"/>
      <c r="H169" s="41"/>
      <c r="I169" s="220"/>
      <c r="J169" s="41"/>
      <c r="K169" s="41"/>
      <c r="L169" s="45"/>
      <c r="M169" s="221"/>
      <c r="N169" s="222"/>
      <c r="O169" s="85"/>
      <c r="P169" s="85"/>
      <c r="Q169" s="85"/>
      <c r="R169" s="85"/>
      <c r="S169" s="85"/>
      <c r="T169" s="86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126</v>
      </c>
      <c r="AU169" s="18" t="s">
        <v>83</v>
      </c>
    </row>
    <row r="170" s="13" customFormat="1">
      <c r="A170" s="13"/>
      <c r="B170" s="223"/>
      <c r="C170" s="224"/>
      <c r="D170" s="225" t="s">
        <v>128</v>
      </c>
      <c r="E170" s="226" t="s">
        <v>19</v>
      </c>
      <c r="F170" s="227" t="s">
        <v>287</v>
      </c>
      <c r="G170" s="224"/>
      <c r="H170" s="228">
        <v>45.100000000000001</v>
      </c>
      <c r="I170" s="229"/>
      <c r="J170" s="224"/>
      <c r="K170" s="224"/>
      <c r="L170" s="230"/>
      <c r="M170" s="231"/>
      <c r="N170" s="232"/>
      <c r="O170" s="232"/>
      <c r="P170" s="232"/>
      <c r="Q170" s="232"/>
      <c r="R170" s="232"/>
      <c r="S170" s="232"/>
      <c r="T170" s="23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4" t="s">
        <v>128</v>
      </c>
      <c r="AU170" s="234" t="s">
        <v>83</v>
      </c>
      <c r="AV170" s="13" t="s">
        <v>83</v>
      </c>
      <c r="AW170" s="13" t="s">
        <v>35</v>
      </c>
      <c r="AX170" s="13" t="s">
        <v>81</v>
      </c>
      <c r="AY170" s="234" t="s">
        <v>117</v>
      </c>
    </row>
    <row r="171" s="2" customFormat="1" ht="24.15" customHeight="1">
      <c r="A171" s="39"/>
      <c r="B171" s="40"/>
      <c r="C171" s="205" t="s">
        <v>288</v>
      </c>
      <c r="D171" s="205" t="s">
        <v>119</v>
      </c>
      <c r="E171" s="206" t="s">
        <v>289</v>
      </c>
      <c r="F171" s="207" t="s">
        <v>290</v>
      </c>
      <c r="G171" s="208" t="s">
        <v>155</v>
      </c>
      <c r="H171" s="209">
        <v>45.100000000000001</v>
      </c>
      <c r="I171" s="210"/>
      <c r="J171" s="211">
        <f>ROUND(I171*H171,2)</f>
        <v>0</v>
      </c>
      <c r="K171" s="207" t="s">
        <v>123</v>
      </c>
      <c r="L171" s="45"/>
      <c r="M171" s="212" t="s">
        <v>19</v>
      </c>
      <c r="N171" s="213" t="s">
        <v>44</v>
      </c>
      <c r="O171" s="85"/>
      <c r="P171" s="214">
        <f>O171*H171</f>
        <v>0</v>
      </c>
      <c r="Q171" s="214">
        <v>9.0000000000000006E-05</v>
      </c>
      <c r="R171" s="214">
        <f>Q171*H171</f>
        <v>0.0040590000000000001</v>
      </c>
      <c r="S171" s="214">
        <v>0</v>
      </c>
      <c r="T171" s="215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16" t="s">
        <v>124</v>
      </c>
      <c r="AT171" s="216" t="s">
        <v>119</v>
      </c>
      <c r="AU171" s="216" t="s">
        <v>83</v>
      </c>
      <c r="AY171" s="18" t="s">
        <v>117</v>
      </c>
      <c r="BE171" s="217">
        <f>IF(N171="základní",J171,0)</f>
        <v>0</v>
      </c>
      <c r="BF171" s="217">
        <f>IF(N171="snížená",J171,0)</f>
        <v>0</v>
      </c>
      <c r="BG171" s="217">
        <f>IF(N171="zákl. přenesená",J171,0)</f>
        <v>0</v>
      </c>
      <c r="BH171" s="217">
        <f>IF(N171="sníž. přenesená",J171,0)</f>
        <v>0</v>
      </c>
      <c r="BI171" s="217">
        <f>IF(N171="nulová",J171,0)</f>
        <v>0</v>
      </c>
      <c r="BJ171" s="18" t="s">
        <v>81</v>
      </c>
      <c r="BK171" s="217">
        <f>ROUND(I171*H171,2)</f>
        <v>0</v>
      </c>
      <c r="BL171" s="18" t="s">
        <v>124</v>
      </c>
      <c r="BM171" s="216" t="s">
        <v>291</v>
      </c>
    </row>
    <row r="172" s="2" customFormat="1">
      <c r="A172" s="39"/>
      <c r="B172" s="40"/>
      <c r="C172" s="41"/>
      <c r="D172" s="218" t="s">
        <v>126</v>
      </c>
      <c r="E172" s="41"/>
      <c r="F172" s="219" t="s">
        <v>292</v>
      </c>
      <c r="G172" s="41"/>
      <c r="H172" s="41"/>
      <c r="I172" s="220"/>
      <c r="J172" s="41"/>
      <c r="K172" s="41"/>
      <c r="L172" s="45"/>
      <c r="M172" s="221"/>
      <c r="N172" s="222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126</v>
      </c>
      <c r="AU172" s="18" t="s">
        <v>83</v>
      </c>
    </row>
    <row r="173" s="2" customFormat="1" ht="16.5" customHeight="1">
      <c r="A173" s="39"/>
      <c r="B173" s="40"/>
      <c r="C173" s="205" t="s">
        <v>293</v>
      </c>
      <c r="D173" s="205" t="s">
        <v>119</v>
      </c>
      <c r="E173" s="206" t="s">
        <v>294</v>
      </c>
      <c r="F173" s="207" t="s">
        <v>295</v>
      </c>
      <c r="G173" s="208" t="s">
        <v>155</v>
      </c>
      <c r="H173" s="209">
        <v>45.100000000000001</v>
      </c>
      <c r="I173" s="210"/>
      <c r="J173" s="211">
        <f>ROUND(I173*H173,2)</f>
        <v>0</v>
      </c>
      <c r="K173" s="207" t="s">
        <v>123</v>
      </c>
      <c r="L173" s="45"/>
      <c r="M173" s="212" t="s">
        <v>19</v>
      </c>
      <c r="N173" s="213" t="s">
        <v>44</v>
      </c>
      <c r="O173" s="85"/>
      <c r="P173" s="214">
        <f>O173*H173</f>
        <v>0</v>
      </c>
      <c r="Q173" s="214">
        <v>0</v>
      </c>
      <c r="R173" s="214">
        <f>Q173*H173</f>
        <v>0</v>
      </c>
      <c r="S173" s="214">
        <v>0</v>
      </c>
      <c r="T173" s="215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16" t="s">
        <v>124</v>
      </c>
      <c r="AT173" s="216" t="s">
        <v>119</v>
      </c>
      <c r="AU173" s="216" t="s">
        <v>83</v>
      </c>
      <c r="AY173" s="18" t="s">
        <v>117</v>
      </c>
      <c r="BE173" s="217">
        <f>IF(N173="základní",J173,0)</f>
        <v>0</v>
      </c>
      <c r="BF173" s="217">
        <f>IF(N173="snížená",J173,0)</f>
        <v>0</v>
      </c>
      <c r="BG173" s="217">
        <f>IF(N173="zákl. přenesená",J173,0)</f>
        <v>0</v>
      </c>
      <c r="BH173" s="217">
        <f>IF(N173="sníž. přenesená",J173,0)</f>
        <v>0</v>
      </c>
      <c r="BI173" s="217">
        <f>IF(N173="nulová",J173,0)</f>
        <v>0</v>
      </c>
      <c r="BJ173" s="18" t="s">
        <v>81</v>
      </c>
      <c r="BK173" s="217">
        <f>ROUND(I173*H173,2)</f>
        <v>0</v>
      </c>
      <c r="BL173" s="18" t="s">
        <v>124</v>
      </c>
      <c r="BM173" s="216" t="s">
        <v>296</v>
      </c>
    </row>
    <row r="174" s="2" customFormat="1">
      <c r="A174" s="39"/>
      <c r="B174" s="40"/>
      <c r="C174" s="41"/>
      <c r="D174" s="218" t="s">
        <v>126</v>
      </c>
      <c r="E174" s="41"/>
      <c r="F174" s="219" t="s">
        <v>297</v>
      </c>
      <c r="G174" s="41"/>
      <c r="H174" s="41"/>
      <c r="I174" s="220"/>
      <c r="J174" s="41"/>
      <c r="K174" s="41"/>
      <c r="L174" s="45"/>
      <c r="M174" s="221"/>
      <c r="N174" s="222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126</v>
      </c>
      <c r="AU174" s="18" t="s">
        <v>83</v>
      </c>
    </row>
    <row r="175" s="13" customFormat="1">
      <c r="A175" s="13"/>
      <c r="B175" s="223"/>
      <c r="C175" s="224"/>
      <c r="D175" s="225" t="s">
        <v>128</v>
      </c>
      <c r="E175" s="226" t="s">
        <v>19</v>
      </c>
      <c r="F175" s="227" t="s">
        <v>287</v>
      </c>
      <c r="G175" s="224"/>
      <c r="H175" s="228">
        <v>45.100000000000001</v>
      </c>
      <c r="I175" s="229"/>
      <c r="J175" s="224"/>
      <c r="K175" s="224"/>
      <c r="L175" s="230"/>
      <c r="M175" s="231"/>
      <c r="N175" s="232"/>
      <c r="O175" s="232"/>
      <c r="P175" s="232"/>
      <c r="Q175" s="232"/>
      <c r="R175" s="232"/>
      <c r="S175" s="232"/>
      <c r="T175" s="23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4" t="s">
        <v>128</v>
      </c>
      <c r="AU175" s="234" t="s">
        <v>83</v>
      </c>
      <c r="AV175" s="13" t="s">
        <v>83</v>
      </c>
      <c r="AW175" s="13" t="s">
        <v>35</v>
      </c>
      <c r="AX175" s="13" t="s">
        <v>81</v>
      </c>
      <c r="AY175" s="234" t="s">
        <v>117</v>
      </c>
    </row>
    <row r="176" s="2" customFormat="1" ht="33" customHeight="1">
      <c r="A176" s="39"/>
      <c r="B176" s="40"/>
      <c r="C176" s="205" t="s">
        <v>298</v>
      </c>
      <c r="D176" s="205" t="s">
        <v>119</v>
      </c>
      <c r="E176" s="206" t="s">
        <v>299</v>
      </c>
      <c r="F176" s="207" t="s">
        <v>300</v>
      </c>
      <c r="G176" s="208" t="s">
        <v>233</v>
      </c>
      <c r="H176" s="209">
        <v>2</v>
      </c>
      <c r="I176" s="210"/>
      <c r="J176" s="211">
        <f>ROUND(I176*H176,2)</f>
        <v>0</v>
      </c>
      <c r="K176" s="207" t="s">
        <v>123</v>
      </c>
      <c r="L176" s="45"/>
      <c r="M176" s="212" t="s">
        <v>19</v>
      </c>
      <c r="N176" s="213" t="s">
        <v>44</v>
      </c>
      <c r="O176" s="85"/>
      <c r="P176" s="214">
        <f>O176*H176</f>
        <v>0</v>
      </c>
      <c r="Q176" s="214">
        <v>0</v>
      </c>
      <c r="R176" s="214">
        <f>Q176*H176</f>
        <v>0</v>
      </c>
      <c r="S176" s="214">
        <v>0.082000000000000003</v>
      </c>
      <c r="T176" s="215">
        <f>S176*H176</f>
        <v>0.16400000000000001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16" t="s">
        <v>124</v>
      </c>
      <c r="AT176" s="216" t="s">
        <v>119</v>
      </c>
      <c r="AU176" s="216" t="s">
        <v>83</v>
      </c>
      <c r="AY176" s="18" t="s">
        <v>117</v>
      </c>
      <c r="BE176" s="217">
        <f>IF(N176="základní",J176,0)</f>
        <v>0</v>
      </c>
      <c r="BF176" s="217">
        <f>IF(N176="snížená",J176,0)</f>
        <v>0</v>
      </c>
      <c r="BG176" s="217">
        <f>IF(N176="zákl. přenesená",J176,0)</f>
        <v>0</v>
      </c>
      <c r="BH176" s="217">
        <f>IF(N176="sníž. přenesená",J176,0)</f>
        <v>0</v>
      </c>
      <c r="BI176" s="217">
        <f>IF(N176="nulová",J176,0)</f>
        <v>0</v>
      </c>
      <c r="BJ176" s="18" t="s">
        <v>81</v>
      </c>
      <c r="BK176" s="217">
        <f>ROUND(I176*H176,2)</f>
        <v>0</v>
      </c>
      <c r="BL176" s="18" t="s">
        <v>124</v>
      </c>
      <c r="BM176" s="216" t="s">
        <v>301</v>
      </c>
    </row>
    <row r="177" s="2" customFormat="1">
      <c r="A177" s="39"/>
      <c r="B177" s="40"/>
      <c r="C177" s="41"/>
      <c r="D177" s="218" t="s">
        <v>126</v>
      </c>
      <c r="E177" s="41"/>
      <c r="F177" s="219" t="s">
        <v>302</v>
      </c>
      <c r="G177" s="41"/>
      <c r="H177" s="41"/>
      <c r="I177" s="220"/>
      <c r="J177" s="41"/>
      <c r="K177" s="41"/>
      <c r="L177" s="45"/>
      <c r="M177" s="221"/>
      <c r="N177" s="222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126</v>
      </c>
      <c r="AU177" s="18" t="s">
        <v>83</v>
      </c>
    </row>
    <row r="178" s="13" customFormat="1">
      <c r="A178" s="13"/>
      <c r="B178" s="223"/>
      <c r="C178" s="224"/>
      <c r="D178" s="225" t="s">
        <v>128</v>
      </c>
      <c r="E178" s="226" t="s">
        <v>19</v>
      </c>
      <c r="F178" s="227" t="s">
        <v>303</v>
      </c>
      <c r="G178" s="224"/>
      <c r="H178" s="228">
        <v>1</v>
      </c>
      <c r="I178" s="229"/>
      <c r="J178" s="224"/>
      <c r="K178" s="224"/>
      <c r="L178" s="230"/>
      <c r="M178" s="231"/>
      <c r="N178" s="232"/>
      <c r="O178" s="232"/>
      <c r="P178" s="232"/>
      <c r="Q178" s="232"/>
      <c r="R178" s="232"/>
      <c r="S178" s="232"/>
      <c r="T178" s="23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4" t="s">
        <v>128</v>
      </c>
      <c r="AU178" s="234" t="s">
        <v>83</v>
      </c>
      <c r="AV178" s="13" t="s">
        <v>83</v>
      </c>
      <c r="AW178" s="13" t="s">
        <v>35</v>
      </c>
      <c r="AX178" s="13" t="s">
        <v>73</v>
      </c>
      <c r="AY178" s="234" t="s">
        <v>117</v>
      </c>
    </row>
    <row r="179" s="13" customFormat="1">
      <c r="A179" s="13"/>
      <c r="B179" s="223"/>
      <c r="C179" s="224"/>
      <c r="D179" s="225" t="s">
        <v>128</v>
      </c>
      <c r="E179" s="226" t="s">
        <v>19</v>
      </c>
      <c r="F179" s="227" t="s">
        <v>304</v>
      </c>
      <c r="G179" s="224"/>
      <c r="H179" s="228">
        <v>1</v>
      </c>
      <c r="I179" s="229"/>
      <c r="J179" s="224"/>
      <c r="K179" s="224"/>
      <c r="L179" s="230"/>
      <c r="M179" s="231"/>
      <c r="N179" s="232"/>
      <c r="O179" s="232"/>
      <c r="P179" s="232"/>
      <c r="Q179" s="232"/>
      <c r="R179" s="232"/>
      <c r="S179" s="232"/>
      <c r="T179" s="23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4" t="s">
        <v>128</v>
      </c>
      <c r="AU179" s="234" t="s">
        <v>83</v>
      </c>
      <c r="AV179" s="13" t="s">
        <v>83</v>
      </c>
      <c r="AW179" s="13" t="s">
        <v>35</v>
      </c>
      <c r="AX179" s="13" t="s">
        <v>73</v>
      </c>
      <c r="AY179" s="234" t="s">
        <v>117</v>
      </c>
    </row>
    <row r="180" s="14" customFormat="1">
      <c r="A180" s="14"/>
      <c r="B180" s="236"/>
      <c r="C180" s="237"/>
      <c r="D180" s="225" t="s">
        <v>128</v>
      </c>
      <c r="E180" s="238" t="s">
        <v>19</v>
      </c>
      <c r="F180" s="239" t="s">
        <v>217</v>
      </c>
      <c r="G180" s="237"/>
      <c r="H180" s="240">
        <v>2</v>
      </c>
      <c r="I180" s="241"/>
      <c r="J180" s="237"/>
      <c r="K180" s="237"/>
      <c r="L180" s="242"/>
      <c r="M180" s="243"/>
      <c r="N180" s="244"/>
      <c r="O180" s="244"/>
      <c r="P180" s="244"/>
      <c r="Q180" s="244"/>
      <c r="R180" s="244"/>
      <c r="S180" s="244"/>
      <c r="T180" s="245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6" t="s">
        <v>128</v>
      </c>
      <c r="AU180" s="246" t="s">
        <v>83</v>
      </c>
      <c r="AV180" s="14" t="s">
        <v>124</v>
      </c>
      <c r="AW180" s="14" t="s">
        <v>35</v>
      </c>
      <c r="AX180" s="14" t="s">
        <v>81</v>
      </c>
      <c r="AY180" s="246" t="s">
        <v>117</v>
      </c>
    </row>
    <row r="181" s="2" customFormat="1" ht="24.15" customHeight="1">
      <c r="A181" s="39"/>
      <c r="B181" s="40"/>
      <c r="C181" s="205" t="s">
        <v>305</v>
      </c>
      <c r="D181" s="205" t="s">
        <v>119</v>
      </c>
      <c r="E181" s="206" t="s">
        <v>306</v>
      </c>
      <c r="F181" s="207" t="s">
        <v>307</v>
      </c>
      <c r="G181" s="208" t="s">
        <v>233</v>
      </c>
      <c r="H181" s="209">
        <v>7</v>
      </c>
      <c r="I181" s="210"/>
      <c r="J181" s="211">
        <f>ROUND(I181*H181,2)</f>
        <v>0</v>
      </c>
      <c r="K181" s="207" t="s">
        <v>123</v>
      </c>
      <c r="L181" s="45"/>
      <c r="M181" s="212" t="s">
        <v>19</v>
      </c>
      <c r="N181" s="213" t="s">
        <v>44</v>
      </c>
      <c r="O181" s="85"/>
      <c r="P181" s="214">
        <f>O181*H181</f>
        <v>0</v>
      </c>
      <c r="Q181" s="214">
        <v>0</v>
      </c>
      <c r="R181" s="214">
        <f>Q181*H181</f>
        <v>0</v>
      </c>
      <c r="S181" s="214">
        <v>0.0040000000000000001</v>
      </c>
      <c r="T181" s="215">
        <f>S181*H181</f>
        <v>0.028000000000000001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16" t="s">
        <v>124</v>
      </c>
      <c r="AT181" s="216" t="s">
        <v>119</v>
      </c>
      <c r="AU181" s="216" t="s">
        <v>83</v>
      </c>
      <c r="AY181" s="18" t="s">
        <v>117</v>
      </c>
      <c r="BE181" s="217">
        <f>IF(N181="základní",J181,0)</f>
        <v>0</v>
      </c>
      <c r="BF181" s="217">
        <f>IF(N181="snížená",J181,0)</f>
        <v>0</v>
      </c>
      <c r="BG181" s="217">
        <f>IF(N181="zákl. přenesená",J181,0)</f>
        <v>0</v>
      </c>
      <c r="BH181" s="217">
        <f>IF(N181="sníž. přenesená",J181,0)</f>
        <v>0</v>
      </c>
      <c r="BI181" s="217">
        <f>IF(N181="nulová",J181,0)</f>
        <v>0</v>
      </c>
      <c r="BJ181" s="18" t="s">
        <v>81</v>
      </c>
      <c r="BK181" s="217">
        <f>ROUND(I181*H181,2)</f>
        <v>0</v>
      </c>
      <c r="BL181" s="18" t="s">
        <v>124</v>
      </c>
      <c r="BM181" s="216" t="s">
        <v>308</v>
      </c>
    </row>
    <row r="182" s="2" customFormat="1">
      <c r="A182" s="39"/>
      <c r="B182" s="40"/>
      <c r="C182" s="41"/>
      <c r="D182" s="218" t="s">
        <v>126</v>
      </c>
      <c r="E182" s="41"/>
      <c r="F182" s="219" t="s">
        <v>309</v>
      </c>
      <c r="G182" s="41"/>
      <c r="H182" s="41"/>
      <c r="I182" s="220"/>
      <c r="J182" s="41"/>
      <c r="K182" s="41"/>
      <c r="L182" s="45"/>
      <c r="M182" s="221"/>
      <c r="N182" s="222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126</v>
      </c>
      <c r="AU182" s="18" t="s">
        <v>83</v>
      </c>
    </row>
    <row r="183" s="13" customFormat="1">
      <c r="A183" s="13"/>
      <c r="B183" s="223"/>
      <c r="C183" s="224"/>
      <c r="D183" s="225" t="s">
        <v>128</v>
      </c>
      <c r="E183" s="226" t="s">
        <v>19</v>
      </c>
      <c r="F183" s="227" t="s">
        <v>310</v>
      </c>
      <c r="G183" s="224"/>
      <c r="H183" s="228">
        <v>2</v>
      </c>
      <c r="I183" s="229"/>
      <c r="J183" s="224"/>
      <c r="K183" s="224"/>
      <c r="L183" s="230"/>
      <c r="M183" s="231"/>
      <c r="N183" s="232"/>
      <c r="O183" s="232"/>
      <c r="P183" s="232"/>
      <c r="Q183" s="232"/>
      <c r="R183" s="232"/>
      <c r="S183" s="232"/>
      <c r="T183" s="23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4" t="s">
        <v>128</v>
      </c>
      <c r="AU183" s="234" t="s">
        <v>83</v>
      </c>
      <c r="AV183" s="13" t="s">
        <v>83</v>
      </c>
      <c r="AW183" s="13" t="s">
        <v>35</v>
      </c>
      <c r="AX183" s="13" t="s">
        <v>73</v>
      </c>
      <c r="AY183" s="234" t="s">
        <v>117</v>
      </c>
    </row>
    <row r="184" s="13" customFormat="1">
      <c r="A184" s="13"/>
      <c r="B184" s="223"/>
      <c r="C184" s="224"/>
      <c r="D184" s="225" t="s">
        <v>128</v>
      </c>
      <c r="E184" s="226" t="s">
        <v>19</v>
      </c>
      <c r="F184" s="227" t="s">
        <v>311</v>
      </c>
      <c r="G184" s="224"/>
      <c r="H184" s="228">
        <v>3</v>
      </c>
      <c r="I184" s="229"/>
      <c r="J184" s="224"/>
      <c r="K184" s="224"/>
      <c r="L184" s="230"/>
      <c r="M184" s="231"/>
      <c r="N184" s="232"/>
      <c r="O184" s="232"/>
      <c r="P184" s="232"/>
      <c r="Q184" s="232"/>
      <c r="R184" s="232"/>
      <c r="S184" s="232"/>
      <c r="T184" s="23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4" t="s">
        <v>128</v>
      </c>
      <c r="AU184" s="234" t="s">
        <v>83</v>
      </c>
      <c r="AV184" s="13" t="s">
        <v>83</v>
      </c>
      <c r="AW184" s="13" t="s">
        <v>35</v>
      </c>
      <c r="AX184" s="13" t="s">
        <v>73</v>
      </c>
      <c r="AY184" s="234" t="s">
        <v>117</v>
      </c>
    </row>
    <row r="185" s="13" customFormat="1">
      <c r="A185" s="13"/>
      <c r="B185" s="223"/>
      <c r="C185" s="224"/>
      <c r="D185" s="225" t="s">
        <v>128</v>
      </c>
      <c r="E185" s="226" t="s">
        <v>19</v>
      </c>
      <c r="F185" s="227" t="s">
        <v>312</v>
      </c>
      <c r="G185" s="224"/>
      <c r="H185" s="228">
        <v>2</v>
      </c>
      <c r="I185" s="229"/>
      <c r="J185" s="224"/>
      <c r="K185" s="224"/>
      <c r="L185" s="230"/>
      <c r="M185" s="231"/>
      <c r="N185" s="232"/>
      <c r="O185" s="232"/>
      <c r="P185" s="232"/>
      <c r="Q185" s="232"/>
      <c r="R185" s="232"/>
      <c r="S185" s="232"/>
      <c r="T185" s="23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4" t="s">
        <v>128</v>
      </c>
      <c r="AU185" s="234" t="s">
        <v>83</v>
      </c>
      <c r="AV185" s="13" t="s">
        <v>83</v>
      </c>
      <c r="AW185" s="13" t="s">
        <v>35</v>
      </c>
      <c r="AX185" s="13" t="s">
        <v>73</v>
      </c>
      <c r="AY185" s="234" t="s">
        <v>117</v>
      </c>
    </row>
    <row r="186" s="14" customFormat="1">
      <c r="A186" s="14"/>
      <c r="B186" s="236"/>
      <c r="C186" s="237"/>
      <c r="D186" s="225" t="s">
        <v>128</v>
      </c>
      <c r="E186" s="238" t="s">
        <v>19</v>
      </c>
      <c r="F186" s="239" t="s">
        <v>217</v>
      </c>
      <c r="G186" s="237"/>
      <c r="H186" s="240">
        <v>7</v>
      </c>
      <c r="I186" s="241"/>
      <c r="J186" s="237"/>
      <c r="K186" s="237"/>
      <c r="L186" s="242"/>
      <c r="M186" s="243"/>
      <c r="N186" s="244"/>
      <c r="O186" s="244"/>
      <c r="P186" s="244"/>
      <c r="Q186" s="244"/>
      <c r="R186" s="244"/>
      <c r="S186" s="244"/>
      <c r="T186" s="245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6" t="s">
        <v>128</v>
      </c>
      <c r="AU186" s="246" t="s">
        <v>83</v>
      </c>
      <c r="AV186" s="14" t="s">
        <v>124</v>
      </c>
      <c r="AW186" s="14" t="s">
        <v>35</v>
      </c>
      <c r="AX186" s="14" t="s">
        <v>81</v>
      </c>
      <c r="AY186" s="246" t="s">
        <v>117</v>
      </c>
    </row>
    <row r="187" s="2" customFormat="1" ht="37.8" customHeight="1">
      <c r="A187" s="39"/>
      <c r="B187" s="40"/>
      <c r="C187" s="205" t="s">
        <v>313</v>
      </c>
      <c r="D187" s="205" t="s">
        <v>119</v>
      </c>
      <c r="E187" s="206" t="s">
        <v>314</v>
      </c>
      <c r="F187" s="207" t="s">
        <v>315</v>
      </c>
      <c r="G187" s="208" t="s">
        <v>155</v>
      </c>
      <c r="H187" s="209">
        <v>35.359999999999999</v>
      </c>
      <c r="I187" s="210"/>
      <c r="J187" s="211">
        <f>ROUND(I187*H187,2)</f>
        <v>0</v>
      </c>
      <c r="K187" s="207" t="s">
        <v>123</v>
      </c>
      <c r="L187" s="45"/>
      <c r="M187" s="212" t="s">
        <v>19</v>
      </c>
      <c r="N187" s="213" t="s">
        <v>44</v>
      </c>
      <c r="O187" s="85"/>
      <c r="P187" s="214">
        <f>O187*H187</f>
        <v>0</v>
      </c>
      <c r="Q187" s="214">
        <v>0</v>
      </c>
      <c r="R187" s="214">
        <f>Q187*H187</f>
        <v>0</v>
      </c>
      <c r="S187" s="214">
        <v>0</v>
      </c>
      <c r="T187" s="215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16" t="s">
        <v>124</v>
      </c>
      <c r="AT187" s="216" t="s">
        <v>119</v>
      </c>
      <c r="AU187" s="216" t="s">
        <v>83</v>
      </c>
      <c r="AY187" s="18" t="s">
        <v>117</v>
      </c>
      <c r="BE187" s="217">
        <f>IF(N187="základní",J187,0)</f>
        <v>0</v>
      </c>
      <c r="BF187" s="217">
        <f>IF(N187="snížená",J187,0)</f>
        <v>0</v>
      </c>
      <c r="BG187" s="217">
        <f>IF(N187="zákl. přenesená",J187,0)</f>
        <v>0</v>
      </c>
      <c r="BH187" s="217">
        <f>IF(N187="sníž. přenesená",J187,0)</f>
        <v>0</v>
      </c>
      <c r="BI187" s="217">
        <f>IF(N187="nulová",J187,0)</f>
        <v>0</v>
      </c>
      <c r="BJ187" s="18" t="s">
        <v>81</v>
      </c>
      <c r="BK187" s="217">
        <f>ROUND(I187*H187,2)</f>
        <v>0</v>
      </c>
      <c r="BL187" s="18" t="s">
        <v>124</v>
      </c>
      <c r="BM187" s="216" t="s">
        <v>316</v>
      </c>
    </row>
    <row r="188" s="2" customFormat="1">
      <c r="A188" s="39"/>
      <c r="B188" s="40"/>
      <c r="C188" s="41"/>
      <c r="D188" s="218" t="s">
        <v>126</v>
      </c>
      <c r="E188" s="41"/>
      <c r="F188" s="219" t="s">
        <v>317</v>
      </c>
      <c r="G188" s="41"/>
      <c r="H188" s="41"/>
      <c r="I188" s="220"/>
      <c r="J188" s="41"/>
      <c r="K188" s="41"/>
      <c r="L188" s="45"/>
      <c r="M188" s="221"/>
      <c r="N188" s="222"/>
      <c r="O188" s="85"/>
      <c r="P188" s="85"/>
      <c r="Q188" s="85"/>
      <c r="R188" s="85"/>
      <c r="S188" s="85"/>
      <c r="T188" s="86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126</v>
      </c>
      <c r="AU188" s="18" t="s">
        <v>83</v>
      </c>
    </row>
    <row r="189" s="13" customFormat="1">
      <c r="A189" s="13"/>
      <c r="B189" s="223"/>
      <c r="C189" s="224"/>
      <c r="D189" s="225" t="s">
        <v>128</v>
      </c>
      <c r="E189" s="226" t="s">
        <v>19</v>
      </c>
      <c r="F189" s="227" t="s">
        <v>318</v>
      </c>
      <c r="G189" s="224"/>
      <c r="H189" s="228">
        <v>35.359999999999999</v>
      </c>
      <c r="I189" s="229"/>
      <c r="J189" s="224"/>
      <c r="K189" s="224"/>
      <c r="L189" s="230"/>
      <c r="M189" s="231"/>
      <c r="N189" s="232"/>
      <c r="O189" s="232"/>
      <c r="P189" s="232"/>
      <c r="Q189" s="232"/>
      <c r="R189" s="232"/>
      <c r="S189" s="232"/>
      <c r="T189" s="23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4" t="s">
        <v>128</v>
      </c>
      <c r="AU189" s="234" t="s">
        <v>83</v>
      </c>
      <c r="AV189" s="13" t="s">
        <v>83</v>
      </c>
      <c r="AW189" s="13" t="s">
        <v>35</v>
      </c>
      <c r="AX189" s="13" t="s">
        <v>81</v>
      </c>
      <c r="AY189" s="234" t="s">
        <v>117</v>
      </c>
    </row>
    <row r="190" s="12" customFormat="1" ht="22.8" customHeight="1">
      <c r="A190" s="12"/>
      <c r="B190" s="189"/>
      <c r="C190" s="190"/>
      <c r="D190" s="191" t="s">
        <v>72</v>
      </c>
      <c r="E190" s="203" t="s">
        <v>319</v>
      </c>
      <c r="F190" s="203" t="s">
        <v>320</v>
      </c>
      <c r="G190" s="190"/>
      <c r="H190" s="190"/>
      <c r="I190" s="193"/>
      <c r="J190" s="204">
        <f>BK190</f>
        <v>0</v>
      </c>
      <c r="K190" s="190"/>
      <c r="L190" s="195"/>
      <c r="M190" s="196"/>
      <c r="N190" s="197"/>
      <c r="O190" s="197"/>
      <c r="P190" s="198">
        <f>SUM(P191:P205)</f>
        <v>0</v>
      </c>
      <c r="Q190" s="197"/>
      <c r="R190" s="198">
        <f>SUM(R191:R205)</f>
        <v>0</v>
      </c>
      <c r="S190" s="197"/>
      <c r="T190" s="199">
        <f>SUM(T191:T205)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00" t="s">
        <v>81</v>
      </c>
      <c r="AT190" s="201" t="s">
        <v>72</v>
      </c>
      <c r="AU190" s="201" t="s">
        <v>81</v>
      </c>
      <c r="AY190" s="200" t="s">
        <v>117</v>
      </c>
      <c r="BK190" s="202">
        <f>SUM(BK191:BK205)</f>
        <v>0</v>
      </c>
    </row>
    <row r="191" s="2" customFormat="1" ht="24.15" customHeight="1">
      <c r="A191" s="39"/>
      <c r="B191" s="40"/>
      <c r="C191" s="205" t="s">
        <v>321</v>
      </c>
      <c r="D191" s="205" t="s">
        <v>119</v>
      </c>
      <c r="E191" s="206" t="s">
        <v>322</v>
      </c>
      <c r="F191" s="207" t="s">
        <v>323</v>
      </c>
      <c r="G191" s="208" t="s">
        <v>188</v>
      </c>
      <c r="H191" s="209">
        <v>58.386000000000003</v>
      </c>
      <c r="I191" s="210"/>
      <c r="J191" s="211">
        <f>ROUND(I191*H191,2)</f>
        <v>0</v>
      </c>
      <c r="K191" s="207" t="s">
        <v>123</v>
      </c>
      <c r="L191" s="45"/>
      <c r="M191" s="212" t="s">
        <v>19</v>
      </c>
      <c r="N191" s="213" t="s">
        <v>44</v>
      </c>
      <c r="O191" s="85"/>
      <c r="P191" s="214">
        <f>O191*H191</f>
        <v>0</v>
      </c>
      <c r="Q191" s="214">
        <v>0</v>
      </c>
      <c r="R191" s="214">
        <f>Q191*H191</f>
        <v>0</v>
      </c>
      <c r="S191" s="214">
        <v>0</v>
      </c>
      <c r="T191" s="215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16" t="s">
        <v>124</v>
      </c>
      <c r="AT191" s="216" t="s">
        <v>119</v>
      </c>
      <c r="AU191" s="216" t="s">
        <v>83</v>
      </c>
      <c r="AY191" s="18" t="s">
        <v>117</v>
      </c>
      <c r="BE191" s="217">
        <f>IF(N191="základní",J191,0)</f>
        <v>0</v>
      </c>
      <c r="BF191" s="217">
        <f>IF(N191="snížená",J191,0)</f>
        <v>0</v>
      </c>
      <c r="BG191" s="217">
        <f>IF(N191="zákl. přenesená",J191,0)</f>
        <v>0</v>
      </c>
      <c r="BH191" s="217">
        <f>IF(N191="sníž. přenesená",J191,0)</f>
        <v>0</v>
      </c>
      <c r="BI191" s="217">
        <f>IF(N191="nulová",J191,0)</f>
        <v>0</v>
      </c>
      <c r="BJ191" s="18" t="s">
        <v>81</v>
      </c>
      <c r="BK191" s="217">
        <f>ROUND(I191*H191,2)</f>
        <v>0</v>
      </c>
      <c r="BL191" s="18" t="s">
        <v>124</v>
      </c>
      <c r="BM191" s="216" t="s">
        <v>324</v>
      </c>
    </row>
    <row r="192" s="2" customFormat="1">
      <c r="A192" s="39"/>
      <c r="B192" s="40"/>
      <c r="C192" s="41"/>
      <c r="D192" s="218" t="s">
        <v>126</v>
      </c>
      <c r="E192" s="41"/>
      <c r="F192" s="219" t="s">
        <v>325</v>
      </c>
      <c r="G192" s="41"/>
      <c r="H192" s="41"/>
      <c r="I192" s="220"/>
      <c r="J192" s="41"/>
      <c r="K192" s="41"/>
      <c r="L192" s="45"/>
      <c r="M192" s="221"/>
      <c r="N192" s="222"/>
      <c r="O192" s="85"/>
      <c r="P192" s="85"/>
      <c r="Q192" s="85"/>
      <c r="R192" s="85"/>
      <c r="S192" s="85"/>
      <c r="T192" s="86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126</v>
      </c>
      <c r="AU192" s="18" t="s">
        <v>83</v>
      </c>
    </row>
    <row r="193" s="2" customFormat="1" ht="24.15" customHeight="1">
      <c r="A193" s="39"/>
      <c r="B193" s="40"/>
      <c r="C193" s="205" t="s">
        <v>326</v>
      </c>
      <c r="D193" s="205" t="s">
        <v>119</v>
      </c>
      <c r="E193" s="206" t="s">
        <v>327</v>
      </c>
      <c r="F193" s="207" t="s">
        <v>328</v>
      </c>
      <c r="G193" s="208" t="s">
        <v>188</v>
      </c>
      <c r="H193" s="209">
        <v>717.59400000000005</v>
      </c>
      <c r="I193" s="210"/>
      <c r="J193" s="211">
        <f>ROUND(I193*H193,2)</f>
        <v>0</v>
      </c>
      <c r="K193" s="207" t="s">
        <v>123</v>
      </c>
      <c r="L193" s="45"/>
      <c r="M193" s="212" t="s">
        <v>19</v>
      </c>
      <c r="N193" s="213" t="s">
        <v>44</v>
      </c>
      <c r="O193" s="85"/>
      <c r="P193" s="214">
        <f>O193*H193</f>
        <v>0</v>
      </c>
      <c r="Q193" s="214">
        <v>0</v>
      </c>
      <c r="R193" s="214">
        <f>Q193*H193</f>
        <v>0</v>
      </c>
      <c r="S193" s="214">
        <v>0</v>
      </c>
      <c r="T193" s="215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16" t="s">
        <v>124</v>
      </c>
      <c r="AT193" s="216" t="s">
        <v>119</v>
      </c>
      <c r="AU193" s="216" t="s">
        <v>83</v>
      </c>
      <c r="AY193" s="18" t="s">
        <v>117</v>
      </c>
      <c r="BE193" s="217">
        <f>IF(N193="základní",J193,0)</f>
        <v>0</v>
      </c>
      <c r="BF193" s="217">
        <f>IF(N193="snížená",J193,0)</f>
        <v>0</v>
      </c>
      <c r="BG193" s="217">
        <f>IF(N193="zákl. přenesená",J193,0)</f>
        <v>0</v>
      </c>
      <c r="BH193" s="217">
        <f>IF(N193="sníž. přenesená",J193,0)</f>
        <v>0</v>
      </c>
      <c r="BI193" s="217">
        <f>IF(N193="nulová",J193,0)</f>
        <v>0</v>
      </c>
      <c r="BJ193" s="18" t="s">
        <v>81</v>
      </c>
      <c r="BK193" s="217">
        <f>ROUND(I193*H193,2)</f>
        <v>0</v>
      </c>
      <c r="BL193" s="18" t="s">
        <v>124</v>
      </c>
      <c r="BM193" s="216" t="s">
        <v>329</v>
      </c>
    </row>
    <row r="194" s="2" customFormat="1">
      <c r="A194" s="39"/>
      <c r="B194" s="40"/>
      <c r="C194" s="41"/>
      <c r="D194" s="218" t="s">
        <v>126</v>
      </c>
      <c r="E194" s="41"/>
      <c r="F194" s="219" t="s">
        <v>330</v>
      </c>
      <c r="G194" s="41"/>
      <c r="H194" s="41"/>
      <c r="I194" s="220"/>
      <c r="J194" s="41"/>
      <c r="K194" s="41"/>
      <c r="L194" s="45"/>
      <c r="M194" s="221"/>
      <c r="N194" s="222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126</v>
      </c>
      <c r="AU194" s="18" t="s">
        <v>83</v>
      </c>
    </row>
    <row r="195" s="13" customFormat="1">
      <c r="A195" s="13"/>
      <c r="B195" s="223"/>
      <c r="C195" s="224"/>
      <c r="D195" s="225" t="s">
        <v>128</v>
      </c>
      <c r="E195" s="226" t="s">
        <v>19</v>
      </c>
      <c r="F195" s="227" t="s">
        <v>331</v>
      </c>
      <c r="G195" s="224"/>
      <c r="H195" s="228">
        <v>278.57400000000001</v>
      </c>
      <c r="I195" s="229"/>
      <c r="J195" s="224"/>
      <c r="K195" s="224"/>
      <c r="L195" s="230"/>
      <c r="M195" s="231"/>
      <c r="N195" s="232"/>
      <c r="O195" s="232"/>
      <c r="P195" s="232"/>
      <c r="Q195" s="232"/>
      <c r="R195" s="232"/>
      <c r="S195" s="232"/>
      <c r="T195" s="23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4" t="s">
        <v>128</v>
      </c>
      <c r="AU195" s="234" t="s">
        <v>83</v>
      </c>
      <c r="AV195" s="13" t="s">
        <v>83</v>
      </c>
      <c r="AW195" s="13" t="s">
        <v>35</v>
      </c>
      <c r="AX195" s="13" t="s">
        <v>73</v>
      </c>
      <c r="AY195" s="234" t="s">
        <v>117</v>
      </c>
    </row>
    <row r="196" s="13" customFormat="1">
      <c r="A196" s="13"/>
      <c r="B196" s="223"/>
      <c r="C196" s="224"/>
      <c r="D196" s="225" t="s">
        <v>128</v>
      </c>
      <c r="E196" s="226" t="s">
        <v>19</v>
      </c>
      <c r="F196" s="227" t="s">
        <v>332</v>
      </c>
      <c r="G196" s="224"/>
      <c r="H196" s="228">
        <v>439.01999999999998</v>
      </c>
      <c r="I196" s="229"/>
      <c r="J196" s="224"/>
      <c r="K196" s="224"/>
      <c r="L196" s="230"/>
      <c r="M196" s="231"/>
      <c r="N196" s="232"/>
      <c r="O196" s="232"/>
      <c r="P196" s="232"/>
      <c r="Q196" s="232"/>
      <c r="R196" s="232"/>
      <c r="S196" s="232"/>
      <c r="T196" s="23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4" t="s">
        <v>128</v>
      </c>
      <c r="AU196" s="234" t="s">
        <v>83</v>
      </c>
      <c r="AV196" s="13" t="s">
        <v>83</v>
      </c>
      <c r="AW196" s="13" t="s">
        <v>35</v>
      </c>
      <c r="AX196" s="13" t="s">
        <v>73</v>
      </c>
      <c r="AY196" s="234" t="s">
        <v>117</v>
      </c>
    </row>
    <row r="197" s="14" customFormat="1">
      <c r="A197" s="14"/>
      <c r="B197" s="236"/>
      <c r="C197" s="237"/>
      <c r="D197" s="225" t="s">
        <v>128</v>
      </c>
      <c r="E197" s="238" t="s">
        <v>19</v>
      </c>
      <c r="F197" s="239" t="s">
        <v>217</v>
      </c>
      <c r="G197" s="237"/>
      <c r="H197" s="240">
        <v>717.59400000000005</v>
      </c>
      <c r="I197" s="241"/>
      <c r="J197" s="237"/>
      <c r="K197" s="237"/>
      <c r="L197" s="242"/>
      <c r="M197" s="243"/>
      <c r="N197" s="244"/>
      <c r="O197" s="244"/>
      <c r="P197" s="244"/>
      <c r="Q197" s="244"/>
      <c r="R197" s="244"/>
      <c r="S197" s="244"/>
      <c r="T197" s="24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6" t="s">
        <v>128</v>
      </c>
      <c r="AU197" s="246" t="s">
        <v>83</v>
      </c>
      <c r="AV197" s="14" t="s">
        <v>124</v>
      </c>
      <c r="AW197" s="14" t="s">
        <v>35</v>
      </c>
      <c r="AX197" s="14" t="s">
        <v>81</v>
      </c>
      <c r="AY197" s="246" t="s">
        <v>117</v>
      </c>
    </row>
    <row r="198" s="2" customFormat="1" ht="24.15" customHeight="1">
      <c r="A198" s="39"/>
      <c r="B198" s="40"/>
      <c r="C198" s="205" t="s">
        <v>333</v>
      </c>
      <c r="D198" s="205" t="s">
        <v>119</v>
      </c>
      <c r="E198" s="206" t="s">
        <v>334</v>
      </c>
      <c r="F198" s="207" t="s">
        <v>335</v>
      </c>
      <c r="G198" s="208" t="s">
        <v>188</v>
      </c>
      <c r="H198" s="209">
        <v>17.238</v>
      </c>
      <c r="I198" s="210"/>
      <c r="J198" s="211">
        <f>ROUND(I198*H198,2)</f>
        <v>0</v>
      </c>
      <c r="K198" s="207" t="s">
        <v>123</v>
      </c>
      <c r="L198" s="45"/>
      <c r="M198" s="212" t="s">
        <v>19</v>
      </c>
      <c r="N198" s="213" t="s">
        <v>44</v>
      </c>
      <c r="O198" s="85"/>
      <c r="P198" s="214">
        <f>O198*H198</f>
        <v>0</v>
      </c>
      <c r="Q198" s="214">
        <v>0</v>
      </c>
      <c r="R198" s="214">
        <f>Q198*H198</f>
        <v>0</v>
      </c>
      <c r="S198" s="214">
        <v>0</v>
      </c>
      <c r="T198" s="215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16" t="s">
        <v>124</v>
      </c>
      <c r="AT198" s="216" t="s">
        <v>119</v>
      </c>
      <c r="AU198" s="216" t="s">
        <v>83</v>
      </c>
      <c r="AY198" s="18" t="s">
        <v>117</v>
      </c>
      <c r="BE198" s="217">
        <f>IF(N198="základní",J198,0)</f>
        <v>0</v>
      </c>
      <c r="BF198" s="217">
        <f>IF(N198="snížená",J198,0)</f>
        <v>0</v>
      </c>
      <c r="BG198" s="217">
        <f>IF(N198="zákl. přenesená",J198,0)</f>
        <v>0</v>
      </c>
      <c r="BH198" s="217">
        <f>IF(N198="sníž. přenesená",J198,0)</f>
        <v>0</v>
      </c>
      <c r="BI198" s="217">
        <f>IF(N198="nulová",J198,0)</f>
        <v>0</v>
      </c>
      <c r="BJ198" s="18" t="s">
        <v>81</v>
      </c>
      <c r="BK198" s="217">
        <f>ROUND(I198*H198,2)</f>
        <v>0</v>
      </c>
      <c r="BL198" s="18" t="s">
        <v>124</v>
      </c>
      <c r="BM198" s="216" t="s">
        <v>336</v>
      </c>
    </row>
    <row r="199" s="2" customFormat="1">
      <c r="A199" s="39"/>
      <c r="B199" s="40"/>
      <c r="C199" s="41"/>
      <c r="D199" s="218" t="s">
        <v>126</v>
      </c>
      <c r="E199" s="41"/>
      <c r="F199" s="219" t="s">
        <v>337</v>
      </c>
      <c r="G199" s="41"/>
      <c r="H199" s="41"/>
      <c r="I199" s="220"/>
      <c r="J199" s="41"/>
      <c r="K199" s="41"/>
      <c r="L199" s="45"/>
      <c r="M199" s="221"/>
      <c r="N199" s="222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126</v>
      </c>
      <c r="AU199" s="18" t="s">
        <v>83</v>
      </c>
    </row>
    <row r="200" s="2" customFormat="1" ht="24.15" customHeight="1">
      <c r="A200" s="39"/>
      <c r="B200" s="40"/>
      <c r="C200" s="205" t="s">
        <v>338</v>
      </c>
      <c r="D200" s="205" t="s">
        <v>119</v>
      </c>
      <c r="E200" s="206" t="s">
        <v>339</v>
      </c>
      <c r="F200" s="207" t="s">
        <v>340</v>
      </c>
      <c r="G200" s="208" t="s">
        <v>188</v>
      </c>
      <c r="H200" s="209">
        <v>9.6059999999999999</v>
      </c>
      <c r="I200" s="210"/>
      <c r="J200" s="211">
        <f>ROUND(I200*H200,2)</f>
        <v>0</v>
      </c>
      <c r="K200" s="207" t="s">
        <v>123</v>
      </c>
      <c r="L200" s="45"/>
      <c r="M200" s="212" t="s">
        <v>19</v>
      </c>
      <c r="N200" s="213" t="s">
        <v>44</v>
      </c>
      <c r="O200" s="85"/>
      <c r="P200" s="214">
        <f>O200*H200</f>
        <v>0</v>
      </c>
      <c r="Q200" s="214">
        <v>0</v>
      </c>
      <c r="R200" s="214">
        <f>Q200*H200</f>
        <v>0</v>
      </c>
      <c r="S200" s="214">
        <v>0</v>
      </c>
      <c r="T200" s="215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16" t="s">
        <v>124</v>
      </c>
      <c r="AT200" s="216" t="s">
        <v>119</v>
      </c>
      <c r="AU200" s="216" t="s">
        <v>83</v>
      </c>
      <c r="AY200" s="18" t="s">
        <v>117</v>
      </c>
      <c r="BE200" s="217">
        <f>IF(N200="základní",J200,0)</f>
        <v>0</v>
      </c>
      <c r="BF200" s="217">
        <f>IF(N200="snížená",J200,0)</f>
        <v>0</v>
      </c>
      <c r="BG200" s="217">
        <f>IF(N200="zákl. přenesená",J200,0)</f>
        <v>0</v>
      </c>
      <c r="BH200" s="217">
        <f>IF(N200="sníž. přenesená",J200,0)</f>
        <v>0</v>
      </c>
      <c r="BI200" s="217">
        <f>IF(N200="nulová",J200,0)</f>
        <v>0</v>
      </c>
      <c r="BJ200" s="18" t="s">
        <v>81</v>
      </c>
      <c r="BK200" s="217">
        <f>ROUND(I200*H200,2)</f>
        <v>0</v>
      </c>
      <c r="BL200" s="18" t="s">
        <v>124</v>
      </c>
      <c r="BM200" s="216" t="s">
        <v>341</v>
      </c>
    </row>
    <row r="201" s="2" customFormat="1">
      <c r="A201" s="39"/>
      <c r="B201" s="40"/>
      <c r="C201" s="41"/>
      <c r="D201" s="218" t="s">
        <v>126</v>
      </c>
      <c r="E201" s="41"/>
      <c r="F201" s="219" t="s">
        <v>342</v>
      </c>
      <c r="G201" s="41"/>
      <c r="H201" s="41"/>
      <c r="I201" s="220"/>
      <c r="J201" s="41"/>
      <c r="K201" s="41"/>
      <c r="L201" s="45"/>
      <c r="M201" s="221"/>
      <c r="N201" s="222"/>
      <c r="O201" s="85"/>
      <c r="P201" s="85"/>
      <c r="Q201" s="85"/>
      <c r="R201" s="85"/>
      <c r="S201" s="85"/>
      <c r="T201" s="86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126</v>
      </c>
      <c r="AU201" s="18" t="s">
        <v>83</v>
      </c>
    </row>
    <row r="202" s="2" customFormat="1" ht="24.15" customHeight="1">
      <c r="A202" s="39"/>
      <c r="B202" s="40"/>
      <c r="C202" s="205" t="s">
        <v>343</v>
      </c>
      <c r="D202" s="205" t="s">
        <v>119</v>
      </c>
      <c r="E202" s="206" t="s">
        <v>344</v>
      </c>
      <c r="F202" s="207" t="s">
        <v>345</v>
      </c>
      <c r="G202" s="208" t="s">
        <v>188</v>
      </c>
      <c r="H202" s="209">
        <v>31.350000000000001</v>
      </c>
      <c r="I202" s="210"/>
      <c r="J202" s="211">
        <f>ROUND(I202*H202,2)</f>
        <v>0</v>
      </c>
      <c r="K202" s="207" t="s">
        <v>123</v>
      </c>
      <c r="L202" s="45"/>
      <c r="M202" s="212" t="s">
        <v>19</v>
      </c>
      <c r="N202" s="213" t="s">
        <v>44</v>
      </c>
      <c r="O202" s="85"/>
      <c r="P202" s="214">
        <f>O202*H202</f>
        <v>0</v>
      </c>
      <c r="Q202" s="214">
        <v>0</v>
      </c>
      <c r="R202" s="214">
        <f>Q202*H202</f>
        <v>0</v>
      </c>
      <c r="S202" s="214">
        <v>0</v>
      </c>
      <c r="T202" s="215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16" t="s">
        <v>124</v>
      </c>
      <c r="AT202" s="216" t="s">
        <v>119</v>
      </c>
      <c r="AU202" s="216" t="s">
        <v>83</v>
      </c>
      <c r="AY202" s="18" t="s">
        <v>117</v>
      </c>
      <c r="BE202" s="217">
        <f>IF(N202="základní",J202,0)</f>
        <v>0</v>
      </c>
      <c r="BF202" s="217">
        <f>IF(N202="snížená",J202,0)</f>
        <v>0</v>
      </c>
      <c r="BG202" s="217">
        <f>IF(N202="zákl. přenesená",J202,0)</f>
        <v>0</v>
      </c>
      <c r="BH202" s="217">
        <f>IF(N202="sníž. přenesená",J202,0)</f>
        <v>0</v>
      </c>
      <c r="BI202" s="217">
        <f>IF(N202="nulová",J202,0)</f>
        <v>0</v>
      </c>
      <c r="BJ202" s="18" t="s">
        <v>81</v>
      </c>
      <c r="BK202" s="217">
        <f>ROUND(I202*H202,2)</f>
        <v>0</v>
      </c>
      <c r="BL202" s="18" t="s">
        <v>124</v>
      </c>
      <c r="BM202" s="216" t="s">
        <v>346</v>
      </c>
    </row>
    <row r="203" s="2" customFormat="1">
      <c r="A203" s="39"/>
      <c r="B203" s="40"/>
      <c r="C203" s="41"/>
      <c r="D203" s="218" t="s">
        <v>126</v>
      </c>
      <c r="E203" s="41"/>
      <c r="F203" s="219" t="s">
        <v>347</v>
      </c>
      <c r="G203" s="41"/>
      <c r="H203" s="41"/>
      <c r="I203" s="220"/>
      <c r="J203" s="41"/>
      <c r="K203" s="41"/>
      <c r="L203" s="45"/>
      <c r="M203" s="221"/>
      <c r="N203" s="222"/>
      <c r="O203" s="85"/>
      <c r="P203" s="85"/>
      <c r="Q203" s="85"/>
      <c r="R203" s="85"/>
      <c r="S203" s="85"/>
      <c r="T203" s="86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126</v>
      </c>
      <c r="AU203" s="18" t="s">
        <v>83</v>
      </c>
    </row>
    <row r="204" s="2" customFormat="1" ht="24.15" customHeight="1">
      <c r="A204" s="39"/>
      <c r="B204" s="40"/>
      <c r="C204" s="205" t="s">
        <v>348</v>
      </c>
      <c r="D204" s="205" t="s">
        <v>119</v>
      </c>
      <c r="E204" s="206" t="s">
        <v>349</v>
      </c>
      <c r="F204" s="207" t="s">
        <v>350</v>
      </c>
      <c r="G204" s="208" t="s">
        <v>188</v>
      </c>
      <c r="H204" s="209">
        <v>0.192</v>
      </c>
      <c r="I204" s="210"/>
      <c r="J204" s="211">
        <f>ROUND(I204*H204,2)</f>
        <v>0</v>
      </c>
      <c r="K204" s="207" t="s">
        <v>123</v>
      </c>
      <c r="L204" s="45"/>
      <c r="M204" s="212" t="s">
        <v>19</v>
      </c>
      <c r="N204" s="213" t="s">
        <v>44</v>
      </c>
      <c r="O204" s="85"/>
      <c r="P204" s="214">
        <f>O204*H204</f>
        <v>0</v>
      </c>
      <c r="Q204" s="214">
        <v>0</v>
      </c>
      <c r="R204" s="214">
        <f>Q204*H204</f>
        <v>0</v>
      </c>
      <c r="S204" s="214">
        <v>0</v>
      </c>
      <c r="T204" s="215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16" t="s">
        <v>124</v>
      </c>
      <c r="AT204" s="216" t="s">
        <v>119</v>
      </c>
      <c r="AU204" s="216" t="s">
        <v>83</v>
      </c>
      <c r="AY204" s="18" t="s">
        <v>117</v>
      </c>
      <c r="BE204" s="217">
        <f>IF(N204="základní",J204,0)</f>
        <v>0</v>
      </c>
      <c r="BF204" s="217">
        <f>IF(N204="snížená",J204,0)</f>
        <v>0</v>
      </c>
      <c r="BG204" s="217">
        <f>IF(N204="zákl. přenesená",J204,0)</f>
        <v>0</v>
      </c>
      <c r="BH204" s="217">
        <f>IF(N204="sníž. přenesená",J204,0)</f>
        <v>0</v>
      </c>
      <c r="BI204" s="217">
        <f>IF(N204="nulová",J204,0)</f>
        <v>0</v>
      </c>
      <c r="BJ204" s="18" t="s">
        <v>81</v>
      </c>
      <c r="BK204" s="217">
        <f>ROUND(I204*H204,2)</f>
        <v>0</v>
      </c>
      <c r="BL204" s="18" t="s">
        <v>124</v>
      </c>
      <c r="BM204" s="216" t="s">
        <v>351</v>
      </c>
    </row>
    <row r="205" s="2" customFormat="1">
      <c r="A205" s="39"/>
      <c r="B205" s="40"/>
      <c r="C205" s="41"/>
      <c r="D205" s="218" t="s">
        <v>126</v>
      </c>
      <c r="E205" s="41"/>
      <c r="F205" s="219" t="s">
        <v>352</v>
      </c>
      <c r="G205" s="41"/>
      <c r="H205" s="41"/>
      <c r="I205" s="220"/>
      <c r="J205" s="41"/>
      <c r="K205" s="41"/>
      <c r="L205" s="45"/>
      <c r="M205" s="221"/>
      <c r="N205" s="222"/>
      <c r="O205" s="85"/>
      <c r="P205" s="85"/>
      <c r="Q205" s="85"/>
      <c r="R205" s="85"/>
      <c r="S205" s="85"/>
      <c r="T205" s="86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126</v>
      </c>
      <c r="AU205" s="18" t="s">
        <v>83</v>
      </c>
    </row>
    <row r="206" s="12" customFormat="1" ht="22.8" customHeight="1">
      <c r="A206" s="12"/>
      <c r="B206" s="189"/>
      <c r="C206" s="190"/>
      <c r="D206" s="191" t="s">
        <v>72</v>
      </c>
      <c r="E206" s="203" t="s">
        <v>353</v>
      </c>
      <c r="F206" s="203" t="s">
        <v>354</v>
      </c>
      <c r="G206" s="190"/>
      <c r="H206" s="190"/>
      <c r="I206" s="193"/>
      <c r="J206" s="204">
        <f>BK206</f>
        <v>0</v>
      </c>
      <c r="K206" s="190"/>
      <c r="L206" s="195"/>
      <c r="M206" s="196"/>
      <c r="N206" s="197"/>
      <c r="O206" s="197"/>
      <c r="P206" s="198">
        <f>SUM(P207:P208)</f>
        <v>0</v>
      </c>
      <c r="Q206" s="197"/>
      <c r="R206" s="198">
        <f>SUM(R207:R208)</f>
        <v>0</v>
      </c>
      <c r="S206" s="197"/>
      <c r="T206" s="199">
        <f>SUM(T207:T208)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00" t="s">
        <v>81</v>
      </c>
      <c r="AT206" s="201" t="s">
        <v>72</v>
      </c>
      <c r="AU206" s="201" t="s">
        <v>81</v>
      </c>
      <c r="AY206" s="200" t="s">
        <v>117</v>
      </c>
      <c r="BK206" s="202">
        <f>SUM(BK207:BK208)</f>
        <v>0</v>
      </c>
    </row>
    <row r="207" s="2" customFormat="1" ht="24.15" customHeight="1">
      <c r="A207" s="39"/>
      <c r="B207" s="40"/>
      <c r="C207" s="205" t="s">
        <v>355</v>
      </c>
      <c r="D207" s="205" t="s">
        <v>119</v>
      </c>
      <c r="E207" s="206" t="s">
        <v>356</v>
      </c>
      <c r="F207" s="207" t="s">
        <v>357</v>
      </c>
      <c r="G207" s="208" t="s">
        <v>188</v>
      </c>
      <c r="H207" s="209">
        <v>30.526</v>
      </c>
      <c r="I207" s="210"/>
      <c r="J207" s="211">
        <f>ROUND(I207*H207,2)</f>
        <v>0</v>
      </c>
      <c r="K207" s="207" t="s">
        <v>123</v>
      </c>
      <c r="L207" s="45"/>
      <c r="M207" s="212" t="s">
        <v>19</v>
      </c>
      <c r="N207" s="213" t="s">
        <v>44</v>
      </c>
      <c r="O207" s="85"/>
      <c r="P207" s="214">
        <f>O207*H207</f>
        <v>0</v>
      </c>
      <c r="Q207" s="214">
        <v>0</v>
      </c>
      <c r="R207" s="214">
        <f>Q207*H207</f>
        <v>0</v>
      </c>
      <c r="S207" s="214">
        <v>0</v>
      </c>
      <c r="T207" s="215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16" t="s">
        <v>124</v>
      </c>
      <c r="AT207" s="216" t="s">
        <v>119</v>
      </c>
      <c r="AU207" s="216" t="s">
        <v>83</v>
      </c>
      <c r="AY207" s="18" t="s">
        <v>117</v>
      </c>
      <c r="BE207" s="217">
        <f>IF(N207="základní",J207,0)</f>
        <v>0</v>
      </c>
      <c r="BF207" s="217">
        <f>IF(N207="snížená",J207,0)</f>
        <v>0</v>
      </c>
      <c r="BG207" s="217">
        <f>IF(N207="zákl. přenesená",J207,0)</f>
        <v>0</v>
      </c>
      <c r="BH207" s="217">
        <f>IF(N207="sníž. přenesená",J207,0)</f>
        <v>0</v>
      </c>
      <c r="BI207" s="217">
        <f>IF(N207="nulová",J207,0)</f>
        <v>0</v>
      </c>
      <c r="BJ207" s="18" t="s">
        <v>81</v>
      </c>
      <c r="BK207" s="217">
        <f>ROUND(I207*H207,2)</f>
        <v>0</v>
      </c>
      <c r="BL207" s="18" t="s">
        <v>124</v>
      </c>
      <c r="BM207" s="216" t="s">
        <v>358</v>
      </c>
    </row>
    <row r="208" s="2" customFormat="1">
      <c r="A208" s="39"/>
      <c r="B208" s="40"/>
      <c r="C208" s="41"/>
      <c r="D208" s="218" t="s">
        <v>126</v>
      </c>
      <c r="E208" s="41"/>
      <c r="F208" s="219" t="s">
        <v>359</v>
      </c>
      <c r="G208" s="41"/>
      <c r="H208" s="41"/>
      <c r="I208" s="220"/>
      <c r="J208" s="41"/>
      <c r="K208" s="41"/>
      <c r="L208" s="45"/>
      <c r="M208" s="221"/>
      <c r="N208" s="222"/>
      <c r="O208" s="85"/>
      <c r="P208" s="85"/>
      <c r="Q208" s="85"/>
      <c r="R208" s="85"/>
      <c r="S208" s="85"/>
      <c r="T208" s="86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126</v>
      </c>
      <c r="AU208" s="18" t="s">
        <v>83</v>
      </c>
    </row>
    <row r="209" s="12" customFormat="1" ht="25.92" customHeight="1">
      <c r="A209" s="12"/>
      <c r="B209" s="189"/>
      <c r="C209" s="190"/>
      <c r="D209" s="191" t="s">
        <v>72</v>
      </c>
      <c r="E209" s="192" t="s">
        <v>219</v>
      </c>
      <c r="F209" s="192" t="s">
        <v>360</v>
      </c>
      <c r="G209" s="190"/>
      <c r="H209" s="190"/>
      <c r="I209" s="193"/>
      <c r="J209" s="194">
        <f>BK209</f>
        <v>0</v>
      </c>
      <c r="K209" s="190"/>
      <c r="L209" s="195"/>
      <c r="M209" s="196"/>
      <c r="N209" s="197"/>
      <c r="O209" s="197"/>
      <c r="P209" s="198">
        <f>P210</f>
        <v>0</v>
      </c>
      <c r="Q209" s="197"/>
      <c r="R209" s="198">
        <f>R210</f>
        <v>0</v>
      </c>
      <c r="S209" s="197"/>
      <c r="T209" s="199">
        <f>T210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00" t="s">
        <v>135</v>
      </c>
      <c r="AT209" s="201" t="s">
        <v>72</v>
      </c>
      <c r="AU209" s="201" t="s">
        <v>73</v>
      </c>
      <c r="AY209" s="200" t="s">
        <v>117</v>
      </c>
      <c r="BK209" s="202">
        <f>BK210</f>
        <v>0</v>
      </c>
    </row>
    <row r="210" s="12" customFormat="1" ht="22.8" customHeight="1">
      <c r="A210" s="12"/>
      <c r="B210" s="189"/>
      <c r="C210" s="190"/>
      <c r="D210" s="191" t="s">
        <v>72</v>
      </c>
      <c r="E210" s="203" t="s">
        <v>361</v>
      </c>
      <c r="F210" s="203" t="s">
        <v>362</v>
      </c>
      <c r="G210" s="190"/>
      <c r="H210" s="190"/>
      <c r="I210" s="193"/>
      <c r="J210" s="204">
        <f>BK210</f>
        <v>0</v>
      </c>
      <c r="K210" s="190"/>
      <c r="L210" s="195"/>
      <c r="M210" s="196"/>
      <c r="N210" s="197"/>
      <c r="O210" s="197"/>
      <c r="P210" s="198">
        <f>SUM(P211:P212)</f>
        <v>0</v>
      </c>
      <c r="Q210" s="197"/>
      <c r="R210" s="198">
        <f>SUM(R211:R212)</f>
        <v>0</v>
      </c>
      <c r="S210" s="197"/>
      <c r="T210" s="199">
        <f>SUM(T211:T212)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00" t="s">
        <v>135</v>
      </c>
      <c r="AT210" s="201" t="s">
        <v>72</v>
      </c>
      <c r="AU210" s="201" t="s">
        <v>81</v>
      </c>
      <c r="AY210" s="200" t="s">
        <v>117</v>
      </c>
      <c r="BK210" s="202">
        <f>SUM(BK211:BK212)</f>
        <v>0</v>
      </c>
    </row>
    <row r="211" s="2" customFormat="1" ht="16.5" customHeight="1">
      <c r="A211" s="39"/>
      <c r="B211" s="40"/>
      <c r="C211" s="205" t="s">
        <v>363</v>
      </c>
      <c r="D211" s="205" t="s">
        <v>119</v>
      </c>
      <c r="E211" s="206" t="s">
        <v>364</v>
      </c>
      <c r="F211" s="207" t="s">
        <v>365</v>
      </c>
      <c r="G211" s="208" t="s">
        <v>233</v>
      </c>
      <c r="H211" s="209">
        <v>1</v>
      </c>
      <c r="I211" s="210"/>
      <c r="J211" s="211">
        <f>ROUND(I211*H211,2)</f>
        <v>0</v>
      </c>
      <c r="K211" s="207" t="s">
        <v>19</v>
      </c>
      <c r="L211" s="45"/>
      <c r="M211" s="212" t="s">
        <v>19</v>
      </c>
      <c r="N211" s="213" t="s">
        <v>44</v>
      </c>
      <c r="O211" s="85"/>
      <c r="P211" s="214">
        <f>O211*H211</f>
        <v>0</v>
      </c>
      <c r="Q211" s="214">
        <v>0</v>
      </c>
      <c r="R211" s="214">
        <f>Q211*H211</f>
        <v>0</v>
      </c>
      <c r="S211" s="214">
        <v>0</v>
      </c>
      <c r="T211" s="215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16" t="s">
        <v>366</v>
      </c>
      <c r="AT211" s="216" t="s">
        <v>119</v>
      </c>
      <c r="AU211" s="216" t="s">
        <v>83</v>
      </c>
      <c r="AY211" s="18" t="s">
        <v>117</v>
      </c>
      <c r="BE211" s="217">
        <f>IF(N211="základní",J211,0)</f>
        <v>0</v>
      </c>
      <c r="BF211" s="217">
        <f>IF(N211="snížená",J211,0)</f>
        <v>0</v>
      </c>
      <c r="BG211" s="217">
        <f>IF(N211="zákl. přenesená",J211,0)</f>
        <v>0</v>
      </c>
      <c r="BH211" s="217">
        <f>IF(N211="sníž. přenesená",J211,0)</f>
        <v>0</v>
      </c>
      <c r="BI211" s="217">
        <f>IF(N211="nulová",J211,0)</f>
        <v>0</v>
      </c>
      <c r="BJ211" s="18" t="s">
        <v>81</v>
      </c>
      <c r="BK211" s="217">
        <f>ROUND(I211*H211,2)</f>
        <v>0</v>
      </c>
      <c r="BL211" s="18" t="s">
        <v>366</v>
      </c>
      <c r="BM211" s="216" t="s">
        <v>367</v>
      </c>
    </row>
    <row r="212" s="2" customFormat="1">
      <c r="A212" s="39"/>
      <c r="B212" s="40"/>
      <c r="C212" s="41"/>
      <c r="D212" s="225" t="s">
        <v>158</v>
      </c>
      <c r="E212" s="41"/>
      <c r="F212" s="235" t="s">
        <v>368</v>
      </c>
      <c r="G212" s="41"/>
      <c r="H212" s="41"/>
      <c r="I212" s="220"/>
      <c r="J212" s="41"/>
      <c r="K212" s="41"/>
      <c r="L212" s="45"/>
      <c r="M212" s="257"/>
      <c r="N212" s="258"/>
      <c r="O212" s="259"/>
      <c r="P212" s="259"/>
      <c r="Q212" s="259"/>
      <c r="R212" s="259"/>
      <c r="S212" s="259"/>
      <c r="T212" s="260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158</v>
      </c>
      <c r="AU212" s="18" t="s">
        <v>83</v>
      </c>
    </row>
    <row r="213" s="2" customFormat="1" ht="6.96" customHeight="1">
      <c r="A213" s="39"/>
      <c r="B213" s="60"/>
      <c r="C213" s="61"/>
      <c r="D213" s="61"/>
      <c r="E213" s="61"/>
      <c r="F213" s="61"/>
      <c r="G213" s="61"/>
      <c r="H213" s="61"/>
      <c r="I213" s="61"/>
      <c r="J213" s="61"/>
      <c r="K213" s="61"/>
      <c r="L213" s="45"/>
      <c r="M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</row>
  </sheetData>
  <sheetProtection sheet="1" autoFilter="0" formatColumns="0" formatRows="0" objects="1" scenarios="1" spinCount="100000" saltValue="GdfJyzS6x5fsz+vyyxeLpvxhiGxCr0USEQPJXJ8euNjz/3E+GtBiB8AjJaKa/V5v4qmC3g/65lvUdffgVQvBgw==" hashValue="sqcGWbZmaxHwPDDTVczC2klrYprjFcL/fl0XLAbpa7ssq5IestpVs85v3Db6yNY2DO6spZzsA8Bymv77DBUtQA==" algorithmName="SHA-512" password="CBFB"/>
  <autoFilter ref="C86:K212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6_01/113106142"/>
    <hyperlink ref="F94" r:id="rId2" display="https://podminky.urs.cz/item/CS_URS_2026_01/113107162"/>
    <hyperlink ref="F97" r:id="rId3" display="https://podminky.urs.cz/item/CS_URS_2026_01/113107163"/>
    <hyperlink ref="F100" r:id="rId4" display="https://podminky.urs.cz/item/CS_URS_2026_01/113107342"/>
    <hyperlink ref="F103" r:id="rId5" display="https://podminky.urs.cz/item/CS_URS_2026_01/113154512"/>
    <hyperlink ref="F106" r:id="rId6" display="https://podminky.urs.cz/item/CS_URS_2026_01/113201112"/>
    <hyperlink ref="F109" r:id="rId7" display="https://podminky.urs.cz/item/CS_URS_2026_01/113202111"/>
    <hyperlink ref="F112" r:id="rId8" display="https://podminky.urs.cz/item/CS_URS_2026_01/121112003"/>
    <hyperlink ref="F115" r:id="rId9" display="https://podminky.urs.cz/item/CS_URS_2026_01/131213701"/>
    <hyperlink ref="F118" r:id="rId10" display="https://podminky.urs.cz/item/CS_URS_2026_01/162751117"/>
    <hyperlink ref="F121" r:id="rId11" display="https://podminky.urs.cz/item/CS_URS_2026_01/171201231"/>
    <hyperlink ref="F125" r:id="rId12" display="https://podminky.urs.cz/item/CS_URS_2026_01/564851011"/>
    <hyperlink ref="F128" r:id="rId13" display="https://podminky.urs.cz/item/CS_URS_2026_01/567142115"/>
    <hyperlink ref="F132" r:id="rId14" display="https://podminky.urs.cz/item/CS_URS_2026_01/577134031"/>
    <hyperlink ref="F135" r:id="rId15" display="https://podminky.urs.cz/item/CS_URS_2026_01/596211111"/>
    <hyperlink ref="F142" r:id="rId16" display="https://podminky.urs.cz/item/CS_URS_2026_01/596211114"/>
    <hyperlink ref="F145" r:id="rId17" display="https://podminky.urs.cz/item/CS_URS_2026_01/914111111"/>
    <hyperlink ref="F152" r:id="rId18" display="https://podminky.urs.cz/item/CS_URS_2026_01/914111112"/>
    <hyperlink ref="F156" r:id="rId19" display="https://podminky.urs.cz/item/CS_URS_2026_01/914511111"/>
    <hyperlink ref="F160" r:id="rId20" display="https://podminky.urs.cz/item/CS_URS_2026_01/916241113"/>
    <hyperlink ref="F166" r:id="rId21" display="https://podminky.urs.cz/item/CS_URS_2026_01/916991121"/>
    <hyperlink ref="F169" r:id="rId22" display="https://podminky.urs.cz/item/CS_URS_2026_01/919112222"/>
    <hyperlink ref="F172" r:id="rId23" display="https://podminky.urs.cz/item/CS_URS_2026_01/919122121"/>
    <hyperlink ref="F174" r:id="rId24" display="https://podminky.urs.cz/item/CS_URS_2026_01/919735112"/>
    <hyperlink ref="F177" r:id="rId25" display="https://podminky.urs.cz/item/CS_URS_2026_01/966006132"/>
    <hyperlink ref="F182" r:id="rId26" display="https://podminky.urs.cz/item/CS_URS_2026_01/966006211"/>
    <hyperlink ref="F188" r:id="rId27" display="https://podminky.urs.cz/item/CS_URS_2026_01/979024443"/>
    <hyperlink ref="F192" r:id="rId28" display="https://podminky.urs.cz/item/CS_URS_2026_01/997221551"/>
    <hyperlink ref="F194" r:id="rId29" display="https://podminky.urs.cz/item/CS_URS_2026_01/997221559"/>
    <hyperlink ref="F199" r:id="rId30" display="https://podminky.urs.cz/item/CS_URS_2026_01/997221615"/>
    <hyperlink ref="F201" r:id="rId31" display="https://podminky.urs.cz/item/CS_URS_2026_01/997221645"/>
    <hyperlink ref="F203" r:id="rId32" display="https://podminky.urs.cz/item/CS_URS_2026_01/997221873"/>
    <hyperlink ref="F205" r:id="rId33" display="https://podminky.urs.cz/item/CS_URS_2026_01/997013631"/>
    <hyperlink ref="F208" r:id="rId34" display="https://podminky.urs.cz/item/CS_URS_2026_01/9982230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5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86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83</v>
      </c>
    </row>
    <row r="4" s="1" customFormat="1" ht="24.96" customHeight="1">
      <c r="B4" s="21"/>
      <c r="D4" s="131" t="s">
        <v>87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Rozšíření chodníku podél ulice Sportovní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88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369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12. 12. 2025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27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28</v>
      </c>
      <c r="F15" s="39"/>
      <c r="G15" s="39"/>
      <c r="H15" s="39"/>
      <c r="I15" s="133" t="s">
        <v>29</v>
      </c>
      <c r="J15" s="137" t="s">
        <v>30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29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26</v>
      </c>
      <c r="J20" s="137" t="str">
        <f>IF('Rekapitulace stavby'!AN16="","",'Rekapitulace stavby'!AN16)</f>
        <v/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tr">
        <f>IF('Rekapitulace stavby'!E17="","",'Rekapitulace stavby'!E17)</f>
        <v xml:space="preserve"> </v>
      </c>
      <c r="F21" s="39"/>
      <c r="G21" s="39"/>
      <c r="H21" s="39"/>
      <c r="I21" s="133" t="s">
        <v>29</v>
      </c>
      <c r="J21" s="137" t="str">
        <f>IF('Rekapitulace stavby'!AN17="","",'Rekapitulace stavby'!AN17)</f>
        <v/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29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37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39</v>
      </c>
      <c r="E30" s="39"/>
      <c r="F30" s="39"/>
      <c r="G30" s="39"/>
      <c r="H30" s="39"/>
      <c r="I30" s="39"/>
      <c r="J30" s="145">
        <f>ROUND(J84,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41</v>
      </c>
      <c r="G32" s="39"/>
      <c r="H32" s="39"/>
      <c r="I32" s="146" t="s">
        <v>40</v>
      </c>
      <c r="J32" s="146" t="s">
        <v>42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43</v>
      </c>
      <c r="E33" s="133" t="s">
        <v>44</v>
      </c>
      <c r="F33" s="148">
        <f>ROUND((SUM(BE84:BE104)),  2)</f>
        <v>0</v>
      </c>
      <c r="G33" s="39"/>
      <c r="H33" s="39"/>
      <c r="I33" s="149">
        <v>0.20999999999999999</v>
      </c>
      <c r="J33" s="148">
        <f>ROUND(((SUM(BE84:BE104))*I33),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45</v>
      </c>
      <c r="F34" s="148">
        <f>ROUND((SUM(BF84:BF104)),  2)</f>
        <v>0</v>
      </c>
      <c r="G34" s="39"/>
      <c r="H34" s="39"/>
      <c r="I34" s="149">
        <v>0.12</v>
      </c>
      <c r="J34" s="148">
        <f>ROUND(((SUM(BF84:BF104))*I34),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46</v>
      </c>
      <c r="F35" s="148">
        <f>ROUND((SUM(BG84:BG104)),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47</v>
      </c>
      <c r="F36" s="148">
        <f>ROUND((SUM(BH84:BH104)),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48</v>
      </c>
      <c r="F37" s="148">
        <f>ROUND((SUM(BI84:BI104)),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49</v>
      </c>
      <c r="E39" s="152"/>
      <c r="F39" s="152"/>
      <c r="G39" s="153" t="s">
        <v>50</v>
      </c>
      <c r="H39" s="154" t="s">
        <v>51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90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Rozšíření chodníku podél ulice Sportovní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88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V - VON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Český Brod</v>
      </c>
      <c r="G52" s="41"/>
      <c r="H52" s="41"/>
      <c r="I52" s="33" t="s">
        <v>23</v>
      </c>
      <c r="J52" s="73" t="str">
        <f>IF(J12="","",J12)</f>
        <v>12. 12. 2025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Město Český Brod</v>
      </c>
      <c r="G54" s="41"/>
      <c r="H54" s="41"/>
      <c r="I54" s="33" t="s">
        <v>33</v>
      </c>
      <c r="J54" s="37" t="str">
        <f>E21</f>
        <v xml:space="preserve"> 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91</v>
      </c>
      <c r="D57" s="163"/>
      <c r="E57" s="163"/>
      <c r="F57" s="163"/>
      <c r="G57" s="163"/>
      <c r="H57" s="163"/>
      <c r="I57" s="163"/>
      <c r="J57" s="164" t="s">
        <v>92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71</v>
      </c>
      <c r="D59" s="41"/>
      <c r="E59" s="41"/>
      <c r="F59" s="41"/>
      <c r="G59" s="41"/>
      <c r="H59" s="41"/>
      <c r="I59" s="41"/>
      <c r="J59" s="103">
        <f>J84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93</v>
      </c>
    </row>
    <row r="60" s="9" customFormat="1" ht="24.96" customHeight="1">
      <c r="A60" s="9"/>
      <c r="B60" s="166"/>
      <c r="C60" s="167"/>
      <c r="D60" s="168" t="s">
        <v>370</v>
      </c>
      <c r="E60" s="169"/>
      <c r="F60" s="169"/>
      <c r="G60" s="169"/>
      <c r="H60" s="169"/>
      <c r="I60" s="169"/>
      <c r="J60" s="170">
        <f>J85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371</v>
      </c>
      <c r="E61" s="175"/>
      <c r="F61" s="175"/>
      <c r="G61" s="175"/>
      <c r="H61" s="175"/>
      <c r="I61" s="175"/>
      <c r="J61" s="176">
        <f>J86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372</v>
      </c>
      <c r="E62" s="175"/>
      <c r="F62" s="175"/>
      <c r="G62" s="175"/>
      <c r="H62" s="175"/>
      <c r="I62" s="175"/>
      <c r="J62" s="176">
        <f>J93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373</v>
      </c>
      <c r="E63" s="175"/>
      <c r="F63" s="175"/>
      <c r="G63" s="175"/>
      <c r="H63" s="175"/>
      <c r="I63" s="175"/>
      <c r="J63" s="176">
        <f>J97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374</v>
      </c>
      <c r="E64" s="175"/>
      <c r="F64" s="175"/>
      <c r="G64" s="175"/>
      <c r="H64" s="175"/>
      <c r="I64" s="175"/>
      <c r="J64" s="176">
        <f>J101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39"/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13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="2" customFormat="1" ht="6.96" customHeight="1">
      <c r="A66" s="39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13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70" s="2" customFormat="1" ht="6.96" customHeight="1">
      <c r="A70" s="39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4.96" customHeight="1">
      <c r="A71" s="39"/>
      <c r="B71" s="40"/>
      <c r="C71" s="24" t="s">
        <v>102</v>
      </c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16</v>
      </c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161" t="str">
        <f>E7</f>
        <v>Rozšíření chodníku podél ulice Sportovní</v>
      </c>
      <c r="F74" s="33"/>
      <c r="G74" s="33"/>
      <c r="H74" s="33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88</v>
      </c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70" t="str">
        <f>E9</f>
        <v>V - VON</v>
      </c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21</v>
      </c>
      <c r="D78" s="41"/>
      <c r="E78" s="41"/>
      <c r="F78" s="28" t="str">
        <f>F12</f>
        <v>Český Brod</v>
      </c>
      <c r="G78" s="41"/>
      <c r="H78" s="41"/>
      <c r="I78" s="33" t="s">
        <v>23</v>
      </c>
      <c r="J78" s="73" t="str">
        <f>IF(J12="","",J12)</f>
        <v>12. 12. 2025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25</v>
      </c>
      <c r="D80" s="41"/>
      <c r="E80" s="41"/>
      <c r="F80" s="28" t="str">
        <f>E15</f>
        <v>Město Český Brod</v>
      </c>
      <c r="G80" s="41"/>
      <c r="H80" s="41"/>
      <c r="I80" s="33" t="s">
        <v>33</v>
      </c>
      <c r="J80" s="37" t="str">
        <f>E21</f>
        <v xml:space="preserve"> 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31</v>
      </c>
      <c r="D81" s="41"/>
      <c r="E81" s="41"/>
      <c r="F81" s="28" t="str">
        <f>IF(E18="","",E18)</f>
        <v>Vyplň údaj</v>
      </c>
      <c r="G81" s="41"/>
      <c r="H81" s="41"/>
      <c r="I81" s="33" t="s">
        <v>36</v>
      </c>
      <c r="J81" s="37" t="str">
        <f>E24</f>
        <v xml:space="preserve"> </v>
      </c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0.32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11" customFormat="1" ht="29.28" customHeight="1">
      <c r="A83" s="178"/>
      <c r="B83" s="179"/>
      <c r="C83" s="180" t="s">
        <v>103</v>
      </c>
      <c r="D83" s="181" t="s">
        <v>58</v>
      </c>
      <c r="E83" s="181" t="s">
        <v>54</v>
      </c>
      <c r="F83" s="181" t="s">
        <v>55</v>
      </c>
      <c r="G83" s="181" t="s">
        <v>104</v>
      </c>
      <c r="H83" s="181" t="s">
        <v>105</v>
      </c>
      <c r="I83" s="181" t="s">
        <v>106</v>
      </c>
      <c r="J83" s="181" t="s">
        <v>92</v>
      </c>
      <c r="K83" s="182" t="s">
        <v>107</v>
      </c>
      <c r="L83" s="183"/>
      <c r="M83" s="93" t="s">
        <v>19</v>
      </c>
      <c r="N83" s="94" t="s">
        <v>43</v>
      </c>
      <c r="O83" s="94" t="s">
        <v>108</v>
      </c>
      <c r="P83" s="94" t="s">
        <v>109</v>
      </c>
      <c r="Q83" s="94" t="s">
        <v>110</v>
      </c>
      <c r="R83" s="94" t="s">
        <v>111</v>
      </c>
      <c r="S83" s="94" t="s">
        <v>112</v>
      </c>
      <c r="T83" s="95" t="s">
        <v>113</v>
      </c>
      <c r="U83" s="178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</row>
    <row r="84" s="2" customFormat="1" ht="22.8" customHeight="1">
      <c r="A84" s="39"/>
      <c r="B84" s="40"/>
      <c r="C84" s="100" t="s">
        <v>114</v>
      </c>
      <c r="D84" s="41"/>
      <c r="E84" s="41"/>
      <c r="F84" s="41"/>
      <c r="G84" s="41"/>
      <c r="H84" s="41"/>
      <c r="I84" s="41"/>
      <c r="J84" s="184">
        <f>BK84</f>
        <v>0</v>
      </c>
      <c r="K84" s="41"/>
      <c r="L84" s="45"/>
      <c r="M84" s="96"/>
      <c r="N84" s="185"/>
      <c r="O84" s="97"/>
      <c r="P84" s="186">
        <f>P85</f>
        <v>0</v>
      </c>
      <c r="Q84" s="97"/>
      <c r="R84" s="186">
        <f>R85</f>
        <v>0</v>
      </c>
      <c r="S84" s="97"/>
      <c r="T84" s="187">
        <f>T85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18" t="s">
        <v>72</v>
      </c>
      <c r="AU84" s="18" t="s">
        <v>93</v>
      </c>
      <c r="BK84" s="188">
        <f>BK85</f>
        <v>0</v>
      </c>
    </row>
    <row r="85" s="12" customFormat="1" ht="25.92" customHeight="1">
      <c r="A85" s="12"/>
      <c r="B85" s="189"/>
      <c r="C85" s="190"/>
      <c r="D85" s="191" t="s">
        <v>72</v>
      </c>
      <c r="E85" s="192" t="s">
        <v>375</v>
      </c>
      <c r="F85" s="192" t="s">
        <v>376</v>
      </c>
      <c r="G85" s="190"/>
      <c r="H85" s="190"/>
      <c r="I85" s="193"/>
      <c r="J85" s="194">
        <f>BK85</f>
        <v>0</v>
      </c>
      <c r="K85" s="190"/>
      <c r="L85" s="195"/>
      <c r="M85" s="196"/>
      <c r="N85" s="197"/>
      <c r="O85" s="197"/>
      <c r="P85" s="198">
        <f>P86+P93+P97+P101</f>
        <v>0</v>
      </c>
      <c r="Q85" s="197"/>
      <c r="R85" s="198">
        <f>R86+R93+R97+R101</f>
        <v>0</v>
      </c>
      <c r="S85" s="197"/>
      <c r="T85" s="199">
        <f>T86+T93+T97+T101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0" t="s">
        <v>146</v>
      </c>
      <c r="AT85" s="201" t="s">
        <v>72</v>
      </c>
      <c r="AU85" s="201" t="s">
        <v>73</v>
      </c>
      <c r="AY85" s="200" t="s">
        <v>117</v>
      </c>
      <c r="BK85" s="202">
        <f>BK86+BK93+BK97+BK101</f>
        <v>0</v>
      </c>
    </row>
    <row r="86" s="12" customFormat="1" ht="22.8" customHeight="1">
      <c r="A86" s="12"/>
      <c r="B86" s="189"/>
      <c r="C86" s="190"/>
      <c r="D86" s="191" t="s">
        <v>72</v>
      </c>
      <c r="E86" s="203" t="s">
        <v>377</v>
      </c>
      <c r="F86" s="203" t="s">
        <v>378</v>
      </c>
      <c r="G86" s="190"/>
      <c r="H86" s="190"/>
      <c r="I86" s="193"/>
      <c r="J86" s="204">
        <f>BK86</f>
        <v>0</v>
      </c>
      <c r="K86" s="190"/>
      <c r="L86" s="195"/>
      <c r="M86" s="196"/>
      <c r="N86" s="197"/>
      <c r="O86" s="197"/>
      <c r="P86" s="198">
        <f>SUM(P87:P92)</f>
        <v>0</v>
      </c>
      <c r="Q86" s="197"/>
      <c r="R86" s="198">
        <f>SUM(R87:R92)</f>
        <v>0</v>
      </c>
      <c r="S86" s="197"/>
      <c r="T86" s="199">
        <f>SUM(T87:T92)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0" t="s">
        <v>146</v>
      </c>
      <c r="AT86" s="201" t="s">
        <v>72</v>
      </c>
      <c r="AU86" s="201" t="s">
        <v>81</v>
      </c>
      <c r="AY86" s="200" t="s">
        <v>117</v>
      </c>
      <c r="BK86" s="202">
        <f>SUM(BK87:BK92)</f>
        <v>0</v>
      </c>
    </row>
    <row r="87" s="2" customFormat="1" ht="16.5" customHeight="1">
      <c r="A87" s="39"/>
      <c r="B87" s="40"/>
      <c r="C87" s="205" t="s">
        <v>81</v>
      </c>
      <c r="D87" s="205" t="s">
        <v>119</v>
      </c>
      <c r="E87" s="206" t="s">
        <v>379</v>
      </c>
      <c r="F87" s="207" t="s">
        <v>380</v>
      </c>
      <c r="G87" s="208" t="s">
        <v>381</v>
      </c>
      <c r="H87" s="209">
        <v>1</v>
      </c>
      <c r="I87" s="210"/>
      <c r="J87" s="211">
        <f>ROUND(I87*H87,2)</f>
        <v>0</v>
      </c>
      <c r="K87" s="207" t="s">
        <v>123</v>
      </c>
      <c r="L87" s="45"/>
      <c r="M87" s="212" t="s">
        <v>19</v>
      </c>
      <c r="N87" s="213" t="s">
        <v>44</v>
      </c>
      <c r="O87" s="85"/>
      <c r="P87" s="214">
        <f>O87*H87</f>
        <v>0</v>
      </c>
      <c r="Q87" s="214">
        <v>0</v>
      </c>
      <c r="R87" s="214">
        <f>Q87*H87</f>
        <v>0</v>
      </c>
      <c r="S87" s="214">
        <v>0</v>
      </c>
      <c r="T87" s="215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16" t="s">
        <v>382</v>
      </c>
      <c r="AT87" s="216" t="s">
        <v>119</v>
      </c>
      <c r="AU87" s="216" t="s">
        <v>83</v>
      </c>
      <c r="AY87" s="18" t="s">
        <v>117</v>
      </c>
      <c r="BE87" s="217">
        <f>IF(N87="základní",J87,0)</f>
        <v>0</v>
      </c>
      <c r="BF87" s="217">
        <f>IF(N87="snížená",J87,0)</f>
        <v>0</v>
      </c>
      <c r="BG87" s="217">
        <f>IF(N87="zákl. přenesená",J87,0)</f>
        <v>0</v>
      </c>
      <c r="BH87" s="217">
        <f>IF(N87="sníž. přenesená",J87,0)</f>
        <v>0</v>
      </c>
      <c r="BI87" s="217">
        <f>IF(N87="nulová",J87,0)</f>
        <v>0</v>
      </c>
      <c r="BJ87" s="18" t="s">
        <v>81</v>
      </c>
      <c r="BK87" s="217">
        <f>ROUND(I87*H87,2)</f>
        <v>0</v>
      </c>
      <c r="BL87" s="18" t="s">
        <v>382</v>
      </c>
      <c r="BM87" s="216" t="s">
        <v>383</v>
      </c>
    </row>
    <row r="88" s="2" customFormat="1">
      <c r="A88" s="39"/>
      <c r="B88" s="40"/>
      <c r="C88" s="41"/>
      <c r="D88" s="218" t="s">
        <v>126</v>
      </c>
      <c r="E88" s="41"/>
      <c r="F88" s="219" t="s">
        <v>384</v>
      </c>
      <c r="G88" s="41"/>
      <c r="H88" s="41"/>
      <c r="I88" s="220"/>
      <c r="J88" s="41"/>
      <c r="K88" s="41"/>
      <c r="L88" s="45"/>
      <c r="M88" s="221"/>
      <c r="N88" s="222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126</v>
      </c>
      <c r="AU88" s="18" t="s">
        <v>83</v>
      </c>
    </row>
    <row r="89" s="2" customFormat="1">
      <c r="A89" s="39"/>
      <c r="B89" s="40"/>
      <c r="C89" s="41"/>
      <c r="D89" s="225" t="s">
        <v>158</v>
      </c>
      <c r="E89" s="41"/>
      <c r="F89" s="235" t="s">
        <v>385</v>
      </c>
      <c r="G89" s="41"/>
      <c r="H89" s="41"/>
      <c r="I89" s="220"/>
      <c r="J89" s="41"/>
      <c r="K89" s="41"/>
      <c r="L89" s="45"/>
      <c r="M89" s="221"/>
      <c r="N89" s="222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158</v>
      </c>
      <c r="AU89" s="18" t="s">
        <v>83</v>
      </c>
    </row>
    <row r="90" s="2" customFormat="1" ht="16.5" customHeight="1">
      <c r="A90" s="39"/>
      <c r="B90" s="40"/>
      <c r="C90" s="205" t="s">
        <v>83</v>
      </c>
      <c r="D90" s="205" t="s">
        <v>119</v>
      </c>
      <c r="E90" s="206" t="s">
        <v>386</v>
      </c>
      <c r="F90" s="207" t="s">
        <v>387</v>
      </c>
      <c r="G90" s="208" t="s">
        <v>381</v>
      </c>
      <c r="H90" s="209">
        <v>1</v>
      </c>
      <c r="I90" s="210"/>
      <c r="J90" s="211">
        <f>ROUND(I90*H90,2)</f>
        <v>0</v>
      </c>
      <c r="K90" s="207" t="s">
        <v>123</v>
      </c>
      <c r="L90" s="45"/>
      <c r="M90" s="212" t="s">
        <v>19</v>
      </c>
      <c r="N90" s="213" t="s">
        <v>44</v>
      </c>
      <c r="O90" s="85"/>
      <c r="P90" s="214">
        <f>O90*H90</f>
        <v>0</v>
      </c>
      <c r="Q90" s="214">
        <v>0</v>
      </c>
      <c r="R90" s="214">
        <f>Q90*H90</f>
        <v>0</v>
      </c>
      <c r="S90" s="214">
        <v>0</v>
      </c>
      <c r="T90" s="215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6" t="s">
        <v>382</v>
      </c>
      <c r="AT90" s="216" t="s">
        <v>119</v>
      </c>
      <c r="AU90" s="216" t="s">
        <v>83</v>
      </c>
      <c r="AY90" s="18" t="s">
        <v>117</v>
      </c>
      <c r="BE90" s="217">
        <f>IF(N90="základní",J90,0)</f>
        <v>0</v>
      </c>
      <c r="BF90" s="217">
        <f>IF(N90="snížená",J90,0)</f>
        <v>0</v>
      </c>
      <c r="BG90" s="217">
        <f>IF(N90="zákl. přenesená",J90,0)</f>
        <v>0</v>
      </c>
      <c r="BH90" s="217">
        <f>IF(N90="sníž. přenesená",J90,0)</f>
        <v>0</v>
      </c>
      <c r="BI90" s="217">
        <f>IF(N90="nulová",J90,0)</f>
        <v>0</v>
      </c>
      <c r="BJ90" s="18" t="s">
        <v>81</v>
      </c>
      <c r="BK90" s="217">
        <f>ROUND(I90*H90,2)</f>
        <v>0</v>
      </c>
      <c r="BL90" s="18" t="s">
        <v>382</v>
      </c>
      <c r="BM90" s="216" t="s">
        <v>388</v>
      </c>
    </row>
    <row r="91" s="2" customFormat="1">
      <c r="A91" s="39"/>
      <c r="B91" s="40"/>
      <c r="C91" s="41"/>
      <c r="D91" s="218" t="s">
        <v>126</v>
      </c>
      <c r="E91" s="41"/>
      <c r="F91" s="219" t="s">
        <v>389</v>
      </c>
      <c r="G91" s="41"/>
      <c r="H91" s="41"/>
      <c r="I91" s="220"/>
      <c r="J91" s="41"/>
      <c r="K91" s="41"/>
      <c r="L91" s="45"/>
      <c r="M91" s="221"/>
      <c r="N91" s="222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126</v>
      </c>
      <c r="AU91" s="18" t="s">
        <v>83</v>
      </c>
    </row>
    <row r="92" s="2" customFormat="1">
      <c r="A92" s="39"/>
      <c r="B92" s="40"/>
      <c r="C92" s="41"/>
      <c r="D92" s="225" t="s">
        <v>158</v>
      </c>
      <c r="E92" s="41"/>
      <c r="F92" s="235" t="s">
        <v>390</v>
      </c>
      <c r="G92" s="41"/>
      <c r="H92" s="41"/>
      <c r="I92" s="220"/>
      <c r="J92" s="41"/>
      <c r="K92" s="41"/>
      <c r="L92" s="45"/>
      <c r="M92" s="221"/>
      <c r="N92" s="222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158</v>
      </c>
      <c r="AU92" s="18" t="s">
        <v>83</v>
      </c>
    </row>
    <row r="93" s="12" customFormat="1" ht="22.8" customHeight="1">
      <c r="A93" s="12"/>
      <c r="B93" s="189"/>
      <c r="C93" s="190"/>
      <c r="D93" s="191" t="s">
        <v>72</v>
      </c>
      <c r="E93" s="203" t="s">
        <v>391</v>
      </c>
      <c r="F93" s="203" t="s">
        <v>392</v>
      </c>
      <c r="G93" s="190"/>
      <c r="H93" s="190"/>
      <c r="I93" s="193"/>
      <c r="J93" s="204">
        <f>BK93</f>
        <v>0</v>
      </c>
      <c r="K93" s="190"/>
      <c r="L93" s="195"/>
      <c r="M93" s="196"/>
      <c r="N93" s="197"/>
      <c r="O93" s="197"/>
      <c r="P93" s="198">
        <f>SUM(P94:P96)</f>
        <v>0</v>
      </c>
      <c r="Q93" s="197"/>
      <c r="R93" s="198">
        <f>SUM(R94:R96)</f>
        <v>0</v>
      </c>
      <c r="S93" s="197"/>
      <c r="T93" s="199">
        <f>SUM(T94:T96)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0" t="s">
        <v>146</v>
      </c>
      <c r="AT93" s="201" t="s">
        <v>72</v>
      </c>
      <c r="AU93" s="201" t="s">
        <v>81</v>
      </c>
      <c r="AY93" s="200" t="s">
        <v>117</v>
      </c>
      <c r="BK93" s="202">
        <f>SUM(BK94:BK96)</f>
        <v>0</v>
      </c>
    </row>
    <row r="94" s="2" customFormat="1" ht="16.5" customHeight="1">
      <c r="A94" s="39"/>
      <c r="B94" s="40"/>
      <c r="C94" s="205" t="s">
        <v>135</v>
      </c>
      <c r="D94" s="205" t="s">
        <v>119</v>
      </c>
      <c r="E94" s="206" t="s">
        <v>393</v>
      </c>
      <c r="F94" s="207" t="s">
        <v>392</v>
      </c>
      <c r="G94" s="208" t="s">
        <v>381</v>
      </c>
      <c r="H94" s="209">
        <v>1</v>
      </c>
      <c r="I94" s="210"/>
      <c r="J94" s="211">
        <f>ROUND(I94*H94,2)</f>
        <v>0</v>
      </c>
      <c r="K94" s="207" t="s">
        <v>123</v>
      </c>
      <c r="L94" s="45"/>
      <c r="M94" s="212" t="s">
        <v>19</v>
      </c>
      <c r="N94" s="213" t="s">
        <v>44</v>
      </c>
      <c r="O94" s="85"/>
      <c r="P94" s="214">
        <f>O94*H94</f>
        <v>0</v>
      </c>
      <c r="Q94" s="214">
        <v>0</v>
      </c>
      <c r="R94" s="214">
        <f>Q94*H94</f>
        <v>0</v>
      </c>
      <c r="S94" s="214">
        <v>0</v>
      </c>
      <c r="T94" s="215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6" t="s">
        <v>382</v>
      </c>
      <c r="AT94" s="216" t="s">
        <v>119</v>
      </c>
      <c r="AU94" s="216" t="s">
        <v>83</v>
      </c>
      <c r="AY94" s="18" t="s">
        <v>117</v>
      </c>
      <c r="BE94" s="217">
        <f>IF(N94="základní",J94,0)</f>
        <v>0</v>
      </c>
      <c r="BF94" s="217">
        <f>IF(N94="snížená",J94,0)</f>
        <v>0</v>
      </c>
      <c r="BG94" s="217">
        <f>IF(N94="zákl. přenesená",J94,0)</f>
        <v>0</v>
      </c>
      <c r="BH94" s="217">
        <f>IF(N94="sníž. přenesená",J94,0)</f>
        <v>0</v>
      </c>
      <c r="BI94" s="217">
        <f>IF(N94="nulová",J94,0)</f>
        <v>0</v>
      </c>
      <c r="BJ94" s="18" t="s">
        <v>81</v>
      </c>
      <c r="BK94" s="217">
        <f>ROUND(I94*H94,2)</f>
        <v>0</v>
      </c>
      <c r="BL94" s="18" t="s">
        <v>382</v>
      </c>
      <c r="BM94" s="216" t="s">
        <v>394</v>
      </c>
    </row>
    <row r="95" s="2" customFormat="1">
      <c r="A95" s="39"/>
      <c r="B95" s="40"/>
      <c r="C95" s="41"/>
      <c r="D95" s="218" t="s">
        <v>126</v>
      </c>
      <c r="E95" s="41"/>
      <c r="F95" s="219" t="s">
        <v>395</v>
      </c>
      <c r="G95" s="41"/>
      <c r="H95" s="41"/>
      <c r="I95" s="220"/>
      <c r="J95" s="41"/>
      <c r="K95" s="41"/>
      <c r="L95" s="45"/>
      <c r="M95" s="221"/>
      <c r="N95" s="222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126</v>
      </c>
      <c r="AU95" s="18" t="s">
        <v>83</v>
      </c>
    </row>
    <row r="96" s="2" customFormat="1">
      <c r="A96" s="39"/>
      <c r="B96" s="40"/>
      <c r="C96" s="41"/>
      <c r="D96" s="225" t="s">
        <v>158</v>
      </c>
      <c r="E96" s="41"/>
      <c r="F96" s="235" t="s">
        <v>396</v>
      </c>
      <c r="G96" s="41"/>
      <c r="H96" s="41"/>
      <c r="I96" s="220"/>
      <c r="J96" s="41"/>
      <c r="K96" s="41"/>
      <c r="L96" s="45"/>
      <c r="M96" s="221"/>
      <c r="N96" s="222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158</v>
      </c>
      <c r="AU96" s="18" t="s">
        <v>83</v>
      </c>
    </row>
    <row r="97" s="12" customFormat="1" ht="22.8" customHeight="1">
      <c r="A97" s="12"/>
      <c r="B97" s="189"/>
      <c r="C97" s="190"/>
      <c r="D97" s="191" t="s">
        <v>72</v>
      </c>
      <c r="E97" s="203" t="s">
        <v>397</v>
      </c>
      <c r="F97" s="203" t="s">
        <v>398</v>
      </c>
      <c r="G97" s="190"/>
      <c r="H97" s="190"/>
      <c r="I97" s="193"/>
      <c r="J97" s="204">
        <f>BK97</f>
        <v>0</v>
      </c>
      <c r="K97" s="190"/>
      <c r="L97" s="195"/>
      <c r="M97" s="196"/>
      <c r="N97" s="197"/>
      <c r="O97" s="197"/>
      <c r="P97" s="198">
        <f>SUM(P98:P100)</f>
        <v>0</v>
      </c>
      <c r="Q97" s="197"/>
      <c r="R97" s="198">
        <f>SUM(R98:R100)</f>
        <v>0</v>
      </c>
      <c r="S97" s="197"/>
      <c r="T97" s="199">
        <f>SUM(T98:T100)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0" t="s">
        <v>146</v>
      </c>
      <c r="AT97" s="201" t="s">
        <v>72</v>
      </c>
      <c r="AU97" s="201" t="s">
        <v>81</v>
      </c>
      <c r="AY97" s="200" t="s">
        <v>117</v>
      </c>
      <c r="BK97" s="202">
        <f>SUM(BK98:BK100)</f>
        <v>0</v>
      </c>
    </row>
    <row r="98" s="2" customFormat="1" ht="16.5" customHeight="1">
      <c r="A98" s="39"/>
      <c r="B98" s="40"/>
      <c r="C98" s="205" t="s">
        <v>124</v>
      </c>
      <c r="D98" s="205" t="s">
        <v>119</v>
      </c>
      <c r="E98" s="206" t="s">
        <v>399</v>
      </c>
      <c r="F98" s="207" t="s">
        <v>398</v>
      </c>
      <c r="G98" s="208" t="s">
        <v>381</v>
      </c>
      <c r="H98" s="209">
        <v>1</v>
      </c>
      <c r="I98" s="210"/>
      <c r="J98" s="211">
        <f>ROUND(I98*H98,2)</f>
        <v>0</v>
      </c>
      <c r="K98" s="207" t="s">
        <v>123</v>
      </c>
      <c r="L98" s="45"/>
      <c r="M98" s="212" t="s">
        <v>19</v>
      </c>
      <c r="N98" s="213" t="s">
        <v>44</v>
      </c>
      <c r="O98" s="85"/>
      <c r="P98" s="214">
        <f>O98*H98</f>
        <v>0</v>
      </c>
      <c r="Q98" s="214">
        <v>0</v>
      </c>
      <c r="R98" s="214">
        <f>Q98*H98</f>
        <v>0</v>
      </c>
      <c r="S98" s="214">
        <v>0</v>
      </c>
      <c r="T98" s="215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6" t="s">
        <v>382</v>
      </c>
      <c r="AT98" s="216" t="s">
        <v>119</v>
      </c>
      <c r="AU98" s="216" t="s">
        <v>83</v>
      </c>
      <c r="AY98" s="18" t="s">
        <v>117</v>
      </c>
      <c r="BE98" s="217">
        <f>IF(N98="základní",J98,0)</f>
        <v>0</v>
      </c>
      <c r="BF98" s="217">
        <f>IF(N98="snížená",J98,0)</f>
        <v>0</v>
      </c>
      <c r="BG98" s="217">
        <f>IF(N98="zákl. přenesená",J98,0)</f>
        <v>0</v>
      </c>
      <c r="BH98" s="217">
        <f>IF(N98="sníž. přenesená",J98,0)</f>
        <v>0</v>
      </c>
      <c r="BI98" s="217">
        <f>IF(N98="nulová",J98,0)</f>
        <v>0</v>
      </c>
      <c r="BJ98" s="18" t="s">
        <v>81</v>
      </c>
      <c r="BK98" s="217">
        <f>ROUND(I98*H98,2)</f>
        <v>0</v>
      </c>
      <c r="BL98" s="18" t="s">
        <v>382</v>
      </c>
      <c r="BM98" s="216" t="s">
        <v>400</v>
      </c>
    </row>
    <row r="99" s="2" customFormat="1">
      <c r="A99" s="39"/>
      <c r="B99" s="40"/>
      <c r="C99" s="41"/>
      <c r="D99" s="218" t="s">
        <v>126</v>
      </c>
      <c r="E99" s="41"/>
      <c r="F99" s="219" t="s">
        <v>401</v>
      </c>
      <c r="G99" s="41"/>
      <c r="H99" s="41"/>
      <c r="I99" s="220"/>
      <c r="J99" s="41"/>
      <c r="K99" s="41"/>
      <c r="L99" s="45"/>
      <c r="M99" s="221"/>
      <c r="N99" s="222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126</v>
      </c>
      <c r="AU99" s="18" t="s">
        <v>83</v>
      </c>
    </row>
    <row r="100" s="2" customFormat="1">
      <c r="A100" s="39"/>
      <c r="B100" s="40"/>
      <c r="C100" s="41"/>
      <c r="D100" s="225" t="s">
        <v>158</v>
      </c>
      <c r="E100" s="41"/>
      <c r="F100" s="235" t="s">
        <v>402</v>
      </c>
      <c r="G100" s="41"/>
      <c r="H100" s="41"/>
      <c r="I100" s="220"/>
      <c r="J100" s="41"/>
      <c r="K100" s="41"/>
      <c r="L100" s="45"/>
      <c r="M100" s="221"/>
      <c r="N100" s="222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158</v>
      </c>
      <c r="AU100" s="18" t="s">
        <v>83</v>
      </c>
    </row>
    <row r="101" s="12" customFormat="1" ht="22.8" customHeight="1">
      <c r="A101" s="12"/>
      <c r="B101" s="189"/>
      <c r="C101" s="190"/>
      <c r="D101" s="191" t="s">
        <v>72</v>
      </c>
      <c r="E101" s="203" t="s">
        <v>403</v>
      </c>
      <c r="F101" s="203" t="s">
        <v>404</v>
      </c>
      <c r="G101" s="190"/>
      <c r="H101" s="190"/>
      <c r="I101" s="193"/>
      <c r="J101" s="204">
        <f>BK101</f>
        <v>0</v>
      </c>
      <c r="K101" s="190"/>
      <c r="L101" s="195"/>
      <c r="M101" s="196"/>
      <c r="N101" s="197"/>
      <c r="O101" s="197"/>
      <c r="P101" s="198">
        <f>SUM(P102:P104)</f>
        <v>0</v>
      </c>
      <c r="Q101" s="197"/>
      <c r="R101" s="198">
        <f>SUM(R102:R104)</f>
        <v>0</v>
      </c>
      <c r="S101" s="197"/>
      <c r="T101" s="199">
        <f>SUM(T102:T104)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0" t="s">
        <v>146</v>
      </c>
      <c r="AT101" s="201" t="s">
        <v>72</v>
      </c>
      <c r="AU101" s="201" t="s">
        <v>81</v>
      </c>
      <c r="AY101" s="200" t="s">
        <v>117</v>
      </c>
      <c r="BK101" s="202">
        <f>SUM(BK102:BK104)</f>
        <v>0</v>
      </c>
    </row>
    <row r="102" s="2" customFormat="1" ht="16.5" customHeight="1">
      <c r="A102" s="39"/>
      <c r="B102" s="40"/>
      <c r="C102" s="205" t="s">
        <v>146</v>
      </c>
      <c r="D102" s="205" t="s">
        <v>119</v>
      </c>
      <c r="E102" s="206" t="s">
        <v>405</v>
      </c>
      <c r="F102" s="207" t="s">
        <v>404</v>
      </c>
      <c r="G102" s="208" t="s">
        <v>381</v>
      </c>
      <c r="H102" s="209">
        <v>1</v>
      </c>
      <c r="I102" s="210"/>
      <c r="J102" s="211">
        <f>ROUND(I102*H102,2)</f>
        <v>0</v>
      </c>
      <c r="K102" s="207" t="s">
        <v>123</v>
      </c>
      <c r="L102" s="45"/>
      <c r="M102" s="212" t="s">
        <v>19</v>
      </c>
      <c r="N102" s="213" t="s">
        <v>44</v>
      </c>
      <c r="O102" s="85"/>
      <c r="P102" s="214">
        <f>O102*H102</f>
        <v>0</v>
      </c>
      <c r="Q102" s="214">
        <v>0</v>
      </c>
      <c r="R102" s="214">
        <f>Q102*H102</f>
        <v>0</v>
      </c>
      <c r="S102" s="214">
        <v>0</v>
      </c>
      <c r="T102" s="215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6" t="s">
        <v>382</v>
      </c>
      <c r="AT102" s="216" t="s">
        <v>119</v>
      </c>
      <c r="AU102" s="216" t="s">
        <v>83</v>
      </c>
      <c r="AY102" s="18" t="s">
        <v>117</v>
      </c>
      <c r="BE102" s="217">
        <f>IF(N102="základní",J102,0)</f>
        <v>0</v>
      </c>
      <c r="BF102" s="217">
        <f>IF(N102="snížená",J102,0)</f>
        <v>0</v>
      </c>
      <c r="BG102" s="217">
        <f>IF(N102="zákl. přenesená",J102,0)</f>
        <v>0</v>
      </c>
      <c r="BH102" s="217">
        <f>IF(N102="sníž. přenesená",J102,0)</f>
        <v>0</v>
      </c>
      <c r="BI102" s="217">
        <f>IF(N102="nulová",J102,0)</f>
        <v>0</v>
      </c>
      <c r="BJ102" s="18" t="s">
        <v>81</v>
      </c>
      <c r="BK102" s="217">
        <f>ROUND(I102*H102,2)</f>
        <v>0</v>
      </c>
      <c r="BL102" s="18" t="s">
        <v>382</v>
      </c>
      <c r="BM102" s="216" t="s">
        <v>406</v>
      </c>
    </row>
    <row r="103" s="2" customFormat="1">
      <c r="A103" s="39"/>
      <c r="B103" s="40"/>
      <c r="C103" s="41"/>
      <c r="D103" s="218" t="s">
        <v>126</v>
      </c>
      <c r="E103" s="41"/>
      <c r="F103" s="219" t="s">
        <v>407</v>
      </c>
      <c r="G103" s="41"/>
      <c r="H103" s="41"/>
      <c r="I103" s="220"/>
      <c r="J103" s="41"/>
      <c r="K103" s="41"/>
      <c r="L103" s="45"/>
      <c r="M103" s="221"/>
      <c r="N103" s="222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126</v>
      </c>
      <c r="AU103" s="18" t="s">
        <v>83</v>
      </c>
    </row>
    <row r="104" s="2" customFormat="1">
      <c r="A104" s="39"/>
      <c r="B104" s="40"/>
      <c r="C104" s="41"/>
      <c r="D104" s="225" t="s">
        <v>158</v>
      </c>
      <c r="E104" s="41"/>
      <c r="F104" s="235" t="s">
        <v>408</v>
      </c>
      <c r="G104" s="41"/>
      <c r="H104" s="41"/>
      <c r="I104" s="220"/>
      <c r="J104" s="41"/>
      <c r="K104" s="41"/>
      <c r="L104" s="45"/>
      <c r="M104" s="257"/>
      <c r="N104" s="258"/>
      <c r="O104" s="259"/>
      <c r="P104" s="259"/>
      <c r="Q104" s="259"/>
      <c r="R104" s="259"/>
      <c r="S104" s="259"/>
      <c r="T104" s="260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158</v>
      </c>
      <c r="AU104" s="18" t="s">
        <v>83</v>
      </c>
    </row>
    <row r="105" s="2" customFormat="1" ht="6.96" customHeight="1">
      <c r="A105" s="39"/>
      <c r="B105" s="60"/>
      <c r="C105" s="61"/>
      <c r="D105" s="61"/>
      <c r="E105" s="61"/>
      <c r="F105" s="61"/>
      <c r="G105" s="61"/>
      <c r="H105" s="61"/>
      <c r="I105" s="61"/>
      <c r="J105" s="61"/>
      <c r="K105" s="61"/>
      <c r="L105" s="45"/>
      <c r="M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</sheetData>
  <sheetProtection sheet="1" autoFilter="0" formatColumns="0" formatRows="0" objects="1" scenarios="1" spinCount="100000" saltValue="9/QTl7+dtZTXUUC/XYpRJdG3PeWnsb5PgLQ2MA6OKWhQBNNkInclukzoFnOiYsHw0C9a4lTWd9Vhqp0TP5TA0w==" hashValue="kNe/hsN/ca1BjoSjUss+O3JCqLPuIcEVTgxKAuiXEUZ14/wgiioHeF22LUYoy7DqdOUxP1t4HScjGP2w8pyz/w==" algorithmName="SHA-512" password="CBFB"/>
  <autoFilter ref="C83:K104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6_01/012002000"/>
    <hyperlink ref="F91" r:id="rId2" display="https://podminky.urs.cz/item/CS_URS_2026_01/013002000"/>
    <hyperlink ref="F95" r:id="rId3" display="https://podminky.urs.cz/item/CS_URS_2026_01/030001000"/>
    <hyperlink ref="F99" r:id="rId4" display="https://podminky.urs.cz/item/CS_URS_2026_01/040001000"/>
    <hyperlink ref="F103" r:id="rId5" display="https://podminky.urs.cz/item/CS_URS_2026_01/070001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61" customWidth="1"/>
    <col min="2" max="2" width="1.667969" style="261" customWidth="1"/>
    <col min="3" max="4" width="5" style="261" customWidth="1"/>
    <col min="5" max="5" width="11.66016" style="261" customWidth="1"/>
    <col min="6" max="6" width="9.160156" style="261" customWidth="1"/>
    <col min="7" max="7" width="5" style="261" customWidth="1"/>
    <col min="8" max="8" width="77.83203" style="261" customWidth="1"/>
    <col min="9" max="10" width="20" style="261" customWidth="1"/>
    <col min="11" max="11" width="1.667969" style="261" customWidth="1"/>
  </cols>
  <sheetData>
    <row r="1" s="1" customFormat="1" ht="37.5" customHeight="1"/>
    <row r="2" s="1" customFormat="1" ht="7.5" customHeight="1">
      <c r="B2" s="262"/>
      <c r="C2" s="263"/>
      <c r="D2" s="263"/>
      <c r="E2" s="263"/>
      <c r="F2" s="263"/>
      <c r="G2" s="263"/>
      <c r="H2" s="263"/>
      <c r="I2" s="263"/>
      <c r="J2" s="263"/>
      <c r="K2" s="264"/>
    </row>
    <row r="3" s="15" customFormat="1" ht="45" customHeight="1">
      <c r="B3" s="265"/>
      <c r="C3" s="266" t="s">
        <v>409</v>
      </c>
      <c r="D3" s="266"/>
      <c r="E3" s="266"/>
      <c r="F3" s="266"/>
      <c r="G3" s="266"/>
      <c r="H3" s="266"/>
      <c r="I3" s="266"/>
      <c r="J3" s="266"/>
      <c r="K3" s="267"/>
    </row>
    <row r="4" s="1" customFormat="1" ht="25.5" customHeight="1">
      <c r="B4" s="268"/>
      <c r="C4" s="269" t="s">
        <v>410</v>
      </c>
      <c r="D4" s="269"/>
      <c r="E4" s="269"/>
      <c r="F4" s="269"/>
      <c r="G4" s="269"/>
      <c r="H4" s="269"/>
      <c r="I4" s="269"/>
      <c r="J4" s="269"/>
      <c r="K4" s="270"/>
    </row>
    <row r="5" s="1" customFormat="1" ht="5.25" customHeight="1">
      <c r="B5" s="268"/>
      <c r="C5" s="271"/>
      <c r="D5" s="271"/>
      <c r="E5" s="271"/>
      <c r="F5" s="271"/>
      <c r="G5" s="271"/>
      <c r="H5" s="271"/>
      <c r="I5" s="271"/>
      <c r="J5" s="271"/>
      <c r="K5" s="270"/>
    </row>
    <row r="6" s="1" customFormat="1" ht="15" customHeight="1">
      <c r="B6" s="268"/>
      <c r="C6" s="272" t="s">
        <v>411</v>
      </c>
      <c r="D6" s="272"/>
      <c r="E6" s="272"/>
      <c r="F6" s="272"/>
      <c r="G6" s="272"/>
      <c r="H6" s="272"/>
      <c r="I6" s="272"/>
      <c r="J6" s="272"/>
      <c r="K6" s="270"/>
    </row>
    <row r="7" s="1" customFormat="1" ht="15" customHeight="1">
      <c r="B7" s="273"/>
      <c r="C7" s="272" t="s">
        <v>412</v>
      </c>
      <c r="D7" s="272"/>
      <c r="E7" s="272"/>
      <c r="F7" s="272"/>
      <c r="G7" s="272"/>
      <c r="H7" s="272"/>
      <c r="I7" s="272"/>
      <c r="J7" s="272"/>
      <c r="K7" s="270"/>
    </row>
    <row r="8" s="1" customFormat="1" ht="12.75" customHeight="1">
      <c r="B8" s="273"/>
      <c r="C8" s="272"/>
      <c r="D8" s="272"/>
      <c r="E8" s="272"/>
      <c r="F8" s="272"/>
      <c r="G8" s="272"/>
      <c r="H8" s="272"/>
      <c r="I8" s="272"/>
      <c r="J8" s="272"/>
      <c r="K8" s="270"/>
    </row>
    <row r="9" s="1" customFormat="1" ht="15" customHeight="1">
      <c r="B9" s="273"/>
      <c r="C9" s="272" t="s">
        <v>413</v>
      </c>
      <c r="D9" s="272"/>
      <c r="E9" s="272"/>
      <c r="F9" s="272"/>
      <c r="G9" s="272"/>
      <c r="H9" s="272"/>
      <c r="I9" s="272"/>
      <c r="J9" s="272"/>
      <c r="K9" s="270"/>
    </row>
    <row r="10" s="1" customFormat="1" ht="15" customHeight="1">
      <c r="B10" s="273"/>
      <c r="C10" s="272"/>
      <c r="D10" s="272" t="s">
        <v>414</v>
      </c>
      <c r="E10" s="272"/>
      <c r="F10" s="272"/>
      <c r="G10" s="272"/>
      <c r="H10" s="272"/>
      <c r="I10" s="272"/>
      <c r="J10" s="272"/>
      <c r="K10" s="270"/>
    </row>
    <row r="11" s="1" customFormat="1" ht="15" customHeight="1">
      <c r="B11" s="273"/>
      <c r="C11" s="274"/>
      <c r="D11" s="272" t="s">
        <v>415</v>
      </c>
      <c r="E11" s="272"/>
      <c r="F11" s="272"/>
      <c r="G11" s="272"/>
      <c r="H11" s="272"/>
      <c r="I11" s="272"/>
      <c r="J11" s="272"/>
      <c r="K11" s="270"/>
    </row>
    <row r="12" s="1" customFormat="1" ht="15" customHeight="1">
      <c r="B12" s="273"/>
      <c r="C12" s="274"/>
      <c r="D12" s="272"/>
      <c r="E12" s="272"/>
      <c r="F12" s="272"/>
      <c r="G12" s="272"/>
      <c r="H12" s="272"/>
      <c r="I12" s="272"/>
      <c r="J12" s="272"/>
      <c r="K12" s="270"/>
    </row>
    <row r="13" s="1" customFormat="1" ht="15" customHeight="1">
      <c r="B13" s="273"/>
      <c r="C13" s="274"/>
      <c r="D13" s="275" t="s">
        <v>416</v>
      </c>
      <c r="E13" s="272"/>
      <c r="F13" s="272"/>
      <c r="G13" s="272"/>
      <c r="H13" s="272"/>
      <c r="I13" s="272"/>
      <c r="J13" s="272"/>
      <c r="K13" s="270"/>
    </row>
    <row r="14" s="1" customFormat="1" ht="12.75" customHeight="1">
      <c r="B14" s="273"/>
      <c r="C14" s="274"/>
      <c r="D14" s="274"/>
      <c r="E14" s="274"/>
      <c r="F14" s="274"/>
      <c r="G14" s="274"/>
      <c r="H14" s="274"/>
      <c r="I14" s="274"/>
      <c r="J14" s="274"/>
      <c r="K14" s="270"/>
    </row>
    <row r="15" s="1" customFormat="1" ht="15" customHeight="1">
      <c r="B15" s="273"/>
      <c r="C15" s="274"/>
      <c r="D15" s="272" t="s">
        <v>417</v>
      </c>
      <c r="E15" s="272"/>
      <c r="F15" s="272"/>
      <c r="G15" s="272"/>
      <c r="H15" s="272"/>
      <c r="I15" s="272"/>
      <c r="J15" s="272"/>
      <c r="K15" s="270"/>
    </row>
    <row r="16" s="1" customFormat="1" ht="15" customHeight="1">
      <c r="B16" s="273"/>
      <c r="C16" s="274"/>
      <c r="D16" s="272" t="s">
        <v>418</v>
      </c>
      <c r="E16" s="272"/>
      <c r="F16" s="272"/>
      <c r="G16" s="272"/>
      <c r="H16" s="272"/>
      <c r="I16" s="272"/>
      <c r="J16" s="272"/>
      <c r="K16" s="270"/>
    </row>
    <row r="17" s="1" customFormat="1" ht="15" customHeight="1">
      <c r="B17" s="273"/>
      <c r="C17" s="274"/>
      <c r="D17" s="272" t="s">
        <v>419</v>
      </c>
      <c r="E17" s="272"/>
      <c r="F17" s="272"/>
      <c r="G17" s="272"/>
      <c r="H17" s="272"/>
      <c r="I17" s="272"/>
      <c r="J17" s="272"/>
      <c r="K17" s="270"/>
    </row>
    <row r="18" s="1" customFormat="1" ht="15" customHeight="1">
      <c r="B18" s="273"/>
      <c r="C18" s="274"/>
      <c r="D18" s="274"/>
      <c r="E18" s="276" t="s">
        <v>80</v>
      </c>
      <c r="F18" s="272" t="s">
        <v>420</v>
      </c>
      <c r="G18" s="272"/>
      <c r="H18" s="272"/>
      <c r="I18" s="272"/>
      <c r="J18" s="272"/>
      <c r="K18" s="270"/>
    </row>
    <row r="19" s="1" customFormat="1" ht="15" customHeight="1">
      <c r="B19" s="273"/>
      <c r="C19" s="274"/>
      <c r="D19" s="274"/>
      <c r="E19" s="276" t="s">
        <v>421</v>
      </c>
      <c r="F19" s="272" t="s">
        <v>422</v>
      </c>
      <c r="G19" s="272"/>
      <c r="H19" s="272"/>
      <c r="I19" s="272"/>
      <c r="J19" s="272"/>
      <c r="K19" s="270"/>
    </row>
    <row r="20" s="1" customFormat="1" ht="15" customHeight="1">
      <c r="B20" s="273"/>
      <c r="C20" s="274"/>
      <c r="D20" s="274"/>
      <c r="E20" s="276" t="s">
        <v>423</v>
      </c>
      <c r="F20" s="272" t="s">
        <v>424</v>
      </c>
      <c r="G20" s="272"/>
      <c r="H20" s="272"/>
      <c r="I20" s="272"/>
      <c r="J20" s="272"/>
      <c r="K20" s="270"/>
    </row>
    <row r="21" s="1" customFormat="1" ht="15" customHeight="1">
      <c r="B21" s="273"/>
      <c r="C21" s="274"/>
      <c r="D21" s="274"/>
      <c r="E21" s="276" t="s">
        <v>85</v>
      </c>
      <c r="F21" s="272" t="s">
        <v>425</v>
      </c>
      <c r="G21" s="272"/>
      <c r="H21" s="272"/>
      <c r="I21" s="272"/>
      <c r="J21" s="272"/>
      <c r="K21" s="270"/>
    </row>
    <row r="22" s="1" customFormat="1" ht="15" customHeight="1">
      <c r="B22" s="273"/>
      <c r="C22" s="274"/>
      <c r="D22" s="274"/>
      <c r="E22" s="276" t="s">
        <v>426</v>
      </c>
      <c r="F22" s="272" t="s">
        <v>427</v>
      </c>
      <c r="G22" s="272"/>
      <c r="H22" s="272"/>
      <c r="I22" s="272"/>
      <c r="J22" s="272"/>
      <c r="K22" s="270"/>
    </row>
    <row r="23" s="1" customFormat="1" ht="15" customHeight="1">
      <c r="B23" s="273"/>
      <c r="C23" s="274"/>
      <c r="D23" s="274"/>
      <c r="E23" s="276" t="s">
        <v>428</v>
      </c>
      <c r="F23" s="272" t="s">
        <v>429</v>
      </c>
      <c r="G23" s="272"/>
      <c r="H23" s="272"/>
      <c r="I23" s="272"/>
      <c r="J23" s="272"/>
      <c r="K23" s="270"/>
    </row>
    <row r="24" s="1" customFormat="1" ht="12.75" customHeight="1">
      <c r="B24" s="273"/>
      <c r="C24" s="274"/>
      <c r="D24" s="274"/>
      <c r="E24" s="274"/>
      <c r="F24" s="274"/>
      <c r="G24" s="274"/>
      <c r="H24" s="274"/>
      <c r="I24" s="274"/>
      <c r="J24" s="274"/>
      <c r="K24" s="270"/>
    </row>
    <row r="25" s="1" customFormat="1" ht="15" customHeight="1">
      <c r="B25" s="273"/>
      <c r="C25" s="272" t="s">
        <v>430</v>
      </c>
      <c r="D25" s="272"/>
      <c r="E25" s="272"/>
      <c r="F25" s="272"/>
      <c r="G25" s="272"/>
      <c r="H25" s="272"/>
      <c r="I25" s="272"/>
      <c r="J25" s="272"/>
      <c r="K25" s="270"/>
    </row>
    <row r="26" s="1" customFormat="1" ht="15" customHeight="1">
      <c r="B26" s="273"/>
      <c r="C26" s="272" t="s">
        <v>431</v>
      </c>
      <c r="D26" s="272"/>
      <c r="E26" s="272"/>
      <c r="F26" s="272"/>
      <c r="G26" s="272"/>
      <c r="H26" s="272"/>
      <c r="I26" s="272"/>
      <c r="J26" s="272"/>
      <c r="K26" s="270"/>
    </row>
    <row r="27" s="1" customFormat="1" ht="15" customHeight="1">
      <c r="B27" s="273"/>
      <c r="C27" s="272"/>
      <c r="D27" s="272" t="s">
        <v>432</v>
      </c>
      <c r="E27" s="272"/>
      <c r="F27" s="272"/>
      <c r="G27" s="272"/>
      <c r="H27" s="272"/>
      <c r="I27" s="272"/>
      <c r="J27" s="272"/>
      <c r="K27" s="270"/>
    </row>
    <row r="28" s="1" customFormat="1" ht="15" customHeight="1">
      <c r="B28" s="273"/>
      <c r="C28" s="274"/>
      <c r="D28" s="272" t="s">
        <v>433</v>
      </c>
      <c r="E28" s="272"/>
      <c r="F28" s="272"/>
      <c r="G28" s="272"/>
      <c r="H28" s="272"/>
      <c r="I28" s="272"/>
      <c r="J28" s="272"/>
      <c r="K28" s="270"/>
    </row>
    <row r="29" s="1" customFormat="1" ht="12.75" customHeight="1">
      <c r="B29" s="273"/>
      <c r="C29" s="274"/>
      <c r="D29" s="274"/>
      <c r="E29" s="274"/>
      <c r="F29" s="274"/>
      <c r="G29" s="274"/>
      <c r="H29" s="274"/>
      <c r="I29" s="274"/>
      <c r="J29" s="274"/>
      <c r="K29" s="270"/>
    </row>
    <row r="30" s="1" customFormat="1" ht="15" customHeight="1">
      <c r="B30" s="273"/>
      <c r="C30" s="274"/>
      <c r="D30" s="272" t="s">
        <v>434</v>
      </c>
      <c r="E30" s="272"/>
      <c r="F30" s="272"/>
      <c r="G30" s="272"/>
      <c r="H30" s="272"/>
      <c r="I30" s="272"/>
      <c r="J30" s="272"/>
      <c r="K30" s="270"/>
    </row>
    <row r="31" s="1" customFormat="1" ht="15" customHeight="1">
      <c r="B31" s="273"/>
      <c r="C31" s="274"/>
      <c r="D31" s="272" t="s">
        <v>435</v>
      </c>
      <c r="E31" s="272"/>
      <c r="F31" s="272"/>
      <c r="G31" s="272"/>
      <c r="H31" s="272"/>
      <c r="I31" s="272"/>
      <c r="J31" s="272"/>
      <c r="K31" s="270"/>
    </row>
    <row r="32" s="1" customFormat="1" ht="12.75" customHeight="1">
      <c r="B32" s="273"/>
      <c r="C32" s="274"/>
      <c r="D32" s="274"/>
      <c r="E32" s="274"/>
      <c r="F32" s="274"/>
      <c r="G32" s="274"/>
      <c r="H32" s="274"/>
      <c r="I32" s="274"/>
      <c r="J32" s="274"/>
      <c r="K32" s="270"/>
    </row>
    <row r="33" s="1" customFormat="1" ht="15" customHeight="1">
      <c r="B33" s="273"/>
      <c r="C33" s="274"/>
      <c r="D33" s="272" t="s">
        <v>436</v>
      </c>
      <c r="E33" s="272"/>
      <c r="F33" s="272"/>
      <c r="G33" s="272"/>
      <c r="H33" s="272"/>
      <c r="I33" s="272"/>
      <c r="J33" s="272"/>
      <c r="K33" s="270"/>
    </row>
    <row r="34" s="1" customFormat="1" ht="15" customHeight="1">
      <c r="B34" s="273"/>
      <c r="C34" s="274"/>
      <c r="D34" s="272" t="s">
        <v>437</v>
      </c>
      <c r="E34" s="272"/>
      <c r="F34" s="272"/>
      <c r="G34" s="272"/>
      <c r="H34" s="272"/>
      <c r="I34" s="272"/>
      <c r="J34" s="272"/>
      <c r="K34" s="270"/>
    </row>
    <row r="35" s="1" customFormat="1" ht="15" customHeight="1">
      <c r="B35" s="273"/>
      <c r="C35" s="274"/>
      <c r="D35" s="272" t="s">
        <v>438</v>
      </c>
      <c r="E35" s="272"/>
      <c r="F35" s="272"/>
      <c r="G35" s="272"/>
      <c r="H35" s="272"/>
      <c r="I35" s="272"/>
      <c r="J35" s="272"/>
      <c r="K35" s="270"/>
    </row>
    <row r="36" s="1" customFormat="1" ht="15" customHeight="1">
      <c r="B36" s="273"/>
      <c r="C36" s="274"/>
      <c r="D36" s="272"/>
      <c r="E36" s="275" t="s">
        <v>103</v>
      </c>
      <c r="F36" s="272"/>
      <c r="G36" s="272" t="s">
        <v>439</v>
      </c>
      <c r="H36" s="272"/>
      <c r="I36" s="272"/>
      <c r="J36" s="272"/>
      <c r="K36" s="270"/>
    </row>
    <row r="37" s="1" customFormat="1" ht="30.75" customHeight="1">
      <c r="B37" s="273"/>
      <c r="C37" s="274"/>
      <c r="D37" s="272"/>
      <c r="E37" s="275" t="s">
        <v>440</v>
      </c>
      <c r="F37" s="272"/>
      <c r="G37" s="272" t="s">
        <v>441</v>
      </c>
      <c r="H37" s="272"/>
      <c r="I37" s="272"/>
      <c r="J37" s="272"/>
      <c r="K37" s="270"/>
    </row>
    <row r="38" s="1" customFormat="1" ht="15" customHeight="1">
      <c r="B38" s="273"/>
      <c r="C38" s="274"/>
      <c r="D38" s="272"/>
      <c r="E38" s="275" t="s">
        <v>54</v>
      </c>
      <c r="F38" s="272"/>
      <c r="G38" s="272" t="s">
        <v>442</v>
      </c>
      <c r="H38" s="272"/>
      <c r="I38" s="272"/>
      <c r="J38" s="272"/>
      <c r="K38" s="270"/>
    </row>
    <row r="39" s="1" customFormat="1" ht="15" customHeight="1">
      <c r="B39" s="273"/>
      <c r="C39" s="274"/>
      <c r="D39" s="272"/>
      <c r="E39" s="275" t="s">
        <v>55</v>
      </c>
      <c r="F39" s="272"/>
      <c r="G39" s="272" t="s">
        <v>443</v>
      </c>
      <c r="H39" s="272"/>
      <c r="I39" s="272"/>
      <c r="J39" s="272"/>
      <c r="K39" s="270"/>
    </row>
    <row r="40" s="1" customFormat="1" ht="15" customHeight="1">
      <c r="B40" s="273"/>
      <c r="C40" s="274"/>
      <c r="D40" s="272"/>
      <c r="E40" s="275" t="s">
        <v>104</v>
      </c>
      <c r="F40" s="272"/>
      <c r="G40" s="272" t="s">
        <v>444</v>
      </c>
      <c r="H40" s="272"/>
      <c r="I40" s="272"/>
      <c r="J40" s="272"/>
      <c r="K40" s="270"/>
    </row>
    <row r="41" s="1" customFormat="1" ht="15" customHeight="1">
      <c r="B41" s="273"/>
      <c r="C41" s="274"/>
      <c r="D41" s="272"/>
      <c r="E41" s="275" t="s">
        <v>105</v>
      </c>
      <c r="F41" s="272"/>
      <c r="G41" s="272" t="s">
        <v>445</v>
      </c>
      <c r="H41" s="272"/>
      <c r="I41" s="272"/>
      <c r="J41" s="272"/>
      <c r="K41" s="270"/>
    </row>
    <row r="42" s="1" customFormat="1" ht="15" customHeight="1">
      <c r="B42" s="273"/>
      <c r="C42" s="274"/>
      <c r="D42" s="272"/>
      <c r="E42" s="275" t="s">
        <v>446</v>
      </c>
      <c r="F42" s="272"/>
      <c r="G42" s="272" t="s">
        <v>447</v>
      </c>
      <c r="H42" s="272"/>
      <c r="I42" s="272"/>
      <c r="J42" s="272"/>
      <c r="K42" s="270"/>
    </row>
    <row r="43" s="1" customFormat="1" ht="15" customHeight="1">
      <c r="B43" s="273"/>
      <c r="C43" s="274"/>
      <c r="D43" s="272"/>
      <c r="E43" s="275"/>
      <c r="F43" s="272"/>
      <c r="G43" s="272" t="s">
        <v>448</v>
      </c>
      <c r="H43" s="272"/>
      <c r="I43" s="272"/>
      <c r="J43" s="272"/>
      <c r="K43" s="270"/>
    </row>
    <row r="44" s="1" customFormat="1" ht="15" customHeight="1">
      <c r="B44" s="273"/>
      <c r="C44" s="274"/>
      <c r="D44" s="272"/>
      <c r="E44" s="275" t="s">
        <v>449</v>
      </c>
      <c r="F44" s="272"/>
      <c r="G44" s="272" t="s">
        <v>450</v>
      </c>
      <c r="H44" s="272"/>
      <c r="I44" s="272"/>
      <c r="J44" s="272"/>
      <c r="K44" s="270"/>
    </row>
    <row r="45" s="1" customFormat="1" ht="15" customHeight="1">
      <c r="B45" s="273"/>
      <c r="C45" s="274"/>
      <c r="D45" s="272"/>
      <c r="E45" s="275" t="s">
        <v>107</v>
      </c>
      <c r="F45" s="272"/>
      <c r="G45" s="272" t="s">
        <v>451</v>
      </c>
      <c r="H45" s="272"/>
      <c r="I45" s="272"/>
      <c r="J45" s="272"/>
      <c r="K45" s="270"/>
    </row>
    <row r="46" s="1" customFormat="1" ht="12.75" customHeight="1">
      <c r="B46" s="273"/>
      <c r="C46" s="274"/>
      <c r="D46" s="272"/>
      <c r="E46" s="272"/>
      <c r="F46" s="272"/>
      <c r="G46" s="272"/>
      <c r="H46" s="272"/>
      <c r="I46" s="272"/>
      <c r="J46" s="272"/>
      <c r="K46" s="270"/>
    </row>
    <row r="47" s="1" customFormat="1" ht="15" customHeight="1">
      <c r="B47" s="273"/>
      <c r="C47" s="274"/>
      <c r="D47" s="272" t="s">
        <v>452</v>
      </c>
      <c r="E47" s="272"/>
      <c r="F47" s="272"/>
      <c r="G47" s="272"/>
      <c r="H47" s="272"/>
      <c r="I47" s="272"/>
      <c r="J47" s="272"/>
      <c r="K47" s="270"/>
    </row>
    <row r="48" s="1" customFormat="1" ht="15" customHeight="1">
      <c r="B48" s="273"/>
      <c r="C48" s="274"/>
      <c r="D48" s="274"/>
      <c r="E48" s="272" t="s">
        <v>453</v>
      </c>
      <c r="F48" s="272"/>
      <c r="G48" s="272"/>
      <c r="H48" s="272"/>
      <c r="I48" s="272"/>
      <c r="J48" s="272"/>
      <c r="K48" s="270"/>
    </row>
    <row r="49" s="1" customFormat="1" ht="15" customHeight="1">
      <c r="B49" s="273"/>
      <c r="C49" s="274"/>
      <c r="D49" s="274"/>
      <c r="E49" s="272" t="s">
        <v>454</v>
      </c>
      <c r="F49" s="272"/>
      <c r="G49" s="272"/>
      <c r="H49" s="272"/>
      <c r="I49" s="272"/>
      <c r="J49" s="272"/>
      <c r="K49" s="270"/>
    </row>
    <row r="50" s="1" customFormat="1" ht="15" customHeight="1">
      <c r="B50" s="273"/>
      <c r="C50" s="274"/>
      <c r="D50" s="274"/>
      <c r="E50" s="272" t="s">
        <v>455</v>
      </c>
      <c r="F50" s="272"/>
      <c r="G50" s="272"/>
      <c r="H50" s="272"/>
      <c r="I50" s="272"/>
      <c r="J50" s="272"/>
      <c r="K50" s="270"/>
    </row>
    <row r="51" s="1" customFormat="1" ht="15" customHeight="1">
      <c r="B51" s="273"/>
      <c r="C51" s="274"/>
      <c r="D51" s="272" t="s">
        <v>456</v>
      </c>
      <c r="E51" s="272"/>
      <c r="F51" s="272"/>
      <c r="G51" s="272"/>
      <c r="H51" s="272"/>
      <c r="I51" s="272"/>
      <c r="J51" s="272"/>
      <c r="K51" s="270"/>
    </row>
    <row r="52" s="1" customFormat="1" ht="25.5" customHeight="1">
      <c r="B52" s="268"/>
      <c r="C52" s="269" t="s">
        <v>457</v>
      </c>
      <c r="D52" s="269"/>
      <c r="E52" s="269"/>
      <c r="F52" s="269"/>
      <c r="G52" s="269"/>
      <c r="H52" s="269"/>
      <c r="I52" s="269"/>
      <c r="J52" s="269"/>
      <c r="K52" s="270"/>
    </row>
    <row r="53" s="1" customFormat="1" ht="5.25" customHeight="1">
      <c r="B53" s="268"/>
      <c r="C53" s="271"/>
      <c r="D53" s="271"/>
      <c r="E53" s="271"/>
      <c r="F53" s="271"/>
      <c r="G53" s="271"/>
      <c r="H53" s="271"/>
      <c r="I53" s="271"/>
      <c r="J53" s="271"/>
      <c r="K53" s="270"/>
    </row>
    <row r="54" s="1" customFormat="1" ht="15" customHeight="1">
      <c r="B54" s="268"/>
      <c r="C54" s="272" t="s">
        <v>458</v>
      </c>
      <c r="D54" s="272"/>
      <c r="E54" s="272"/>
      <c r="F54" s="272"/>
      <c r="G54" s="272"/>
      <c r="H54" s="272"/>
      <c r="I54" s="272"/>
      <c r="J54" s="272"/>
      <c r="K54" s="270"/>
    </row>
    <row r="55" s="1" customFormat="1" ht="15" customHeight="1">
      <c r="B55" s="268"/>
      <c r="C55" s="272" t="s">
        <v>459</v>
      </c>
      <c r="D55" s="272"/>
      <c r="E55" s="272"/>
      <c r="F55" s="272"/>
      <c r="G55" s="272"/>
      <c r="H55" s="272"/>
      <c r="I55" s="272"/>
      <c r="J55" s="272"/>
      <c r="K55" s="270"/>
    </row>
    <row r="56" s="1" customFormat="1" ht="12.75" customHeight="1">
      <c r="B56" s="268"/>
      <c r="C56" s="272"/>
      <c r="D56" s="272"/>
      <c r="E56" s="272"/>
      <c r="F56" s="272"/>
      <c r="G56" s="272"/>
      <c r="H56" s="272"/>
      <c r="I56" s="272"/>
      <c r="J56" s="272"/>
      <c r="K56" s="270"/>
    </row>
    <row r="57" s="1" customFormat="1" ht="15" customHeight="1">
      <c r="B57" s="268"/>
      <c r="C57" s="272" t="s">
        <v>460</v>
      </c>
      <c r="D57" s="272"/>
      <c r="E57" s="272"/>
      <c r="F57" s="272"/>
      <c r="G57" s="272"/>
      <c r="H57" s="272"/>
      <c r="I57" s="272"/>
      <c r="J57" s="272"/>
      <c r="K57" s="270"/>
    </row>
    <row r="58" s="1" customFormat="1" ht="15" customHeight="1">
      <c r="B58" s="268"/>
      <c r="C58" s="274"/>
      <c r="D58" s="272" t="s">
        <v>461</v>
      </c>
      <c r="E58" s="272"/>
      <c r="F58" s="272"/>
      <c r="G58" s="272"/>
      <c r="H58" s="272"/>
      <c r="I58" s="272"/>
      <c r="J58" s="272"/>
      <c r="K58" s="270"/>
    </row>
    <row r="59" s="1" customFormat="1" ht="15" customHeight="1">
      <c r="B59" s="268"/>
      <c r="C59" s="274"/>
      <c r="D59" s="272" t="s">
        <v>462</v>
      </c>
      <c r="E59" s="272"/>
      <c r="F59" s="272"/>
      <c r="G59" s="272"/>
      <c r="H59" s="272"/>
      <c r="I59" s="272"/>
      <c r="J59" s="272"/>
      <c r="K59" s="270"/>
    </row>
    <row r="60" s="1" customFormat="1" ht="15" customHeight="1">
      <c r="B60" s="268"/>
      <c r="C60" s="274"/>
      <c r="D60" s="272" t="s">
        <v>463</v>
      </c>
      <c r="E60" s="272"/>
      <c r="F60" s="272"/>
      <c r="G60" s="272"/>
      <c r="H60" s="272"/>
      <c r="I60" s="272"/>
      <c r="J60" s="272"/>
      <c r="K60" s="270"/>
    </row>
    <row r="61" s="1" customFormat="1" ht="15" customHeight="1">
      <c r="B61" s="268"/>
      <c r="C61" s="274"/>
      <c r="D61" s="272" t="s">
        <v>464</v>
      </c>
      <c r="E61" s="272"/>
      <c r="F61" s="272"/>
      <c r="G61" s="272"/>
      <c r="H61" s="272"/>
      <c r="I61" s="272"/>
      <c r="J61" s="272"/>
      <c r="K61" s="270"/>
    </row>
    <row r="62" s="1" customFormat="1" ht="15" customHeight="1">
      <c r="B62" s="268"/>
      <c r="C62" s="274"/>
      <c r="D62" s="277" t="s">
        <v>465</v>
      </c>
      <c r="E62" s="277"/>
      <c r="F62" s="277"/>
      <c r="G62" s="277"/>
      <c r="H62" s="277"/>
      <c r="I62" s="277"/>
      <c r="J62" s="277"/>
      <c r="K62" s="270"/>
    </row>
    <row r="63" s="1" customFormat="1" ht="15" customHeight="1">
      <c r="B63" s="268"/>
      <c r="C63" s="274"/>
      <c r="D63" s="272" t="s">
        <v>466</v>
      </c>
      <c r="E63" s="272"/>
      <c r="F63" s="272"/>
      <c r="G63" s="272"/>
      <c r="H63" s="272"/>
      <c r="I63" s="272"/>
      <c r="J63" s="272"/>
      <c r="K63" s="270"/>
    </row>
    <row r="64" s="1" customFormat="1" ht="12.75" customHeight="1">
      <c r="B64" s="268"/>
      <c r="C64" s="274"/>
      <c r="D64" s="274"/>
      <c r="E64" s="278"/>
      <c r="F64" s="274"/>
      <c r="G64" s="274"/>
      <c r="H64" s="274"/>
      <c r="I64" s="274"/>
      <c r="J64" s="274"/>
      <c r="K64" s="270"/>
    </row>
    <row r="65" s="1" customFormat="1" ht="15" customHeight="1">
      <c r="B65" s="268"/>
      <c r="C65" s="274"/>
      <c r="D65" s="272" t="s">
        <v>467</v>
      </c>
      <c r="E65" s="272"/>
      <c r="F65" s="272"/>
      <c r="G65" s="272"/>
      <c r="H65" s="272"/>
      <c r="I65" s="272"/>
      <c r="J65" s="272"/>
      <c r="K65" s="270"/>
    </row>
    <row r="66" s="1" customFormat="1" ht="15" customHeight="1">
      <c r="B66" s="268"/>
      <c r="C66" s="274"/>
      <c r="D66" s="277" t="s">
        <v>468</v>
      </c>
      <c r="E66" s="277"/>
      <c r="F66" s="277"/>
      <c r="G66" s="277"/>
      <c r="H66" s="277"/>
      <c r="I66" s="277"/>
      <c r="J66" s="277"/>
      <c r="K66" s="270"/>
    </row>
    <row r="67" s="1" customFormat="1" ht="15" customHeight="1">
      <c r="B67" s="268"/>
      <c r="C67" s="274"/>
      <c r="D67" s="272" t="s">
        <v>469</v>
      </c>
      <c r="E67" s="272"/>
      <c r="F67" s="272"/>
      <c r="G67" s="272"/>
      <c r="H67" s="272"/>
      <c r="I67" s="272"/>
      <c r="J67" s="272"/>
      <c r="K67" s="270"/>
    </row>
    <row r="68" s="1" customFormat="1" ht="15" customHeight="1">
      <c r="B68" s="268"/>
      <c r="C68" s="274"/>
      <c r="D68" s="272" t="s">
        <v>470</v>
      </c>
      <c r="E68" s="272"/>
      <c r="F68" s="272"/>
      <c r="G68" s="272"/>
      <c r="H68" s="272"/>
      <c r="I68" s="272"/>
      <c r="J68" s="272"/>
      <c r="K68" s="270"/>
    </row>
    <row r="69" s="1" customFormat="1" ht="15" customHeight="1">
      <c r="B69" s="268"/>
      <c r="C69" s="274"/>
      <c r="D69" s="272" t="s">
        <v>471</v>
      </c>
      <c r="E69" s="272"/>
      <c r="F69" s="272"/>
      <c r="G69" s="272"/>
      <c r="H69" s="272"/>
      <c r="I69" s="272"/>
      <c r="J69" s="272"/>
      <c r="K69" s="270"/>
    </row>
    <row r="70" s="1" customFormat="1" ht="15" customHeight="1">
      <c r="B70" s="268"/>
      <c r="C70" s="274"/>
      <c r="D70" s="272" t="s">
        <v>472</v>
      </c>
      <c r="E70" s="272"/>
      <c r="F70" s="272"/>
      <c r="G70" s="272"/>
      <c r="H70" s="272"/>
      <c r="I70" s="272"/>
      <c r="J70" s="272"/>
      <c r="K70" s="270"/>
    </row>
    <row r="71" s="1" customFormat="1" ht="12.75" customHeight="1">
      <c r="B71" s="279"/>
      <c r="C71" s="280"/>
      <c r="D71" s="280"/>
      <c r="E71" s="280"/>
      <c r="F71" s="280"/>
      <c r="G71" s="280"/>
      <c r="H71" s="280"/>
      <c r="I71" s="280"/>
      <c r="J71" s="280"/>
      <c r="K71" s="281"/>
    </row>
    <row r="72" s="1" customFormat="1" ht="18.75" customHeight="1">
      <c r="B72" s="282"/>
      <c r="C72" s="282"/>
      <c r="D72" s="282"/>
      <c r="E72" s="282"/>
      <c r="F72" s="282"/>
      <c r="G72" s="282"/>
      <c r="H72" s="282"/>
      <c r="I72" s="282"/>
      <c r="J72" s="282"/>
      <c r="K72" s="283"/>
    </row>
    <row r="73" s="1" customFormat="1" ht="18.75" customHeight="1">
      <c r="B73" s="283"/>
      <c r="C73" s="283"/>
      <c r="D73" s="283"/>
      <c r="E73" s="283"/>
      <c r="F73" s="283"/>
      <c r="G73" s="283"/>
      <c r="H73" s="283"/>
      <c r="I73" s="283"/>
      <c r="J73" s="283"/>
      <c r="K73" s="283"/>
    </row>
    <row r="74" s="1" customFormat="1" ht="7.5" customHeight="1">
      <c r="B74" s="284"/>
      <c r="C74" s="285"/>
      <c r="D74" s="285"/>
      <c r="E74" s="285"/>
      <c r="F74" s="285"/>
      <c r="G74" s="285"/>
      <c r="H74" s="285"/>
      <c r="I74" s="285"/>
      <c r="J74" s="285"/>
      <c r="K74" s="286"/>
    </row>
    <row r="75" s="1" customFormat="1" ht="45" customHeight="1">
      <c r="B75" s="287"/>
      <c r="C75" s="288" t="s">
        <v>473</v>
      </c>
      <c r="D75" s="288"/>
      <c r="E75" s="288"/>
      <c r="F75" s="288"/>
      <c r="G75" s="288"/>
      <c r="H75" s="288"/>
      <c r="I75" s="288"/>
      <c r="J75" s="288"/>
      <c r="K75" s="289"/>
    </row>
    <row r="76" s="1" customFormat="1" ht="17.25" customHeight="1">
      <c r="B76" s="287"/>
      <c r="C76" s="290" t="s">
        <v>474</v>
      </c>
      <c r="D76" s="290"/>
      <c r="E76" s="290"/>
      <c r="F76" s="290" t="s">
        <v>475</v>
      </c>
      <c r="G76" s="291"/>
      <c r="H76" s="290" t="s">
        <v>55</v>
      </c>
      <c r="I76" s="290" t="s">
        <v>58</v>
      </c>
      <c r="J76" s="290" t="s">
        <v>476</v>
      </c>
      <c r="K76" s="289"/>
    </row>
    <row r="77" s="1" customFormat="1" ht="17.25" customHeight="1">
      <c r="B77" s="287"/>
      <c r="C77" s="292" t="s">
        <v>477</v>
      </c>
      <c r="D77" s="292"/>
      <c r="E77" s="292"/>
      <c r="F77" s="293" t="s">
        <v>478</v>
      </c>
      <c r="G77" s="294"/>
      <c r="H77" s="292"/>
      <c r="I77" s="292"/>
      <c r="J77" s="292" t="s">
        <v>479</v>
      </c>
      <c r="K77" s="289"/>
    </row>
    <row r="78" s="1" customFormat="1" ht="5.25" customHeight="1">
      <c r="B78" s="287"/>
      <c r="C78" s="295"/>
      <c r="D78" s="295"/>
      <c r="E78" s="295"/>
      <c r="F78" s="295"/>
      <c r="G78" s="296"/>
      <c r="H78" s="295"/>
      <c r="I78" s="295"/>
      <c r="J78" s="295"/>
      <c r="K78" s="289"/>
    </row>
    <row r="79" s="1" customFormat="1" ht="15" customHeight="1">
      <c r="B79" s="287"/>
      <c r="C79" s="275" t="s">
        <v>54</v>
      </c>
      <c r="D79" s="297"/>
      <c r="E79" s="297"/>
      <c r="F79" s="298" t="s">
        <v>480</v>
      </c>
      <c r="G79" s="299"/>
      <c r="H79" s="275" t="s">
        <v>481</v>
      </c>
      <c r="I79" s="275" t="s">
        <v>482</v>
      </c>
      <c r="J79" s="275">
        <v>20</v>
      </c>
      <c r="K79" s="289"/>
    </row>
    <row r="80" s="1" customFormat="1" ht="15" customHeight="1">
      <c r="B80" s="287"/>
      <c r="C80" s="275" t="s">
        <v>483</v>
      </c>
      <c r="D80" s="275"/>
      <c r="E80" s="275"/>
      <c r="F80" s="298" t="s">
        <v>480</v>
      </c>
      <c r="G80" s="299"/>
      <c r="H80" s="275" t="s">
        <v>484</v>
      </c>
      <c r="I80" s="275" t="s">
        <v>482</v>
      </c>
      <c r="J80" s="275">
        <v>120</v>
      </c>
      <c r="K80" s="289"/>
    </row>
    <row r="81" s="1" customFormat="1" ht="15" customHeight="1">
      <c r="B81" s="300"/>
      <c r="C81" s="275" t="s">
        <v>485</v>
      </c>
      <c r="D81" s="275"/>
      <c r="E81" s="275"/>
      <c r="F81" s="298" t="s">
        <v>486</v>
      </c>
      <c r="G81" s="299"/>
      <c r="H81" s="275" t="s">
        <v>487</v>
      </c>
      <c r="I81" s="275" t="s">
        <v>482</v>
      </c>
      <c r="J81" s="275">
        <v>50</v>
      </c>
      <c r="K81" s="289"/>
    </row>
    <row r="82" s="1" customFormat="1" ht="15" customHeight="1">
      <c r="B82" s="300"/>
      <c r="C82" s="275" t="s">
        <v>488</v>
      </c>
      <c r="D82" s="275"/>
      <c r="E82" s="275"/>
      <c r="F82" s="298" t="s">
        <v>480</v>
      </c>
      <c r="G82" s="299"/>
      <c r="H82" s="275" t="s">
        <v>489</v>
      </c>
      <c r="I82" s="275" t="s">
        <v>490</v>
      </c>
      <c r="J82" s="275"/>
      <c r="K82" s="289"/>
    </row>
    <row r="83" s="1" customFormat="1" ht="15" customHeight="1">
      <c r="B83" s="300"/>
      <c r="C83" s="301" t="s">
        <v>491</v>
      </c>
      <c r="D83" s="301"/>
      <c r="E83" s="301"/>
      <c r="F83" s="302" t="s">
        <v>486</v>
      </c>
      <c r="G83" s="301"/>
      <c r="H83" s="301" t="s">
        <v>492</v>
      </c>
      <c r="I83" s="301" t="s">
        <v>482</v>
      </c>
      <c r="J83" s="301">
        <v>15</v>
      </c>
      <c r="K83" s="289"/>
    </row>
    <row r="84" s="1" customFormat="1" ht="15" customHeight="1">
      <c r="B84" s="300"/>
      <c r="C84" s="301" t="s">
        <v>493</v>
      </c>
      <c r="D84" s="301"/>
      <c r="E84" s="301"/>
      <c r="F84" s="302" t="s">
        <v>486</v>
      </c>
      <c r="G84" s="301"/>
      <c r="H84" s="301" t="s">
        <v>494</v>
      </c>
      <c r="I84" s="301" t="s">
        <v>482</v>
      </c>
      <c r="J84" s="301">
        <v>15</v>
      </c>
      <c r="K84" s="289"/>
    </row>
    <row r="85" s="1" customFormat="1" ht="15" customHeight="1">
      <c r="B85" s="300"/>
      <c r="C85" s="301" t="s">
        <v>495</v>
      </c>
      <c r="D85" s="301"/>
      <c r="E85" s="301"/>
      <c r="F85" s="302" t="s">
        <v>486</v>
      </c>
      <c r="G85" s="301"/>
      <c r="H85" s="301" t="s">
        <v>496</v>
      </c>
      <c r="I85" s="301" t="s">
        <v>482</v>
      </c>
      <c r="J85" s="301">
        <v>20</v>
      </c>
      <c r="K85" s="289"/>
    </row>
    <row r="86" s="1" customFormat="1" ht="15" customHeight="1">
      <c r="B86" s="300"/>
      <c r="C86" s="301" t="s">
        <v>497</v>
      </c>
      <c r="D86" s="301"/>
      <c r="E86" s="301"/>
      <c r="F86" s="302" t="s">
        <v>486</v>
      </c>
      <c r="G86" s="301"/>
      <c r="H86" s="301" t="s">
        <v>498</v>
      </c>
      <c r="I86" s="301" t="s">
        <v>482</v>
      </c>
      <c r="J86" s="301">
        <v>20</v>
      </c>
      <c r="K86" s="289"/>
    </row>
    <row r="87" s="1" customFormat="1" ht="15" customHeight="1">
      <c r="B87" s="300"/>
      <c r="C87" s="275" t="s">
        <v>499</v>
      </c>
      <c r="D87" s="275"/>
      <c r="E87" s="275"/>
      <c r="F87" s="298" t="s">
        <v>486</v>
      </c>
      <c r="G87" s="299"/>
      <c r="H87" s="275" t="s">
        <v>500</v>
      </c>
      <c r="I87" s="275" t="s">
        <v>482</v>
      </c>
      <c r="J87" s="275">
        <v>50</v>
      </c>
      <c r="K87" s="289"/>
    </row>
    <row r="88" s="1" customFormat="1" ht="15" customHeight="1">
      <c r="B88" s="300"/>
      <c r="C88" s="275" t="s">
        <v>501</v>
      </c>
      <c r="D88" s="275"/>
      <c r="E88" s="275"/>
      <c r="F88" s="298" t="s">
        <v>486</v>
      </c>
      <c r="G88" s="299"/>
      <c r="H88" s="275" t="s">
        <v>502</v>
      </c>
      <c r="I88" s="275" t="s">
        <v>482</v>
      </c>
      <c r="J88" s="275">
        <v>20</v>
      </c>
      <c r="K88" s="289"/>
    </row>
    <row r="89" s="1" customFormat="1" ht="15" customHeight="1">
      <c r="B89" s="300"/>
      <c r="C89" s="275" t="s">
        <v>503</v>
      </c>
      <c r="D89" s="275"/>
      <c r="E89" s="275"/>
      <c r="F89" s="298" t="s">
        <v>486</v>
      </c>
      <c r="G89" s="299"/>
      <c r="H89" s="275" t="s">
        <v>504</v>
      </c>
      <c r="I89" s="275" t="s">
        <v>482</v>
      </c>
      <c r="J89" s="275">
        <v>20</v>
      </c>
      <c r="K89" s="289"/>
    </row>
    <row r="90" s="1" customFormat="1" ht="15" customHeight="1">
      <c r="B90" s="300"/>
      <c r="C90" s="275" t="s">
        <v>505</v>
      </c>
      <c r="D90" s="275"/>
      <c r="E90" s="275"/>
      <c r="F90" s="298" t="s">
        <v>486</v>
      </c>
      <c r="G90" s="299"/>
      <c r="H90" s="275" t="s">
        <v>506</v>
      </c>
      <c r="I90" s="275" t="s">
        <v>482</v>
      </c>
      <c r="J90" s="275">
        <v>50</v>
      </c>
      <c r="K90" s="289"/>
    </row>
    <row r="91" s="1" customFormat="1" ht="15" customHeight="1">
      <c r="B91" s="300"/>
      <c r="C91" s="275" t="s">
        <v>507</v>
      </c>
      <c r="D91" s="275"/>
      <c r="E91" s="275"/>
      <c r="F91" s="298" t="s">
        <v>486</v>
      </c>
      <c r="G91" s="299"/>
      <c r="H91" s="275" t="s">
        <v>507</v>
      </c>
      <c r="I91" s="275" t="s">
        <v>482</v>
      </c>
      <c r="J91" s="275">
        <v>50</v>
      </c>
      <c r="K91" s="289"/>
    </row>
    <row r="92" s="1" customFormat="1" ht="15" customHeight="1">
      <c r="B92" s="300"/>
      <c r="C92" s="275" t="s">
        <v>508</v>
      </c>
      <c r="D92" s="275"/>
      <c r="E92" s="275"/>
      <c r="F92" s="298" t="s">
        <v>486</v>
      </c>
      <c r="G92" s="299"/>
      <c r="H92" s="275" t="s">
        <v>509</v>
      </c>
      <c r="I92" s="275" t="s">
        <v>482</v>
      </c>
      <c r="J92" s="275">
        <v>255</v>
      </c>
      <c r="K92" s="289"/>
    </row>
    <row r="93" s="1" customFormat="1" ht="15" customHeight="1">
      <c r="B93" s="300"/>
      <c r="C93" s="275" t="s">
        <v>510</v>
      </c>
      <c r="D93" s="275"/>
      <c r="E93" s="275"/>
      <c r="F93" s="298" t="s">
        <v>480</v>
      </c>
      <c r="G93" s="299"/>
      <c r="H93" s="275" t="s">
        <v>511</v>
      </c>
      <c r="I93" s="275" t="s">
        <v>512</v>
      </c>
      <c r="J93" s="275"/>
      <c r="K93" s="289"/>
    </row>
    <row r="94" s="1" customFormat="1" ht="15" customHeight="1">
      <c r="B94" s="300"/>
      <c r="C94" s="275" t="s">
        <v>513</v>
      </c>
      <c r="D94" s="275"/>
      <c r="E94" s="275"/>
      <c r="F94" s="298" t="s">
        <v>480</v>
      </c>
      <c r="G94" s="299"/>
      <c r="H94" s="275" t="s">
        <v>514</v>
      </c>
      <c r="I94" s="275" t="s">
        <v>515</v>
      </c>
      <c r="J94" s="275"/>
      <c r="K94" s="289"/>
    </row>
    <row r="95" s="1" customFormat="1" ht="15" customHeight="1">
      <c r="B95" s="300"/>
      <c r="C95" s="275" t="s">
        <v>516</v>
      </c>
      <c r="D95" s="275"/>
      <c r="E95" s="275"/>
      <c r="F95" s="298" t="s">
        <v>480</v>
      </c>
      <c r="G95" s="299"/>
      <c r="H95" s="275" t="s">
        <v>516</v>
      </c>
      <c r="I95" s="275" t="s">
        <v>515</v>
      </c>
      <c r="J95" s="275"/>
      <c r="K95" s="289"/>
    </row>
    <row r="96" s="1" customFormat="1" ht="15" customHeight="1">
      <c r="B96" s="300"/>
      <c r="C96" s="275" t="s">
        <v>39</v>
      </c>
      <c r="D96" s="275"/>
      <c r="E96" s="275"/>
      <c r="F96" s="298" t="s">
        <v>480</v>
      </c>
      <c r="G96" s="299"/>
      <c r="H96" s="275" t="s">
        <v>517</v>
      </c>
      <c r="I96" s="275" t="s">
        <v>515</v>
      </c>
      <c r="J96" s="275"/>
      <c r="K96" s="289"/>
    </row>
    <row r="97" s="1" customFormat="1" ht="15" customHeight="1">
      <c r="B97" s="300"/>
      <c r="C97" s="275" t="s">
        <v>49</v>
      </c>
      <c r="D97" s="275"/>
      <c r="E97" s="275"/>
      <c r="F97" s="298" t="s">
        <v>480</v>
      </c>
      <c r="G97" s="299"/>
      <c r="H97" s="275" t="s">
        <v>518</v>
      </c>
      <c r="I97" s="275" t="s">
        <v>515</v>
      </c>
      <c r="J97" s="275"/>
      <c r="K97" s="289"/>
    </row>
    <row r="98" s="1" customFormat="1" ht="15" customHeight="1">
      <c r="B98" s="303"/>
      <c r="C98" s="304"/>
      <c r="D98" s="304"/>
      <c r="E98" s="304"/>
      <c r="F98" s="304"/>
      <c r="G98" s="304"/>
      <c r="H98" s="304"/>
      <c r="I98" s="304"/>
      <c r="J98" s="304"/>
      <c r="K98" s="305"/>
    </row>
    <row r="99" s="1" customFormat="1" ht="18.75" customHeight="1">
      <c r="B99" s="306"/>
      <c r="C99" s="307"/>
      <c r="D99" s="307"/>
      <c r="E99" s="307"/>
      <c r="F99" s="307"/>
      <c r="G99" s="307"/>
      <c r="H99" s="307"/>
      <c r="I99" s="307"/>
      <c r="J99" s="307"/>
      <c r="K99" s="306"/>
    </row>
    <row r="100" s="1" customFormat="1" ht="18.75" customHeight="1">
      <c r="B100" s="283"/>
      <c r="C100" s="283"/>
      <c r="D100" s="283"/>
      <c r="E100" s="283"/>
      <c r="F100" s="283"/>
      <c r="G100" s="283"/>
      <c r="H100" s="283"/>
      <c r="I100" s="283"/>
      <c r="J100" s="283"/>
      <c r="K100" s="283"/>
    </row>
    <row r="101" s="1" customFormat="1" ht="7.5" customHeight="1">
      <c r="B101" s="284"/>
      <c r="C101" s="285"/>
      <c r="D101" s="285"/>
      <c r="E101" s="285"/>
      <c r="F101" s="285"/>
      <c r="G101" s="285"/>
      <c r="H101" s="285"/>
      <c r="I101" s="285"/>
      <c r="J101" s="285"/>
      <c r="K101" s="286"/>
    </row>
    <row r="102" s="1" customFormat="1" ht="45" customHeight="1">
      <c r="B102" s="287"/>
      <c r="C102" s="288" t="s">
        <v>519</v>
      </c>
      <c r="D102" s="288"/>
      <c r="E102" s="288"/>
      <c r="F102" s="288"/>
      <c r="G102" s="288"/>
      <c r="H102" s="288"/>
      <c r="I102" s="288"/>
      <c r="J102" s="288"/>
      <c r="K102" s="289"/>
    </row>
    <row r="103" s="1" customFormat="1" ht="17.25" customHeight="1">
      <c r="B103" s="287"/>
      <c r="C103" s="290" t="s">
        <v>474</v>
      </c>
      <c r="D103" s="290"/>
      <c r="E103" s="290"/>
      <c r="F103" s="290" t="s">
        <v>475</v>
      </c>
      <c r="G103" s="291"/>
      <c r="H103" s="290" t="s">
        <v>55</v>
      </c>
      <c r="I103" s="290" t="s">
        <v>58</v>
      </c>
      <c r="J103" s="290" t="s">
        <v>476</v>
      </c>
      <c r="K103" s="289"/>
    </row>
    <row r="104" s="1" customFormat="1" ht="17.25" customHeight="1">
      <c r="B104" s="287"/>
      <c r="C104" s="292" t="s">
        <v>477</v>
      </c>
      <c r="D104" s="292"/>
      <c r="E104" s="292"/>
      <c r="F104" s="293" t="s">
        <v>478</v>
      </c>
      <c r="G104" s="294"/>
      <c r="H104" s="292"/>
      <c r="I104" s="292"/>
      <c r="J104" s="292" t="s">
        <v>479</v>
      </c>
      <c r="K104" s="289"/>
    </row>
    <row r="105" s="1" customFormat="1" ht="5.25" customHeight="1">
      <c r="B105" s="287"/>
      <c r="C105" s="290"/>
      <c r="D105" s="290"/>
      <c r="E105" s="290"/>
      <c r="F105" s="290"/>
      <c r="G105" s="308"/>
      <c r="H105" s="290"/>
      <c r="I105" s="290"/>
      <c r="J105" s="290"/>
      <c r="K105" s="289"/>
    </row>
    <row r="106" s="1" customFormat="1" ht="15" customHeight="1">
      <c r="B106" s="287"/>
      <c r="C106" s="275" t="s">
        <v>54</v>
      </c>
      <c r="D106" s="297"/>
      <c r="E106" s="297"/>
      <c r="F106" s="298" t="s">
        <v>480</v>
      </c>
      <c r="G106" s="275"/>
      <c r="H106" s="275" t="s">
        <v>520</v>
      </c>
      <c r="I106" s="275" t="s">
        <v>482</v>
      </c>
      <c r="J106" s="275">
        <v>20</v>
      </c>
      <c r="K106" s="289"/>
    </row>
    <row r="107" s="1" customFormat="1" ht="15" customHeight="1">
      <c r="B107" s="287"/>
      <c r="C107" s="275" t="s">
        <v>483</v>
      </c>
      <c r="D107" s="275"/>
      <c r="E107" s="275"/>
      <c r="F107" s="298" t="s">
        <v>480</v>
      </c>
      <c r="G107" s="275"/>
      <c r="H107" s="275" t="s">
        <v>520</v>
      </c>
      <c r="I107" s="275" t="s">
        <v>482</v>
      </c>
      <c r="J107" s="275">
        <v>120</v>
      </c>
      <c r="K107" s="289"/>
    </row>
    <row r="108" s="1" customFormat="1" ht="15" customHeight="1">
      <c r="B108" s="300"/>
      <c r="C108" s="275" t="s">
        <v>485</v>
      </c>
      <c r="D108" s="275"/>
      <c r="E108" s="275"/>
      <c r="F108" s="298" t="s">
        <v>486</v>
      </c>
      <c r="G108" s="275"/>
      <c r="H108" s="275" t="s">
        <v>520</v>
      </c>
      <c r="I108" s="275" t="s">
        <v>482</v>
      </c>
      <c r="J108" s="275">
        <v>50</v>
      </c>
      <c r="K108" s="289"/>
    </row>
    <row r="109" s="1" customFormat="1" ht="15" customHeight="1">
      <c r="B109" s="300"/>
      <c r="C109" s="275" t="s">
        <v>488</v>
      </c>
      <c r="D109" s="275"/>
      <c r="E109" s="275"/>
      <c r="F109" s="298" t="s">
        <v>480</v>
      </c>
      <c r="G109" s="275"/>
      <c r="H109" s="275" t="s">
        <v>520</v>
      </c>
      <c r="I109" s="275" t="s">
        <v>490</v>
      </c>
      <c r="J109" s="275"/>
      <c r="K109" s="289"/>
    </row>
    <row r="110" s="1" customFormat="1" ht="15" customHeight="1">
      <c r="B110" s="300"/>
      <c r="C110" s="275" t="s">
        <v>499</v>
      </c>
      <c r="D110" s="275"/>
      <c r="E110" s="275"/>
      <c r="F110" s="298" t="s">
        <v>486</v>
      </c>
      <c r="G110" s="275"/>
      <c r="H110" s="275" t="s">
        <v>520</v>
      </c>
      <c r="I110" s="275" t="s">
        <v>482</v>
      </c>
      <c r="J110" s="275">
        <v>50</v>
      </c>
      <c r="K110" s="289"/>
    </row>
    <row r="111" s="1" customFormat="1" ht="15" customHeight="1">
      <c r="B111" s="300"/>
      <c r="C111" s="275" t="s">
        <v>507</v>
      </c>
      <c r="D111" s="275"/>
      <c r="E111" s="275"/>
      <c r="F111" s="298" t="s">
        <v>486</v>
      </c>
      <c r="G111" s="275"/>
      <c r="H111" s="275" t="s">
        <v>520</v>
      </c>
      <c r="I111" s="275" t="s">
        <v>482</v>
      </c>
      <c r="J111" s="275">
        <v>50</v>
      </c>
      <c r="K111" s="289"/>
    </row>
    <row r="112" s="1" customFormat="1" ht="15" customHeight="1">
      <c r="B112" s="300"/>
      <c r="C112" s="275" t="s">
        <v>505</v>
      </c>
      <c r="D112" s="275"/>
      <c r="E112" s="275"/>
      <c r="F112" s="298" t="s">
        <v>486</v>
      </c>
      <c r="G112" s="275"/>
      <c r="H112" s="275" t="s">
        <v>520</v>
      </c>
      <c r="I112" s="275" t="s">
        <v>482</v>
      </c>
      <c r="J112" s="275">
        <v>50</v>
      </c>
      <c r="K112" s="289"/>
    </row>
    <row r="113" s="1" customFormat="1" ht="15" customHeight="1">
      <c r="B113" s="300"/>
      <c r="C113" s="275" t="s">
        <v>54</v>
      </c>
      <c r="D113" s="275"/>
      <c r="E113" s="275"/>
      <c r="F113" s="298" t="s">
        <v>480</v>
      </c>
      <c r="G113" s="275"/>
      <c r="H113" s="275" t="s">
        <v>521</v>
      </c>
      <c r="I113" s="275" t="s">
        <v>482</v>
      </c>
      <c r="J113" s="275">
        <v>20</v>
      </c>
      <c r="K113" s="289"/>
    </row>
    <row r="114" s="1" customFormat="1" ht="15" customHeight="1">
      <c r="B114" s="300"/>
      <c r="C114" s="275" t="s">
        <v>522</v>
      </c>
      <c r="D114" s="275"/>
      <c r="E114" s="275"/>
      <c r="F114" s="298" t="s">
        <v>480</v>
      </c>
      <c r="G114" s="275"/>
      <c r="H114" s="275" t="s">
        <v>523</v>
      </c>
      <c r="I114" s="275" t="s">
        <v>482</v>
      </c>
      <c r="J114" s="275">
        <v>120</v>
      </c>
      <c r="K114" s="289"/>
    </row>
    <row r="115" s="1" customFormat="1" ht="15" customHeight="1">
      <c r="B115" s="300"/>
      <c r="C115" s="275" t="s">
        <v>39</v>
      </c>
      <c r="D115" s="275"/>
      <c r="E115" s="275"/>
      <c r="F115" s="298" t="s">
        <v>480</v>
      </c>
      <c r="G115" s="275"/>
      <c r="H115" s="275" t="s">
        <v>524</v>
      </c>
      <c r="I115" s="275" t="s">
        <v>515</v>
      </c>
      <c r="J115" s="275"/>
      <c r="K115" s="289"/>
    </row>
    <row r="116" s="1" customFormat="1" ht="15" customHeight="1">
      <c r="B116" s="300"/>
      <c r="C116" s="275" t="s">
        <v>49</v>
      </c>
      <c r="D116" s="275"/>
      <c r="E116" s="275"/>
      <c r="F116" s="298" t="s">
        <v>480</v>
      </c>
      <c r="G116" s="275"/>
      <c r="H116" s="275" t="s">
        <v>525</v>
      </c>
      <c r="I116" s="275" t="s">
        <v>515</v>
      </c>
      <c r="J116" s="275"/>
      <c r="K116" s="289"/>
    </row>
    <row r="117" s="1" customFormat="1" ht="15" customHeight="1">
      <c r="B117" s="300"/>
      <c r="C117" s="275" t="s">
        <v>58</v>
      </c>
      <c r="D117" s="275"/>
      <c r="E117" s="275"/>
      <c r="F117" s="298" t="s">
        <v>480</v>
      </c>
      <c r="G117" s="275"/>
      <c r="H117" s="275" t="s">
        <v>526</v>
      </c>
      <c r="I117" s="275" t="s">
        <v>527</v>
      </c>
      <c r="J117" s="275"/>
      <c r="K117" s="289"/>
    </row>
    <row r="118" s="1" customFormat="1" ht="15" customHeight="1">
      <c r="B118" s="303"/>
      <c r="C118" s="309"/>
      <c r="D118" s="309"/>
      <c r="E118" s="309"/>
      <c r="F118" s="309"/>
      <c r="G118" s="309"/>
      <c r="H118" s="309"/>
      <c r="I118" s="309"/>
      <c r="J118" s="309"/>
      <c r="K118" s="305"/>
    </row>
    <row r="119" s="1" customFormat="1" ht="18.75" customHeight="1">
      <c r="B119" s="310"/>
      <c r="C119" s="311"/>
      <c r="D119" s="311"/>
      <c r="E119" s="311"/>
      <c r="F119" s="312"/>
      <c r="G119" s="311"/>
      <c r="H119" s="311"/>
      <c r="I119" s="311"/>
      <c r="J119" s="311"/>
      <c r="K119" s="310"/>
    </row>
    <row r="120" s="1" customFormat="1" ht="18.75" customHeight="1">
      <c r="B120" s="283"/>
      <c r="C120" s="283"/>
      <c r="D120" s="283"/>
      <c r="E120" s="283"/>
      <c r="F120" s="283"/>
      <c r="G120" s="283"/>
      <c r="H120" s="283"/>
      <c r="I120" s="283"/>
      <c r="J120" s="283"/>
      <c r="K120" s="283"/>
    </row>
    <row r="121" s="1" customFormat="1" ht="7.5" customHeight="1">
      <c r="B121" s="313"/>
      <c r="C121" s="314"/>
      <c r="D121" s="314"/>
      <c r="E121" s="314"/>
      <c r="F121" s="314"/>
      <c r="G121" s="314"/>
      <c r="H121" s="314"/>
      <c r="I121" s="314"/>
      <c r="J121" s="314"/>
      <c r="K121" s="315"/>
    </row>
    <row r="122" s="1" customFormat="1" ht="45" customHeight="1">
      <c r="B122" s="316"/>
      <c r="C122" s="266" t="s">
        <v>528</v>
      </c>
      <c r="D122" s="266"/>
      <c r="E122" s="266"/>
      <c r="F122" s="266"/>
      <c r="G122" s="266"/>
      <c r="H122" s="266"/>
      <c r="I122" s="266"/>
      <c r="J122" s="266"/>
      <c r="K122" s="317"/>
    </row>
    <row r="123" s="1" customFormat="1" ht="17.25" customHeight="1">
      <c r="B123" s="318"/>
      <c r="C123" s="290" t="s">
        <v>474</v>
      </c>
      <c r="D123" s="290"/>
      <c r="E123" s="290"/>
      <c r="F123" s="290" t="s">
        <v>475</v>
      </c>
      <c r="G123" s="291"/>
      <c r="H123" s="290" t="s">
        <v>55</v>
      </c>
      <c r="I123" s="290" t="s">
        <v>58</v>
      </c>
      <c r="J123" s="290" t="s">
        <v>476</v>
      </c>
      <c r="K123" s="319"/>
    </row>
    <row r="124" s="1" customFormat="1" ht="17.25" customHeight="1">
      <c r="B124" s="318"/>
      <c r="C124" s="292" t="s">
        <v>477</v>
      </c>
      <c r="D124" s="292"/>
      <c r="E124" s="292"/>
      <c r="F124" s="293" t="s">
        <v>478</v>
      </c>
      <c r="G124" s="294"/>
      <c r="H124" s="292"/>
      <c r="I124" s="292"/>
      <c r="J124" s="292" t="s">
        <v>479</v>
      </c>
      <c r="K124" s="319"/>
    </row>
    <row r="125" s="1" customFormat="1" ht="5.25" customHeight="1">
      <c r="B125" s="320"/>
      <c r="C125" s="295"/>
      <c r="D125" s="295"/>
      <c r="E125" s="295"/>
      <c r="F125" s="295"/>
      <c r="G125" s="321"/>
      <c r="H125" s="295"/>
      <c r="I125" s="295"/>
      <c r="J125" s="295"/>
      <c r="K125" s="322"/>
    </row>
    <row r="126" s="1" customFormat="1" ht="15" customHeight="1">
      <c r="B126" s="320"/>
      <c r="C126" s="275" t="s">
        <v>483</v>
      </c>
      <c r="D126" s="297"/>
      <c r="E126" s="297"/>
      <c r="F126" s="298" t="s">
        <v>480</v>
      </c>
      <c r="G126" s="275"/>
      <c r="H126" s="275" t="s">
        <v>520</v>
      </c>
      <c r="I126" s="275" t="s">
        <v>482</v>
      </c>
      <c r="J126" s="275">
        <v>120</v>
      </c>
      <c r="K126" s="323"/>
    </row>
    <row r="127" s="1" customFormat="1" ht="15" customHeight="1">
      <c r="B127" s="320"/>
      <c r="C127" s="275" t="s">
        <v>529</v>
      </c>
      <c r="D127" s="275"/>
      <c r="E127" s="275"/>
      <c r="F127" s="298" t="s">
        <v>480</v>
      </c>
      <c r="G127" s="275"/>
      <c r="H127" s="275" t="s">
        <v>530</v>
      </c>
      <c r="I127" s="275" t="s">
        <v>482</v>
      </c>
      <c r="J127" s="275" t="s">
        <v>531</v>
      </c>
      <c r="K127" s="323"/>
    </row>
    <row r="128" s="1" customFormat="1" ht="15" customHeight="1">
      <c r="B128" s="320"/>
      <c r="C128" s="275" t="s">
        <v>428</v>
      </c>
      <c r="D128" s="275"/>
      <c r="E128" s="275"/>
      <c r="F128" s="298" t="s">
        <v>480</v>
      </c>
      <c r="G128" s="275"/>
      <c r="H128" s="275" t="s">
        <v>532</v>
      </c>
      <c r="I128" s="275" t="s">
        <v>482</v>
      </c>
      <c r="J128" s="275" t="s">
        <v>531</v>
      </c>
      <c r="K128" s="323"/>
    </row>
    <row r="129" s="1" customFormat="1" ht="15" customHeight="1">
      <c r="B129" s="320"/>
      <c r="C129" s="275" t="s">
        <v>491</v>
      </c>
      <c r="D129" s="275"/>
      <c r="E129" s="275"/>
      <c r="F129" s="298" t="s">
        <v>486</v>
      </c>
      <c r="G129" s="275"/>
      <c r="H129" s="275" t="s">
        <v>492</v>
      </c>
      <c r="I129" s="275" t="s">
        <v>482</v>
      </c>
      <c r="J129" s="275">
        <v>15</v>
      </c>
      <c r="K129" s="323"/>
    </row>
    <row r="130" s="1" customFormat="1" ht="15" customHeight="1">
      <c r="B130" s="320"/>
      <c r="C130" s="301" t="s">
        <v>493</v>
      </c>
      <c r="D130" s="301"/>
      <c r="E130" s="301"/>
      <c r="F130" s="302" t="s">
        <v>486</v>
      </c>
      <c r="G130" s="301"/>
      <c r="H130" s="301" t="s">
        <v>494</v>
      </c>
      <c r="I130" s="301" t="s">
        <v>482</v>
      </c>
      <c r="J130" s="301">
        <v>15</v>
      </c>
      <c r="K130" s="323"/>
    </row>
    <row r="131" s="1" customFormat="1" ht="15" customHeight="1">
      <c r="B131" s="320"/>
      <c r="C131" s="301" t="s">
        <v>495</v>
      </c>
      <c r="D131" s="301"/>
      <c r="E131" s="301"/>
      <c r="F131" s="302" t="s">
        <v>486</v>
      </c>
      <c r="G131" s="301"/>
      <c r="H131" s="301" t="s">
        <v>496</v>
      </c>
      <c r="I131" s="301" t="s">
        <v>482</v>
      </c>
      <c r="J131" s="301">
        <v>20</v>
      </c>
      <c r="K131" s="323"/>
    </row>
    <row r="132" s="1" customFormat="1" ht="15" customHeight="1">
      <c r="B132" s="320"/>
      <c r="C132" s="301" t="s">
        <v>497</v>
      </c>
      <c r="D132" s="301"/>
      <c r="E132" s="301"/>
      <c r="F132" s="302" t="s">
        <v>486</v>
      </c>
      <c r="G132" s="301"/>
      <c r="H132" s="301" t="s">
        <v>498</v>
      </c>
      <c r="I132" s="301" t="s">
        <v>482</v>
      </c>
      <c r="J132" s="301">
        <v>20</v>
      </c>
      <c r="K132" s="323"/>
    </row>
    <row r="133" s="1" customFormat="1" ht="15" customHeight="1">
      <c r="B133" s="320"/>
      <c r="C133" s="275" t="s">
        <v>485</v>
      </c>
      <c r="D133" s="275"/>
      <c r="E133" s="275"/>
      <c r="F133" s="298" t="s">
        <v>486</v>
      </c>
      <c r="G133" s="275"/>
      <c r="H133" s="275" t="s">
        <v>520</v>
      </c>
      <c r="I133" s="275" t="s">
        <v>482</v>
      </c>
      <c r="J133" s="275">
        <v>50</v>
      </c>
      <c r="K133" s="323"/>
    </row>
    <row r="134" s="1" customFormat="1" ht="15" customHeight="1">
      <c r="B134" s="320"/>
      <c r="C134" s="275" t="s">
        <v>499</v>
      </c>
      <c r="D134" s="275"/>
      <c r="E134" s="275"/>
      <c r="F134" s="298" t="s">
        <v>486</v>
      </c>
      <c r="G134" s="275"/>
      <c r="H134" s="275" t="s">
        <v>520</v>
      </c>
      <c r="I134" s="275" t="s">
        <v>482</v>
      </c>
      <c r="J134" s="275">
        <v>50</v>
      </c>
      <c r="K134" s="323"/>
    </row>
    <row r="135" s="1" customFormat="1" ht="15" customHeight="1">
      <c r="B135" s="320"/>
      <c r="C135" s="275" t="s">
        <v>505</v>
      </c>
      <c r="D135" s="275"/>
      <c r="E135" s="275"/>
      <c r="F135" s="298" t="s">
        <v>486</v>
      </c>
      <c r="G135" s="275"/>
      <c r="H135" s="275" t="s">
        <v>520</v>
      </c>
      <c r="I135" s="275" t="s">
        <v>482</v>
      </c>
      <c r="J135" s="275">
        <v>50</v>
      </c>
      <c r="K135" s="323"/>
    </row>
    <row r="136" s="1" customFormat="1" ht="15" customHeight="1">
      <c r="B136" s="320"/>
      <c r="C136" s="275" t="s">
        <v>507</v>
      </c>
      <c r="D136" s="275"/>
      <c r="E136" s="275"/>
      <c r="F136" s="298" t="s">
        <v>486</v>
      </c>
      <c r="G136" s="275"/>
      <c r="H136" s="275" t="s">
        <v>520</v>
      </c>
      <c r="I136" s="275" t="s">
        <v>482</v>
      </c>
      <c r="J136" s="275">
        <v>50</v>
      </c>
      <c r="K136" s="323"/>
    </row>
    <row r="137" s="1" customFormat="1" ht="15" customHeight="1">
      <c r="B137" s="320"/>
      <c r="C137" s="275" t="s">
        <v>508</v>
      </c>
      <c r="D137" s="275"/>
      <c r="E137" s="275"/>
      <c r="F137" s="298" t="s">
        <v>486</v>
      </c>
      <c r="G137" s="275"/>
      <c r="H137" s="275" t="s">
        <v>533</v>
      </c>
      <c r="I137" s="275" t="s">
        <v>482</v>
      </c>
      <c r="J137" s="275">
        <v>255</v>
      </c>
      <c r="K137" s="323"/>
    </row>
    <row r="138" s="1" customFormat="1" ht="15" customHeight="1">
      <c r="B138" s="320"/>
      <c r="C138" s="275" t="s">
        <v>510</v>
      </c>
      <c r="D138" s="275"/>
      <c r="E138" s="275"/>
      <c r="F138" s="298" t="s">
        <v>480</v>
      </c>
      <c r="G138" s="275"/>
      <c r="H138" s="275" t="s">
        <v>534</v>
      </c>
      <c r="I138" s="275" t="s">
        <v>512</v>
      </c>
      <c r="J138" s="275"/>
      <c r="K138" s="323"/>
    </row>
    <row r="139" s="1" customFormat="1" ht="15" customHeight="1">
      <c r="B139" s="320"/>
      <c r="C139" s="275" t="s">
        <v>513</v>
      </c>
      <c r="D139" s="275"/>
      <c r="E139" s="275"/>
      <c r="F139" s="298" t="s">
        <v>480</v>
      </c>
      <c r="G139" s="275"/>
      <c r="H139" s="275" t="s">
        <v>535</v>
      </c>
      <c r="I139" s="275" t="s">
        <v>515</v>
      </c>
      <c r="J139" s="275"/>
      <c r="K139" s="323"/>
    </row>
    <row r="140" s="1" customFormat="1" ht="15" customHeight="1">
      <c r="B140" s="320"/>
      <c r="C140" s="275" t="s">
        <v>516</v>
      </c>
      <c r="D140" s="275"/>
      <c r="E140" s="275"/>
      <c r="F140" s="298" t="s">
        <v>480</v>
      </c>
      <c r="G140" s="275"/>
      <c r="H140" s="275" t="s">
        <v>516</v>
      </c>
      <c r="I140" s="275" t="s">
        <v>515</v>
      </c>
      <c r="J140" s="275"/>
      <c r="K140" s="323"/>
    </row>
    <row r="141" s="1" customFormat="1" ht="15" customHeight="1">
      <c r="B141" s="320"/>
      <c r="C141" s="275" t="s">
        <v>39</v>
      </c>
      <c r="D141" s="275"/>
      <c r="E141" s="275"/>
      <c r="F141" s="298" t="s">
        <v>480</v>
      </c>
      <c r="G141" s="275"/>
      <c r="H141" s="275" t="s">
        <v>536</v>
      </c>
      <c r="I141" s="275" t="s">
        <v>515</v>
      </c>
      <c r="J141" s="275"/>
      <c r="K141" s="323"/>
    </row>
    <row r="142" s="1" customFormat="1" ht="15" customHeight="1">
      <c r="B142" s="320"/>
      <c r="C142" s="275" t="s">
        <v>537</v>
      </c>
      <c r="D142" s="275"/>
      <c r="E142" s="275"/>
      <c r="F142" s="298" t="s">
        <v>480</v>
      </c>
      <c r="G142" s="275"/>
      <c r="H142" s="275" t="s">
        <v>538</v>
      </c>
      <c r="I142" s="275" t="s">
        <v>515</v>
      </c>
      <c r="J142" s="275"/>
      <c r="K142" s="323"/>
    </row>
    <row r="143" s="1" customFormat="1" ht="15" customHeight="1">
      <c r="B143" s="324"/>
      <c r="C143" s="325"/>
      <c r="D143" s="325"/>
      <c r="E143" s="325"/>
      <c r="F143" s="325"/>
      <c r="G143" s="325"/>
      <c r="H143" s="325"/>
      <c r="I143" s="325"/>
      <c r="J143" s="325"/>
      <c r="K143" s="326"/>
    </row>
    <row r="144" s="1" customFormat="1" ht="18.75" customHeight="1">
      <c r="B144" s="311"/>
      <c r="C144" s="311"/>
      <c r="D144" s="311"/>
      <c r="E144" s="311"/>
      <c r="F144" s="312"/>
      <c r="G144" s="311"/>
      <c r="H144" s="311"/>
      <c r="I144" s="311"/>
      <c r="J144" s="311"/>
      <c r="K144" s="311"/>
    </row>
    <row r="145" s="1" customFormat="1" ht="18.75" customHeight="1">
      <c r="B145" s="283"/>
      <c r="C145" s="283"/>
      <c r="D145" s="283"/>
      <c r="E145" s="283"/>
      <c r="F145" s="283"/>
      <c r="G145" s="283"/>
      <c r="H145" s="283"/>
      <c r="I145" s="283"/>
      <c r="J145" s="283"/>
      <c r="K145" s="283"/>
    </row>
    <row r="146" s="1" customFormat="1" ht="7.5" customHeight="1">
      <c r="B146" s="284"/>
      <c r="C146" s="285"/>
      <c r="D146" s="285"/>
      <c r="E146" s="285"/>
      <c r="F146" s="285"/>
      <c r="G146" s="285"/>
      <c r="H146" s="285"/>
      <c r="I146" s="285"/>
      <c r="J146" s="285"/>
      <c r="K146" s="286"/>
    </row>
    <row r="147" s="1" customFormat="1" ht="45" customHeight="1">
      <c r="B147" s="287"/>
      <c r="C147" s="288" t="s">
        <v>539</v>
      </c>
      <c r="D147" s="288"/>
      <c r="E147" s="288"/>
      <c r="F147" s="288"/>
      <c r="G147" s="288"/>
      <c r="H147" s="288"/>
      <c r="I147" s="288"/>
      <c r="J147" s="288"/>
      <c r="K147" s="289"/>
    </row>
    <row r="148" s="1" customFormat="1" ht="17.25" customHeight="1">
      <c r="B148" s="287"/>
      <c r="C148" s="290" t="s">
        <v>474</v>
      </c>
      <c r="D148" s="290"/>
      <c r="E148" s="290"/>
      <c r="F148" s="290" t="s">
        <v>475</v>
      </c>
      <c r="G148" s="291"/>
      <c r="H148" s="290" t="s">
        <v>55</v>
      </c>
      <c r="I148" s="290" t="s">
        <v>58</v>
      </c>
      <c r="J148" s="290" t="s">
        <v>476</v>
      </c>
      <c r="K148" s="289"/>
    </row>
    <row r="149" s="1" customFormat="1" ht="17.25" customHeight="1">
      <c r="B149" s="287"/>
      <c r="C149" s="292" t="s">
        <v>477</v>
      </c>
      <c r="D149" s="292"/>
      <c r="E149" s="292"/>
      <c r="F149" s="293" t="s">
        <v>478</v>
      </c>
      <c r="G149" s="294"/>
      <c r="H149" s="292"/>
      <c r="I149" s="292"/>
      <c r="J149" s="292" t="s">
        <v>479</v>
      </c>
      <c r="K149" s="289"/>
    </row>
    <row r="150" s="1" customFormat="1" ht="5.25" customHeight="1">
      <c r="B150" s="300"/>
      <c r="C150" s="295"/>
      <c r="D150" s="295"/>
      <c r="E150" s="295"/>
      <c r="F150" s="295"/>
      <c r="G150" s="296"/>
      <c r="H150" s="295"/>
      <c r="I150" s="295"/>
      <c r="J150" s="295"/>
      <c r="K150" s="323"/>
    </row>
    <row r="151" s="1" customFormat="1" ht="15" customHeight="1">
      <c r="B151" s="300"/>
      <c r="C151" s="327" t="s">
        <v>483</v>
      </c>
      <c r="D151" s="275"/>
      <c r="E151" s="275"/>
      <c r="F151" s="328" t="s">
        <v>480</v>
      </c>
      <c r="G151" s="275"/>
      <c r="H151" s="327" t="s">
        <v>520</v>
      </c>
      <c r="I151" s="327" t="s">
        <v>482</v>
      </c>
      <c r="J151" s="327">
        <v>120</v>
      </c>
      <c r="K151" s="323"/>
    </row>
    <row r="152" s="1" customFormat="1" ht="15" customHeight="1">
      <c r="B152" s="300"/>
      <c r="C152" s="327" t="s">
        <v>529</v>
      </c>
      <c r="D152" s="275"/>
      <c r="E152" s="275"/>
      <c r="F152" s="328" t="s">
        <v>480</v>
      </c>
      <c r="G152" s="275"/>
      <c r="H152" s="327" t="s">
        <v>540</v>
      </c>
      <c r="I152" s="327" t="s">
        <v>482</v>
      </c>
      <c r="J152" s="327" t="s">
        <v>531</v>
      </c>
      <c r="K152" s="323"/>
    </row>
    <row r="153" s="1" customFormat="1" ht="15" customHeight="1">
      <c r="B153" s="300"/>
      <c r="C153" s="327" t="s">
        <v>428</v>
      </c>
      <c r="D153" s="275"/>
      <c r="E153" s="275"/>
      <c r="F153" s="328" t="s">
        <v>480</v>
      </c>
      <c r="G153" s="275"/>
      <c r="H153" s="327" t="s">
        <v>541</v>
      </c>
      <c r="I153" s="327" t="s">
        <v>482</v>
      </c>
      <c r="J153" s="327" t="s">
        <v>531</v>
      </c>
      <c r="K153" s="323"/>
    </row>
    <row r="154" s="1" customFormat="1" ht="15" customHeight="1">
      <c r="B154" s="300"/>
      <c r="C154" s="327" t="s">
        <v>485</v>
      </c>
      <c r="D154" s="275"/>
      <c r="E154" s="275"/>
      <c r="F154" s="328" t="s">
        <v>486</v>
      </c>
      <c r="G154" s="275"/>
      <c r="H154" s="327" t="s">
        <v>520</v>
      </c>
      <c r="I154" s="327" t="s">
        <v>482</v>
      </c>
      <c r="J154" s="327">
        <v>50</v>
      </c>
      <c r="K154" s="323"/>
    </row>
    <row r="155" s="1" customFormat="1" ht="15" customHeight="1">
      <c r="B155" s="300"/>
      <c r="C155" s="327" t="s">
        <v>488</v>
      </c>
      <c r="D155" s="275"/>
      <c r="E155" s="275"/>
      <c r="F155" s="328" t="s">
        <v>480</v>
      </c>
      <c r="G155" s="275"/>
      <c r="H155" s="327" t="s">
        <v>520</v>
      </c>
      <c r="I155" s="327" t="s">
        <v>490</v>
      </c>
      <c r="J155" s="327"/>
      <c r="K155" s="323"/>
    </row>
    <row r="156" s="1" customFormat="1" ht="15" customHeight="1">
      <c r="B156" s="300"/>
      <c r="C156" s="327" t="s">
        <v>499</v>
      </c>
      <c r="D156" s="275"/>
      <c r="E156" s="275"/>
      <c r="F156" s="328" t="s">
        <v>486</v>
      </c>
      <c r="G156" s="275"/>
      <c r="H156" s="327" t="s">
        <v>520</v>
      </c>
      <c r="I156" s="327" t="s">
        <v>482</v>
      </c>
      <c r="J156" s="327">
        <v>50</v>
      </c>
      <c r="K156" s="323"/>
    </row>
    <row r="157" s="1" customFormat="1" ht="15" customHeight="1">
      <c r="B157" s="300"/>
      <c r="C157" s="327" t="s">
        <v>507</v>
      </c>
      <c r="D157" s="275"/>
      <c r="E157" s="275"/>
      <c r="F157" s="328" t="s">
        <v>486</v>
      </c>
      <c r="G157" s="275"/>
      <c r="H157" s="327" t="s">
        <v>520</v>
      </c>
      <c r="I157" s="327" t="s">
        <v>482</v>
      </c>
      <c r="J157" s="327">
        <v>50</v>
      </c>
      <c r="K157" s="323"/>
    </row>
    <row r="158" s="1" customFormat="1" ht="15" customHeight="1">
      <c r="B158" s="300"/>
      <c r="C158" s="327" t="s">
        <v>505</v>
      </c>
      <c r="D158" s="275"/>
      <c r="E158" s="275"/>
      <c r="F158" s="328" t="s">
        <v>486</v>
      </c>
      <c r="G158" s="275"/>
      <c r="H158" s="327" t="s">
        <v>520</v>
      </c>
      <c r="I158" s="327" t="s">
        <v>482</v>
      </c>
      <c r="J158" s="327">
        <v>50</v>
      </c>
      <c r="K158" s="323"/>
    </row>
    <row r="159" s="1" customFormat="1" ht="15" customHeight="1">
      <c r="B159" s="300"/>
      <c r="C159" s="327" t="s">
        <v>91</v>
      </c>
      <c r="D159" s="275"/>
      <c r="E159" s="275"/>
      <c r="F159" s="328" t="s">
        <v>480</v>
      </c>
      <c r="G159" s="275"/>
      <c r="H159" s="327" t="s">
        <v>542</v>
      </c>
      <c r="I159" s="327" t="s">
        <v>482</v>
      </c>
      <c r="J159" s="327" t="s">
        <v>543</v>
      </c>
      <c r="K159" s="323"/>
    </row>
    <row r="160" s="1" customFormat="1" ht="15" customHeight="1">
      <c r="B160" s="300"/>
      <c r="C160" s="327" t="s">
        <v>544</v>
      </c>
      <c r="D160" s="275"/>
      <c r="E160" s="275"/>
      <c r="F160" s="328" t="s">
        <v>480</v>
      </c>
      <c r="G160" s="275"/>
      <c r="H160" s="327" t="s">
        <v>545</v>
      </c>
      <c r="I160" s="327" t="s">
        <v>515</v>
      </c>
      <c r="J160" s="327"/>
      <c r="K160" s="323"/>
    </row>
    <row r="161" s="1" customFormat="1" ht="15" customHeight="1">
      <c r="B161" s="329"/>
      <c r="C161" s="309"/>
      <c r="D161" s="309"/>
      <c r="E161" s="309"/>
      <c r="F161" s="309"/>
      <c r="G161" s="309"/>
      <c r="H161" s="309"/>
      <c r="I161" s="309"/>
      <c r="J161" s="309"/>
      <c r="K161" s="330"/>
    </row>
    <row r="162" s="1" customFormat="1" ht="18.75" customHeight="1">
      <c r="B162" s="311"/>
      <c r="C162" s="321"/>
      <c r="D162" s="321"/>
      <c r="E162" s="321"/>
      <c r="F162" s="331"/>
      <c r="G162" s="321"/>
      <c r="H162" s="321"/>
      <c r="I162" s="321"/>
      <c r="J162" s="321"/>
      <c r="K162" s="311"/>
    </row>
    <row r="163" s="1" customFormat="1" ht="18.75" customHeight="1">
      <c r="B163" s="283"/>
      <c r="C163" s="283"/>
      <c r="D163" s="283"/>
      <c r="E163" s="283"/>
      <c r="F163" s="283"/>
      <c r="G163" s="283"/>
      <c r="H163" s="283"/>
      <c r="I163" s="283"/>
      <c r="J163" s="283"/>
      <c r="K163" s="283"/>
    </row>
    <row r="164" s="1" customFormat="1" ht="7.5" customHeight="1">
      <c r="B164" s="262"/>
      <c r="C164" s="263"/>
      <c r="D164" s="263"/>
      <c r="E164" s="263"/>
      <c r="F164" s="263"/>
      <c r="G164" s="263"/>
      <c r="H164" s="263"/>
      <c r="I164" s="263"/>
      <c r="J164" s="263"/>
      <c r="K164" s="264"/>
    </row>
    <row r="165" s="1" customFormat="1" ht="45" customHeight="1">
      <c r="B165" s="265"/>
      <c r="C165" s="266" t="s">
        <v>546</v>
      </c>
      <c r="D165" s="266"/>
      <c r="E165" s="266"/>
      <c r="F165" s="266"/>
      <c r="G165" s="266"/>
      <c r="H165" s="266"/>
      <c r="I165" s="266"/>
      <c r="J165" s="266"/>
      <c r="K165" s="267"/>
    </row>
    <row r="166" s="1" customFormat="1" ht="17.25" customHeight="1">
      <c r="B166" s="265"/>
      <c r="C166" s="290" t="s">
        <v>474</v>
      </c>
      <c r="D166" s="290"/>
      <c r="E166" s="290"/>
      <c r="F166" s="290" t="s">
        <v>475</v>
      </c>
      <c r="G166" s="332"/>
      <c r="H166" s="333" t="s">
        <v>55</v>
      </c>
      <c r="I166" s="333" t="s">
        <v>58</v>
      </c>
      <c r="J166" s="290" t="s">
        <v>476</v>
      </c>
      <c r="K166" s="267"/>
    </row>
    <row r="167" s="1" customFormat="1" ht="17.25" customHeight="1">
      <c r="B167" s="268"/>
      <c r="C167" s="292" t="s">
        <v>477</v>
      </c>
      <c r="D167" s="292"/>
      <c r="E167" s="292"/>
      <c r="F167" s="293" t="s">
        <v>478</v>
      </c>
      <c r="G167" s="334"/>
      <c r="H167" s="335"/>
      <c r="I167" s="335"/>
      <c r="J167" s="292" t="s">
        <v>479</v>
      </c>
      <c r="K167" s="270"/>
    </row>
    <row r="168" s="1" customFormat="1" ht="5.25" customHeight="1">
      <c r="B168" s="300"/>
      <c r="C168" s="295"/>
      <c r="D168" s="295"/>
      <c r="E168" s="295"/>
      <c r="F168" s="295"/>
      <c r="G168" s="296"/>
      <c r="H168" s="295"/>
      <c r="I168" s="295"/>
      <c r="J168" s="295"/>
      <c r="K168" s="323"/>
    </row>
    <row r="169" s="1" customFormat="1" ht="15" customHeight="1">
      <c r="B169" s="300"/>
      <c r="C169" s="275" t="s">
        <v>483</v>
      </c>
      <c r="D169" s="275"/>
      <c r="E169" s="275"/>
      <c r="F169" s="298" t="s">
        <v>480</v>
      </c>
      <c r="G169" s="275"/>
      <c r="H169" s="275" t="s">
        <v>520</v>
      </c>
      <c r="I169" s="275" t="s">
        <v>482</v>
      </c>
      <c r="J169" s="275">
        <v>120</v>
      </c>
      <c r="K169" s="323"/>
    </row>
    <row r="170" s="1" customFormat="1" ht="15" customHeight="1">
      <c r="B170" s="300"/>
      <c r="C170" s="275" t="s">
        <v>529</v>
      </c>
      <c r="D170" s="275"/>
      <c r="E170" s="275"/>
      <c r="F170" s="298" t="s">
        <v>480</v>
      </c>
      <c r="G170" s="275"/>
      <c r="H170" s="275" t="s">
        <v>530</v>
      </c>
      <c r="I170" s="275" t="s">
        <v>482</v>
      </c>
      <c r="J170" s="275" t="s">
        <v>531</v>
      </c>
      <c r="K170" s="323"/>
    </row>
    <row r="171" s="1" customFormat="1" ht="15" customHeight="1">
      <c r="B171" s="300"/>
      <c r="C171" s="275" t="s">
        <v>428</v>
      </c>
      <c r="D171" s="275"/>
      <c r="E171" s="275"/>
      <c r="F171" s="298" t="s">
        <v>480</v>
      </c>
      <c r="G171" s="275"/>
      <c r="H171" s="275" t="s">
        <v>547</v>
      </c>
      <c r="I171" s="275" t="s">
        <v>482</v>
      </c>
      <c r="J171" s="275" t="s">
        <v>531</v>
      </c>
      <c r="K171" s="323"/>
    </row>
    <row r="172" s="1" customFormat="1" ht="15" customHeight="1">
      <c r="B172" s="300"/>
      <c r="C172" s="275" t="s">
        <v>485</v>
      </c>
      <c r="D172" s="275"/>
      <c r="E172" s="275"/>
      <c r="F172" s="298" t="s">
        <v>486</v>
      </c>
      <c r="G172" s="275"/>
      <c r="H172" s="275" t="s">
        <v>547</v>
      </c>
      <c r="I172" s="275" t="s">
        <v>482</v>
      </c>
      <c r="J172" s="275">
        <v>50</v>
      </c>
      <c r="K172" s="323"/>
    </row>
    <row r="173" s="1" customFormat="1" ht="15" customHeight="1">
      <c r="B173" s="300"/>
      <c r="C173" s="275" t="s">
        <v>488</v>
      </c>
      <c r="D173" s="275"/>
      <c r="E173" s="275"/>
      <c r="F173" s="298" t="s">
        <v>480</v>
      </c>
      <c r="G173" s="275"/>
      <c r="H173" s="275" t="s">
        <v>547</v>
      </c>
      <c r="I173" s="275" t="s">
        <v>490</v>
      </c>
      <c r="J173" s="275"/>
      <c r="K173" s="323"/>
    </row>
    <row r="174" s="1" customFormat="1" ht="15" customHeight="1">
      <c r="B174" s="300"/>
      <c r="C174" s="275" t="s">
        <v>499</v>
      </c>
      <c r="D174" s="275"/>
      <c r="E174" s="275"/>
      <c r="F174" s="298" t="s">
        <v>486</v>
      </c>
      <c r="G174" s="275"/>
      <c r="H174" s="275" t="s">
        <v>547</v>
      </c>
      <c r="I174" s="275" t="s">
        <v>482</v>
      </c>
      <c r="J174" s="275">
        <v>50</v>
      </c>
      <c r="K174" s="323"/>
    </row>
    <row r="175" s="1" customFormat="1" ht="15" customHeight="1">
      <c r="B175" s="300"/>
      <c r="C175" s="275" t="s">
        <v>507</v>
      </c>
      <c r="D175" s="275"/>
      <c r="E175" s="275"/>
      <c r="F175" s="298" t="s">
        <v>486</v>
      </c>
      <c r="G175" s="275"/>
      <c r="H175" s="275" t="s">
        <v>547</v>
      </c>
      <c r="I175" s="275" t="s">
        <v>482</v>
      </c>
      <c r="J175" s="275">
        <v>50</v>
      </c>
      <c r="K175" s="323"/>
    </row>
    <row r="176" s="1" customFormat="1" ht="15" customHeight="1">
      <c r="B176" s="300"/>
      <c r="C176" s="275" t="s">
        <v>505</v>
      </c>
      <c r="D176" s="275"/>
      <c r="E176" s="275"/>
      <c r="F176" s="298" t="s">
        <v>486</v>
      </c>
      <c r="G176" s="275"/>
      <c r="H176" s="275" t="s">
        <v>547</v>
      </c>
      <c r="I176" s="275" t="s">
        <v>482</v>
      </c>
      <c r="J176" s="275">
        <v>50</v>
      </c>
      <c r="K176" s="323"/>
    </row>
    <row r="177" s="1" customFormat="1" ht="15" customHeight="1">
      <c r="B177" s="300"/>
      <c r="C177" s="275" t="s">
        <v>103</v>
      </c>
      <c r="D177" s="275"/>
      <c r="E177" s="275"/>
      <c r="F177" s="298" t="s">
        <v>480</v>
      </c>
      <c r="G177" s="275"/>
      <c r="H177" s="275" t="s">
        <v>548</v>
      </c>
      <c r="I177" s="275" t="s">
        <v>549</v>
      </c>
      <c r="J177" s="275"/>
      <c r="K177" s="323"/>
    </row>
    <row r="178" s="1" customFormat="1" ht="15" customHeight="1">
      <c r="B178" s="300"/>
      <c r="C178" s="275" t="s">
        <v>58</v>
      </c>
      <c r="D178" s="275"/>
      <c r="E178" s="275"/>
      <c r="F178" s="298" t="s">
        <v>480</v>
      </c>
      <c r="G178" s="275"/>
      <c r="H178" s="275" t="s">
        <v>550</v>
      </c>
      <c r="I178" s="275" t="s">
        <v>551</v>
      </c>
      <c r="J178" s="275">
        <v>1</v>
      </c>
      <c r="K178" s="323"/>
    </row>
    <row r="179" s="1" customFormat="1" ht="15" customHeight="1">
      <c r="B179" s="300"/>
      <c r="C179" s="275" t="s">
        <v>54</v>
      </c>
      <c r="D179" s="275"/>
      <c r="E179" s="275"/>
      <c r="F179" s="298" t="s">
        <v>480</v>
      </c>
      <c r="G179" s="275"/>
      <c r="H179" s="275" t="s">
        <v>552</v>
      </c>
      <c r="I179" s="275" t="s">
        <v>482</v>
      </c>
      <c r="J179" s="275">
        <v>20</v>
      </c>
      <c r="K179" s="323"/>
    </row>
    <row r="180" s="1" customFormat="1" ht="15" customHeight="1">
      <c r="B180" s="300"/>
      <c r="C180" s="275" t="s">
        <v>55</v>
      </c>
      <c r="D180" s="275"/>
      <c r="E180" s="275"/>
      <c r="F180" s="298" t="s">
        <v>480</v>
      </c>
      <c r="G180" s="275"/>
      <c r="H180" s="275" t="s">
        <v>553</v>
      </c>
      <c r="I180" s="275" t="s">
        <v>482</v>
      </c>
      <c r="J180" s="275">
        <v>255</v>
      </c>
      <c r="K180" s="323"/>
    </row>
    <row r="181" s="1" customFormat="1" ht="15" customHeight="1">
      <c r="B181" s="300"/>
      <c r="C181" s="275" t="s">
        <v>104</v>
      </c>
      <c r="D181" s="275"/>
      <c r="E181" s="275"/>
      <c r="F181" s="298" t="s">
        <v>480</v>
      </c>
      <c r="G181" s="275"/>
      <c r="H181" s="275" t="s">
        <v>444</v>
      </c>
      <c r="I181" s="275" t="s">
        <v>482</v>
      </c>
      <c r="J181" s="275">
        <v>10</v>
      </c>
      <c r="K181" s="323"/>
    </row>
    <row r="182" s="1" customFormat="1" ht="15" customHeight="1">
      <c r="B182" s="300"/>
      <c r="C182" s="275" t="s">
        <v>105</v>
      </c>
      <c r="D182" s="275"/>
      <c r="E182" s="275"/>
      <c r="F182" s="298" t="s">
        <v>480</v>
      </c>
      <c r="G182" s="275"/>
      <c r="H182" s="275" t="s">
        <v>554</v>
      </c>
      <c r="I182" s="275" t="s">
        <v>515</v>
      </c>
      <c r="J182" s="275"/>
      <c r="K182" s="323"/>
    </row>
    <row r="183" s="1" customFormat="1" ht="15" customHeight="1">
      <c r="B183" s="300"/>
      <c r="C183" s="275" t="s">
        <v>555</v>
      </c>
      <c r="D183" s="275"/>
      <c r="E183" s="275"/>
      <c r="F183" s="298" t="s">
        <v>480</v>
      </c>
      <c r="G183" s="275"/>
      <c r="H183" s="275" t="s">
        <v>556</v>
      </c>
      <c r="I183" s="275" t="s">
        <v>515</v>
      </c>
      <c r="J183" s="275"/>
      <c r="K183" s="323"/>
    </row>
    <row r="184" s="1" customFormat="1" ht="15" customHeight="1">
      <c r="B184" s="300"/>
      <c r="C184" s="275" t="s">
        <v>544</v>
      </c>
      <c r="D184" s="275"/>
      <c r="E184" s="275"/>
      <c r="F184" s="298" t="s">
        <v>480</v>
      </c>
      <c r="G184" s="275"/>
      <c r="H184" s="275" t="s">
        <v>557</v>
      </c>
      <c r="I184" s="275" t="s">
        <v>515</v>
      </c>
      <c r="J184" s="275"/>
      <c r="K184" s="323"/>
    </row>
    <row r="185" s="1" customFormat="1" ht="15" customHeight="1">
      <c r="B185" s="300"/>
      <c r="C185" s="275" t="s">
        <v>107</v>
      </c>
      <c r="D185" s="275"/>
      <c r="E185" s="275"/>
      <c r="F185" s="298" t="s">
        <v>486</v>
      </c>
      <c r="G185" s="275"/>
      <c r="H185" s="275" t="s">
        <v>558</v>
      </c>
      <c r="I185" s="275" t="s">
        <v>482</v>
      </c>
      <c r="J185" s="275">
        <v>50</v>
      </c>
      <c r="K185" s="323"/>
    </row>
    <row r="186" s="1" customFormat="1" ht="15" customHeight="1">
      <c r="B186" s="300"/>
      <c r="C186" s="275" t="s">
        <v>559</v>
      </c>
      <c r="D186" s="275"/>
      <c r="E186" s="275"/>
      <c r="F186" s="298" t="s">
        <v>486</v>
      </c>
      <c r="G186" s="275"/>
      <c r="H186" s="275" t="s">
        <v>560</v>
      </c>
      <c r="I186" s="275" t="s">
        <v>561</v>
      </c>
      <c r="J186" s="275"/>
      <c r="K186" s="323"/>
    </row>
    <row r="187" s="1" customFormat="1" ht="15" customHeight="1">
      <c r="B187" s="300"/>
      <c r="C187" s="275" t="s">
        <v>562</v>
      </c>
      <c r="D187" s="275"/>
      <c r="E187" s="275"/>
      <c r="F187" s="298" t="s">
        <v>486</v>
      </c>
      <c r="G187" s="275"/>
      <c r="H187" s="275" t="s">
        <v>563</v>
      </c>
      <c r="I187" s="275" t="s">
        <v>561</v>
      </c>
      <c r="J187" s="275"/>
      <c r="K187" s="323"/>
    </row>
    <row r="188" s="1" customFormat="1" ht="15" customHeight="1">
      <c r="B188" s="300"/>
      <c r="C188" s="275" t="s">
        <v>564</v>
      </c>
      <c r="D188" s="275"/>
      <c r="E188" s="275"/>
      <c r="F188" s="298" t="s">
        <v>486</v>
      </c>
      <c r="G188" s="275"/>
      <c r="H188" s="275" t="s">
        <v>565</v>
      </c>
      <c r="I188" s="275" t="s">
        <v>561</v>
      </c>
      <c r="J188" s="275"/>
      <c r="K188" s="323"/>
    </row>
    <row r="189" s="1" customFormat="1" ht="15" customHeight="1">
      <c r="B189" s="300"/>
      <c r="C189" s="336" t="s">
        <v>566</v>
      </c>
      <c r="D189" s="275"/>
      <c r="E189" s="275"/>
      <c r="F189" s="298" t="s">
        <v>486</v>
      </c>
      <c r="G189" s="275"/>
      <c r="H189" s="275" t="s">
        <v>567</v>
      </c>
      <c r="I189" s="275" t="s">
        <v>568</v>
      </c>
      <c r="J189" s="337" t="s">
        <v>569</v>
      </c>
      <c r="K189" s="323"/>
    </row>
    <row r="190" s="16" customFormat="1" ht="15" customHeight="1">
      <c r="B190" s="338"/>
      <c r="C190" s="339" t="s">
        <v>570</v>
      </c>
      <c r="D190" s="340"/>
      <c r="E190" s="340"/>
      <c r="F190" s="341" t="s">
        <v>486</v>
      </c>
      <c r="G190" s="340"/>
      <c r="H190" s="340" t="s">
        <v>571</v>
      </c>
      <c r="I190" s="340" t="s">
        <v>568</v>
      </c>
      <c r="J190" s="342" t="s">
        <v>569</v>
      </c>
      <c r="K190" s="343"/>
    </row>
    <row r="191" s="1" customFormat="1" ht="15" customHeight="1">
      <c r="B191" s="300"/>
      <c r="C191" s="336" t="s">
        <v>43</v>
      </c>
      <c r="D191" s="275"/>
      <c r="E191" s="275"/>
      <c r="F191" s="298" t="s">
        <v>480</v>
      </c>
      <c r="G191" s="275"/>
      <c r="H191" s="272" t="s">
        <v>572</v>
      </c>
      <c r="I191" s="275" t="s">
        <v>573</v>
      </c>
      <c r="J191" s="275"/>
      <c r="K191" s="323"/>
    </row>
    <row r="192" s="1" customFormat="1" ht="15" customHeight="1">
      <c r="B192" s="300"/>
      <c r="C192" s="336" t="s">
        <v>574</v>
      </c>
      <c r="D192" s="275"/>
      <c r="E192" s="275"/>
      <c r="F192" s="298" t="s">
        <v>480</v>
      </c>
      <c r="G192" s="275"/>
      <c r="H192" s="275" t="s">
        <v>575</v>
      </c>
      <c r="I192" s="275" t="s">
        <v>515</v>
      </c>
      <c r="J192" s="275"/>
      <c r="K192" s="323"/>
    </row>
    <row r="193" s="1" customFormat="1" ht="15" customHeight="1">
      <c r="B193" s="300"/>
      <c r="C193" s="336" t="s">
        <v>576</v>
      </c>
      <c r="D193" s="275"/>
      <c r="E193" s="275"/>
      <c r="F193" s="298" t="s">
        <v>480</v>
      </c>
      <c r="G193" s="275"/>
      <c r="H193" s="275" t="s">
        <v>577</v>
      </c>
      <c r="I193" s="275" t="s">
        <v>515</v>
      </c>
      <c r="J193" s="275"/>
      <c r="K193" s="323"/>
    </row>
    <row r="194" s="1" customFormat="1" ht="15" customHeight="1">
      <c r="B194" s="300"/>
      <c r="C194" s="336" t="s">
        <v>578</v>
      </c>
      <c r="D194" s="275"/>
      <c r="E194" s="275"/>
      <c r="F194" s="298" t="s">
        <v>486</v>
      </c>
      <c r="G194" s="275"/>
      <c r="H194" s="275" t="s">
        <v>579</v>
      </c>
      <c r="I194" s="275" t="s">
        <v>515</v>
      </c>
      <c r="J194" s="275"/>
      <c r="K194" s="323"/>
    </row>
    <row r="195" s="1" customFormat="1" ht="15" customHeight="1">
      <c r="B195" s="329"/>
      <c r="C195" s="344"/>
      <c r="D195" s="309"/>
      <c r="E195" s="309"/>
      <c r="F195" s="309"/>
      <c r="G195" s="309"/>
      <c r="H195" s="309"/>
      <c r="I195" s="309"/>
      <c r="J195" s="309"/>
      <c r="K195" s="330"/>
    </row>
    <row r="196" s="1" customFormat="1" ht="18.75" customHeight="1">
      <c r="B196" s="311"/>
      <c r="C196" s="321"/>
      <c r="D196" s="321"/>
      <c r="E196" s="321"/>
      <c r="F196" s="331"/>
      <c r="G196" s="321"/>
      <c r="H196" s="321"/>
      <c r="I196" s="321"/>
      <c r="J196" s="321"/>
      <c r="K196" s="311"/>
    </row>
    <row r="197" s="1" customFormat="1" ht="18.75" customHeight="1">
      <c r="B197" s="311"/>
      <c r="C197" s="321"/>
      <c r="D197" s="321"/>
      <c r="E197" s="321"/>
      <c r="F197" s="331"/>
      <c r="G197" s="321"/>
      <c r="H197" s="321"/>
      <c r="I197" s="321"/>
      <c r="J197" s="321"/>
      <c r="K197" s="311"/>
    </row>
    <row r="198" s="1" customFormat="1" ht="18.75" customHeight="1">
      <c r="B198" s="283"/>
      <c r="C198" s="283"/>
      <c r="D198" s="283"/>
      <c r="E198" s="283"/>
      <c r="F198" s="283"/>
      <c r="G198" s="283"/>
      <c r="H198" s="283"/>
      <c r="I198" s="283"/>
      <c r="J198" s="283"/>
      <c r="K198" s="283"/>
    </row>
    <row r="199" s="1" customFormat="1" ht="13.5">
      <c r="B199" s="262"/>
      <c r="C199" s="263"/>
      <c r="D199" s="263"/>
      <c r="E199" s="263"/>
      <c r="F199" s="263"/>
      <c r="G199" s="263"/>
      <c r="H199" s="263"/>
      <c r="I199" s="263"/>
      <c r="J199" s="263"/>
      <c r="K199" s="264"/>
    </row>
    <row r="200" s="1" customFormat="1" ht="21">
      <c r="B200" s="265"/>
      <c r="C200" s="266" t="s">
        <v>580</v>
      </c>
      <c r="D200" s="266"/>
      <c r="E200" s="266"/>
      <c r="F200" s="266"/>
      <c r="G200" s="266"/>
      <c r="H200" s="266"/>
      <c r="I200" s="266"/>
      <c r="J200" s="266"/>
      <c r="K200" s="267"/>
    </row>
    <row r="201" s="1" customFormat="1" ht="25.5" customHeight="1">
      <c r="B201" s="265"/>
      <c r="C201" s="345" t="s">
        <v>581</v>
      </c>
      <c r="D201" s="345"/>
      <c r="E201" s="345"/>
      <c r="F201" s="345" t="s">
        <v>582</v>
      </c>
      <c r="G201" s="346"/>
      <c r="H201" s="345" t="s">
        <v>583</v>
      </c>
      <c r="I201" s="345"/>
      <c r="J201" s="345"/>
      <c r="K201" s="267"/>
    </row>
    <row r="202" s="1" customFormat="1" ht="5.25" customHeight="1">
      <c r="B202" s="300"/>
      <c r="C202" s="295"/>
      <c r="D202" s="295"/>
      <c r="E202" s="295"/>
      <c r="F202" s="295"/>
      <c r="G202" s="321"/>
      <c r="H202" s="295"/>
      <c r="I202" s="295"/>
      <c r="J202" s="295"/>
      <c r="K202" s="323"/>
    </row>
    <row r="203" s="1" customFormat="1" ht="15" customHeight="1">
      <c r="B203" s="300"/>
      <c r="C203" s="275" t="s">
        <v>573</v>
      </c>
      <c r="D203" s="275"/>
      <c r="E203" s="275"/>
      <c r="F203" s="298" t="s">
        <v>44</v>
      </c>
      <c r="G203" s="275"/>
      <c r="H203" s="275" t="s">
        <v>584</v>
      </c>
      <c r="I203" s="275"/>
      <c r="J203" s="275"/>
      <c r="K203" s="323"/>
    </row>
    <row r="204" s="1" customFormat="1" ht="15" customHeight="1">
      <c r="B204" s="300"/>
      <c r="C204" s="275"/>
      <c r="D204" s="275"/>
      <c r="E204" s="275"/>
      <c r="F204" s="298" t="s">
        <v>45</v>
      </c>
      <c r="G204" s="275"/>
      <c r="H204" s="275" t="s">
        <v>585</v>
      </c>
      <c r="I204" s="275"/>
      <c r="J204" s="275"/>
      <c r="K204" s="323"/>
    </row>
    <row r="205" s="1" customFormat="1" ht="15" customHeight="1">
      <c r="B205" s="300"/>
      <c r="C205" s="275"/>
      <c r="D205" s="275"/>
      <c r="E205" s="275"/>
      <c r="F205" s="298" t="s">
        <v>48</v>
      </c>
      <c r="G205" s="275"/>
      <c r="H205" s="275" t="s">
        <v>586</v>
      </c>
      <c r="I205" s="275"/>
      <c r="J205" s="275"/>
      <c r="K205" s="323"/>
    </row>
    <row r="206" s="1" customFormat="1" ht="15" customHeight="1">
      <c r="B206" s="300"/>
      <c r="C206" s="275"/>
      <c r="D206" s="275"/>
      <c r="E206" s="275"/>
      <c r="F206" s="298" t="s">
        <v>46</v>
      </c>
      <c r="G206" s="275"/>
      <c r="H206" s="275" t="s">
        <v>587</v>
      </c>
      <c r="I206" s="275"/>
      <c r="J206" s="275"/>
      <c r="K206" s="323"/>
    </row>
    <row r="207" s="1" customFormat="1" ht="15" customHeight="1">
      <c r="B207" s="300"/>
      <c r="C207" s="275"/>
      <c r="D207" s="275"/>
      <c r="E207" s="275"/>
      <c r="F207" s="298" t="s">
        <v>47</v>
      </c>
      <c r="G207" s="275"/>
      <c r="H207" s="275" t="s">
        <v>588</v>
      </c>
      <c r="I207" s="275"/>
      <c r="J207" s="275"/>
      <c r="K207" s="323"/>
    </row>
    <row r="208" s="1" customFormat="1" ht="15" customHeight="1">
      <c r="B208" s="300"/>
      <c r="C208" s="275"/>
      <c r="D208" s="275"/>
      <c r="E208" s="275"/>
      <c r="F208" s="298"/>
      <c r="G208" s="275"/>
      <c r="H208" s="275"/>
      <c r="I208" s="275"/>
      <c r="J208" s="275"/>
      <c r="K208" s="323"/>
    </row>
    <row r="209" s="1" customFormat="1" ht="15" customHeight="1">
      <c r="B209" s="300"/>
      <c r="C209" s="275" t="s">
        <v>527</v>
      </c>
      <c r="D209" s="275"/>
      <c r="E209" s="275"/>
      <c r="F209" s="298" t="s">
        <v>80</v>
      </c>
      <c r="G209" s="275"/>
      <c r="H209" s="275" t="s">
        <v>589</v>
      </c>
      <c r="I209" s="275"/>
      <c r="J209" s="275"/>
      <c r="K209" s="323"/>
    </row>
    <row r="210" s="1" customFormat="1" ht="15" customHeight="1">
      <c r="B210" s="300"/>
      <c r="C210" s="275"/>
      <c r="D210" s="275"/>
      <c r="E210" s="275"/>
      <c r="F210" s="298" t="s">
        <v>423</v>
      </c>
      <c r="G210" s="275"/>
      <c r="H210" s="275" t="s">
        <v>424</v>
      </c>
      <c r="I210" s="275"/>
      <c r="J210" s="275"/>
      <c r="K210" s="323"/>
    </row>
    <row r="211" s="1" customFormat="1" ht="15" customHeight="1">
      <c r="B211" s="300"/>
      <c r="C211" s="275"/>
      <c r="D211" s="275"/>
      <c r="E211" s="275"/>
      <c r="F211" s="298" t="s">
        <v>421</v>
      </c>
      <c r="G211" s="275"/>
      <c r="H211" s="275" t="s">
        <v>590</v>
      </c>
      <c r="I211" s="275"/>
      <c r="J211" s="275"/>
      <c r="K211" s="323"/>
    </row>
    <row r="212" s="1" customFormat="1" ht="15" customHeight="1">
      <c r="B212" s="347"/>
      <c r="C212" s="275"/>
      <c r="D212" s="275"/>
      <c r="E212" s="275"/>
      <c r="F212" s="298" t="s">
        <v>85</v>
      </c>
      <c r="G212" s="336"/>
      <c r="H212" s="327" t="s">
        <v>425</v>
      </c>
      <c r="I212" s="327"/>
      <c r="J212" s="327"/>
      <c r="K212" s="348"/>
    </row>
    <row r="213" s="1" customFormat="1" ht="15" customHeight="1">
      <c r="B213" s="347"/>
      <c r="C213" s="275"/>
      <c r="D213" s="275"/>
      <c r="E213" s="275"/>
      <c r="F213" s="298" t="s">
        <v>426</v>
      </c>
      <c r="G213" s="336"/>
      <c r="H213" s="327" t="s">
        <v>591</v>
      </c>
      <c r="I213" s="327"/>
      <c r="J213" s="327"/>
      <c r="K213" s="348"/>
    </row>
    <row r="214" s="1" customFormat="1" ht="15" customHeight="1">
      <c r="B214" s="347"/>
      <c r="C214" s="275"/>
      <c r="D214" s="275"/>
      <c r="E214" s="275"/>
      <c r="F214" s="298"/>
      <c r="G214" s="336"/>
      <c r="H214" s="327"/>
      <c r="I214" s="327"/>
      <c r="J214" s="327"/>
      <c r="K214" s="348"/>
    </row>
    <row r="215" s="1" customFormat="1" ht="15" customHeight="1">
      <c r="B215" s="347"/>
      <c r="C215" s="275" t="s">
        <v>551</v>
      </c>
      <c r="D215" s="275"/>
      <c r="E215" s="275"/>
      <c r="F215" s="298">
        <v>1</v>
      </c>
      <c r="G215" s="336"/>
      <c r="H215" s="327" t="s">
        <v>592</v>
      </c>
      <c r="I215" s="327"/>
      <c r="J215" s="327"/>
      <c r="K215" s="348"/>
    </row>
    <row r="216" s="1" customFormat="1" ht="15" customHeight="1">
      <c r="B216" s="347"/>
      <c r="C216" s="275"/>
      <c r="D216" s="275"/>
      <c r="E216" s="275"/>
      <c r="F216" s="298">
        <v>2</v>
      </c>
      <c r="G216" s="336"/>
      <c r="H216" s="327" t="s">
        <v>593</v>
      </c>
      <c r="I216" s="327"/>
      <c r="J216" s="327"/>
      <c r="K216" s="348"/>
    </row>
    <row r="217" s="1" customFormat="1" ht="15" customHeight="1">
      <c r="B217" s="347"/>
      <c r="C217" s="275"/>
      <c r="D217" s="275"/>
      <c r="E217" s="275"/>
      <c r="F217" s="298">
        <v>3</v>
      </c>
      <c r="G217" s="336"/>
      <c r="H217" s="327" t="s">
        <v>594</v>
      </c>
      <c r="I217" s="327"/>
      <c r="J217" s="327"/>
      <c r="K217" s="348"/>
    </row>
    <row r="218" s="1" customFormat="1" ht="15" customHeight="1">
      <c r="B218" s="347"/>
      <c r="C218" s="275"/>
      <c r="D218" s="275"/>
      <c r="E218" s="275"/>
      <c r="F218" s="298">
        <v>4</v>
      </c>
      <c r="G218" s="336"/>
      <c r="H218" s="327" t="s">
        <v>595</v>
      </c>
      <c r="I218" s="327"/>
      <c r="J218" s="327"/>
      <c r="K218" s="348"/>
    </row>
    <row r="219" s="1" customFormat="1" ht="12.75" customHeight="1">
      <c r="B219" s="349"/>
      <c r="C219" s="350"/>
      <c r="D219" s="350"/>
      <c r="E219" s="350"/>
      <c r="F219" s="350"/>
      <c r="G219" s="350"/>
      <c r="H219" s="350"/>
      <c r="I219" s="350"/>
      <c r="J219" s="350"/>
      <c r="K219" s="351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Petr NOVÁK</dc:creator>
  <cp:lastModifiedBy>Petr NOVÁK</cp:lastModifiedBy>
  <dcterms:created xsi:type="dcterms:W3CDTF">2026-03-26T05:38:29Z</dcterms:created>
  <dcterms:modified xsi:type="dcterms:W3CDTF">2026-03-26T05:38:34Z</dcterms:modified>
</cp:coreProperties>
</file>