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Č.p. 1\Celková oprava fasády\2_VZ\VZ - Stavba\podklady\"/>
    </mc:Choice>
  </mc:AlternateContent>
  <xr:revisionPtr revIDLastSave="0" documentId="8_{9F0FD770-D53A-4877-B4CD-0C10D0388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1 - Odstranění omítek..." sheetId="2" r:id="rId2"/>
  </sheets>
  <definedNames>
    <definedName name="_xlnm._FilterDatabase" localSheetId="1" hidden="1">'SO 01 - Odstranění omítek...'!$C$136:$K$391</definedName>
    <definedName name="_xlnm.Print_Titles" localSheetId="0">'Rekapitulace stavby'!$92:$92</definedName>
    <definedName name="_xlnm.Print_Titles" localSheetId="1">'SO 01 - Odstranění omítek...'!$136:$136</definedName>
    <definedName name="_xlnm.Print_Area" localSheetId="0">'Rekapitulace stavby'!$D$4:$AO$76,'Rekapitulace stavby'!$C$82:$AQ$98</definedName>
    <definedName name="_xlnm.Print_Area" localSheetId="1">'SO 01 - Odstranění omítek...'!$C$4:$J$76,'SO 01 - Odstranění omítek...'!$C$124:$J$391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391" i="2"/>
  <c r="BH391" i="2"/>
  <c r="BG391" i="2"/>
  <c r="BF391" i="2"/>
  <c r="T391" i="2"/>
  <c r="T390" i="2" s="1"/>
  <c r="R391" i="2"/>
  <c r="R390" i="2" s="1"/>
  <c r="P391" i="2"/>
  <c r="P390" i="2" s="1"/>
  <c r="BI389" i="2"/>
  <c r="BH389" i="2"/>
  <c r="BG389" i="2"/>
  <c r="BF389" i="2"/>
  <c r="T389" i="2"/>
  <c r="T388" i="2" s="1"/>
  <c r="R389" i="2"/>
  <c r="R388" i="2" s="1"/>
  <c r="P389" i="2"/>
  <c r="P388" i="2" s="1"/>
  <c r="BI387" i="2"/>
  <c r="BH387" i="2"/>
  <c r="BG387" i="2"/>
  <c r="BF387" i="2"/>
  <c r="T387" i="2"/>
  <c r="T386" i="2" s="1"/>
  <c r="R387" i="2"/>
  <c r="R386" i="2" s="1"/>
  <c r="P387" i="2"/>
  <c r="P386" i="2" s="1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57" i="2"/>
  <c r="BH357" i="2"/>
  <c r="BG357" i="2"/>
  <c r="BF357" i="2"/>
  <c r="T357" i="2"/>
  <c r="T356" i="2"/>
  <c r="R357" i="2"/>
  <c r="R356" i="2"/>
  <c r="P357" i="2"/>
  <c r="P356" i="2" s="1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5" i="2"/>
  <c r="BH345" i="2"/>
  <c r="BG345" i="2"/>
  <c r="BF345" i="2"/>
  <c r="T345" i="2"/>
  <c r="T344" i="2"/>
  <c r="R345" i="2"/>
  <c r="R344" i="2" s="1"/>
  <c r="P345" i="2"/>
  <c r="P344" i="2" s="1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T335" i="2" s="1"/>
  <c r="R336" i="2"/>
  <c r="R335" i="2" s="1"/>
  <c r="P336" i="2"/>
  <c r="P335" i="2" s="1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3" i="2"/>
  <c r="BH263" i="2"/>
  <c r="BG263" i="2"/>
  <c r="BF263" i="2"/>
  <c r="T263" i="2"/>
  <c r="R263" i="2"/>
  <c r="P263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T220" i="2" s="1"/>
  <c r="R221" i="2"/>
  <c r="R220" i="2" s="1"/>
  <c r="P221" i="2"/>
  <c r="P220" i="2" s="1"/>
  <c r="BI216" i="2"/>
  <c r="BH216" i="2"/>
  <c r="BG216" i="2"/>
  <c r="BF216" i="2"/>
  <c r="T216" i="2"/>
  <c r="T215" i="2" s="1"/>
  <c r="R216" i="2"/>
  <c r="R215" i="2"/>
  <c r="P216" i="2"/>
  <c r="P215" i="2" s="1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J133" i="2"/>
  <c r="F133" i="2"/>
  <c r="F131" i="2"/>
  <c r="E129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31" i="2" s="1"/>
  <c r="E7" i="2"/>
  <c r="E127" i="2" s="1"/>
  <c r="L90" i="1"/>
  <c r="AM90" i="1"/>
  <c r="AM89" i="1"/>
  <c r="L89" i="1"/>
  <c r="AM87" i="1"/>
  <c r="L87" i="1"/>
  <c r="L85" i="1"/>
  <c r="J176" i="2"/>
  <c r="J355" i="2"/>
  <c r="BK330" i="2"/>
  <c r="J288" i="2"/>
  <c r="BK276" i="2"/>
  <c r="J225" i="2"/>
  <c r="J195" i="2"/>
  <c r="J151" i="2"/>
  <c r="J168" i="2"/>
  <c r="BK146" i="2"/>
  <c r="BK176" i="2"/>
  <c r="J170" i="2"/>
  <c r="J391" i="2"/>
  <c r="BK387" i="2"/>
  <c r="BK381" i="2"/>
  <c r="BK352" i="2"/>
  <c r="BK350" i="2"/>
  <c r="BK343" i="2"/>
  <c r="J336" i="2"/>
  <c r="BK325" i="2"/>
  <c r="BK304" i="2"/>
  <c r="J295" i="2"/>
  <c r="BK289" i="2"/>
  <c r="J287" i="2"/>
  <c r="J282" i="2"/>
  <c r="J276" i="2"/>
  <c r="BK272" i="2"/>
  <c r="J269" i="2"/>
  <c r="J244" i="2"/>
  <c r="BK238" i="2"/>
  <c r="J233" i="2"/>
  <c r="BK225" i="2"/>
  <c r="BK214" i="2"/>
  <c r="BK205" i="2"/>
  <c r="BK198" i="2"/>
  <c r="J193" i="2"/>
  <c r="J185" i="2"/>
  <c r="BK156" i="2"/>
  <c r="BK140" i="2"/>
  <c r="BK170" i="2"/>
  <c r="BK175" i="2"/>
  <c r="BK172" i="2"/>
  <c r="BK391" i="2"/>
  <c r="J387" i="2"/>
  <c r="BK357" i="2"/>
  <c r="J352" i="2"/>
  <c r="J350" i="2"/>
  <c r="J343" i="2"/>
  <c r="J339" i="2"/>
  <c r="J332" i="2"/>
  <c r="J325" i="2"/>
  <c r="BK300" i="2"/>
  <c r="J292" i="2"/>
  <c r="BK288" i="2"/>
  <c r="BK284" i="2"/>
  <c r="BK277" i="2"/>
  <c r="BK274" i="2"/>
  <c r="J272" i="2"/>
  <c r="BK263" i="2"/>
  <c r="BK241" i="2"/>
  <c r="J238" i="2"/>
  <c r="BK232" i="2"/>
  <c r="BK216" i="2"/>
  <c r="J206" i="2"/>
  <c r="J198" i="2"/>
  <c r="J191" i="2"/>
  <c r="BK178" i="2"/>
  <c r="BK174" i="2"/>
  <c r="J148" i="2"/>
  <c r="BK153" i="2"/>
  <c r="BK151" i="2"/>
  <c r="J161" i="2"/>
  <c r="BK389" i="2"/>
  <c r="BK385" i="2"/>
  <c r="J381" i="2"/>
  <c r="BK351" i="2"/>
  <c r="J345" i="2"/>
  <c r="BK339" i="2"/>
  <c r="J334" i="2"/>
  <c r="J331" i="2"/>
  <c r="J321" i="2"/>
  <c r="BK295" i="2"/>
  <c r="J290" i="2"/>
  <c r="BK286" i="2"/>
  <c r="BK282" i="2"/>
  <c r="J277" i="2"/>
  <c r="J274" i="2"/>
  <c r="BK270" i="2"/>
  <c r="J263" i="2"/>
  <c r="J241" i="2"/>
  <c r="BK236" i="2"/>
  <c r="BK229" i="2"/>
  <c r="BK221" i="2"/>
  <c r="J214" i="2"/>
  <c r="J205" i="2"/>
  <c r="BK195" i="2"/>
  <c r="BK188" i="2"/>
  <c r="J174" i="2"/>
  <c r="J153" i="2"/>
  <c r="J156" i="2"/>
  <c r="BK161" i="2"/>
  <c r="J172" i="2"/>
  <c r="AS94" i="1"/>
  <c r="J342" i="2"/>
  <c r="BK332" i="2"/>
  <c r="J330" i="2"/>
  <c r="J300" i="2"/>
  <c r="BK290" i="2"/>
  <c r="BK287" i="2"/>
  <c r="J279" i="2"/>
  <c r="J275" i="2"/>
  <c r="J273" i="2"/>
  <c r="BK244" i="2"/>
  <c r="J239" i="2"/>
  <c r="J232" i="2"/>
  <c r="J221" i="2"/>
  <c r="BK210" i="2"/>
  <c r="BK201" i="2"/>
  <c r="BK191" i="2"/>
  <c r="J178" i="2"/>
  <c r="BK148" i="2"/>
  <c r="BK355" i="2"/>
  <c r="BK336" i="2"/>
  <c r="J304" i="2"/>
  <c r="J284" i="2"/>
  <c r="J270" i="2"/>
  <c r="BK233" i="2"/>
  <c r="BK206" i="2"/>
  <c r="BK185" i="2"/>
  <c r="J143" i="2"/>
  <c r="J175" i="2"/>
  <c r="J140" i="2"/>
  <c r="BK143" i="2"/>
  <c r="J146" i="2"/>
  <c r="J389" i="2"/>
  <c r="J385" i="2"/>
  <c r="J357" i="2"/>
  <c r="J351" i="2"/>
  <c r="BK345" i="2"/>
  <c r="BK342" i="2"/>
  <c r="BK334" i="2"/>
  <c r="BK331" i="2"/>
  <c r="BK321" i="2"/>
  <c r="BK292" i="2"/>
  <c r="J289" i="2"/>
  <c r="J286" i="2"/>
  <c r="BK279" i="2"/>
  <c r="BK275" i="2"/>
  <c r="BK273" i="2"/>
  <c r="BK269" i="2"/>
  <c r="BK239" i="2"/>
  <c r="J236" i="2"/>
  <c r="J229" i="2"/>
  <c r="J216" i="2"/>
  <c r="J210" i="2"/>
  <c r="J201" i="2"/>
  <c r="BK193" i="2"/>
  <c r="J188" i="2"/>
  <c r="BK168" i="2"/>
  <c r="BK190" i="2" l="1"/>
  <c r="J190" i="2" s="1"/>
  <c r="J99" i="2" s="1"/>
  <c r="BK240" i="2"/>
  <c r="J240" i="2"/>
  <c r="J103" i="2"/>
  <c r="P139" i="2"/>
  <c r="T224" i="2"/>
  <c r="R278" i="2"/>
  <c r="BK338" i="2"/>
  <c r="J338" i="2"/>
  <c r="J109" i="2" s="1"/>
  <c r="T349" i="2"/>
  <c r="R380" i="2"/>
  <c r="R379" i="2"/>
  <c r="P190" i="2"/>
  <c r="P240" i="2"/>
  <c r="BK268" i="2"/>
  <c r="J268" i="2"/>
  <c r="J104" i="2"/>
  <c r="R268" i="2"/>
  <c r="P329" i="2"/>
  <c r="T338" i="2"/>
  <c r="T337" i="2" s="1"/>
  <c r="T139" i="2"/>
  <c r="R240" i="2"/>
  <c r="T268" i="2"/>
  <c r="R329" i="2"/>
  <c r="P349" i="2"/>
  <c r="P337" i="2" s="1"/>
  <c r="T380" i="2"/>
  <c r="T379" i="2"/>
  <c r="R139" i="2"/>
  <c r="BK278" i="2"/>
  <c r="J278" i="2" s="1"/>
  <c r="J105" i="2" s="1"/>
  <c r="T329" i="2"/>
  <c r="R190" i="2"/>
  <c r="BK224" i="2"/>
  <c r="J224" i="2" s="1"/>
  <c r="J102" i="2" s="1"/>
  <c r="T240" i="2"/>
  <c r="P268" i="2"/>
  <c r="BK329" i="2"/>
  <c r="J329" i="2"/>
  <c r="J106" i="2" s="1"/>
  <c r="R338" i="2"/>
  <c r="R337" i="2" s="1"/>
  <c r="R349" i="2"/>
  <c r="BK380" i="2"/>
  <c r="J380" i="2" s="1"/>
  <c r="J114" i="2" s="1"/>
  <c r="T190" i="2"/>
  <c r="P224" i="2"/>
  <c r="T278" i="2"/>
  <c r="P380" i="2"/>
  <c r="P379" i="2"/>
  <c r="BK139" i="2"/>
  <c r="R224" i="2"/>
  <c r="P278" i="2"/>
  <c r="P338" i="2"/>
  <c r="BK349" i="2"/>
  <c r="J349" i="2" s="1"/>
  <c r="J111" i="2" s="1"/>
  <c r="BK388" i="2"/>
  <c r="J388" i="2" s="1"/>
  <c r="J116" i="2" s="1"/>
  <c r="BK220" i="2"/>
  <c r="J220" i="2"/>
  <c r="J101" i="2" s="1"/>
  <c r="BK344" i="2"/>
  <c r="J344" i="2" s="1"/>
  <c r="J110" i="2" s="1"/>
  <c r="BK390" i="2"/>
  <c r="J390" i="2" s="1"/>
  <c r="J117" i="2" s="1"/>
  <c r="BK335" i="2"/>
  <c r="J335" i="2" s="1"/>
  <c r="J107" i="2" s="1"/>
  <c r="BK356" i="2"/>
  <c r="BK337" i="2" s="1"/>
  <c r="J337" i="2" s="1"/>
  <c r="J108" i="2" s="1"/>
  <c r="BK215" i="2"/>
  <c r="J215" i="2"/>
  <c r="J100" i="2" s="1"/>
  <c r="BK386" i="2"/>
  <c r="J386" i="2"/>
  <c r="J115" i="2" s="1"/>
  <c r="J139" i="2"/>
  <c r="J98" i="2"/>
  <c r="J89" i="2"/>
  <c r="BE148" i="2"/>
  <c r="BE176" i="2"/>
  <c r="BE178" i="2"/>
  <c r="BE185" i="2"/>
  <c r="BE188" i="2"/>
  <c r="BE191" i="2"/>
  <c r="BE193" i="2"/>
  <c r="BE195" i="2"/>
  <c r="BE198" i="2"/>
  <c r="BE201" i="2"/>
  <c r="BE205" i="2"/>
  <c r="BE206" i="2"/>
  <c r="BE210" i="2"/>
  <c r="BE214" i="2"/>
  <c r="BE216" i="2"/>
  <c r="BE221" i="2"/>
  <c r="BE225" i="2"/>
  <c r="BE229" i="2"/>
  <c r="BE232" i="2"/>
  <c r="BE233" i="2"/>
  <c r="BE236" i="2"/>
  <c r="BE238" i="2"/>
  <c r="BE239" i="2"/>
  <c r="BE241" i="2"/>
  <c r="BE244" i="2"/>
  <c r="BE263" i="2"/>
  <c r="BE269" i="2"/>
  <c r="BE270" i="2"/>
  <c r="BE272" i="2"/>
  <c r="BE273" i="2"/>
  <c r="BE274" i="2"/>
  <c r="BE275" i="2"/>
  <c r="BE276" i="2"/>
  <c r="BE277" i="2"/>
  <c r="BE279" i="2"/>
  <c r="BE282" i="2"/>
  <c r="BE284" i="2"/>
  <c r="BE286" i="2"/>
  <c r="BE287" i="2"/>
  <c r="BE288" i="2"/>
  <c r="BE289" i="2"/>
  <c r="BE290" i="2"/>
  <c r="BE292" i="2"/>
  <c r="BE295" i="2"/>
  <c r="BE300" i="2"/>
  <c r="BE304" i="2"/>
  <c r="BE321" i="2"/>
  <c r="BE325" i="2"/>
  <c r="BE330" i="2"/>
  <c r="BE331" i="2"/>
  <c r="BE332" i="2"/>
  <c r="BE334" i="2"/>
  <c r="BE336" i="2"/>
  <c r="BE339" i="2"/>
  <c r="BE342" i="2"/>
  <c r="BE343" i="2"/>
  <c r="BE345" i="2"/>
  <c r="BE350" i="2"/>
  <c r="BE351" i="2"/>
  <c r="BE352" i="2"/>
  <c r="BE355" i="2"/>
  <c r="BE357" i="2"/>
  <c r="BE381" i="2"/>
  <c r="BE385" i="2"/>
  <c r="BE387" i="2"/>
  <c r="BE389" i="2"/>
  <c r="BE391" i="2"/>
  <c r="E85" i="2"/>
  <c r="J134" i="2"/>
  <c r="BE151" i="2"/>
  <c r="BE175" i="2"/>
  <c r="F134" i="2"/>
  <c r="BE156" i="2"/>
  <c r="BE161" i="2"/>
  <c r="BE168" i="2"/>
  <c r="BE170" i="2"/>
  <c r="BE172" i="2"/>
  <c r="BE174" i="2"/>
  <c r="BE140" i="2"/>
  <c r="BE143" i="2"/>
  <c r="BE153" i="2"/>
  <c r="BE146" i="2"/>
  <c r="F35" i="2"/>
  <c r="BB95" i="1" s="1"/>
  <c r="F37" i="2"/>
  <c r="BD95" i="1"/>
  <c r="F34" i="2"/>
  <c r="BA95" i="1" s="1"/>
  <c r="J34" i="2"/>
  <c r="AW95" i="1" s="1"/>
  <c r="F36" i="2"/>
  <c r="BC95" i="1" s="1"/>
  <c r="J356" i="2" l="1"/>
  <c r="J112" i="2" s="1"/>
  <c r="BK379" i="2"/>
  <c r="J379" i="2" s="1"/>
  <c r="J113" i="2" s="1"/>
  <c r="P138" i="2"/>
  <c r="P137" i="2"/>
  <c r="AU95" i="1" s="1"/>
  <c r="R138" i="2"/>
  <c r="R137" i="2"/>
  <c r="T138" i="2"/>
  <c r="T137" i="2" s="1"/>
  <c r="BK138" i="2"/>
  <c r="J138" i="2"/>
  <c r="J97" i="2"/>
  <c r="J33" i="2"/>
  <c r="AV95" i="1" s="1"/>
  <c r="AT95" i="1" s="1"/>
  <c r="BB94" i="1"/>
  <c r="W31" i="1" s="1"/>
  <c r="BA94" i="1"/>
  <c r="W30" i="1" s="1"/>
  <c r="F33" i="2"/>
  <c r="AZ95" i="1" s="1"/>
  <c r="BD94" i="1"/>
  <c r="W33" i="1" s="1"/>
  <c r="BC94" i="1"/>
  <c r="W32" i="1" s="1"/>
  <c r="BK137" i="2" l="1"/>
  <c r="J137" i="2" s="1"/>
  <c r="AU94" i="1"/>
  <c r="AZ94" i="1"/>
  <c r="AV94" i="1" s="1"/>
  <c r="AK29" i="1" s="1"/>
  <c r="AY94" i="1"/>
  <c r="AW94" i="1"/>
  <c r="AK30" i="1" s="1"/>
  <c r="AX94" i="1"/>
  <c r="J96" i="2" l="1"/>
  <c r="J30" i="2"/>
  <c r="AG95" i="1" s="1"/>
  <c r="W29" i="1"/>
  <c r="AT94" i="1"/>
  <c r="J39" i="2" l="1"/>
  <c r="AN95" i="1"/>
  <c r="AG94" i="1"/>
  <c r="AN94" i="1"/>
  <c r="AK26" i="1" l="1"/>
  <c r="AK35" i="1" s="1"/>
</calcChain>
</file>

<file path=xl/sharedStrings.xml><?xml version="1.0" encoding="utf-8"?>
<sst xmlns="http://schemas.openxmlformats.org/spreadsheetml/2006/main" count="2963" uniqueCount="574">
  <si>
    <t>Export Komplet</t>
  </si>
  <si>
    <t/>
  </si>
  <si>
    <t>2.0</t>
  </si>
  <si>
    <t>False</t>
  </si>
  <si>
    <t>{dababa7f-ed0e-41e7-bca1-d31a1655979b}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</si>
  <si>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</si>
  <si>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</si>
  <si>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</si>
  <si>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</si>
  <si>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</si>
  <si>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</si>
  <si>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</si>
  <si>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</si>
  <si>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</si>
  <si>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</si>
  <si>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</si>
  <si>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fasád budovy čp. 1 v Českém Brodě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</si>
  <si>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</si>
  <si>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</si>
  <si>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</si>
  <si>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</si>
  <si>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</si>
  <si>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</si>
  <si>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</si>
  <si>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Český Brod</t>
  </si>
  <si>
    <t>DIČ:</t>
  </si>
  <si>
    <t>Uchazeč:</t>
  </si>
  <si>
    <t>Vyplň údaj</t>
  </si>
  <si>
    <t>Projektant:</t>
  </si>
  <si>
    <t>Ing. arch. Martin Hájek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</si>
  <si>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</si>
  <si>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</si>
  <si>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</si>
  <si>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</si>
  <si>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</si>
  <si>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</si>
  <si>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</si>
  <si>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</si>
  <si>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</si>
  <si>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</si>
  <si>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</si>
  <si>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</si>
  <si>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</si>
  <si>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</si>
  <si>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</si>
  <si>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</si>
  <si>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</si>
  <si>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</si>
  <si>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</si>
  <si>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</si>
  <si>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</si>
  <si>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</si>
  <si>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</si>
  <si>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</si>
  <si>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</si>
  <si>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</si>
  <si>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</si>
  <si>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</si>
  <si>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</si>
  <si>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</si>
  <si>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</si>
  <si>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</si>
  <si>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</si>
  <si>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</si>
  <si>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</si>
  <si>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</si>
  <si>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</si>
  <si>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</si>
  <si>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</si>
  <si>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</si>
  <si>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</si>
  <si>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</si>
  <si>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</si>
  <si>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</si>
  <si>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</si>
  <si>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</si>
  <si>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</si>
  <si>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</si>
  <si>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</si>
  <si>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Odstranění omítek a odvětrání zdiva</t>
  </si>
  <si>
    <t>STA</t>
  </si>
  <si>
    <t>1</t>
  </si>
  <si>
    <t>{34b24fed-b877-4ad4-b61c-e9c3c8a5df2c}</t>
  </si>
  <si>
    <t>2</t>
  </si>
  <si>
    <t>KRYCÍ LIST SOUPISU PRACÍ</t>
  </si>
  <si>
    <t>Objekt:</t>
  </si>
  <si>
    <t>SO 01 - Odstranění omítek a odvětrání zdiva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</si>
  <si>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</si>
  <si>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</si>
  <si>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</si>
  <si>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</si>
  <si>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</si>
  <si>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</si>
  <si>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</si>
  <si>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</si>
  <si>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</si>
  <si>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</si>
  <si>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</si>
  <si>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</si>
  <si>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</si>
  <si>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</si>
  <si>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</si>
  <si>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</si>
  <si>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</si>
  <si>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</si>
  <si>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</si>
  <si>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</si>
  <si>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</si>
  <si>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</si>
  <si>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</si>
  <si>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</si>
  <si>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</si>
  <si>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</si>
  <si>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</si>
  <si>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</si>
  <si>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</si>
  <si>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</si>
  <si>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</si>
  <si>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</si>
  <si>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</si>
  <si>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</si>
  <si>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</si>
  <si>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</si>
  <si>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</si>
  <si>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</si>
  <si>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</si>
  <si>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</si>
  <si>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</si>
  <si>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</si>
  <si>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</si>
  <si>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</si>
  <si>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</si>
  <si>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</si>
  <si>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</si>
  <si>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4</t>
  </si>
  <si>
    <t>682919315</t>
  </si>
  <si>
    <t>VV</t>
  </si>
  <si>
    <t>"zemní práce pro odvětrání základů - dle situace"</t>
  </si>
  <si>
    <t>56,5</t>
  </si>
  <si>
    <t>113106061</t>
  </si>
  <si>
    <t>Rozebrání dlažeb při překopech vozovek z drobných kostek s ložem z kameniva ručně</t>
  </si>
  <si>
    <t>-695143799</t>
  </si>
  <si>
    <t>"zemní práce pro odvětrání základů - dle situace D.1.1.02"</t>
  </si>
  <si>
    <t>4*0,8+3*0,8</t>
  </si>
  <si>
    <t>3</t>
  </si>
  <si>
    <t>113107011</t>
  </si>
  <si>
    <t>Odstranění podkladu z kameniva těženého tl do 100 mm při překopech ručně</t>
  </si>
  <si>
    <t>-326381114</t>
  </si>
  <si>
    <t>92,5+5,6</t>
  </si>
  <si>
    <t>113107042</t>
  </si>
  <si>
    <t>Odstranění podkladu živičných tl přes 50 do 100 mm při překopech ručně</t>
  </si>
  <si>
    <t>1549388616</t>
  </si>
  <si>
    <t>36</t>
  </si>
  <si>
    <t>5</t>
  </si>
  <si>
    <t>119001405</t>
  </si>
  <si>
    <t>Dočasné zajištění potrubí z PE DN do 200 mm</t>
  </si>
  <si>
    <t>m</t>
  </si>
  <si>
    <t>-1690162862</t>
  </si>
  <si>
    <t>"odhad" 10</t>
  </si>
  <si>
    <t>6</t>
  </si>
  <si>
    <t>119001421</t>
  </si>
  <si>
    <t>Dočasné zajištění kabelů a kabelových tratí ze 3 volně ložených kabelů</t>
  </si>
  <si>
    <t>94956672</t>
  </si>
  <si>
    <t>"podzemní sítě - odhad"</t>
  </si>
  <si>
    <t>65</t>
  </si>
  <si>
    <t>7</t>
  </si>
  <si>
    <t>132212131</t>
  </si>
  <si>
    <t>Hloubení nezapažených rýh šířky do 800 mm v soudržných horninách třídy těžitelnosti I skupiny 3 ručně</t>
  </si>
  <si>
    <t>m3</t>
  </si>
  <si>
    <t>-427969173</t>
  </si>
  <si>
    <t>"D.1.1.02,03"</t>
  </si>
  <si>
    <t>1,1*0,7*106</t>
  </si>
  <si>
    <t>5*1,2</t>
  </si>
  <si>
    <t>Součet</t>
  </si>
  <si>
    <t>8</t>
  </si>
  <si>
    <t>133212811</t>
  </si>
  <si>
    <t>Hloubení nezapažených šachet v hornině třídy těžitelnosti I skupiny 3 plocha výkopu do 4 m2 ručně</t>
  </si>
  <si>
    <t>1023456655</t>
  </si>
  <si>
    <t>"D.1.1.04"</t>
  </si>
  <si>
    <t>"pro základ zahrazovacího sloupku"</t>
  </si>
  <si>
    <t>3*0,4*0,45*0,45</t>
  </si>
  <si>
    <t>"pro vsakovací jímku"</t>
  </si>
  <si>
    <t>2*2*2</t>
  </si>
  <si>
    <t>9</t>
  </si>
  <si>
    <t>162211311</t>
  </si>
  <si>
    <t>Vodorovné přemístění výkopku z horniny třídy těžitelnosti I skupiny 1 až 3 stavebním kolečkem do 10 m</t>
  </si>
  <si>
    <t>-61057147</t>
  </si>
  <si>
    <t>78,75+0,243</t>
  </si>
  <si>
    <t>10</t>
  </si>
  <si>
    <t>162751117</t>
  </si>
  <si>
    <t>Vodorovné přemístění přes 9 000 do 10000 m výkopku/sypaniny z horniny třídy těžitelnosti I skupiny 1 až 3</t>
  </si>
  <si>
    <t>317582783</t>
  </si>
  <si>
    <t>87,62+8,243-60,087</t>
  </si>
  <si>
    <t>11</t>
  </si>
  <si>
    <t>162751119</t>
  </si>
  <si>
    <t>Příplatek k vodorovnému přemístění výkopku/sypaniny z horniny třídy těžitelnosti I skupiny 1 až 3 ZKD 1000 m přes 10000 m</t>
  </si>
  <si>
    <t>-1310648734</t>
  </si>
  <si>
    <t>35,776*10 'Přepočtené koeficientem množství</t>
  </si>
  <si>
    <t>167151101</t>
  </si>
  <si>
    <t>Nakládání výkopku z hornin třídy těžitelnosti I skupiny 1 až 3 do 100 m3</t>
  </si>
  <si>
    <t>4667871</t>
  </si>
  <si>
    <t>13</t>
  </si>
  <si>
    <t>171251201</t>
  </si>
  <si>
    <t>Uložení sypaniny na skládky nebo meziskládky</t>
  </si>
  <si>
    <t>-1454036549</t>
  </si>
  <si>
    <t>14</t>
  </si>
  <si>
    <t>171201231</t>
  </si>
  <si>
    <t>Poplatek za uložení zeminy a kamení na recyklační skládce (skládkovné) kód odpadu 17 05 04</t>
  </si>
  <si>
    <t>t</t>
  </si>
  <si>
    <t>860183293</t>
  </si>
  <si>
    <t>35,776*2</t>
  </si>
  <si>
    <t>15</t>
  </si>
  <si>
    <t>174111101</t>
  </si>
  <si>
    <t>Zásyp jam, šachet rýh nebo kolem objektů sypaninou se zhutněním ručně</t>
  </si>
  <si>
    <t>-214699365</t>
  </si>
  <si>
    <t>"zpětný zásyp"</t>
  </si>
  <si>
    <t>(1,1-0,15-0,15-0,11)*0,7*106</t>
  </si>
  <si>
    <t>(1,2-0,2)*0,7*5</t>
  </si>
  <si>
    <t>2*2*2-1,1*1,5*1,5-0,4*0,4*0,85</t>
  </si>
  <si>
    <t>16</t>
  </si>
  <si>
    <t>175111101</t>
  </si>
  <si>
    <t>Obsypání potrubí ručně sypaninou bez prohození, uloženou do 3 m</t>
  </si>
  <si>
    <t>-148245923</t>
  </si>
  <si>
    <t>"potrubí k jímce a pod vsakovací jímku"</t>
  </si>
  <si>
    <t>0,2*5+0,15*0,1*4*1,5</t>
  </si>
  <si>
    <t>17</t>
  </si>
  <si>
    <t>M</t>
  </si>
  <si>
    <t>58337308</t>
  </si>
  <si>
    <t>štěrkopísek frakce 0/2</t>
  </si>
  <si>
    <t>-1960122123</t>
  </si>
  <si>
    <t>1,09*2 'Přepočtené koeficientem množství</t>
  </si>
  <si>
    <t>Zakládání</t>
  </si>
  <si>
    <t>18</t>
  </si>
  <si>
    <t>211971110</t>
  </si>
  <si>
    <t>Zřízení opláštění žeber nebo trativodů geotextilií v rýze nebo zářezu sklonu do 1:2</t>
  </si>
  <si>
    <t>1249217078</t>
  </si>
  <si>
    <t>106*1</t>
  </si>
  <si>
    <t>19</t>
  </si>
  <si>
    <t>69311068</t>
  </si>
  <si>
    <t>geotextilie netkaná separační, ochranná, filtrační, drenážní PP 300g/m2</t>
  </si>
  <si>
    <t>-1974863288</t>
  </si>
  <si>
    <t>106*1,1845 'Přepočtené koeficientem množství</t>
  </si>
  <si>
    <t>20</t>
  </si>
  <si>
    <t>212751105</t>
  </si>
  <si>
    <t xml:space="preserve">Trativod z drenážních trubek flexibilních PVC-U SN 4 perforace 360° včetně lože otevřený výkop DN 125 </t>
  </si>
  <si>
    <t>-1254774377</t>
  </si>
  <si>
    <t>"technická zpráva, D.1.1.2"</t>
  </si>
  <si>
    <t>106</t>
  </si>
  <si>
    <t>2127511331</t>
  </si>
  <si>
    <t>Trativod z drenážních trubek flexibilních - napojení a vyvedení potrubí  DN 75 + redukce 100/75</t>
  </si>
  <si>
    <t>-3856666</t>
  </si>
  <si>
    <t>"technická zpráva - vyvedení odvětrávacího potrubí do sloupků"</t>
  </si>
  <si>
    <t>3*1</t>
  </si>
  <si>
    <t>22</t>
  </si>
  <si>
    <t>270001121</t>
  </si>
  <si>
    <t>Vytvoření prostupu průřezu přes 0,05 do 0,1 m2 v monolitických betonových základech tl do 0,5 m osazením vložek z trub, dílců, tvarovek do bednění</t>
  </si>
  <si>
    <t>kus</t>
  </si>
  <si>
    <t>-1209216506</t>
  </si>
  <si>
    <t>"v základu zahrazovacího sloupku - pro větrací potrubí"</t>
  </si>
  <si>
    <t>23</t>
  </si>
  <si>
    <t>286111191</t>
  </si>
  <si>
    <t xml:space="preserve">trubka PVC </t>
  </si>
  <si>
    <t>-270703029</t>
  </si>
  <si>
    <t>24</t>
  </si>
  <si>
    <t>275313611</t>
  </si>
  <si>
    <t>Základové patky z betonu tř. C 16/20</t>
  </si>
  <si>
    <t>1884230818</t>
  </si>
  <si>
    <t>"základ zahrazovacího sloupku"</t>
  </si>
  <si>
    <t>3*0,4*0,45*0,45*1,05</t>
  </si>
  <si>
    <t>25</t>
  </si>
  <si>
    <t>275351121</t>
  </si>
  <si>
    <t>Zřízení bednění základových patek</t>
  </si>
  <si>
    <t>1259989300</t>
  </si>
  <si>
    <t>"vrchní část základu zahrazovacího sloupku"</t>
  </si>
  <si>
    <t>3*0,2*4*0,45</t>
  </si>
  <si>
    <t>26</t>
  </si>
  <si>
    <t>275351122</t>
  </si>
  <si>
    <t>Odstranění bednění základových patek</t>
  </si>
  <si>
    <t>-1832783976</t>
  </si>
  <si>
    <t>Svislé a kompletní konstrukce</t>
  </si>
  <si>
    <t>27</t>
  </si>
  <si>
    <t>310237241</t>
  </si>
  <si>
    <t>Zazdívka otvorů pl přes 0,09 do 0,25 m2 ve zdivu nadzákladovém cihlami pálenými tl do 300 mm</t>
  </si>
  <si>
    <t>325255390</t>
  </si>
  <si>
    <t>"D.1.1.16, D.2.1.21"</t>
  </si>
  <si>
    <t>"zazdívka suter. okna"</t>
  </si>
  <si>
    <t>Vodorovné konstrukce</t>
  </si>
  <si>
    <t>28</t>
  </si>
  <si>
    <t>451573111</t>
  </si>
  <si>
    <t>Lože pod potrubí otevřený výkop ze štěrkopísku</t>
  </si>
  <si>
    <t>544075767</t>
  </si>
  <si>
    <t>0,15*5+0,15*1,6*1,6</t>
  </si>
  <si>
    <t>Komunikace pozemní</t>
  </si>
  <si>
    <t>29</t>
  </si>
  <si>
    <t>564251011</t>
  </si>
  <si>
    <t>Podklad nebo podsyp ze štěrkopísku ŠP plochy do 100 m2 tl 150 mm</t>
  </si>
  <si>
    <t>107054084</t>
  </si>
  <si>
    <t>"podklad pod dlažbu"</t>
  </si>
  <si>
    <t>30</t>
  </si>
  <si>
    <t>591211111</t>
  </si>
  <si>
    <t>Kladení dlažby z kostek drobných z kamene do lože z kameniva těženého tl 50 mm</t>
  </si>
  <si>
    <t>-169894237</t>
  </si>
  <si>
    <t>"předláždění - materiál stávající"</t>
  </si>
  <si>
    <t>5,6</t>
  </si>
  <si>
    <t>31</t>
  </si>
  <si>
    <t>979071031</t>
  </si>
  <si>
    <t>Očištění dlažebních kostek mozaikových kamenivem těženým nebo MV při překopech inženýrských sítí</t>
  </si>
  <si>
    <t>-1729813824</t>
  </si>
  <si>
    <t>32</t>
  </si>
  <si>
    <t>596811120</t>
  </si>
  <si>
    <t>Kladení betonové dlažby komunikací pro pěší do lože z kameniva velikosti do 0,09 m2 pl do 50 m2</t>
  </si>
  <si>
    <t>-835809354</t>
  </si>
  <si>
    <t>92,5</t>
  </si>
  <si>
    <t>33</t>
  </si>
  <si>
    <t>59245016</t>
  </si>
  <si>
    <t>dlažba skladebná betonová 100x100mm tl 60mm přírodní</t>
  </si>
  <si>
    <t>-324076129</t>
  </si>
  <si>
    <t>92,5*1,02 'Přepočtené koeficientem množství</t>
  </si>
  <si>
    <t>34</t>
  </si>
  <si>
    <t>916331112</t>
  </si>
  <si>
    <t>Osazení zahradního obrubníku betonového do lože z betonu s boční opěrou</t>
  </si>
  <si>
    <t>-1875781309</t>
  </si>
  <si>
    <t>35</t>
  </si>
  <si>
    <t>59217001</t>
  </si>
  <si>
    <t>obrubník zahradní betonový 1000x50x250mm</t>
  </si>
  <si>
    <t>1371610338</t>
  </si>
  <si>
    <t>Úpravy povrchů, podlahy a osazování výplní</t>
  </si>
  <si>
    <t>612315222</t>
  </si>
  <si>
    <t>Vápenná štuková omítka malých ploch přes 0,09 do 0,25 m2 na stěnách</t>
  </si>
  <si>
    <t>-1559269318</t>
  </si>
  <si>
    <t>"na zazdívku okna - vnitřní strana"</t>
  </si>
  <si>
    <t>37</t>
  </si>
  <si>
    <t>629995101</t>
  </si>
  <si>
    <t>Očištění vnějších ploch tlakovou vodou</t>
  </si>
  <si>
    <t>-1281711147</t>
  </si>
  <si>
    <t>"D.2.1.14-19"</t>
  </si>
  <si>
    <t>"S pohled"</t>
  </si>
  <si>
    <t>(12,9*2)+(1,6*2)+(1,3*2)+(13,8+68,2)+(22,9+3,4+24,9)</t>
  </si>
  <si>
    <t>2*0,9+2*((0,85+2*1,85)*0,25)+3*0,9+3*((1,15+2*2,2)*0,25)+3*1,5+3*((1,1+2*2,05)*0,25)</t>
  </si>
  <si>
    <t>1*0,8+1*((0,8+2*2,1)*0,25)</t>
  </si>
  <si>
    <t>"sokl" 5,8</t>
  </si>
  <si>
    <t>"V pohled"</t>
  </si>
  <si>
    <t>(17,2*2)+110,9+(43,0+30,4)</t>
  </si>
  <si>
    <t>4*1,0+4*((1,15+2*2,2)*0,25)+1*0,9+1*((1,05+2*2,2)*0,25)+1*0,9+1*((1,1+2*0,7)*0,25)</t>
  </si>
  <si>
    <t>"ohradní zeď (vnější + vnitřní strana)"</t>
  </si>
  <si>
    <t>39,6+(10,5+2,0*4,1+17,8)+(2,6*2+12,1)</t>
  </si>
  <si>
    <t>"J pohled"</t>
  </si>
  <si>
    <t>(12,9*2)+(78,9+10,5)+(32,4+51,3)</t>
  </si>
  <si>
    <t>5*1,1+5*((1,3+2*2,15)*0,25)+3*1,5+3*((1,1+2*1,95)*0,25)</t>
  </si>
  <si>
    <t>"Z pohled"</t>
  </si>
  <si>
    <t>(18,5*2)+(113,4+1,0)+(42,1+53,1)</t>
  </si>
  <si>
    <t>9*1,1+9*((1,15+2*2,25)*0,25)+8*1,7+8*((1,1+2*2,1)*0,25)</t>
  </si>
  <si>
    <t>38</t>
  </si>
  <si>
    <t>69901</t>
  </si>
  <si>
    <t>Zakonzervování stávajících omítek</t>
  </si>
  <si>
    <t>1503986894</t>
  </si>
  <si>
    <t>"Místa, kde budou původní puristické omítky z 30. let 20. století zachovalé a soudržné (cca 20 % plochy fasád) - omítky budou zakonzervovány"</t>
  </si>
  <si>
    <t>"Způsob konzervace určí samostatný cílený restaurátorský průzkum a záměr a konzultace se zástupci památkové péče"</t>
  </si>
  <si>
    <t>1024,689*0,2</t>
  </si>
  <si>
    <t>Vedení trubní dálková a přípojná</t>
  </si>
  <si>
    <t>39</t>
  </si>
  <si>
    <t>871263120</t>
  </si>
  <si>
    <t>Montáž kanalizačního potrubí hladkého plnostěnného SN 4 z PVC-U DN 110</t>
  </si>
  <si>
    <t>872846423</t>
  </si>
  <si>
    <t>40</t>
  </si>
  <si>
    <t>28611116</t>
  </si>
  <si>
    <t>trubka kanalizační PVC DN 110x5000mm SN4</t>
  </si>
  <si>
    <t>883706029</t>
  </si>
  <si>
    <t>4,9*1,03 'Přepočtené koeficientem množství</t>
  </si>
  <si>
    <t>41</t>
  </si>
  <si>
    <t>877260310</t>
  </si>
  <si>
    <t>Montáž kolen na kanalizačním potrubí z PP nebo tvrdého PVC-U trub hladkých plnostěnných DN 100</t>
  </si>
  <si>
    <t>994704864</t>
  </si>
  <si>
    <t>42</t>
  </si>
  <si>
    <t>28611353</t>
  </si>
  <si>
    <t>koleno kanalizační PVC KG 110 90°</t>
  </si>
  <si>
    <t>-1878765362</t>
  </si>
  <si>
    <t>43</t>
  </si>
  <si>
    <t>28611352</t>
  </si>
  <si>
    <t>koleno kanalizační PVC KG 110x67°</t>
  </si>
  <si>
    <t>581297266</t>
  </si>
  <si>
    <t>44</t>
  </si>
  <si>
    <t>877260320</t>
  </si>
  <si>
    <t>Montáž odboček na kanalizačním potrubí z PP nebo tvrdého PVC-U trub hladkých plnostěnných DN 100</t>
  </si>
  <si>
    <t>1213410288</t>
  </si>
  <si>
    <t>45</t>
  </si>
  <si>
    <t>28611424</t>
  </si>
  <si>
    <t>odbočka kanalizační plastová s hrdlem KG T-kus</t>
  </si>
  <si>
    <t>1951244732</t>
  </si>
  <si>
    <t>46</t>
  </si>
  <si>
    <t>877991</t>
  </si>
  <si>
    <t>D+M vsakovací jímka samonosná, 500 L, nástavec, poklop</t>
  </si>
  <si>
    <t>816882531</t>
  </si>
  <si>
    <t>Ostatní konstrukce a práce, bourání</t>
  </si>
  <si>
    <t>47</t>
  </si>
  <si>
    <t>919735112</t>
  </si>
  <si>
    <t>Řezání stávajícího živičného krytu hl přes 50 do 100 mm</t>
  </si>
  <si>
    <t>1289163546</t>
  </si>
  <si>
    <t>56</t>
  </si>
  <si>
    <t>48</t>
  </si>
  <si>
    <t>941111121</t>
  </si>
  <si>
    <t>Montáž lešení řadového trubkového lehkého s podlahami zatížení do 200 kg/m2 š od 0,9 do 1,2 m v do 10 m</t>
  </si>
  <si>
    <t>440389148</t>
  </si>
  <si>
    <t>34*9+25*8,5+23,1*9,5+(18,0+7,0)*8,5</t>
  </si>
  <si>
    <t>49</t>
  </si>
  <si>
    <t>941111221</t>
  </si>
  <si>
    <t>Příplatek k lešení řadovému trubkovému lehkému s podlahami do 200 kg/m2 š od 0,9 do 1,2 m v 10 m za každý den použití</t>
  </si>
  <si>
    <t>607134459</t>
  </si>
  <si>
    <t>950,45*30*2</t>
  </si>
  <si>
    <t>50</t>
  </si>
  <si>
    <t>941111821</t>
  </si>
  <si>
    <t>Demontáž lešení řadového trubkového lehkého s podlahami zatížení do 200 kg/m2 š od 0,9 do 1,2 m v do 10 m</t>
  </si>
  <si>
    <t>-2073437417</t>
  </si>
  <si>
    <t>51</t>
  </si>
  <si>
    <t>944511111</t>
  </si>
  <si>
    <t>Montáž ochranné sítě z textilie z umělých vláken</t>
  </si>
  <si>
    <t>1062279388</t>
  </si>
  <si>
    <t>52</t>
  </si>
  <si>
    <t>944511211</t>
  </si>
  <si>
    <t>Příplatek k ochranné síti za každý den použití</t>
  </si>
  <si>
    <t>1433864631</t>
  </si>
  <si>
    <t>53</t>
  </si>
  <si>
    <t>944511811</t>
  </si>
  <si>
    <t>Demontáž ochranné sítě z textilie z umělých vláken</t>
  </si>
  <si>
    <t>49252069</t>
  </si>
  <si>
    <t>54</t>
  </si>
  <si>
    <t>949101111</t>
  </si>
  <si>
    <t>Lešení pomocné pro objekty pozemních staveb s lešeňovou podlahou v do 1,9 m zatížení do 150 kg/m2</t>
  </si>
  <si>
    <t>556466201</t>
  </si>
  <si>
    <t>(18,7+3,7)*1,5+(2,5+7,0)*1,5+1,5*1,5</t>
  </si>
  <si>
    <t>55</t>
  </si>
  <si>
    <t>968072244</t>
  </si>
  <si>
    <t>Vybourání kovových rámů oken jednoduchých včetně křídel pl do 1 m2</t>
  </si>
  <si>
    <t>-1170391936</t>
  </si>
  <si>
    <t>"D.2.1.16"</t>
  </si>
  <si>
    <t>0,65*0,35 "okno bude zazděno"</t>
  </si>
  <si>
    <t>976081191</t>
  </si>
  <si>
    <t>Demontáž skleněných a plechových cedulí</t>
  </si>
  <si>
    <t>1046459954</t>
  </si>
  <si>
    <t>"TZ"</t>
  </si>
  <si>
    <t>"skleněné informační cedule" 3</t>
  </si>
  <si>
    <t>"drobné plechové cedule" 4</t>
  </si>
  <si>
    <t>57</t>
  </si>
  <si>
    <t>978015331</t>
  </si>
  <si>
    <t>Otlučení (osekání) vnější vápenné nebo vápenocementové omítky stupně členitosti 1 a 2 v rozsahu přes 10 do 20 %</t>
  </si>
  <si>
    <t>-2139248088</t>
  </si>
  <si>
    <t>"ohradní zeď (vnější + vnitřní strana) - bude pouze vyspravena bez kompletního odstranění"</t>
  </si>
  <si>
    <t>58</t>
  </si>
  <si>
    <t>978019381</t>
  </si>
  <si>
    <t>Otlučení (osekání) vnější vápenné nebo vápenocementové omítky stupně členitosti 3 až 5 v rozsahu přes 65 do 80 %</t>
  </si>
  <si>
    <t>-523332530</t>
  </si>
  <si>
    <t>"předpokald odstranění poškozených omítek - z 80%"</t>
  </si>
  <si>
    <t>59</t>
  </si>
  <si>
    <t>978023411</t>
  </si>
  <si>
    <t>Vyškrabání spár zdiva cihelného mimo komínového</t>
  </si>
  <si>
    <t>234132363</t>
  </si>
  <si>
    <t>"D.1.1.03"</t>
  </si>
  <si>
    <t>"očištění stávajícího základového zdiva"</t>
  </si>
  <si>
    <t>100*0,9</t>
  </si>
  <si>
    <t>60</t>
  </si>
  <si>
    <t>985131311</t>
  </si>
  <si>
    <t>Ruční dočištění ploch stěn, rubu kleneb a podlah ocelových kartáči</t>
  </si>
  <si>
    <t>-970857096</t>
  </si>
  <si>
    <t>997</t>
  </si>
  <si>
    <t>Doprava suti a vybouraných hmot</t>
  </si>
  <si>
    <t>61</t>
  </si>
  <si>
    <t>997013112</t>
  </si>
  <si>
    <t>Vnitrostaveništní doprava suti a vybouraných hmot pro budovy v přes 6 do 9 m</t>
  </si>
  <si>
    <t>-1868244402</t>
  </si>
  <si>
    <t>62</t>
  </si>
  <si>
    <t>997013501</t>
  </si>
  <si>
    <t>Odvoz suti a vybouraných hmot na skládku nebo meziskládku do 1 km se složením</t>
  </si>
  <si>
    <t>-1275579037</t>
  </si>
  <si>
    <t>63</t>
  </si>
  <si>
    <t>997013509</t>
  </si>
  <si>
    <t>Příplatek k odvozu suti a vybouraných hmot na skládku ZKD 1 km přes 1 km</t>
  </si>
  <si>
    <t>17646800</t>
  </si>
  <si>
    <t>97,096*19 'Přepočtené koeficientem množství</t>
  </si>
  <si>
    <t>64</t>
  </si>
  <si>
    <t>997013631</t>
  </si>
  <si>
    <t>Poplatek za uložení na skládce (skládkovné) stavebního odpadu směsného kód odpadu 17 09 04</t>
  </si>
  <si>
    <t>525649895</t>
  </si>
  <si>
    <t>998</t>
  </si>
  <si>
    <t>Přesun hmot</t>
  </si>
  <si>
    <t>998011009</t>
  </si>
  <si>
    <t>Přesun hmot pro budovy zděné s omezením mechanizace pro budovy v přes 6 do 12 m</t>
  </si>
  <si>
    <t>536514366</t>
  </si>
  <si>
    <t>PSV</t>
  </si>
  <si>
    <t>Práce a dodávky PSV</t>
  </si>
  <si>
    <t>711</t>
  </si>
  <si>
    <t>Izolace proti vodě, vlhkosti a plynům</t>
  </si>
  <si>
    <t>66</t>
  </si>
  <si>
    <t>711161215</t>
  </si>
  <si>
    <t>Izolace proti zemní vlhkosti nopovou fólií svislá, výška nopu 20,0 mm, tl do 1,0 mm</t>
  </si>
  <si>
    <t>-53755388</t>
  </si>
  <si>
    <t>67</t>
  </si>
  <si>
    <t>711161383</t>
  </si>
  <si>
    <t>Izolace proti zemní vlhkosti nopovou fólií ukončení horní lištou</t>
  </si>
  <si>
    <t>1493184406</t>
  </si>
  <si>
    <t>68</t>
  </si>
  <si>
    <t>998711201</t>
  </si>
  <si>
    <t>Přesun hmot procentní pro izolace proti vodě, vlhkosti a plynům v objektech v do 6 m</t>
  </si>
  <si>
    <t>%</t>
  </si>
  <si>
    <t>-821703287</t>
  </si>
  <si>
    <t>721</t>
  </si>
  <si>
    <t>Zdravotechnika - vnitřní kanalizace</t>
  </si>
  <si>
    <t>69</t>
  </si>
  <si>
    <t>72101</t>
  </si>
  <si>
    <t>Provizorní napojení dešťových svodů (volně vyústěno na silnici)</t>
  </si>
  <si>
    <t>1484271303</t>
  </si>
  <si>
    <t>"D.1.1.02"</t>
  </si>
  <si>
    <t>"potrubí DN100 od svodů D01 a D02"</t>
  </si>
  <si>
    <t>2,6+5,4</t>
  </si>
  <si>
    <t>767</t>
  </si>
  <si>
    <t>Konstrukce zámečnické</t>
  </si>
  <si>
    <t>70</t>
  </si>
  <si>
    <t>76701</t>
  </si>
  <si>
    <t>D+M zahrazovací sloupek hliníkový - kompletní provedení vč. kotvení a perforace dle D.1.1.04 a D.1.1.06</t>
  </si>
  <si>
    <t>-1433437183</t>
  </si>
  <si>
    <t>71</t>
  </si>
  <si>
    <t>76702</t>
  </si>
  <si>
    <t>D+M Z2 ventilační mřížka 260/500 mm, uzavíratelná, posuvná, hliníková - kompletní provedení dle D.1.1.06</t>
  </si>
  <si>
    <t>-2016449976</t>
  </si>
  <si>
    <t>72</t>
  </si>
  <si>
    <t>767661811</t>
  </si>
  <si>
    <t>Demontáž mříží pevných nebo otevíravých</t>
  </si>
  <si>
    <t>-719656160</t>
  </si>
  <si>
    <t>0,7*0,4 "na zazdívaném okně"</t>
  </si>
  <si>
    <t>73</t>
  </si>
  <si>
    <t>998767201</t>
  </si>
  <si>
    <t>Přesun hmot procentní pro zámečnické konstrukce v objektech v do 6 m</t>
  </si>
  <si>
    <t>114755943</t>
  </si>
  <si>
    <t>783</t>
  </si>
  <si>
    <t>Dokončovací práce - nátěry</t>
  </si>
  <si>
    <t>74</t>
  </si>
  <si>
    <t>7838068071</t>
  </si>
  <si>
    <t>Odstranění nátěrů z omítek odstraňovačem nátěrů - dle popisu v technické zprávě</t>
  </si>
  <si>
    <t>-1920927265</t>
  </si>
  <si>
    <t>"Místa, kde budou původní puristické omítky z 30. let 20. století zachovalé a soudržné (cca 20 % plochy fasád)"</t>
  </si>
  <si>
    <t>"chemickou cestou zbavena mladších fasádních nátěrů a dočištěna mechanicky jemným drátěným"</t>
  </si>
  <si>
    <t>"nebo nylonovým štětkovým nástavcem na vrtačce, špachtlí, bodlem, příp. štětcem"</t>
  </si>
  <si>
    <t>VRN</t>
  </si>
  <si>
    <t>Vedlejší rozpočtové náklady</t>
  </si>
  <si>
    <t>VRN1</t>
  </si>
  <si>
    <t>Průzkumné, zeměměřičské a projektové práce</t>
  </si>
  <si>
    <t>75</t>
  </si>
  <si>
    <t>011544000</t>
  </si>
  <si>
    <t>Restaurátorský průzkum a záměr</t>
  </si>
  <si>
    <t>kpl</t>
  </si>
  <si>
    <t>1024</t>
  </si>
  <si>
    <t>-1608526595</t>
  </si>
  <si>
    <t>"cílený restaurátosrký průzkum pro stanovení rozsahu odstranění omítek a postupu odstraňování a pro způsob provedení nových omítek"</t>
  </si>
  <si>
    <t>76</t>
  </si>
  <si>
    <t>012164000</t>
  </si>
  <si>
    <t>Vytyčení stávajících inženýrských sítí</t>
  </si>
  <si>
    <t>-615423329</t>
  </si>
  <si>
    <t>VRN3</t>
  </si>
  <si>
    <t>Zařízení staveniště</t>
  </si>
  <si>
    <t>77</t>
  </si>
  <si>
    <t>030001000</t>
  </si>
  <si>
    <t>-733059384</t>
  </si>
  <si>
    <t>VRN4</t>
  </si>
  <si>
    <t>Inženýrská činnost</t>
  </si>
  <si>
    <t>78</t>
  </si>
  <si>
    <t>041903000</t>
  </si>
  <si>
    <t>Dozor jiné osoby - dohled restaurátora</t>
  </si>
  <si>
    <t>1767440344</t>
  </si>
  <si>
    <t>VRN9</t>
  </si>
  <si>
    <t>Ostatní náklady</t>
  </si>
  <si>
    <t>79</t>
  </si>
  <si>
    <t>091403000</t>
  </si>
  <si>
    <t>Práce na památkovém objektu, spolupráce s památkovou péčí</t>
  </si>
  <si>
    <t>-287292223</t>
  </si>
  <si>
    <t>Atelier Hájek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</si>
</sst>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79" workbookViewId="0">
      <selection activeCell="AN95" sqref="AN95:AP9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1" t="s">
        <v>5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2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R5" s="19"/>
      <c r="BE5" s="189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194" t="s">
        <v>16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19"/>
      <c r="BE6" s="190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90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185">
        <v>45838</v>
      </c>
      <c r="AR8" s="19"/>
      <c r="BE8" s="190"/>
      <c r="BS8" s="16" t="s">
        <v>6</v>
      </c>
    </row>
    <row r="9" spans="1:74" ht="14.45" customHeight="1">
      <c r="B9" s="19"/>
      <c r="AR9" s="19"/>
      <c r="BE9" s="190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190"/>
      <c r="BS10" s="16" t="s">
        <v>6</v>
      </c>
    </row>
    <row r="11" spans="1:74" ht="18.600000000000001" customHeight="1">
      <c r="B11" s="19"/>
      <c r="E11" s="24" t="s">
        <v>24</v>
      </c>
      <c r="AK11" s="26" t="s">
        <v>25</v>
      </c>
      <c r="AN11" s="24" t="s">
        <v>1</v>
      </c>
      <c r="AR11" s="19"/>
      <c r="BE11" s="190"/>
      <c r="BS11" s="16" t="s">
        <v>6</v>
      </c>
    </row>
    <row r="12" spans="1:74" ht="6.95" customHeight="1">
      <c r="B12" s="19"/>
      <c r="AR12" s="19"/>
      <c r="BE12" s="190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190"/>
      <c r="BS13" s="16" t="s">
        <v>6</v>
      </c>
    </row>
    <row r="14" spans="1:74" ht="12.75">
      <c r="B14" s="19"/>
      <c r="E14" s="195" t="s">
        <v>27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6" t="s">
        <v>25</v>
      </c>
      <c r="AN14" s="28" t="s">
        <v>27</v>
      </c>
      <c r="AR14" s="19"/>
      <c r="BE14" s="190"/>
      <c r="BS14" s="16" t="s">
        <v>6</v>
      </c>
    </row>
    <row r="15" spans="1:74" ht="6.95" customHeight="1">
      <c r="B15" s="19"/>
      <c r="AR15" s="19"/>
      <c r="BE15" s="190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190"/>
      <c r="BS16" s="16" t="s">
        <v>3</v>
      </c>
    </row>
    <row r="17" spans="2:71" ht="18.600000000000001" customHeight="1">
      <c r="B17" s="19"/>
      <c r="E17" s="24" t="s">
        <v>573</v>
      </c>
      <c r="AK17" s="26" t="s">
        <v>25</v>
      </c>
      <c r="AN17" s="24" t="s">
        <v>1</v>
      </c>
      <c r="AR17" s="19"/>
      <c r="BE17" s="190"/>
      <c r="BS17" s="16" t="s">
        <v>30</v>
      </c>
    </row>
    <row r="18" spans="2:71" ht="6.95" customHeight="1">
      <c r="B18" s="19"/>
      <c r="AR18" s="19"/>
      <c r="BE18" s="190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190"/>
      <c r="BS19" s="16" t="s">
        <v>6</v>
      </c>
    </row>
    <row r="20" spans="2:71" ht="18.600000000000001" customHeight="1">
      <c r="B20" s="19"/>
      <c r="E20" s="24" t="s">
        <v>20</v>
      </c>
      <c r="AK20" s="26" t="s">
        <v>25</v>
      </c>
      <c r="AN20" s="24" t="s">
        <v>1</v>
      </c>
      <c r="AR20" s="19"/>
      <c r="BE20" s="190"/>
      <c r="BS20" s="16" t="s">
        <v>30</v>
      </c>
    </row>
    <row r="21" spans="2:71" ht="6.95" customHeight="1">
      <c r="B21" s="19"/>
      <c r="AR21" s="19"/>
      <c r="BE21" s="190"/>
    </row>
    <row r="22" spans="2:71" ht="12" customHeight="1">
      <c r="B22" s="19"/>
      <c r="D22" s="26" t="s">
        <v>32</v>
      </c>
      <c r="AR22" s="19"/>
      <c r="BE22" s="190"/>
    </row>
    <row r="23" spans="2:71" ht="16.5" customHeight="1">
      <c r="B23" s="19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9"/>
      <c r="BE23" s="190"/>
    </row>
    <row r="24" spans="2:71" ht="6.95" customHeight="1">
      <c r="B24" s="19"/>
      <c r="AR24" s="19"/>
      <c r="BE24" s="19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0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8">
        <f>ROUND(AG94,2)</f>
        <v>0</v>
      </c>
      <c r="AL26" s="199"/>
      <c r="AM26" s="199"/>
      <c r="AN26" s="199"/>
      <c r="AO26" s="199"/>
      <c r="AR26" s="31"/>
      <c r="BE26" s="190"/>
    </row>
    <row r="27" spans="2:71" s="1" customFormat="1" ht="6.95" customHeight="1">
      <c r="B27" s="31"/>
      <c r="AR27" s="31"/>
      <c r="BE27" s="190"/>
    </row>
    <row r="28" spans="2:71" s="1" customFormat="1" ht="12.75">
      <c r="B28" s="31"/>
      <c r="L28" s="200" t="s">
        <v>34</v>
      </c>
      <c r="M28" s="200"/>
      <c r="N28" s="200"/>
      <c r="O28" s="200"/>
      <c r="P28" s="200"/>
      <c r="W28" s="200" t="s">
        <v>35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36</v>
      </c>
      <c r="AL28" s="200"/>
      <c r="AM28" s="200"/>
      <c r="AN28" s="200"/>
      <c r="AO28" s="200"/>
      <c r="AR28" s="31"/>
      <c r="BE28" s="190"/>
    </row>
    <row r="29" spans="2:71" s="2" customFormat="1" ht="14.45" customHeight="1">
      <c r="B29" s="35"/>
      <c r="D29" s="26" t="s">
        <v>37</v>
      </c>
      <c r="F29" s="26" t="s">
        <v>38</v>
      </c>
      <c r="L29" s="188">
        <v>0.21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5"/>
      <c r="BE29" s="191"/>
    </row>
    <row r="30" spans="2:71" s="2" customFormat="1" ht="14.45" customHeight="1">
      <c r="B30" s="35"/>
      <c r="F30" s="26" t="s">
        <v>39</v>
      </c>
      <c r="L30" s="188">
        <v>0.12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5"/>
      <c r="BE30" s="191"/>
    </row>
    <row r="31" spans="2:71" s="2" customFormat="1" ht="14.45" hidden="1" customHeight="1">
      <c r="B31" s="35"/>
      <c r="F31" s="26" t="s">
        <v>40</v>
      </c>
      <c r="L31" s="188">
        <v>0.21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5"/>
      <c r="BE31" s="191"/>
    </row>
    <row r="32" spans="2:71" s="2" customFormat="1" ht="14.45" hidden="1" customHeight="1">
      <c r="B32" s="35"/>
      <c r="F32" s="26" t="s">
        <v>41</v>
      </c>
      <c r="L32" s="188">
        <v>0.12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5"/>
      <c r="BE32" s="191"/>
    </row>
    <row r="33" spans="2:57" s="2" customFormat="1" ht="14.45" hidden="1" customHeight="1">
      <c r="B33" s="35"/>
      <c r="F33" s="26" t="s">
        <v>42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5"/>
      <c r="BE33" s="191"/>
    </row>
    <row r="34" spans="2:57" s="1" customFormat="1" ht="6.95" customHeight="1">
      <c r="B34" s="31"/>
      <c r="AR34" s="31"/>
      <c r="BE34" s="190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21" t="s">
        <v>45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AR84" s="47"/>
    </row>
    <row r="85" spans="1:91" s="4" customFormat="1" ht="36.950000000000003" customHeight="1">
      <c r="B85" s="48"/>
      <c r="C85" s="49" t="s">
        <v>15</v>
      </c>
      <c r="L85" s="212" t="str">
        <f>K6</f>
        <v>Obnova fasád budovy čp. 1 v Českém Brodě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214">
        <f>IF(AN8= "","",AN8)</f>
        <v>45838</v>
      </c>
      <c r="AN87" s="21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>Město Český Brod</v>
      </c>
      <c r="AI89" s="26" t="s">
        <v>28</v>
      </c>
      <c r="AM89" s="215" t="str">
        <f>IF(E17="","",E17)</f>
        <v>Atelier Hájek</v>
      </c>
      <c r="AN89" s="216"/>
      <c r="AO89" s="216"/>
      <c r="AP89" s="216"/>
      <c r="AR89" s="31"/>
      <c r="AS89" s="217" t="s">
        <v>53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215" t="str">
        <f>IF(E20="","",E20)</f>
        <v xml:space="preserve"> </v>
      </c>
      <c r="AN90" s="216"/>
      <c r="AO90" s="216"/>
      <c r="AP90" s="216"/>
      <c r="AR90" s="31"/>
      <c r="AS90" s="219"/>
      <c r="AT90" s="220"/>
      <c r="BD90" s="55"/>
    </row>
    <row r="91" spans="1:91" s="1" customFormat="1" ht="10.7" customHeight="1">
      <c r="B91" s="31"/>
      <c r="AR91" s="31"/>
      <c r="AS91" s="219"/>
      <c r="AT91" s="220"/>
      <c r="BD91" s="55"/>
    </row>
    <row r="92" spans="1:91" s="1" customFormat="1" ht="29.25" customHeight="1">
      <c r="B92" s="31"/>
      <c r="C92" s="204" t="s">
        <v>54</v>
      </c>
      <c r="D92" s="205"/>
      <c r="E92" s="205"/>
      <c r="F92" s="205"/>
      <c r="G92" s="205"/>
      <c r="H92" s="56"/>
      <c r="I92" s="206" t="s">
        <v>55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56</v>
      </c>
      <c r="AH92" s="205"/>
      <c r="AI92" s="205"/>
      <c r="AJ92" s="205"/>
      <c r="AK92" s="205"/>
      <c r="AL92" s="205"/>
      <c r="AM92" s="205"/>
      <c r="AN92" s="206" t="s">
        <v>57</v>
      </c>
      <c r="AO92" s="205"/>
      <c r="AP92" s="208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7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ROUND(SUM(AG95:AG97),2)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03" t="s">
        <v>78</v>
      </c>
      <c r="E95" s="203"/>
      <c r="F95" s="203"/>
      <c r="G95" s="203"/>
      <c r="H95" s="203"/>
      <c r="I95" s="76"/>
      <c r="J95" s="203" t="s">
        <v>79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'SO 01 - Odstranění omítek...'!J30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7" t="s">
        <v>80</v>
      </c>
      <c r="AR95" s="74"/>
      <c r="AS95" s="78">
        <v>0</v>
      </c>
      <c r="AT95" s="79">
        <f>ROUND(SUM(AV95:AW95),2)</f>
        <v>0</v>
      </c>
      <c r="AU95" s="80">
        <f>'SO 01 - Odstranění omítek...'!P137</f>
        <v>0</v>
      </c>
      <c r="AV95" s="79">
        <f>'SO 01 - Odstranění omítek...'!J33</f>
        <v>0</v>
      </c>
      <c r="AW95" s="79">
        <f>'SO 01 - Odstranění omítek...'!J34</f>
        <v>0</v>
      </c>
      <c r="AX95" s="79">
        <f>'SO 01 - Odstranění omítek...'!J35</f>
        <v>0</v>
      </c>
      <c r="AY95" s="79">
        <f>'SO 01 - Odstranění omítek...'!J36</f>
        <v>0</v>
      </c>
      <c r="AZ95" s="79">
        <f>'SO 01 - Odstranění omítek...'!F33</f>
        <v>0</v>
      </c>
      <c r="BA95" s="79">
        <f>'SO 01 - Odstranění omítek...'!F34</f>
        <v>0</v>
      </c>
      <c r="BB95" s="79">
        <f>'SO 01 - Odstranění omítek...'!F35</f>
        <v>0</v>
      </c>
      <c r="BC95" s="79">
        <f>'SO 01 - Odstranění omítek...'!F36</f>
        <v>0</v>
      </c>
      <c r="BD95" s="81">
        <f>'SO 01 - Odstranění omítek...'!F37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83</v>
      </c>
    </row>
    <row r="96" spans="1:91" s="6" customFormat="1" ht="16.5" customHeight="1">
      <c r="A96" s="73"/>
      <c r="B96" s="74"/>
      <c r="C96" s="75"/>
      <c r="D96" s="203"/>
      <c r="E96" s="203"/>
      <c r="F96" s="203"/>
      <c r="G96" s="203"/>
      <c r="H96" s="203"/>
      <c r="I96" s="76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/>
      <c r="AH96" s="202"/>
      <c r="AI96" s="202"/>
      <c r="AJ96" s="202"/>
      <c r="AK96" s="202"/>
      <c r="AL96" s="202"/>
      <c r="AM96" s="202"/>
      <c r="AN96" s="201"/>
      <c r="AO96" s="202"/>
      <c r="AP96" s="202"/>
      <c r="AQ96" s="77"/>
      <c r="AR96" s="74"/>
      <c r="AS96" s="78"/>
      <c r="AT96" s="79"/>
      <c r="AU96" s="80"/>
      <c r="AV96" s="79"/>
      <c r="AW96" s="79"/>
      <c r="AX96" s="79"/>
      <c r="AY96" s="79"/>
      <c r="AZ96" s="79"/>
      <c r="BA96" s="79"/>
      <c r="BB96" s="79"/>
      <c r="BC96" s="79"/>
      <c r="BD96" s="81"/>
      <c r="BT96" s="82"/>
      <c r="BV96" s="82"/>
      <c r="BW96" s="82"/>
      <c r="BX96" s="82"/>
      <c r="CL96" s="82"/>
      <c r="CM96" s="82"/>
    </row>
    <row r="97" spans="1:91" s="6" customFormat="1" ht="24.75" customHeight="1">
      <c r="A97" s="73"/>
      <c r="B97" s="74"/>
      <c r="C97" s="75"/>
      <c r="D97" s="203"/>
      <c r="E97" s="203"/>
      <c r="F97" s="203"/>
      <c r="G97" s="203"/>
      <c r="H97" s="203"/>
      <c r="I97" s="76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/>
      <c r="AH97" s="202"/>
      <c r="AI97" s="202"/>
      <c r="AJ97" s="202"/>
      <c r="AK97" s="202"/>
      <c r="AL97" s="202"/>
      <c r="AM97" s="202"/>
      <c r="AN97" s="201"/>
      <c r="AO97" s="202"/>
      <c r="AP97" s="202"/>
      <c r="AQ97" s="77"/>
      <c r="AR97" s="74"/>
      <c r="AS97" s="83"/>
      <c r="AT97" s="84"/>
      <c r="AU97" s="85"/>
      <c r="AV97" s="84"/>
      <c r="AW97" s="84"/>
      <c r="AX97" s="84"/>
      <c r="AY97" s="84"/>
      <c r="AZ97" s="84"/>
      <c r="BA97" s="84"/>
      <c r="BB97" s="84"/>
      <c r="BC97" s="84"/>
      <c r="BD97" s="86"/>
      <c r="BT97" s="82"/>
      <c r="BV97" s="82"/>
      <c r="BW97" s="82"/>
      <c r="BX97" s="82"/>
      <c r="CL97" s="82"/>
      <c r="CM97" s="82"/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mergeCells count="50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01 - Odstranění omíte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92"/>
  <sheetViews>
    <sheetView showGridLines="0" topLeftCell="A68" workbookViewId="0">
      <selection activeCell="V19" sqref="V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26" t="str">
        <f>'Rekapitulace stavby'!K6</f>
        <v>Obnova fasád budovy čp. 1 v Českém Brodě</v>
      </c>
      <c r="F7" s="227"/>
      <c r="G7" s="227"/>
      <c r="H7" s="227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212" t="s">
        <v>86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1">
        <f>'Rekapitulace stavby'!AN8</f>
        <v>45838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2"/>
      <c r="G18" s="192"/>
      <c r="H18" s="192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7" t="s">
        <v>1</v>
      </c>
      <c r="F27" s="197"/>
      <c r="G27" s="197"/>
      <c r="H27" s="19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ROUND((SUM(BE137:BE391)),  2)</f>
        <v>0</v>
      </c>
      <c r="I33" s="91">
        <v>0.21</v>
      </c>
      <c r="J33" s="90">
        <f>ROUND(((SUM(BE137:BE391))*I33),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ROUND((SUM(BF137:BF391)),  2)</f>
        <v>0</v>
      </c>
      <c r="I34" s="91">
        <v>0.12</v>
      </c>
      <c r="J34" s="90">
        <f>ROUND(((SUM(BF137:BF391))*I34),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ROUND((SUM(BG137:BG391)),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ROUND((SUM(BH137:BH391)),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ROUND((SUM(BI137:BI391)),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87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226" t="str">
        <f>E7</f>
        <v>Obnova fasád budovy čp. 1 v Českém Brodě</v>
      </c>
      <c r="F85" s="227"/>
      <c r="G85" s="227"/>
      <c r="H85" s="227"/>
      <c r="L85" s="31"/>
    </row>
    <row r="86" spans="2:47" s="1" customFormat="1" ht="12" hidden="1" customHeight="1">
      <c r="B86" s="31"/>
      <c r="C86" s="26" t="s">
        <v>85</v>
      </c>
      <c r="L86" s="31"/>
    </row>
    <row r="87" spans="2:47" s="1" customFormat="1" ht="16.5" hidden="1" customHeight="1">
      <c r="B87" s="31"/>
      <c r="E87" s="212" t="str">
        <f>E9</f>
        <v>SO 01 - Odstranění omítek a odvětrání zdiva</v>
      </c>
      <c r="F87" s="225"/>
      <c r="G87" s="225"/>
      <c r="H87" s="225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>
        <f>IF(J12="","",J12)</f>
        <v>45838</v>
      </c>
      <c r="L89" s="31"/>
    </row>
    <row r="90" spans="2:47" s="1" customFormat="1" ht="6.95" hidden="1" customHeight="1">
      <c r="B90" s="31"/>
      <c r="L90" s="31"/>
    </row>
    <row r="91" spans="2:47" s="1" customFormat="1" ht="25.7" hidden="1" customHeight="1">
      <c r="B91" s="31"/>
      <c r="C91" s="26" t="s">
        <v>22</v>
      </c>
      <c r="F91" s="24" t="str">
        <f>E15</f>
        <v>Město Český Brod</v>
      </c>
      <c r="I91" s="26" t="s">
        <v>28</v>
      </c>
      <c r="J91" s="29" t="str">
        <f>E21</f>
        <v>Ing. arch. Martin Hájek</v>
      </c>
      <c r="L91" s="31"/>
    </row>
    <row r="92" spans="2:47" s="1" customFormat="1" ht="15.2" hidden="1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88</v>
      </c>
      <c r="D94" s="92"/>
      <c r="E94" s="92"/>
      <c r="F94" s="92"/>
      <c r="G94" s="92"/>
      <c r="H94" s="92"/>
      <c r="I94" s="92"/>
      <c r="J94" s="101" t="s">
        <v>89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7" hidden="1" customHeight="1">
      <c r="B96" s="31"/>
      <c r="C96" s="102" t="s">
        <v>90</v>
      </c>
      <c r="J96" s="65">
        <f>J137</f>
        <v>0</v>
      </c>
      <c r="L96" s="31"/>
      <c r="AU96" s="16" t="s">
        <v>91</v>
      </c>
    </row>
    <row r="97" spans="2:12" s="8" customFormat="1" ht="24.95" hidden="1" customHeight="1">
      <c r="B97" s="103"/>
      <c r="D97" s="104" t="s">
        <v>92</v>
      </c>
      <c r="E97" s="105"/>
      <c r="F97" s="105"/>
      <c r="G97" s="105"/>
      <c r="H97" s="105"/>
      <c r="I97" s="105"/>
      <c r="J97" s="106">
        <f>J138</f>
        <v>0</v>
      </c>
      <c r="L97" s="103"/>
    </row>
    <row r="98" spans="2:12" s="9" customFormat="1" ht="19.899999999999999" hidden="1" customHeight="1">
      <c r="B98" s="107"/>
      <c r="D98" s="108" t="s">
        <v>93</v>
      </c>
      <c r="E98" s="109"/>
      <c r="F98" s="109"/>
      <c r="G98" s="109"/>
      <c r="H98" s="109"/>
      <c r="I98" s="109"/>
      <c r="J98" s="110">
        <f>J139</f>
        <v>0</v>
      </c>
      <c r="L98" s="107"/>
    </row>
    <row r="99" spans="2:12" s="9" customFormat="1" ht="19.899999999999999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J190</f>
        <v>0</v>
      </c>
      <c r="L99" s="107"/>
    </row>
    <row r="100" spans="2:12" s="9" customFormat="1" ht="19.899999999999999" hidden="1" customHeight="1">
      <c r="B100" s="107"/>
      <c r="D100" s="108" t="s">
        <v>95</v>
      </c>
      <c r="E100" s="109"/>
      <c r="F100" s="109"/>
      <c r="G100" s="109"/>
      <c r="H100" s="109"/>
      <c r="I100" s="109"/>
      <c r="J100" s="110">
        <f>J215</f>
        <v>0</v>
      </c>
      <c r="L100" s="107"/>
    </row>
    <row r="101" spans="2:12" s="9" customFormat="1" ht="19.899999999999999" hidden="1" customHeight="1">
      <c r="B101" s="107"/>
      <c r="D101" s="108" t="s">
        <v>96</v>
      </c>
      <c r="E101" s="109"/>
      <c r="F101" s="109"/>
      <c r="G101" s="109"/>
      <c r="H101" s="109"/>
      <c r="I101" s="109"/>
      <c r="J101" s="110">
        <f>J220</f>
        <v>0</v>
      </c>
      <c r="L101" s="107"/>
    </row>
    <row r="102" spans="2:12" s="9" customFormat="1" ht="19.899999999999999" hidden="1" customHeight="1">
      <c r="B102" s="107"/>
      <c r="D102" s="108" t="s">
        <v>97</v>
      </c>
      <c r="E102" s="109"/>
      <c r="F102" s="109"/>
      <c r="G102" s="109"/>
      <c r="H102" s="109"/>
      <c r="I102" s="109"/>
      <c r="J102" s="110">
        <f>J224</f>
        <v>0</v>
      </c>
      <c r="L102" s="107"/>
    </row>
    <row r="103" spans="2:12" s="9" customFormat="1" ht="19.899999999999999" hidden="1" customHeight="1">
      <c r="B103" s="107"/>
      <c r="D103" s="108" t="s">
        <v>98</v>
      </c>
      <c r="E103" s="109"/>
      <c r="F103" s="109"/>
      <c r="G103" s="109"/>
      <c r="H103" s="109"/>
      <c r="I103" s="109"/>
      <c r="J103" s="110">
        <f>J240</f>
        <v>0</v>
      </c>
      <c r="L103" s="107"/>
    </row>
    <row r="104" spans="2:12" s="9" customFormat="1" ht="19.899999999999999" hidden="1" customHeight="1">
      <c r="B104" s="107"/>
      <c r="D104" s="108" t="s">
        <v>99</v>
      </c>
      <c r="E104" s="109"/>
      <c r="F104" s="109"/>
      <c r="G104" s="109"/>
      <c r="H104" s="109"/>
      <c r="I104" s="109"/>
      <c r="J104" s="110">
        <f>J268</f>
        <v>0</v>
      </c>
      <c r="L104" s="107"/>
    </row>
    <row r="105" spans="2:12" s="9" customFormat="1" ht="19.899999999999999" hidden="1" customHeight="1">
      <c r="B105" s="107"/>
      <c r="D105" s="108" t="s">
        <v>100</v>
      </c>
      <c r="E105" s="109"/>
      <c r="F105" s="109"/>
      <c r="G105" s="109"/>
      <c r="H105" s="109"/>
      <c r="I105" s="109"/>
      <c r="J105" s="110">
        <f>J278</f>
        <v>0</v>
      </c>
      <c r="L105" s="107"/>
    </row>
    <row r="106" spans="2:12" s="9" customFormat="1" ht="19.899999999999999" hidden="1" customHeight="1">
      <c r="B106" s="107"/>
      <c r="D106" s="108" t="s">
        <v>101</v>
      </c>
      <c r="E106" s="109"/>
      <c r="F106" s="109"/>
      <c r="G106" s="109"/>
      <c r="H106" s="109"/>
      <c r="I106" s="109"/>
      <c r="J106" s="110">
        <f>J329</f>
        <v>0</v>
      </c>
      <c r="L106" s="107"/>
    </row>
    <row r="107" spans="2:12" s="9" customFormat="1" ht="19.899999999999999" hidden="1" customHeight="1">
      <c r="B107" s="107"/>
      <c r="D107" s="108" t="s">
        <v>102</v>
      </c>
      <c r="E107" s="109"/>
      <c r="F107" s="109"/>
      <c r="G107" s="109"/>
      <c r="H107" s="109"/>
      <c r="I107" s="109"/>
      <c r="J107" s="110">
        <f>J335</f>
        <v>0</v>
      </c>
      <c r="L107" s="107"/>
    </row>
    <row r="108" spans="2:12" s="8" customFormat="1" ht="24.95" hidden="1" customHeight="1">
      <c r="B108" s="103"/>
      <c r="D108" s="104" t="s">
        <v>103</v>
      </c>
      <c r="E108" s="105"/>
      <c r="F108" s="105"/>
      <c r="G108" s="105"/>
      <c r="H108" s="105"/>
      <c r="I108" s="105"/>
      <c r="J108" s="106">
        <f>J337</f>
        <v>0</v>
      </c>
      <c r="L108" s="103"/>
    </row>
    <row r="109" spans="2:12" s="9" customFormat="1" ht="19.899999999999999" hidden="1" customHeight="1">
      <c r="B109" s="107"/>
      <c r="D109" s="108" t="s">
        <v>104</v>
      </c>
      <c r="E109" s="109"/>
      <c r="F109" s="109"/>
      <c r="G109" s="109"/>
      <c r="H109" s="109"/>
      <c r="I109" s="109"/>
      <c r="J109" s="110">
        <f>J338</f>
        <v>0</v>
      </c>
      <c r="L109" s="107"/>
    </row>
    <row r="110" spans="2:12" s="9" customFormat="1" ht="19.899999999999999" hidden="1" customHeight="1">
      <c r="B110" s="107"/>
      <c r="D110" s="108" t="s">
        <v>105</v>
      </c>
      <c r="E110" s="109"/>
      <c r="F110" s="109"/>
      <c r="G110" s="109"/>
      <c r="H110" s="109"/>
      <c r="I110" s="109"/>
      <c r="J110" s="110">
        <f>J344</f>
        <v>0</v>
      </c>
      <c r="L110" s="107"/>
    </row>
    <row r="111" spans="2:12" s="9" customFormat="1" ht="19.899999999999999" hidden="1" customHeight="1">
      <c r="B111" s="107"/>
      <c r="D111" s="108" t="s">
        <v>106</v>
      </c>
      <c r="E111" s="109"/>
      <c r="F111" s="109"/>
      <c r="G111" s="109"/>
      <c r="H111" s="109"/>
      <c r="I111" s="109"/>
      <c r="J111" s="110">
        <f>J349</f>
        <v>0</v>
      </c>
      <c r="L111" s="107"/>
    </row>
    <row r="112" spans="2:12" s="9" customFormat="1" ht="19.899999999999999" hidden="1" customHeight="1">
      <c r="B112" s="107"/>
      <c r="D112" s="108" t="s">
        <v>107</v>
      </c>
      <c r="E112" s="109"/>
      <c r="F112" s="109"/>
      <c r="G112" s="109"/>
      <c r="H112" s="109"/>
      <c r="I112" s="109"/>
      <c r="J112" s="110">
        <f>J356</f>
        <v>0</v>
      </c>
      <c r="L112" s="107"/>
    </row>
    <row r="113" spans="2:12" s="8" customFormat="1" ht="24.95" hidden="1" customHeight="1">
      <c r="B113" s="103"/>
      <c r="D113" s="104" t="s">
        <v>108</v>
      </c>
      <c r="E113" s="105"/>
      <c r="F113" s="105"/>
      <c r="G113" s="105"/>
      <c r="H113" s="105"/>
      <c r="I113" s="105"/>
      <c r="J113" s="106">
        <f>J379</f>
        <v>0</v>
      </c>
      <c r="L113" s="103"/>
    </row>
    <row r="114" spans="2:12" s="9" customFormat="1" ht="19.899999999999999" hidden="1" customHeight="1">
      <c r="B114" s="107"/>
      <c r="D114" s="108" t="s">
        <v>109</v>
      </c>
      <c r="E114" s="109"/>
      <c r="F114" s="109"/>
      <c r="G114" s="109"/>
      <c r="H114" s="109"/>
      <c r="I114" s="109"/>
      <c r="J114" s="110">
        <f>J380</f>
        <v>0</v>
      </c>
      <c r="L114" s="107"/>
    </row>
    <row r="115" spans="2:12" s="9" customFormat="1" ht="19.899999999999999" hidden="1" customHeight="1">
      <c r="B115" s="107"/>
      <c r="D115" s="108" t="s">
        <v>110</v>
      </c>
      <c r="E115" s="109"/>
      <c r="F115" s="109"/>
      <c r="G115" s="109"/>
      <c r="H115" s="109"/>
      <c r="I115" s="109"/>
      <c r="J115" s="110">
        <f>J386</f>
        <v>0</v>
      </c>
      <c r="L115" s="107"/>
    </row>
    <row r="116" spans="2:12" s="9" customFormat="1" ht="19.899999999999999" hidden="1" customHeight="1">
      <c r="B116" s="107"/>
      <c r="D116" s="108" t="s">
        <v>111</v>
      </c>
      <c r="E116" s="109"/>
      <c r="F116" s="109"/>
      <c r="G116" s="109"/>
      <c r="H116" s="109"/>
      <c r="I116" s="109"/>
      <c r="J116" s="110">
        <f>J388</f>
        <v>0</v>
      </c>
      <c r="L116" s="107"/>
    </row>
    <row r="117" spans="2:12" s="9" customFormat="1" ht="19.899999999999999" hidden="1" customHeight="1">
      <c r="B117" s="107"/>
      <c r="D117" s="108" t="s">
        <v>112</v>
      </c>
      <c r="E117" s="109"/>
      <c r="F117" s="109"/>
      <c r="G117" s="109"/>
      <c r="H117" s="109"/>
      <c r="I117" s="109"/>
      <c r="J117" s="110">
        <f>J390</f>
        <v>0</v>
      </c>
      <c r="L117" s="107"/>
    </row>
    <row r="118" spans="2:12" s="1" customFormat="1" ht="21.75" hidden="1" customHeight="1">
      <c r="B118" s="31"/>
      <c r="L118" s="31"/>
    </row>
    <row r="119" spans="2:12" s="1" customFormat="1" ht="6.95" hidden="1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1"/>
    </row>
    <row r="120" spans="2:12" hidden="1"/>
    <row r="121" spans="2:12" hidden="1"/>
    <row r="122" spans="2:12" hidden="1"/>
    <row r="123" spans="2:12" s="1" customFormat="1" ht="6.95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31"/>
    </row>
    <row r="124" spans="2:12" s="1" customFormat="1" ht="24.95" customHeight="1">
      <c r="B124" s="31"/>
      <c r="C124" s="20" t="s">
        <v>113</v>
      </c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15</v>
      </c>
      <c r="L126" s="31"/>
    </row>
    <row r="127" spans="2:12" s="1" customFormat="1" ht="16.5" customHeight="1">
      <c r="B127" s="31"/>
      <c r="E127" s="226" t="str">
        <f>E7</f>
        <v>Obnova fasád budovy čp. 1 v Českém Brodě</v>
      </c>
      <c r="F127" s="227"/>
      <c r="G127" s="227"/>
      <c r="H127" s="227"/>
      <c r="L127" s="31"/>
    </row>
    <row r="128" spans="2:12" s="1" customFormat="1" ht="12" customHeight="1">
      <c r="B128" s="31"/>
      <c r="C128" s="26" t="s">
        <v>85</v>
      </c>
      <c r="L128" s="31"/>
    </row>
    <row r="129" spans="2:65" s="1" customFormat="1" ht="16.5" customHeight="1">
      <c r="B129" s="31"/>
      <c r="E129" s="212" t="str">
        <f>E9</f>
        <v>SO 01 - Odstranění omítek a odvětrání zdiva</v>
      </c>
      <c r="F129" s="225"/>
      <c r="G129" s="225"/>
      <c r="H129" s="225"/>
      <c r="L129" s="31"/>
    </row>
    <row r="130" spans="2:65" s="1" customFormat="1" ht="6.95" customHeight="1">
      <c r="B130" s="31"/>
      <c r="L130" s="31"/>
    </row>
    <row r="131" spans="2:65" s="1" customFormat="1" ht="12" customHeight="1">
      <c r="B131" s="31"/>
      <c r="C131" s="26" t="s">
        <v>19</v>
      </c>
      <c r="F131" s="24" t="str">
        <f>F12</f>
        <v xml:space="preserve"> </v>
      </c>
      <c r="I131" s="26" t="s">
        <v>21</v>
      </c>
      <c r="J131" s="51">
        <f>IF(J12="","",J12)</f>
        <v>45838</v>
      </c>
      <c r="L131" s="31"/>
    </row>
    <row r="132" spans="2:65" s="1" customFormat="1" ht="6.95" customHeight="1">
      <c r="B132" s="31"/>
      <c r="L132" s="31"/>
    </row>
    <row r="133" spans="2:65" s="1" customFormat="1" ht="25.7" customHeight="1">
      <c r="B133" s="31"/>
      <c r="C133" s="26" t="s">
        <v>22</v>
      </c>
      <c r="F133" s="24" t="str">
        <f>E15</f>
        <v>Město Český Brod</v>
      </c>
      <c r="I133" s="26" t="s">
        <v>28</v>
      </c>
      <c r="J133" s="29" t="str">
        <f>E21</f>
        <v>Ing. arch. Martin Hájek</v>
      </c>
      <c r="L133" s="31"/>
    </row>
    <row r="134" spans="2:65" s="1" customFormat="1" ht="15.2" customHeight="1">
      <c r="B134" s="31"/>
      <c r="C134" s="26" t="s">
        <v>26</v>
      </c>
      <c r="F134" s="24" t="str">
        <f>IF(E18="","",E18)</f>
        <v>Vyplň údaj</v>
      </c>
      <c r="I134" s="26" t="s">
        <v>31</v>
      </c>
      <c r="J134" s="29" t="str">
        <f>E24</f>
        <v xml:space="preserve"> </v>
      </c>
      <c r="L134" s="31"/>
    </row>
    <row r="135" spans="2:65" s="1" customFormat="1" ht="10.35" customHeight="1">
      <c r="B135" s="31"/>
      <c r="L135" s="31"/>
    </row>
    <row r="136" spans="2:65" s="10" customFormat="1" ht="29.25" customHeight="1">
      <c r="B136" s="111"/>
      <c r="C136" s="112" t="s">
        <v>114</v>
      </c>
      <c r="D136" s="113" t="s">
        <v>58</v>
      </c>
      <c r="E136" s="113" t="s">
        <v>54</v>
      </c>
      <c r="F136" s="113" t="s">
        <v>55</v>
      </c>
      <c r="G136" s="113" t="s">
        <v>115</v>
      </c>
      <c r="H136" s="113" t="s">
        <v>116</v>
      </c>
      <c r="I136" s="113" t="s">
        <v>117</v>
      </c>
      <c r="J136" s="114" t="s">
        <v>89</v>
      </c>
      <c r="K136" s="115" t="s">
        <v>118</v>
      </c>
      <c r="L136" s="111"/>
      <c r="M136" s="58" t="s">
        <v>1</v>
      </c>
      <c r="N136" s="59" t="s">
        <v>37</v>
      </c>
      <c r="O136" s="59" t="s">
        <v>119</v>
      </c>
      <c r="P136" s="59" t="s">
        <v>120</v>
      </c>
      <c r="Q136" s="59" t="s">
        <v>121</v>
      </c>
      <c r="R136" s="59" t="s">
        <v>122</v>
      </c>
      <c r="S136" s="59" t="s">
        <v>123</v>
      </c>
      <c r="T136" s="60" t="s">
        <v>124</v>
      </c>
    </row>
    <row r="137" spans="2:65" s="1" customFormat="1" ht="22.7" customHeight="1">
      <c r="B137" s="31"/>
      <c r="C137" s="63" t="s">
        <v>125</v>
      </c>
      <c r="J137" s="116">
        <f>BK137</f>
        <v>0</v>
      </c>
      <c r="L137" s="31"/>
      <c r="M137" s="61"/>
      <c r="N137" s="52"/>
      <c r="O137" s="52"/>
      <c r="P137" s="117">
        <f>P138+P337+P379</f>
        <v>0</v>
      </c>
      <c r="Q137" s="52"/>
      <c r="R137" s="117">
        <f>R138+R337+R379</f>
        <v>93.382817249999988</v>
      </c>
      <c r="S137" s="52"/>
      <c r="T137" s="118">
        <f>T138+T337+T379</f>
        <v>97.096392999999992</v>
      </c>
      <c r="AT137" s="16" t="s">
        <v>72</v>
      </c>
      <c r="AU137" s="16" t="s">
        <v>91</v>
      </c>
      <c r="BK137" s="119">
        <f>BK138+BK337+BK379</f>
        <v>0</v>
      </c>
    </row>
    <row r="138" spans="2:65" s="11" customFormat="1" ht="25.9" customHeight="1">
      <c r="B138" s="120"/>
      <c r="D138" s="121" t="s">
        <v>72</v>
      </c>
      <c r="E138" s="122" t="s">
        <v>126</v>
      </c>
      <c r="F138" s="122" t="s">
        <v>127</v>
      </c>
      <c r="I138" s="123"/>
      <c r="J138" s="124">
        <f>BK138</f>
        <v>0</v>
      </c>
      <c r="L138" s="120"/>
      <c r="M138" s="125"/>
      <c r="P138" s="126">
        <f>P139+P190+P215+P220+P224+P240+P268+P278+P329+P335</f>
        <v>0</v>
      </c>
      <c r="R138" s="126">
        <f>R139+R190+R215+R220+R224+R240+R268+R278+R329+R335</f>
        <v>93.238020269999993</v>
      </c>
      <c r="T138" s="127">
        <f>T139+T190+T215+T220+T224+T240+T268+T278+T329+T335</f>
        <v>97.090792999999991</v>
      </c>
      <c r="AR138" s="121" t="s">
        <v>81</v>
      </c>
      <c r="AT138" s="128" t="s">
        <v>72</v>
      </c>
      <c r="AU138" s="128" t="s">
        <v>73</v>
      </c>
      <c r="AY138" s="121" t="s">
        <v>128</v>
      </c>
      <c r="BK138" s="129">
        <f>BK139+BK190+BK215+BK220+BK224+BK240+BK268+BK278+BK329+BK335</f>
        <v>0</v>
      </c>
    </row>
    <row r="139" spans="2:65" s="11" customFormat="1" ht="22.7" customHeight="1">
      <c r="B139" s="120"/>
      <c r="D139" s="121" t="s">
        <v>72</v>
      </c>
      <c r="E139" s="130" t="s">
        <v>81</v>
      </c>
      <c r="F139" s="130" t="s">
        <v>129</v>
      </c>
      <c r="I139" s="123"/>
      <c r="J139" s="131">
        <f>BK139</f>
        <v>0</v>
      </c>
      <c r="L139" s="120"/>
      <c r="M139" s="125"/>
      <c r="P139" s="126">
        <f>SUM(P140:P189)</f>
        <v>0</v>
      </c>
      <c r="R139" s="126">
        <f>SUM(R140:R189)</f>
        <v>4.9474999999999998</v>
      </c>
      <c r="T139" s="127">
        <f>SUM(T140:T189)</f>
        <v>41.777500000000003</v>
      </c>
      <c r="AR139" s="121" t="s">
        <v>81</v>
      </c>
      <c r="AT139" s="128" t="s">
        <v>72</v>
      </c>
      <c r="AU139" s="128" t="s">
        <v>81</v>
      </c>
      <c r="AY139" s="121" t="s">
        <v>128</v>
      </c>
      <c r="BK139" s="129">
        <f>SUM(BK140:BK189)</f>
        <v>0</v>
      </c>
    </row>
    <row r="140" spans="2:65" s="1" customFormat="1" ht="24.2" customHeight="1">
      <c r="B140" s="132"/>
      <c r="C140" s="133" t="s">
        <v>81</v>
      </c>
      <c r="D140" s="133" t="s">
        <v>130</v>
      </c>
      <c r="E140" s="134" t="s">
        <v>131</v>
      </c>
      <c r="F140" s="135" t="s">
        <v>132</v>
      </c>
      <c r="G140" s="136" t="s">
        <v>133</v>
      </c>
      <c r="H140" s="137">
        <v>56.5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38</v>
      </c>
      <c r="P140" s="143">
        <f>O140*H140</f>
        <v>0</v>
      </c>
      <c r="Q140" s="143">
        <v>0</v>
      </c>
      <c r="R140" s="143">
        <f>Q140*H140</f>
        <v>0</v>
      </c>
      <c r="S140" s="143">
        <v>0.255</v>
      </c>
      <c r="T140" s="144">
        <f>S140*H140</f>
        <v>14.407500000000001</v>
      </c>
      <c r="AR140" s="145" t="s">
        <v>134</v>
      </c>
      <c r="AT140" s="145" t="s">
        <v>130</v>
      </c>
      <c r="AU140" s="145" t="s">
        <v>83</v>
      </c>
      <c r="AY140" s="16" t="s">
        <v>128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6" t="s">
        <v>81</v>
      </c>
      <c r="BK140" s="146">
        <f>ROUND(I140*H140,2)</f>
        <v>0</v>
      </c>
      <c r="BL140" s="16" t="s">
        <v>134</v>
      </c>
      <c r="BM140" s="145" t="s">
        <v>135</v>
      </c>
    </row>
    <row r="141" spans="2:65" s="12" customFormat="1">
      <c r="B141" s="147"/>
      <c r="D141" s="148" t="s">
        <v>136</v>
      </c>
      <c r="E141" s="149" t="s">
        <v>1</v>
      </c>
      <c r="F141" s="150" t="s">
        <v>137</v>
      </c>
      <c r="H141" s="149" t="s">
        <v>1</v>
      </c>
      <c r="I141" s="151"/>
      <c r="L141" s="147"/>
      <c r="M141" s="152"/>
      <c r="T141" s="153"/>
      <c r="AT141" s="149" t="s">
        <v>136</v>
      </c>
      <c r="AU141" s="149" t="s">
        <v>83</v>
      </c>
      <c r="AV141" s="12" t="s">
        <v>81</v>
      </c>
      <c r="AW141" s="12" t="s">
        <v>30</v>
      </c>
      <c r="AX141" s="12" t="s">
        <v>73</v>
      </c>
      <c r="AY141" s="149" t="s">
        <v>128</v>
      </c>
    </row>
    <row r="142" spans="2:65" s="13" customFormat="1">
      <c r="B142" s="154"/>
      <c r="D142" s="148" t="s">
        <v>136</v>
      </c>
      <c r="E142" s="155" t="s">
        <v>1</v>
      </c>
      <c r="F142" s="156" t="s">
        <v>138</v>
      </c>
      <c r="H142" s="157">
        <v>56.5</v>
      </c>
      <c r="I142" s="158"/>
      <c r="L142" s="154"/>
      <c r="M142" s="159"/>
      <c r="T142" s="160"/>
      <c r="AT142" s="155" t="s">
        <v>136</v>
      </c>
      <c r="AU142" s="155" t="s">
        <v>83</v>
      </c>
      <c r="AV142" s="13" t="s">
        <v>83</v>
      </c>
      <c r="AW142" s="13" t="s">
        <v>30</v>
      </c>
      <c r="AX142" s="13" t="s">
        <v>81</v>
      </c>
      <c r="AY142" s="155" t="s">
        <v>128</v>
      </c>
    </row>
    <row r="143" spans="2:65" s="1" customFormat="1" ht="24.2" customHeight="1">
      <c r="B143" s="132"/>
      <c r="C143" s="133" t="s">
        <v>83</v>
      </c>
      <c r="D143" s="133" t="s">
        <v>130</v>
      </c>
      <c r="E143" s="134" t="s">
        <v>139</v>
      </c>
      <c r="F143" s="135" t="s">
        <v>140</v>
      </c>
      <c r="G143" s="136" t="s">
        <v>133</v>
      </c>
      <c r="H143" s="137">
        <v>5.6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38</v>
      </c>
      <c r="P143" s="143">
        <f>O143*H143</f>
        <v>0</v>
      </c>
      <c r="Q143" s="143">
        <v>0</v>
      </c>
      <c r="R143" s="143">
        <f>Q143*H143</f>
        <v>0</v>
      </c>
      <c r="S143" s="143">
        <v>0.32</v>
      </c>
      <c r="T143" s="144">
        <f>S143*H143</f>
        <v>1.7919999999999998</v>
      </c>
      <c r="AR143" s="145" t="s">
        <v>134</v>
      </c>
      <c r="AT143" s="145" t="s">
        <v>130</v>
      </c>
      <c r="AU143" s="145" t="s">
        <v>83</v>
      </c>
      <c r="AY143" s="16" t="s">
        <v>128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81</v>
      </c>
      <c r="BK143" s="146">
        <f>ROUND(I143*H143,2)</f>
        <v>0</v>
      </c>
      <c r="BL143" s="16" t="s">
        <v>134</v>
      </c>
      <c r="BM143" s="145" t="s">
        <v>141</v>
      </c>
    </row>
    <row r="144" spans="2:65" s="12" customFormat="1">
      <c r="B144" s="147"/>
      <c r="D144" s="148" t="s">
        <v>136</v>
      </c>
      <c r="E144" s="149" t="s">
        <v>1</v>
      </c>
      <c r="F144" s="150" t="s">
        <v>142</v>
      </c>
      <c r="H144" s="149" t="s">
        <v>1</v>
      </c>
      <c r="I144" s="151"/>
      <c r="L144" s="147"/>
      <c r="M144" s="152"/>
      <c r="T144" s="153"/>
      <c r="AT144" s="149" t="s">
        <v>136</v>
      </c>
      <c r="AU144" s="149" t="s">
        <v>83</v>
      </c>
      <c r="AV144" s="12" t="s">
        <v>81</v>
      </c>
      <c r="AW144" s="12" t="s">
        <v>30</v>
      </c>
      <c r="AX144" s="12" t="s">
        <v>73</v>
      </c>
      <c r="AY144" s="149" t="s">
        <v>128</v>
      </c>
    </row>
    <row r="145" spans="2:65" s="13" customFormat="1">
      <c r="B145" s="154"/>
      <c r="D145" s="148" t="s">
        <v>136</v>
      </c>
      <c r="E145" s="155" t="s">
        <v>1</v>
      </c>
      <c r="F145" s="156" t="s">
        <v>143</v>
      </c>
      <c r="H145" s="157">
        <v>5.6</v>
      </c>
      <c r="I145" s="158"/>
      <c r="L145" s="154"/>
      <c r="M145" s="159"/>
      <c r="T145" s="160"/>
      <c r="AT145" s="155" t="s">
        <v>136</v>
      </c>
      <c r="AU145" s="155" t="s">
        <v>83</v>
      </c>
      <c r="AV145" s="13" t="s">
        <v>83</v>
      </c>
      <c r="AW145" s="13" t="s">
        <v>30</v>
      </c>
      <c r="AX145" s="13" t="s">
        <v>81</v>
      </c>
      <c r="AY145" s="155" t="s">
        <v>128</v>
      </c>
    </row>
    <row r="146" spans="2:65" s="1" customFormat="1" ht="24.2" customHeight="1">
      <c r="B146" s="132"/>
      <c r="C146" s="133" t="s">
        <v>144</v>
      </c>
      <c r="D146" s="133" t="s">
        <v>130</v>
      </c>
      <c r="E146" s="134" t="s">
        <v>145</v>
      </c>
      <c r="F146" s="135" t="s">
        <v>146</v>
      </c>
      <c r="G146" s="136" t="s">
        <v>133</v>
      </c>
      <c r="H146" s="137">
        <v>98.1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38</v>
      </c>
      <c r="P146" s="143">
        <f>O146*H146</f>
        <v>0</v>
      </c>
      <c r="Q146" s="143">
        <v>0</v>
      </c>
      <c r="R146" s="143">
        <f>Q146*H146</f>
        <v>0</v>
      </c>
      <c r="S146" s="143">
        <v>0.18</v>
      </c>
      <c r="T146" s="144">
        <f>S146*H146</f>
        <v>17.657999999999998</v>
      </c>
      <c r="AR146" s="145" t="s">
        <v>134</v>
      </c>
      <c r="AT146" s="145" t="s">
        <v>130</v>
      </c>
      <c r="AU146" s="145" t="s">
        <v>83</v>
      </c>
      <c r="AY146" s="16" t="s">
        <v>128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81</v>
      </c>
      <c r="BK146" s="146">
        <f>ROUND(I146*H146,2)</f>
        <v>0</v>
      </c>
      <c r="BL146" s="16" t="s">
        <v>134</v>
      </c>
      <c r="BM146" s="145" t="s">
        <v>147</v>
      </c>
    </row>
    <row r="147" spans="2:65" s="13" customFormat="1">
      <c r="B147" s="154"/>
      <c r="D147" s="148" t="s">
        <v>136</v>
      </c>
      <c r="E147" s="155" t="s">
        <v>1</v>
      </c>
      <c r="F147" s="156" t="s">
        <v>148</v>
      </c>
      <c r="H147" s="157">
        <v>98.1</v>
      </c>
      <c r="I147" s="158"/>
      <c r="L147" s="154"/>
      <c r="M147" s="159"/>
      <c r="T147" s="160"/>
      <c r="AT147" s="155" t="s">
        <v>136</v>
      </c>
      <c r="AU147" s="155" t="s">
        <v>83</v>
      </c>
      <c r="AV147" s="13" t="s">
        <v>83</v>
      </c>
      <c r="AW147" s="13" t="s">
        <v>30</v>
      </c>
      <c r="AX147" s="13" t="s">
        <v>81</v>
      </c>
      <c r="AY147" s="155" t="s">
        <v>128</v>
      </c>
    </row>
    <row r="148" spans="2:65" s="1" customFormat="1" ht="24.2" customHeight="1">
      <c r="B148" s="132"/>
      <c r="C148" s="133" t="s">
        <v>134</v>
      </c>
      <c r="D148" s="133" t="s">
        <v>130</v>
      </c>
      <c r="E148" s="134" t="s">
        <v>149</v>
      </c>
      <c r="F148" s="135" t="s">
        <v>150</v>
      </c>
      <c r="G148" s="136" t="s">
        <v>133</v>
      </c>
      <c r="H148" s="137">
        <v>36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38</v>
      </c>
      <c r="P148" s="143">
        <f>O148*H148</f>
        <v>0</v>
      </c>
      <c r="Q148" s="143">
        <v>0</v>
      </c>
      <c r="R148" s="143">
        <f>Q148*H148</f>
        <v>0</v>
      </c>
      <c r="S148" s="143">
        <v>0.22</v>
      </c>
      <c r="T148" s="144">
        <f>S148*H148</f>
        <v>7.92</v>
      </c>
      <c r="AR148" s="145" t="s">
        <v>134</v>
      </c>
      <c r="AT148" s="145" t="s">
        <v>130</v>
      </c>
      <c r="AU148" s="145" t="s">
        <v>83</v>
      </c>
      <c r="AY148" s="16" t="s">
        <v>128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81</v>
      </c>
      <c r="BK148" s="146">
        <f>ROUND(I148*H148,2)</f>
        <v>0</v>
      </c>
      <c r="BL148" s="16" t="s">
        <v>134</v>
      </c>
      <c r="BM148" s="145" t="s">
        <v>151</v>
      </c>
    </row>
    <row r="149" spans="2:65" s="12" customFormat="1">
      <c r="B149" s="147"/>
      <c r="D149" s="148" t="s">
        <v>136</v>
      </c>
      <c r="E149" s="149" t="s">
        <v>1</v>
      </c>
      <c r="F149" s="150" t="s">
        <v>137</v>
      </c>
      <c r="H149" s="149" t="s">
        <v>1</v>
      </c>
      <c r="I149" s="151"/>
      <c r="L149" s="147"/>
      <c r="M149" s="152"/>
      <c r="T149" s="153"/>
      <c r="AT149" s="149" t="s">
        <v>136</v>
      </c>
      <c r="AU149" s="149" t="s">
        <v>83</v>
      </c>
      <c r="AV149" s="12" t="s">
        <v>81</v>
      </c>
      <c r="AW149" s="12" t="s">
        <v>30</v>
      </c>
      <c r="AX149" s="12" t="s">
        <v>73</v>
      </c>
      <c r="AY149" s="149" t="s">
        <v>128</v>
      </c>
    </row>
    <row r="150" spans="2:65" s="13" customFormat="1">
      <c r="B150" s="154"/>
      <c r="D150" s="148" t="s">
        <v>136</v>
      </c>
      <c r="E150" s="155" t="s">
        <v>1</v>
      </c>
      <c r="F150" s="156" t="s">
        <v>152</v>
      </c>
      <c r="H150" s="157">
        <v>36</v>
      </c>
      <c r="I150" s="158"/>
      <c r="L150" s="154"/>
      <c r="M150" s="159"/>
      <c r="T150" s="160"/>
      <c r="AT150" s="155" t="s">
        <v>136</v>
      </c>
      <c r="AU150" s="155" t="s">
        <v>83</v>
      </c>
      <c r="AV150" s="13" t="s">
        <v>83</v>
      </c>
      <c r="AW150" s="13" t="s">
        <v>30</v>
      </c>
      <c r="AX150" s="13" t="s">
        <v>81</v>
      </c>
      <c r="AY150" s="155" t="s">
        <v>128</v>
      </c>
    </row>
    <row r="151" spans="2:65" s="1" customFormat="1" ht="16.5" customHeight="1">
      <c r="B151" s="132"/>
      <c r="C151" s="133" t="s">
        <v>153</v>
      </c>
      <c r="D151" s="133" t="s">
        <v>130</v>
      </c>
      <c r="E151" s="134" t="s">
        <v>154</v>
      </c>
      <c r="F151" s="135" t="s">
        <v>155</v>
      </c>
      <c r="G151" s="136" t="s">
        <v>156</v>
      </c>
      <c r="H151" s="137">
        <v>10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38</v>
      </c>
      <c r="P151" s="143">
        <f>O151*H151</f>
        <v>0</v>
      </c>
      <c r="Q151" s="143">
        <v>3.6900000000000002E-2</v>
      </c>
      <c r="R151" s="143">
        <f>Q151*H151</f>
        <v>0.36899999999999999</v>
      </c>
      <c r="S151" s="143">
        <v>0</v>
      </c>
      <c r="T151" s="144">
        <f>S151*H151</f>
        <v>0</v>
      </c>
      <c r="AR151" s="145" t="s">
        <v>134</v>
      </c>
      <c r="AT151" s="145" t="s">
        <v>130</v>
      </c>
      <c r="AU151" s="145" t="s">
        <v>83</v>
      </c>
      <c r="AY151" s="16" t="s">
        <v>128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81</v>
      </c>
      <c r="BK151" s="146">
        <f>ROUND(I151*H151,2)</f>
        <v>0</v>
      </c>
      <c r="BL151" s="16" t="s">
        <v>134</v>
      </c>
      <c r="BM151" s="145" t="s">
        <v>157</v>
      </c>
    </row>
    <row r="152" spans="2:65" s="13" customFormat="1">
      <c r="B152" s="154"/>
      <c r="D152" s="148" t="s">
        <v>136</v>
      </c>
      <c r="E152" s="155" t="s">
        <v>1</v>
      </c>
      <c r="F152" s="156" t="s">
        <v>158</v>
      </c>
      <c r="H152" s="157">
        <v>10</v>
      </c>
      <c r="I152" s="158"/>
      <c r="L152" s="154"/>
      <c r="M152" s="159"/>
      <c r="T152" s="160"/>
      <c r="AT152" s="155" t="s">
        <v>136</v>
      </c>
      <c r="AU152" s="155" t="s">
        <v>83</v>
      </c>
      <c r="AV152" s="13" t="s">
        <v>83</v>
      </c>
      <c r="AW152" s="13" t="s">
        <v>30</v>
      </c>
      <c r="AX152" s="13" t="s">
        <v>81</v>
      </c>
      <c r="AY152" s="155" t="s">
        <v>128</v>
      </c>
    </row>
    <row r="153" spans="2:65" s="1" customFormat="1" ht="24.2" customHeight="1">
      <c r="B153" s="132"/>
      <c r="C153" s="133" t="s">
        <v>159</v>
      </c>
      <c r="D153" s="133" t="s">
        <v>130</v>
      </c>
      <c r="E153" s="134" t="s">
        <v>160</v>
      </c>
      <c r="F153" s="135" t="s">
        <v>161</v>
      </c>
      <c r="G153" s="136" t="s">
        <v>156</v>
      </c>
      <c r="H153" s="137">
        <v>65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38</v>
      </c>
      <c r="P153" s="143">
        <f>O153*H153</f>
        <v>0</v>
      </c>
      <c r="Q153" s="143">
        <v>3.6900000000000002E-2</v>
      </c>
      <c r="R153" s="143">
        <f>Q153*H153</f>
        <v>2.3985000000000003</v>
      </c>
      <c r="S153" s="143">
        <v>0</v>
      </c>
      <c r="T153" s="144">
        <f>S153*H153</f>
        <v>0</v>
      </c>
      <c r="AR153" s="145" t="s">
        <v>134</v>
      </c>
      <c r="AT153" s="145" t="s">
        <v>130</v>
      </c>
      <c r="AU153" s="145" t="s">
        <v>83</v>
      </c>
      <c r="AY153" s="16" t="s">
        <v>128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81</v>
      </c>
      <c r="BK153" s="146">
        <f>ROUND(I153*H153,2)</f>
        <v>0</v>
      </c>
      <c r="BL153" s="16" t="s">
        <v>134</v>
      </c>
      <c r="BM153" s="145" t="s">
        <v>162</v>
      </c>
    </row>
    <row r="154" spans="2:65" s="12" customFormat="1">
      <c r="B154" s="147"/>
      <c r="D154" s="148" t="s">
        <v>136</v>
      </c>
      <c r="E154" s="149" t="s">
        <v>1</v>
      </c>
      <c r="F154" s="150" t="s">
        <v>163</v>
      </c>
      <c r="H154" s="149" t="s">
        <v>1</v>
      </c>
      <c r="I154" s="151"/>
      <c r="L154" s="147"/>
      <c r="M154" s="152"/>
      <c r="T154" s="153"/>
      <c r="AT154" s="149" t="s">
        <v>136</v>
      </c>
      <c r="AU154" s="149" t="s">
        <v>83</v>
      </c>
      <c r="AV154" s="12" t="s">
        <v>81</v>
      </c>
      <c r="AW154" s="12" t="s">
        <v>30</v>
      </c>
      <c r="AX154" s="12" t="s">
        <v>73</v>
      </c>
      <c r="AY154" s="149" t="s">
        <v>128</v>
      </c>
    </row>
    <row r="155" spans="2:65" s="13" customFormat="1">
      <c r="B155" s="154"/>
      <c r="D155" s="148" t="s">
        <v>136</v>
      </c>
      <c r="E155" s="155" t="s">
        <v>1</v>
      </c>
      <c r="F155" s="156" t="s">
        <v>164</v>
      </c>
      <c r="H155" s="157">
        <v>65</v>
      </c>
      <c r="I155" s="158"/>
      <c r="L155" s="154"/>
      <c r="M155" s="159"/>
      <c r="T155" s="160"/>
      <c r="AT155" s="155" t="s">
        <v>136</v>
      </c>
      <c r="AU155" s="155" t="s">
        <v>83</v>
      </c>
      <c r="AV155" s="13" t="s">
        <v>83</v>
      </c>
      <c r="AW155" s="13" t="s">
        <v>30</v>
      </c>
      <c r="AX155" s="13" t="s">
        <v>81</v>
      </c>
      <c r="AY155" s="155" t="s">
        <v>128</v>
      </c>
    </row>
    <row r="156" spans="2:65" s="1" customFormat="1" ht="33" customHeight="1">
      <c r="B156" s="132"/>
      <c r="C156" s="133" t="s">
        <v>165</v>
      </c>
      <c r="D156" s="133" t="s">
        <v>130</v>
      </c>
      <c r="E156" s="134" t="s">
        <v>166</v>
      </c>
      <c r="F156" s="135" t="s">
        <v>167</v>
      </c>
      <c r="G156" s="136" t="s">
        <v>168</v>
      </c>
      <c r="H156" s="137">
        <v>87.62</v>
      </c>
      <c r="I156" s="138"/>
      <c r="J156" s="139">
        <f>ROUND(I156*H156,2)</f>
        <v>0</v>
      </c>
      <c r="K156" s="140"/>
      <c r="L156" s="31"/>
      <c r="M156" s="141" t="s">
        <v>1</v>
      </c>
      <c r="N156" s="142" t="s">
        <v>38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134</v>
      </c>
      <c r="AT156" s="145" t="s">
        <v>130</v>
      </c>
      <c r="AU156" s="145" t="s">
        <v>83</v>
      </c>
      <c r="AY156" s="16" t="s">
        <v>128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81</v>
      </c>
      <c r="BK156" s="146">
        <f>ROUND(I156*H156,2)</f>
        <v>0</v>
      </c>
      <c r="BL156" s="16" t="s">
        <v>134</v>
      </c>
      <c r="BM156" s="145" t="s">
        <v>169</v>
      </c>
    </row>
    <row r="157" spans="2:65" s="12" customFormat="1">
      <c r="B157" s="147"/>
      <c r="D157" s="148" t="s">
        <v>136</v>
      </c>
      <c r="E157" s="149" t="s">
        <v>1</v>
      </c>
      <c r="F157" s="150" t="s">
        <v>170</v>
      </c>
      <c r="H157" s="149" t="s">
        <v>1</v>
      </c>
      <c r="I157" s="151"/>
      <c r="L157" s="147"/>
      <c r="M157" s="152"/>
      <c r="T157" s="153"/>
      <c r="AT157" s="149" t="s">
        <v>136</v>
      </c>
      <c r="AU157" s="149" t="s">
        <v>83</v>
      </c>
      <c r="AV157" s="12" t="s">
        <v>81</v>
      </c>
      <c r="AW157" s="12" t="s">
        <v>30</v>
      </c>
      <c r="AX157" s="12" t="s">
        <v>73</v>
      </c>
      <c r="AY157" s="149" t="s">
        <v>128</v>
      </c>
    </row>
    <row r="158" spans="2:65" s="13" customFormat="1">
      <c r="B158" s="154"/>
      <c r="D158" s="148" t="s">
        <v>136</v>
      </c>
      <c r="E158" s="155" t="s">
        <v>1</v>
      </c>
      <c r="F158" s="156" t="s">
        <v>171</v>
      </c>
      <c r="H158" s="157">
        <v>81.62</v>
      </c>
      <c r="I158" s="158"/>
      <c r="L158" s="154"/>
      <c r="M158" s="159"/>
      <c r="T158" s="160"/>
      <c r="AT158" s="155" t="s">
        <v>136</v>
      </c>
      <c r="AU158" s="155" t="s">
        <v>83</v>
      </c>
      <c r="AV158" s="13" t="s">
        <v>83</v>
      </c>
      <c r="AW158" s="13" t="s">
        <v>30</v>
      </c>
      <c r="AX158" s="13" t="s">
        <v>73</v>
      </c>
      <c r="AY158" s="155" t="s">
        <v>128</v>
      </c>
    </row>
    <row r="159" spans="2:65" s="13" customFormat="1">
      <c r="B159" s="154"/>
      <c r="D159" s="148" t="s">
        <v>136</v>
      </c>
      <c r="E159" s="155" t="s">
        <v>1</v>
      </c>
      <c r="F159" s="156" t="s">
        <v>172</v>
      </c>
      <c r="H159" s="157">
        <v>6</v>
      </c>
      <c r="I159" s="158"/>
      <c r="L159" s="154"/>
      <c r="M159" s="159"/>
      <c r="T159" s="160"/>
      <c r="AT159" s="155" t="s">
        <v>136</v>
      </c>
      <c r="AU159" s="155" t="s">
        <v>83</v>
      </c>
      <c r="AV159" s="13" t="s">
        <v>83</v>
      </c>
      <c r="AW159" s="13" t="s">
        <v>30</v>
      </c>
      <c r="AX159" s="13" t="s">
        <v>73</v>
      </c>
      <c r="AY159" s="155" t="s">
        <v>128</v>
      </c>
    </row>
    <row r="160" spans="2:65" s="14" customFormat="1">
      <c r="B160" s="161"/>
      <c r="D160" s="148" t="s">
        <v>136</v>
      </c>
      <c r="E160" s="162" t="s">
        <v>1</v>
      </c>
      <c r="F160" s="163" t="s">
        <v>173</v>
      </c>
      <c r="H160" s="164">
        <v>87.62</v>
      </c>
      <c r="I160" s="165"/>
      <c r="L160" s="161"/>
      <c r="M160" s="166"/>
      <c r="T160" s="167"/>
      <c r="AT160" s="162" t="s">
        <v>136</v>
      </c>
      <c r="AU160" s="162" t="s">
        <v>83</v>
      </c>
      <c r="AV160" s="14" t="s">
        <v>134</v>
      </c>
      <c r="AW160" s="14" t="s">
        <v>30</v>
      </c>
      <c r="AX160" s="14" t="s">
        <v>81</v>
      </c>
      <c r="AY160" s="162" t="s">
        <v>128</v>
      </c>
    </row>
    <row r="161" spans="2:65" s="1" customFormat="1" ht="33" customHeight="1">
      <c r="B161" s="132"/>
      <c r="C161" s="133" t="s">
        <v>174</v>
      </c>
      <c r="D161" s="133" t="s">
        <v>130</v>
      </c>
      <c r="E161" s="134" t="s">
        <v>175</v>
      </c>
      <c r="F161" s="135" t="s">
        <v>176</v>
      </c>
      <c r="G161" s="136" t="s">
        <v>168</v>
      </c>
      <c r="H161" s="137">
        <v>8.2430000000000003</v>
      </c>
      <c r="I161" s="138"/>
      <c r="J161" s="139">
        <f>ROUND(I161*H161,2)</f>
        <v>0</v>
      </c>
      <c r="K161" s="140"/>
      <c r="L161" s="31"/>
      <c r="M161" s="141" t="s">
        <v>1</v>
      </c>
      <c r="N161" s="142" t="s">
        <v>38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134</v>
      </c>
      <c r="AT161" s="145" t="s">
        <v>130</v>
      </c>
      <c r="AU161" s="145" t="s">
        <v>83</v>
      </c>
      <c r="AY161" s="16" t="s">
        <v>128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6" t="s">
        <v>81</v>
      </c>
      <c r="BK161" s="146">
        <f>ROUND(I161*H161,2)</f>
        <v>0</v>
      </c>
      <c r="BL161" s="16" t="s">
        <v>134</v>
      </c>
      <c r="BM161" s="145" t="s">
        <v>177</v>
      </c>
    </row>
    <row r="162" spans="2:65" s="12" customFormat="1">
      <c r="B162" s="147"/>
      <c r="D162" s="148" t="s">
        <v>136</v>
      </c>
      <c r="E162" s="149" t="s">
        <v>1</v>
      </c>
      <c r="F162" s="150" t="s">
        <v>178</v>
      </c>
      <c r="H162" s="149" t="s">
        <v>1</v>
      </c>
      <c r="I162" s="151"/>
      <c r="L162" s="147"/>
      <c r="M162" s="152"/>
      <c r="T162" s="153"/>
      <c r="AT162" s="149" t="s">
        <v>136</v>
      </c>
      <c r="AU162" s="149" t="s">
        <v>83</v>
      </c>
      <c r="AV162" s="12" t="s">
        <v>81</v>
      </c>
      <c r="AW162" s="12" t="s">
        <v>30</v>
      </c>
      <c r="AX162" s="12" t="s">
        <v>73</v>
      </c>
      <c r="AY162" s="149" t="s">
        <v>128</v>
      </c>
    </row>
    <row r="163" spans="2:65" s="12" customFormat="1">
      <c r="B163" s="147"/>
      <c r="D163" s="148" t="s">
        <v>136</v>
      </c>
      <c r="E163" s="149" t="s">
        <v>1</v>
      </c>
      <c r="F163" s="150" t="s">
        <v>179</v>
      </c>
      <c r="H163" s="149" t="s">
        <v>1</v>
      </c>
      <c r="I163" s="151"/>
      <c r="L163" s="147"/>
      <c r="M163" s="152"/>
      <c r="T163" s="153"/>
      <c r="AT163" s="149" t="s">
        <v>136</v>
      </c>
      <c r="AU163" s="149" t="s">
        <v>83</v>
      </c>
      <c r="AV163" s="12" t="s">
        <v>81</v>
      </c>
      <c r="AW163" s="12" t="s">
        <v>30</v>
      </c>
      <c r="AX163" s="12" t="s">
        <v>73</v>
      </c>
      <c r="AY163" s="149" t="s">
        <v>128</v>
      </c>
    </row>
    <row r="164" spans="2:65" s="13" customFormat="1">
      <c r="B164" s="154"/>
      <c r="D164" s="148" t="s">
        <v>136</v>
      </c>
      <c r="E164" s="155" t="s">
        <v>1</v>
      </c>
      <c r="F164" s="156" t="s">
        <v>180</v>
      </c>
      <c r="H164" s="157">
        <v>0.24299999999999999</v>
      </c>
      <c r="I164" s="158"/>
      <c r="L164" s="154"/>
      <c r="M164" s="159"/>
      <c r="T164" s="160"/>
      <c r="AT164" s="155" t="s">
        <v>136</v>
      </c>
      <c r="AU164" s="155" t="s">
        <v>83</v>
      </c>
      <c r="AV164" s="13" t="s">
        <v>83</v>
      </c>
      <c r="AW164" s="13" t="s">
        <v>30</v>
      </c>
      <c r="AX164" s="13" t="s">
        <v>73</v>
      </c>
      <c r="AY164" s="155" t="s">
        <v>128</v>
      </c>
    </row>
    <row r="165" spans="2:65" s="12" customFormat="1">
      <c r="B165" s="147"/>
      <c r="D165" s="148" t="s">
        <v>136</v>
      </c>
      <c r="E165" s="149" t="s">
        <v>1</v>
      </c>
      <c r="F165" s="150" t="s">
        <v>181</v>
      </c>
      <c r="H165" s="149" t="s">
        <v>1</v>
      </c>
      <c r="I165" s="151"/>
      <c r="L165" s="147"/>
      <c r="M165" s="152"/>
      <c r="T165" s="153"/>
      <c r="AT165" s="149" t="s">
        <v>136</v>
      </c>
      <c r="AU165" s="149" t="s">
        <v>83</v>
      </c>
      <c r="AV165" s="12" t="s">
        <v>81</v>
      </c>
      <c r="AW165" s="12" t="s">
        <v>30</v>
      </c>
      <c r="AX165" s="12" t="s">
        <v>73</v>
      </c>
      <c r="AY165" s="149" t="s">
        <v>128</v>
      </c>
    </row>
    <row r="166" spans="2:65" s="13" customFormat="1">
      <c r="B166" s="154"/>
      <c r="D166" s="148" t="s">
        <v>136</v>
      </c>
      <c r="E166" s="155" t="s">
        <v>1</v>
      </c>
      <c r="F166" s="156" t="s">
        <v>182</v>
      </c>
      <c r="H166" s="157">
        <v>8</v>
      </c>
      <c r="I166" s="158"/>
      <c r="L166" s="154"/>
      <c r="M166" s="159"/>
      <c r="T166" s="160"/>
      <c r="AT166" s="155" t="s">
        <v>136</v>
      </c>
      <c r="AU166" s="155" t="s">
        <v>83</v>
      </c>
      <c r="AV166" s="13" t="s">
        <v>83</v>
      </c>
      <c r="AW166" s="13" t="s">
        <v>30</v>
      </c>
      <c r="AX166" s="13" t="s">
        <v>73</v>
      </c>
      <c r="AY166" s="155" t="s">
        <v>128</v>
      </c>
    </row>
    <row r="167" spans="2:65" s="14" customFormat="1">
      <c r="B167" s="161"/>
      <c r="D167" s="148" t="s">
        <v>136</v>
      </c>
      <c r="E167" s="162" t="s">
        <v>1</v>
      </c>
      <c r="F167" s="163" t="s">
        <v>173</v>
      </c>
      <c r="H167" s="164">
        <v>8.2430000000000003</v>
      </c>
      <c r="I167" s="165"/>
      <c r="L167" s="161"/>
      <c r="M167" s="166"/>
      <c r="T167" s="167"/>
      <c r="AT167" s="162" t="s">
        <v>136</v>
      </c>
      <c r="AU167" s="162" t="s">
        <v>83</v>
      </c>
      <c r="AV167" s="14" t="s">
        <v>134</v>
      </c>
      <c r="AW167" s="14" t="s">
        <v>30</v>
      </c>
      <c r="AX167" s="14" t="s">
        <v>81</v>
      </c>
      <c r="AY167" s="162" t="s">
        <v>128</v>
      </c>
    </row>
    <row r="168" spans="2:65" s="1" customFormat="1" ht="37.700000000000003" customHeight="1">
      <c r="B168" s="132"/>
      <c r="C168" s="133" t="s">
        <v>183</v>
      </c>
      <c r="D168" s="133" t="s">
        <v>130</v>
      </c>
      <c r="E168" s="134" t="s">
        <v>184</v>
      </c>
      <c r="F168" s="135" t="s">
        <v>185</v>
      </c>
      <c r="G168" s="136" t="s">
        <v>168</v>
      </c>
      <c r="H168" s="137">
        <v>78.992999999999995</v>
      </c>
      <c r="I168" s="138"/>
      <c r="J168" s="139">
        <f>ROUND(I168*H168,2)</f>
        <v>0</v>
      </c>
      <c r="K168" s="140"/>
      <c r="L168" s="31"/>
      <c r="M168" s="141" t="s">
        <v>1</v>
      </c>
      <c r="N168" s="142" t="s">
        <v>38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134</v>
      </c>
      <c r="AT168" s="145" t="s">
        <v>130</v>
      </c>
      <c r="AU168" s="145" t="s">
        <v>83</v>
      </c>
      <c r="AY168" s="16" t="s">
        <v>128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6" t="s">
        <v>81</v>
      </c>
      <c r="BK168" s="146">
        <f>ROUND(I168*H168,2)</f>
        <v>0</v>
      </c>
      <c r="BL168" s="16" t="s">
        <v>134</v>
      </c>
      <c r="BM168" s="145" t="s">
        <v>186</v>
      </c>
    </row>
    <row r="169" spans="2:65" s="13" customFormat="1">
      <c r="B169" s="154"/>
      <c r="D169" s="148" t="s">
        <v>136</v>
      </c>
      <c r="E169" s="155" t="s">
        <v>1</v>
      </c>
      <c r="F169" s="156" t="s">
        <v>187</v>
      </c>
      <c r="H169" s="157">
        <v>78.992999999999995</v>
      </c>
      <c r="I169" s="158"/>
      <c r="L169" s="154"/>
      <c r="M169" s="159"/>
      <c r="T169" s="160"/>
      <c r="AT169" s="155" t="s">
        <v>136</v>
      </c>
      <c r="AU169" s="155" t="s">
        <v>83</v>
      </c>
      <c r="AV169" s="13" t="s">
        <v>83</v>
      </c>
      <c r="AW169" s="13" t="s">
        <v>30</v>
      </c>
      <c r="AX169" s="13" t="s">
        <v>81</v>
      </c>
      <c r="AY169" s="155" t="s">
        <v>128</v>
      </c>
    </row>
    <row r="170" spans="2:65" s="1" customFormat="1" ht="37.700000000000003" customHeight="1">
      <c r="B170" s="132"/>
      <c r="C170" s="133" t="s">
        <v>188</v>
      </c>
      <c r="D170" s="133" t="s">
        <v>130</v>
      </c>
      <c r="E170" s="134" t="s">
        <v>189</v>
      </c>
      <c r="F170" s="135" t="s">
        <v>190</v>
      </c>
      <c r="G170" s="136" t="s">
        <v>168</v>
      </c>
      <c r="H170" s="137">
        <v>35.776000000000003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38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134</v>
      </c>
      <c r="AT170" s="145" t="s">
        <v>130</v>
      </c>
      <c r="AU170" s="145" t="s">
        <v>83</v>
      </c>
      <c r="AY170" s="16" t="s">
        <v>128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81</v>
      </c>
      <c r="BK170" s="146">
        <f>ROUND(I170*H170,2)</f>
        <v>0</v>
      </c>
      <c r="BL170" s="16" t="s">
        <v>134</v>
      </c>
      <c r="BM170" s="145" t="s">
        <v>191</v>
      </c>
    </row>
    <row r="171" spans="2:65" s="13" customFormat="1">
      <c r="B171" s="154"/>
      <c r="D171" s="148" t="s">
        <v>136</v>
      </c>
      <c r="E171" s="155" t="s">
        <v>1</v>
      </c>
      <c r="F171" s="156" t="s">
        <v>192</v>
      </c>
      <c r="H171" s="157">
        <v>35.776000000000003</v>
      </c>
      <c r="I171" s="158"/>
      <c r="L171" s="154"/>
      <c r="M171" s="159"/>
      <c r="T171" s="160"/>
      <c r="AT171" s="155" t="s">
        <v>136</v>
      </c>
      <c r="AU171" s="155" t="s">
        <v>83</v>
      </c>
      <c r="AV171" s="13" t="s">
        <v>83</v>
      </c>
      <c r="AW171" s="13" t="s">
        <v>30</v>
      </c>
      <c r="AX171" s="13" t="s">
        <v>81</v>
      </c>
      <c r="AY171" s="155" t="s">
        <v>128</v>
      </c>
    </row>
    <row r="172" spans="2:65" s="1" customFormat="1" ht="37.700000000000003" customHeight="1">
      <c r="B172" s="132"/>
      <c r="C172" s="133" t="s">
        <v>193</v>
      </c>
      <c r="D172" s="133" t="s">
        <v>130</v>
      </c>
      <c r="E172" s="134" t="s">
        <v>194</v>
      </c>
      <c r="F172" s="135" t="s">
        <v>195</v>
      </c>
      <c r="G172" s="136" t="s">
        <v>168</v>
      </c>
      <c r="H172" s="137">
        <v>357.76</v>
      </c>
      <c r="I172" s="138"/>
      <c r="J172" s="139">
        <f>ROUND(I172*H172,2)</f>
        <v>0</v>
      </c>
      <c r="K172" s="140"/>
      <c r="L172" s="31"/>
      <c r="M172" s="141" t="s">
        <v>1</v>
      </c>
      <c r="N172" s="142" t="s">
        <v>38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134</v>
      </c>
      <c r="AT172" s="145" t="s">
        <v>130</v>
      </c>
      <c r="AU172" s="145" t="s">
        <v>83</v>
      </c>
      <c r="AY172" s="16" t="s">
        <v>128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6" t="s">
        <v>81</v>
      </c>
      <c r="BK172" s="146">
        <f>ROUND(I172*H172,2)</f>
        <v>0</v>
      </c>
      <c r="BL172" s="16" t="s">
        <v>134</v>
      </c>
      <c r="BM172" s="145" t="s">
        <v>196</v>
      </c>
    </row>
    <row r="173" spans="2:65" s="13" customFormat="1">
      <c r="B173" s="154"/>
      <c r="D173" s="148" t="s">
        <v>136</v>
      </c>
      <c r="F173" s="156" t="s">
        <v>197</v>
      </c>
      <c r="H173" s="157">
        <v>357.76</v>
      </c>
      <c r="I173" s="158"/>
      <c r="L173" s="154"/>
      <c r="M173" s="159"/>
      <c r="T173" s="160"/>
      <c r="AT173" s="155" t="s">
        <v>136</v>
      </c>
      <c r="AU173" s="155" t="s">
        <v>83</v>
      </c>
      <c r="AV173" s="13" t="s">
        <v>83</v>
      </c>
      <c r="AW173" s="13" t="s">
        <v>3</v>
      </c>
      <c r="AX173" s="13" t="s">
        <v>81</v>
      </c>
      <c r="AY173" s="155" t="s">
        <v>128</v>
      </c>
    </row>
    <row r="174" spans="2:65" s="1" customFormat="1" ht="24.2" customHeight="1">
      <c r="B174" s="132"/>
      <c r="C174" s="133" t="s">
        <v>8</v>
      </c>
      <c r="D174" s="133" t="s">
        <v>130</v>
      </c>
      <c r="E174" s="134" t="s">
        <v>198</v>
      </c>
      <c r="F174" s="135" t="s">
        <v>199</v>
      </c>
      <c r="G174" s="136" t="s">
        <v>168</v>
      </c>
      <c r="H174" s="137">
        <v>35.776000000000003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38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134</v>
      </c>
      <c r="AT174" s="145" t="s">
        <v>130</v>
      </c>
      <c r="AU174" s="145" t="s">
        <v>83</v>
      </c>
      <c r="AY174" s="16" t="s">
        <v>128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81</v>
      </c>
      <c r="BK174" s="146">
        <f>ROUND(I174*H174,2)</f>
        <v>0</v>
      </c>
      <c r="BL174" s="16" t="s">
        <v>134</v>
      </c>
      <c r="BM174" s="145" t="s">
        <v>200</v>
      </c>
    </row>
    <row r="175" spans="2:65" s="1" customFormat="1" ht="16.5" customHeight="1">
      <c r="B175" s="132"/>
      <c r="C175" s="133" t="s">
        <v>201</v>
      </c>
      <c r="D175" s="133" t="s">
        <v>130</v>
      </c>
      <c r="E175" s="134" t="s">
        <v>202</v>
      </c>
      <c r="F175" s="135" t="s">
        <v>203</v>
      </c>
      <c r="G175" s="136" t="s">
        <v>168</v>
      </c>
      <c r="H175" s="137">
        <v>35.776000000000003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38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134</v>
      </c>
      <c r="AT175" s="145" t="s">
        <v>130</v>
      </c>
      <c r="AU175" s="145" t="s">
        <v>83</v>
      </c>
      <c r="AY175" s="16" t="s">
        <v>128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81</v>
      </c>
      <c r="BK175" s="146">
        <f>ROUND(I175*H175,2)</f>
        <v>0</v>
      </c>
      <c r="BL175" s="16" t="s">
        <v>134</v>
      </c>
      <c r="BM175" s="145" t="s">
        <v>204</v>
      </c>
    </row>
    <row r="176" spans="2:65" s="1" customFormat="1" ht="33" customHeight="1">
      <c r="B176" s="132"/>
      <c r="C176" s="133" t="s">
        <v>205</v>
      </c>
      <c r="D176" s="133" t="s">
        <v>130</v>
      </c>
      <c r="E176" s="134" t="s">
        <v>206</v>
      </c>
      <c r="F176" s="135" t="s">
        <v>207</v>
      </c>
      <c r="G176" s="136" t="s">
        <v>208</v>
      </c>
      <c r="H176" s="137">
        <v>71.552000000000007</v>
      </c>
      <c r="I176" s="138"/>
      <c r="J176" s="139">
        <f>ROUND(I176*H176,2)</f>
        <v>0</v>
      </c>
      <c r="K176" s="140"/>
      <c r="L176" s="31"/>
      <c r="M176" s="141" t="s">
        <v>1</v>
      </c>
      <c r="N176" s="142" t="s">
        <v>38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134</v>
      </c>
      <c r="AT176" s="145" t="s">
        <v>130</v>
      </c>
      <c r="AU176" s="145" t="s">
        <v>83</v>
      </c>
      <c r="AY176" s="16" t="s">
        <v>128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6" t="s">
        <v>81</v>
      </c>
      <c r="BK176" s="146">
        <f>ROUND(I176*H176,2)</f>
        <v>0</v>
      </c>
      <c r="BL176" s="16" t="s">
        <v>134</v>
      </c>
      <c r="BM176" s="145" t="s">
        <v>209</v>
      </c>
    </row>
    <row r="177" spans="2:65" s="13" customFormat="1">
      <c r="B177" s="154"/>
      <c r="D177" s="148" t="s">
        <v>136</v>
      </c>
      <c r="E177" s="155" t="s">
        <v>1</v>
      </c>
      <c r="F177" s="156" t="s">
        <v>210</v>
      </c>
      <c r="H177" s="157">
        <v>71.552000000000007</v>
      </c>
      <c r="I177" s="158"/>
      <c r="L177" s="154"/>
      <c r="M177" s="159"/>
      <c r="T177" s="160"/>
      <c r="AT177" s="155" t="s">
        <v>136</v>
      </c>
      <c r="AU177" s="155" t="s">
        <v>83</v>
      </c>
      <c r="AV177" s="13" t="s">
        <v>83</v>
      </c>
      <c r="AW177" s="13" t="s">
        <v>30</v>
      </c>
      <c r="AX177" s="13" t="s">
        <v>81</v>
      </c>
      <c r="AY177" s="155" t="s">
        <v>128</v>
      </c>
    </row>
    <row r="178" spans="2:65" s="1" customFormat="1" ht="24.2" customHeight="1">
      <c r="B178" s="132"/>
      <c r="C178" s="133" t="s">
        <v>211</v>
      </c>
      <c r="D178" s="133" t="s">
        <v>130</v>
      </c>
      <c r="E178" s="134" t="s">
        <v>212</v>
      </c>
      <c r="F178" s="135" t="s">
        <v>213</v>
      </c>
      <c r="G178" s="136" t="s">
        <v>168</v>
      </c>
      <c r="H178" s="137">
        <v>60.087000000000003</v>
      </c>
      <c r="I178" s="138"/>
      <c r="J178" s="139">
        <f>ROUND(I178*H178,2)</f>
        <v>0</v>
      </c>
      <c r="K178" s="140"/>
      <c r="L178" s="31"/>
      <c r="M178" s="141" t="s">
        <v>1</v>
      </c>
      <c r="N178" s="142" t="s">
        <v>38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134</v>
      </c>
      <c r="AT178" s="145" t="s">
        <v>130</v>
      </c>
      <c r="AU178" s="145" t="s">
        <v>83</v>
      </c>
      <c r="AY178" s="16" t="s">
        <v>128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81</v>
      </c>
      <c r="BK178" s="146">
        <f>ROUND(I178*H178,2)</f>
        <v>0</v>
      </c>
      <c r="BL178" s="16" t="s">
        <v>134</v>
      </c>
      <c r="BM178" s="145" t="s">
        <v>214</v>
      </c>
    </row>
    <row r="179" spans="2:65" s="12" customFormat="1">
      <c r="B179" s="147"/>
      <c r="D179" s="148" t="s">
        <v>136</v>
      </c>
      <c r="E179" s="149" t="s">
        <v>1</v>
      </c>
      <c r="F179" s="150" t="s">
        <v>170</v>
      </c>
      <c r="H179" s="149" t="s">
        <v>1</v>
      </c>
      <c r="I179" s="151"/>
      <c r="L179" s="147"/>
      <c r="M179" s="152"/>
      <c r="T179" s="153"/>
      <c r="AT179" s="149" t="s">
        <v>136</v>
      </c>
      <c r="AU179" s="149" t="s">
        <v>83</v>
      </c>
      <c r="AV179" s="12" t="s">
        <v>81</v>
      </c>
      <c r="AW179" s="12" t="s">
        <v>30</v>
      </c>
      <c r="AX179" s="12" t="s">
        <v>73</v>
      </c>
      <c r="AY179" s="149" t="s">
        <v>128</v>
      </c>
    </row>
    <row r="180" spans="2:65" s="12" customFormat="1">
      <c r="B180" s="147"/>
      <c r="D180" s="148" t="s">
        <v>136</v>
      </c>
      <c r="E180" s="149" t="s">
        <v>1</v>
      </c>
      <c r="F180" s="150" t="s">
        <v>215</v>
      </c>
      <c r="H180" s="149" t="s">
        <v>1</v>
      </c>
      <c r="I180" s="151"/>
      <c r="L180" s="147"/>
      <c r="M180" s="152"/>
      <c r="T180" s="153"/>
      <c r="AT180" s="149" t="s">
        <v>136</v>
      </c>
      <c r="AU180" s="149" t="s">
        <v>83</v>
      </c>
      <c r="AV180" s="12" t="s">
        <v>81</v>
      </c>
      <c r="AW180" s="12" t="s">
        <v>30</v>
      </c>
      <c r="AX180" s="12" t="s">
        <v>73</v>
      </c>
      <c r="AY180" s="149" t="s">
        <v>128</v>
      </c>
    </row>
    <row r="181" spans="2:65" s="13" customFormat="1">
      <c r="B181" s="154"/>
      <c r="D181" s="148" t="s">
        <v>136</v>
      </c>
      <c r="E181" s="155" t="s">
        <v>1</v>
      </c>
      <c r="F181" s="156" t="s">
        <v>216</v>
      </c>
      <c r="H181" s="157">
        <v>51.198</v>
      </c>
      <c r="I181" s="158"/>
      <c r="L181" s="154"/>
      <c r="M181" s="159"/>
      <c r="T181" s="160"/>
      <c r="AT181" s="155" t="s">
        <v>136</v>
      </c>
      <c r="AU181" s="155" t="s">
        <v>83</v>
      </c>
      <c r="AV181" s="13" t="s">
        <v>83</v>
      </c>
      <c r="AW181" s="13" t="s">
        <v>30</v>
      </c>
      <c r="AX181" s="13" t="s">
        <v>73</v>
      </c>
      <c r="AY181" s="155" t="s">
        <v>128</v>
      </c>
    </row>
    <row r="182" spans="2:65" s="13" customFormat="1">
      <c r="B182" s="154"/>
      <c r="D182" s="148" t="s">
        <v>136</v>
      </c>
      <c r="E182" s="155" t="s">
        <v>1</v>
      </c>
      <c r="F182" s="156" t="s">
        <v>217</v>
      </c>
      <c r="H182" s="157">
        <v>3.5</v>
      </c>
      <c r="I182" s="158"/>
      <c r="L182" s="154"/>
      <c r="M182" s="159"/>
      <c r="T182" s="160"/>
      <c r="AT182" s="155" t="s">
        <v>136</v>
      </c>
      <c r="AU182" s="155" t="s">
        <v>83</v>
      </c>
      <c r="AV182" s="13" t="s">
        <v>83</v>
      </c>
      <c r="AW182" s="13" t="s">
        <v>30</v>
      </c>
      <c r="AX182" s="13" t="s">
        <v>73</v>
      </c>
      <c r="AY182" s="155" t="s">
        <v>128</v>
      </c>
    </row>
    <row r="183" spans="2:65" s="13" customFormat="1">
      <c r="B183" s="154"/>
      <c r="D183" s="148" t="s">
        <v>136</v>
      </c>
      <c r="E183" s="155" t="s">
        <v>1</v>
      </c>
      <c r="F183" s="156" t="s">
        <v>218</v>
      </c>
      <c r="H183" s="157">
        <v>5.3890000000000002</v>
      </c>
      <c r="I183" s="158"/>
      <c r="L183" s="154"/>
      <c r="M183" s="159"/>
      <c r="T183" s="160"/>
      <c r="AT183" s="155" t="s">
        <v>136</v>
      </c>
      <c r="AU183" s="155" t="s">
        <v>83</v>
      </c>
      <c r="AV183" s="13" t="s">
        <v>83</v>
      </c>
      <c r="AW183" s="13" t="s">
        <v>30</v>
      </c>
      <c r="AX183" s="13" t="s">
        <v>73</v>
      </c>
      <c r="AY183" s="155" t="s">
        <v>128</v>
      </c>
    </row>
    <row r="184" spans="2:65" s="14" customFormat="1">
      <c r="B184" s="161"/>
      <c r="D184" s="148" t="s">
        <v>136</v>
      </c>
      <c r="E184" s="162" t="s">
        <v>1</v>
      </c>
      <c r="F184" s="163" t="s">
        <v>173</v>
      </c>
      <c r="H184" s="164">
        <v>60.087000000000003</v>
      </c>
      <c r="I184" s="165"/>
      <c r="L184" s="161"/>
      <c r="M184" s="166"/>
      <c r="T184" s="167"/>
      <c r="AT184" s="162" t="s">
        <v>136</v>
      </c>
      <c r="AU184" s="162" t="s">
        <v>83</v>
      </c>
      <c r="AV184" s="14" t="s">
        <v>134</v>
      </c>
      <c r="AW184" s="14" t="s">
        <v>30</v>
      </c>
      <c r="AX184" s="14" t="s">
        <v>81</v>
      </c>
      <c r="AY184" s="162" t="s">
        <v>128</v>
      </c>
    </row>
    <row r="185" spans="2:65" s="1" customFormat="1" ht="24.2" customHeight="1">
      <c r="B185" s="132"/>
      <c r="C185" s="133" t="s">
        <v>219</v>
      </c>
      <c r="D185" s="133" t="s">
        <v>130</v>
      </c>
      <c r="E185" s="134" t="s">
        <v>220</v>
      </c>
      <c r="F185" s="135" t="s">
        <v>221</v>
      </c>
      <c r="G185" s="136" t="s">
        <v>168</v>
      </c>
      <c r="H185" s="137">
        <v>1.0900000000000001</v>
      </c>
      <c r="I185" s="138"/>
      <c r="J185" s="139">
        <f>ROUND(I185*H185,2)</f>
        <v>0</v>
      </c>
      <c r="K185" s="140"/>
      <c r="L185" s="31"/>
      <c r="M185" s="141" t="s">
        <v>1</v>
      </c>
      <c r="N185" s="142" t="s">
        <v>38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134</v>
      </c>
      <c r="AT185" s="145" t="s">
        <v>130</v>
      </c>
      <c r="AU185" s="145" t="s">
        <v>83</v>
      </c>
      <c r="AY185" s="16" t="s">
        <v>128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81</v>
      </c>
      <c r="BK185" s="146">
        <f>ROUND(I185*H185,2)</f>
        <v>0</v>
      </c>
      <c r="BL185" s="16" t="s">
        <v>134</v>
      </c>
      <c r="BM185" s="145" t="s">
        <v>222</v>
      </c>
    </row>
    <row r="186" spans="2:65" s="12" customFormat="1">
      <c r="B186" s="147"/>
      <c r="D186" s="148" t="s">
        <v>136</v>
      </c>
      <c r="E186" s="149" t="s">
        <v>1</v>
      </c>
      <c r="F186" s="150" t="s">
        <v>223</v>
      </c>
      <c r="H186" s="149" t="s">
        <v>1</v>
      </c>
      <c r="I186" s="151"/>
      <c r="L186" s="147"/>
      <c r="M186" s="152"/>
      <c r="T186" s="153"/>
      <c r="AT186" s="149" t="s">
        <v>136</v>
      </c>
      <c r="AU186" s="149" t="s">
        <v>83</v>
      </c>
      <c r="AV186" s="12" t="s">
        <v>81</v>
      </c>
      <c r="AW186" s="12" t="s">
        <v>30</v>
      </c>
      <c r="AX186" s="12" t="s">
        <v>73</v>
      </c>
      <c r="AY186" s="149" t="s">
        <v>128</v>
      </c>
    </row>
    <row r="187" spans="2:65" s="13" customFormat="1">
      <c r="B187" s="154"/>
      <c r="D187" s="148" t="s">
        <v>136</v>
      </c>
      <c r="E187" s="155" t="s">
        <v>1</v>
      </c>
      <c r="F187" s="156" t="s">
        <v>224</v>
      </c>
      <c r="H187" s="157">
        <v>1.0900000000000001</v>
      </c>
      <c r="I187" s="158"/>
      <c r="L187" s="154"/>
      <c r="M187" s="159"/>
      <c r="T187" s="160"/>
      <c r="AT187" s="155" t="s">
        <v>136</v>
      </c>
      <c r="AU187" s="155" t="s">
        <v>83</v>
      </c>
      <c r="AV187" s="13" t="s">
        <v>83</v>
      </c>
      <c r="AW187" s="13" t="s">
        <v>30</v>
      </c>
      <c r="AX187" s="13" t="s">
        <v>81</v>
      </c>
      <c r="AY187" s="155" t="s">
        <v>128</v>
      </c>
    </row>
    <row r="188" spans="2:65" s="1" customFormat="1" ht="16.5" customHeight="1">
      <c r="B188" s="132"/>
      <c r="C188" s="168" t="s">
        <v>225</v>
      </c>
      <c r="D188" s="168" t="s">
        <v>226</v>
      </c>
      <c r="E188" s="169" t="s">
        <v>227</v>
      </c>
      <c r="F188" s="170" t="s">
        <v>228</v>
      </c>
      <c r="G188" s="171" t="s">
        <v>208</v>
      </c>
      <c r="H188" s="172">
        <v>2.1800000000000002</v>
      </c>
      <c r="I188" s="173"/>
      <c r="J188" s="174">
        <f>ROUND(I188*H188,2)</f>
        <v>0</v>
      </c>
      <c r="K188" s="175"/>
      <c r="L188" s="176"/>
      <c r="M188" s="177" t="s">
        <v>1</v>
      </c>
      <c r="N188" s="178" t="s">
        <v>38</v>
      </c>
      <c r="P188" s="143">
        <f>O188*H188</f>
        <v>0</v>
      </c>
      <c r="Q188" s="143">
        <v>1</v>
      </c>
      <c r="R188" s="143">
        <f>Q188*H188</f>
        <v>2.1800000000000002</v>
      </c>
      <c r="S188" s="143">
        <v>0</v>
      </c>
      <c r="T188" s="144">
        <f>S188*H188</f>
        <v>0</v>
      </c>
      <c r="AR188" s="145" t="s">
        <v>174</v>
      </c>
      <c r="AT188" s="145" t="s">
        <v>226</v>
      </c>
      <c r="AU188" s="145" t="s">
        <v>83</v>
      </c>
      <c r="AY188" s="16" t="s">
        <v>128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6" t="s">
        <v>81</v>
      </c>
      <c r="BK188" s="146">
        <f>ROUND(I188*H188,2)</f>
        <v>0</v>
      </c>
      <c r="BL188" s="16" t="s">
        <v>134</v>
      </c>
      <c r="BM188" s="145" t="s">
        <v>229</v>
      </c>
    </row>
    <row r="189" spans="2:65" s="13" customFormat="1">
      <c r="B189" s="154"/>
      <c r="D189" s="148" t="s">
        <v>136</v>
      </c>
      <c r="F189" s="156" t="s">
        <v>230</v>
      </c>
      <c r="H189" s="157">
        <v>2.1800000000000002</v>
      </c>
      <c r="I189" s="158"/>
      <c r="L189" s="154"/>
      <c r="M189" s="159"/>
      <c r="T189" s="160"/>
      <c r="AT189" s="155" t="s">
        <v>136</v>
      </c>
      <c r="AU189" s="155" t="s">
        <v>83</v>
      </c>
      <c r="AV189" s="13" t="s">
        <v>83</v>
      </c>
      <c r="AW189" s="13" t="s">
        <v>3</v>
      </c>
      <c r="AX189" s="13" t="s">
        <v>81</v>
      </c>
      <c r="AY189" s="155" t="s">
        <v>128</v>
      </c>
    </row>
    <row r="190" spans="2:65" s="11" customFormat="1" ht="22.7" customHeight="1">
      <c r="B190" s="120"/>
      <c r="D190" s="121" t="s">
        <v>72</v>
      </c>
      <c r="E190" s="130" t="s">
        <v>83</v>
      </c>
      <c r="F190" s="130" t="s">
        <v>231</v>
      </c>
      <c r="I190" s="123"/>
      <c r="J190" s="131">
        <f>BK190</f>
        <v>0</v>
      </c>
      <c r="L190" s="120"/>
      <c r="M190" s="125"/>
      <c r="P190" s="126">
        <f>SUM(P191:P214)</f>
        <v>0</v>
      </c>
      <c r="R190" s="126">
        <f>SUM(R191:R214)</f>
        <v>26.415918399999999</v>
      </c>
      <c r="T190" s="127">
        <f>SUM(T191:T214)</f>
        <v>0</v>
      </c>
      <c r="AR190" s="121" t="s">
        <v>81</v>
      </c>
      <c r="AT190" s="128" t="s">
        <v>72</v>
      </c>
      <c r="AU190" s="128" t="s">
        <v>81</v>
      </c>
      <c r="AY190" s="121" t="s">
        <v>128</v>
      </c>
      <c r="BK190" s="129">
        <f>SUM(BK191:BK214)</f>
        <v>0</v>
      </c>
    </row>
    <row r="191" spans="2:65" s="1" customFormat="1" ht="24.2" customHeight="1">
      <c r="B191" s="132"/>
      <c r="C191" s="133" t="s">
        <v>232</v>
      </c>
      <c r="D191" s="133" t="s">
        <v>130</v>
      </c>
      <c r="E191" s="134" t="s">
        <v>233</v>
      </c>
      <c r="F191" s="135" t="s">
        <v>234</v>
      </c>
      <c r="G191" s="136" t="s">
        <v>133</v>
      </c>
      <c r="H191" s="137">
        <v>106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38</v>
      </c>
      <c r="P191" s="143">
        <f>O191*H191</f>
        <v>0</v>
      </c>
      <c r="Q191" s="143">
        <v>1.7000000000000001E-4</v>
      </c>
      <c r="R191" s="143">
        <f>Q191*H191</f>
        <v>1.8020000000000001E-2</v>
      </c>
      <c r="S191" s="143">
        <v>0</v>
      </c>
      <c r="T191" s="144">
        <f>S191*H191</f>
        <v>0</v>
      </c>
      <c r="AR191" s="145" t="s">
        <v>134</v>
      </c>
      <c r="AT191" s="145" t="s">
        <v>130</v>
      </c>
      <c r="AU191" s="145" t="s">
        <v>83</v>
      </c>
      <c r="AY191" s="16" t="s">
        <v>128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81</v>
      </c>
      <c r="BK191" s="146">
        <f>ROUND(I191*H191,2)</f>
        <v>0</v>
      </c>
      <c r="BL191" s="16" t="s">
        <v>134</v>
      </c>
      <c r="BM191" s="145" t="s">
        <v>235</v>
      </c>
    </row>
    <row r="192" spans="2:65" s="13" customFormat="1">
      <c r="B192" s="154"/>
      <c r="D192" s="148" t="s">
        <v>136</v>
      </c>
      <c r="E192" s="155" t="s">
        <v>1</v>
      </c>
      <c r="F192" s="156" t="s">
        <v>236</v>
      </c>
      <c r="H192" s="157">
        <v>106</v>
      </c>
      <c r="I192" s="158"/>
      <c r="L192" s="154"/>
      <c r="M192" s="159"/>
      <c r="T192" s="160"/>
      <c r="AT192" s="155" t="s">
        <v>136</v>
      </c>
      <c r="AU192" s="155" t="s">
        <v>83</v>
      </c>
      <c r="AV192" s="13" t="s">
        <v>83</v>
      </c>
      <c r="AW192" s="13" t="s">
        <v>30</v>
      </c>
      <c r="AX192" s="13" t="s">
        <v>81</v>
      </c>
      <c r="AY192" s="155" t="s">
        <v>128</v>
      </c>
    </row>
    <row r="193" spans="2:65" s="1" customFormat="1" ht="24.2" customHeight="1">
      <c r="B193" s="132"/>
      <c r="C193" s="168" t="s">
        <v>237</v>
      </c>
      <c r="D193" s="168" t="s">
        <v>226</v>
      </c>
      <c r="E193" s="169" t="s">
        <v>238</v>
      </c>
      <c r="F193" s="170" t="s">
        <v>239</v>
      </c>
      <c r="G193" s="171" t="s">
        <v>133</v>
      </c>
      <c r="H193" s="172">
        <v>125.557</v>
      </c>
      <c r="I193" s="173"/>
      <c r="J193" s="174">
        <f>ROUND(I193*H193,2)</f>
        <v>0</v>
      </c>
      <c r="K193" s="175"/>
      <c r="L193" s="176"/>
      <c r="M193" s="177" t="s">
        <v>1</v>
      </c>
      <c r="N193" s="178" t="s">
        <v>38</v>
      </c>
      <c r="P193" s="143">
        <f>O193*H193</f>
        <v>0</v>
      </c>
      <c r="Q193" s="143">
        <v>2.9999999999999997E-4</v>
      </c>
      <c r="R193" s="143">
        <f>Q193*H193</f>
        <v>3.7667099999999995E-2</v>
      </c>
      <c r="S193" s="143">
        <v>0</v>
      </c>
      <c r="T193" s="144">
        <f>S193*H193</f>
        <v>0</v>
      </c>
      <c r="AR193" s="145" t="s">
        <v>174</v>
      </c>
      <c r="AT193" s="145" t="s">
        <v>226</v>
      </c>
      <c r="AU193" s="145" t="s">
        <v>83</v>
      </c>
      <c r="AY193" s="16" t="s">
        <v>128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81</v>
      </c>
      <c r="BK193" s="146">
        <f>ROUND(I193*H193,2)</f>
        <v>0</v>
      </c>
      <c r="BL193" s="16" t="s">
        <v>134</v>
      </c>
      <c r="BM193" s="145" t="s">
        <v>240</v>
      </c>
    </row>
    <row r="194" spans="2:65" s="13" customFormat="1">
      <c r="B194" s="154"/>
      <c r="D194" s="148" t="s">
        <v>136</v>
      </c>
      <c r="F194" s="156" t="s">
        <v>241</v>
      </c>
      <c r="H194" s="157">
        <v>125.557</v>
      </c>
      <c r="I194" s="158"/>
      <c r="L194" s="154"/>
      <c r="M194" s="159"/>
      <c r="T194" s="160"/>
      <c r="AT194" s="155" t="s">
        <v>136</v>
      </c>
      <c r="AU194" s="155" t="s">
        <v>83</v>
      </c>
      <c r="AV194" s="13" t="s">
        <v>83</v>
      </c>
      <c r="AW194" s="13" t="s">
        <v>3</v>
      </c>
      <c r="AX194" s="13" t="s">
        <v>81</v>
      </c>
      <c r="AY194" s="155" t="s">
        <v>128</v>
      </c>
    </row>
    <row r="195" spans="2:65" s="1" customFormat="1" ht="33" customHeight="1">
      <c r="B195" s="132"/>
      <c r="C195" s="133" t="s">
        <v>242</v>
      </c>
      <c r="D195" s="133" t="s">
        <v>130</v>
      </c>
      <c r="E195" s="134" t="s">
        <v>243</v>
      </c>
      <c r="F195" s="135" t="s">
        <v>244</v>
      </c>
      <c r="G195" s="136" t="s">
        <v>156</v>
      </c>
      <c r="H195" s="137">
        <v>106</v>
      </c>
      <c r="I195" s="138"/>
      <c r="J195" s="139">
        <f>ROUND(I195*H195,2)</f>
        <v>0</v>
      </c>
      <c r="K195" s="140"/>
      <c r="L195" s="31"/>
      <c r="M195" s="141" t="s">
        <v>1</v>
      </c>
      <c r="N195" s="142" t="s">
        <v>38</v>
      </c>
      <c r="P195" s="143">
        <f>O195*H195</f>
        <v>0</v>
      </c>
      <c r="Q195" s="143">
        <v>0.23798</v>
      </c>
      <c r="R195" s="143">
        <f>Q195*H195</f>
        <v>25.22588</v>
      </c>
      <c r="S195" s="143">
        <v>0</v>
      </c>
      <c r="T195" s="144">
        <f>S195*H195</f>
        <v>0</v>
      </c>
      <c r="AR195" s="145" t="s">
        <v>134</v>
      </c>
      <c r="AT195" s="145" t="s">
        <v>130</v>
      </c>
      <c r="AU195" s="145" t="s">
        <v>83</v>
      </c>
      <c r="AY195" s="16" t="s">
        <v>128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81</v>
      </c>
      <c r="BK195" s="146">
        <f>ROUND(I195*H195,2)</f>
        <v>0</v>
      </c>
      <c r="BL195" s="16" t="s">
        <v>134</v>
      </c>
      <c r="BM195" s="145" t="s">
        <v>245</v>
      </c>
    </row>
    <row r="196" spans="2:65" s="12" customFormat="1">
      <c r="B196" s="147"/>
      <c r="D196" s="148" t="s">
        <v>136</v>
      </c>
      <c r="E196" s="149" t="s">
        <v>1</v>
      </c>
      <c r="F196" s="150" t="s">
        <v>246</v>
      </c>
      <c r="H196" s="149" t="s">
        <v>1</v>
      </c>
      <c r="I196" s="151"/>
      <c r="L196" s="147"/>
      <c r="M196" s="152"/>
      <c r="T196" s="153"/>
      <c r="AT196" s="149" t="s">
        <v>136</v>
      </c>
      <c r="AU196" s="149" t="s">
        <v>83</v>
      </c>
      <c r="AV196" s="12" t="s">
        <v>81</v>
      </c>
      <c r="AW196" s="12" t="s">
        <v>30</v>
      </c>
      <c r="AX196" s="12" t="s">
        <v>73</v>
      </c>
      <c r="AY196" s="149" t="s">
        <v>128</v>
      </c>
    </row>
    <row r="197" spans="2:65" s="13" customFormat="1">
      <c r="B197" s="154"/>
      <c r="D197" s="148" t="s">
        <v>136</v>
      </c>
      <c r="E197" s="155" t="s">
        <v>1</v>
      </c>
      <c r="F197" s="156" t="s">
        <v>247</v>
      </c>
      <c r="H197" s="157">
        <v>106</v>
      </c>
      <c r="I197" s="158"/>
      <c r="L197" s="154"/>
      <c r="M197" s="159"/>
      <c r="T197" s="160"/>
      <c r="AT197" s="155" t="s">
        <v>136</v>
      </c>
      <c r="AU197" s="155" t="s">
        <v>83</v>
      </c>
      <c r="AV197" s="13" t="s">
        <v>83</v>
      </c>
      <c r="AW197" s="13" t="s">
        <v>30</v>
      </c>
      <c r="AX197" s="13" t="s">
        <v>81</v>
      </c>
      <c r="AY197" s="155" t="s">
        <v>128</v>
      </c>
    </row>
    <row r="198" spans="2:65" s="1" customFormat="1" ht="33" customHeight="1">
      <c r="B198" s="132"/>
      <c r="C198" s="133" t="s">
        <v>7</v>
      </c>
      <c r="D198" s="133" t="s">
        <v>130</v>
      </c>
      <c r="E198" s="134" t="s">
        <v>248</v>
      </c>
      <c r="F198" s="135" t="s">
        <v>249</v>
      </c>
      <c r="G198" s="136" t="s">
        <v>156</v>
      </c>
      <c r="H198" s="137">
        <v>3</v>
      </c>
      <c r="I198" s="138"/>
      <c r="J198" s="139">
        <f>ROUND(I198*H198,2)</f>
        <v>0</v>
      </c>
      <c r="K198" s="140"/>
      <c r="L198" s="31"/>
      <c r="M198" s="141" t="s">
        <v>1</v>
      </c>
      <c r="N198" s="142" t="s">
        <v>38</v>
      </c>
      <c r="P198" s="143">
        <f>O198*H198</f>
        <v>0</v>
      </c>
      <c r="Q198" s="143">
        <v>0.17985999999999999</v>
      </c>
      <c r="R198" s="143">
        <f>Q198*H198</f>
        <v>0.53957999999999995</v>
      </c>
      <c r="S198" s="143">
        <v>0</v>
      </c>
      <c r="T198" s="144">
        <f>S198*H198</f>
        <v>0</v>
      </c>
      <c r="AR198" s="145" t="s">
        <v>134</v>
      </c>
      <c r="AT198" s="145" t="s">
        <v>130</v>
      </c>
      <c r="AU198" s="145" t="s">
        <v>83</v>
      </c>
      <c r="AY198" s="16" t="s">
        <v>128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81</v>
      </c>
      <c r="BK198" s="146">
        <f>ROUND(I198*H198,2)</f>
        <v>0</v>
      </c>
      <c r="BL198" s="16" t="s">
        <v>134</v>
      </c>
      <c r="BM198" s="145" t="s">
        <v>250</v>
      </c>
    </row>
    <row r="199" spans="2:65" s="12" customFormat="1" ht="22.5">
      <c r="B199" s="147"/>
      <c r="D199" s="148" t="s">
        <v>136</v>
      </c>
      <c r="E199" s="149" t="s">
        <v>1</v>
      </c>
      <c r="F199" s="150" t="s">
        <v>251</v>
      </c>
      <c r="H199" s="149" t="s">
        <v>1</v>
      </c>
      <c r="I199" s="151"/>
      <c r="L199" s="147"/>
      <c r="M199" s="152"/>
      <c r="T199" s="153"/>
      <c r="AT199" s="149" t="s">
        <v>136</v>
      </c>
      <c r="AU199" s="149" t="s">
        <v>83</v>
      </c>
      <c r="AV199" s="12" t="s">
        <v>81</v>
      </c>
      <c r="AW199" s="12" t="s">
        <v>30</v>
      </c>
      <c r="AX199" s="12" t="s">
        <v>73</v>
      </c>
      <c r="AY199" s="149" t="s">
        <v>128</v>
      </c>
    </row>
    <row r="200" spans="2:65" s="13" customFormat="1">
      <c r="B200" s="154"/>
      <c r="D200" s="148" t="s">
        <v>136</v>
      </c>
      <c r="E200" s="155" t="s">
        <v>1</v>
      </c>
      <c r="F200" s="156" t="s">
        <v>252</v>
      </c>
      <c r="H200" s="157">
        <v>3</v>
      </c>
      <c r="I200" s="158"/>
      <c r="L200" s="154"/>
      <c r="M200" s="159"/>
      <c r="T200" s="160"/>
      <c r="AT200" s="155" t="s">
        <v>136</v>
      </c>
      <c r="AU200" s="155" t="s">
        <v>83</v>
      </c>
      <c r="AV200" s="13" t="s">
        <v>83</v>
      </c>
      <c r="AW200" s="13" t="s">
        <v>30</v>
      </c>
      <c r="AX200" s="13" t="s">
        <v>81</v>
      </c>
      <c r="AY200" s="155" t="s">
        <v>128</v>
      </c>
    </row>
    <row r="201" spans="2:65" s="1" customFormat="1" ht="44.25" customHeight="1">
      <c r="B201" s="132"/>
      <c r="C201" s="133" t="s">
        <v>253</v>
      </c>
      <c r="D201" s="133" t="s">
        <v>130</v>
      </c>
      <c r="E201" s="134" t="s">
        <v>254</v>
      </c>
      <c r="F201" s="135" t="s">
        <v>255</v>
      </c>
      <c r="G201" s="136" t="s">
        <v>256</v>
      </c>
      <c r="H201" s="137">
        <v>3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38</v>
      </c>
      <c r="P201" s="143">
        <f>O201*H201</f>
        <v>0</v>
      </c>
      <c r="Q201" s="143">
        <v>0</v>
      </c>
      <c r="R201" s="143">
        <f>Q201*H201</f>
        <v>0</v>
      </c>
      <c r="S201" s="143">
        <v>0</v>
      </c>
      <c r="T201" s="144">
        <f>S201*H201</f>
        <v>0</v>
      </c>
      <c r="AR201" s="145" t="s">
        <v>134</v>
      </c>
      <c r="AT201" s="145" t="s">
        <v>130</v>
      </c>
      <c r="AU201" s="145" t="s">
        <v>83</v>
      </c>
      <c r="AY201" s="16" t="s">
        <v>128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6" t="s">
        <v>81</v>
      </c>
      <c r="BK201" s="146">
        <f>ROUND(I201*H201,2)</f>
        <v>0</v>
      </c>
      <c r="BL201" s="16" t="s">
        <v>134</v>
      </c>
      <c r="BM201" s="145" t="s">
        <v>257</v>
      </c>
    </row>
    <row r="202" spans="2:65" s="12" customFormat="1">
      <c r="B202" s="147"/>
      <c r="D202" s="148" t="s">
        <v>136</v>
      </c>
      <c r="E202" s="149" t="s">
        <v>1</v>
      </c>
      <c r="F202" s="150" t="s">
        <v>178</v>
      </c>
      <c r="H202" s="149" t="s">
        <v>1</v>
      </c>
      <c r="I202" s="151"/>
      <c r="L202" s="147"/>
      <c r="M202" s="152"/>
      <c r="T202" s="153"/>
      <c r="AT202" s="149" t="s">
        <v>136</v>
      </c>
      <c r="AU202" s="149" t="s">
        <v>83</v>
      </c>
      <c r="AV202" s="12" t="s">
        <v>81</v>
      </c>
      <c r="AW202" s="12" t="s">
        <v>30</v>
      </c>
      <c r="AX202" s="12" t="s">
        <v>73</v>
      </c>
      <c r="AY202" s="149" t="s">
        <v>128</v>
      </c>
    </row>
    <row r="203" spans="2:65" s="12" customFormat="1">
      <c r="B203" s="147"/>
      <c r="D203" s="148" t="s">
        <v>136</v>
      </c>
      <c r="E203" s="149" t="s">
        <v>1</v>
      </c>
      <c r="F203" s="150" t="s">
        <v>258</v>
      </c>
      <c r="H203" s="149" t="s">
        <v>1</v>
      </c>
      <c r="I203" s="151"/>
      <c r="L203" s="147"/>
      <c r="M203" s="152"/>
      <c r="T203" s="153"/>
      <c r="AT203" s="149" t="s">
        <v>136</v>
      </c>
      <c r="AU203" s="149" t="s">
        <v>83</v>
      </c>
      <c r="AV203" s="12" t="s">
        <v>81</v>
      </c>
      <c r="AW203" s="12" t="s">
        <v>30</v>
      </c>
      <c r="AX203" s="12" t="s">
        <v>73</v>
      </c>
      <c r="AY203" s="149" t="s">
        <v>128</v>
      </c>
    </row>
    <row r="204" spans="2:65" s="13" customFormat="1">
      <c r="B204" s="154"/>
      <c r="D204" s="148" t="s">
        <v>136</v>
      </c>
      <c r="E204" s="155" t="s">
        <v>1</v>
      </c>
      <c r="F204" s="156" t="s">
        <v>144</v>
      </c>
      <c r="H204" s="157">
        <v>3</v>
      </c>
      <c r="I204" s="158"/>
      <c r="L204" s="154"/>
      <c r="M204" s="159"/>
      <c r="T204" s="160"/>
      <c r="AT204" s="155" t="s">
        <v>136</v>
      </c>
      <c r="AU204" s="155" t="s">
        <v>83</v>
      </c>
      <c r="AV204" s="13" t="s">
        <v>83</v>
      </c>
      <c r="AW204" s="13" t="s">
        <v>30</v>
      </c>
      <c r="AX204" s="13" t="s">
        <v>81</v>
      </c>
      <c r="AY204" s="155" t="s">
        <v>128</v>
      </c>
    </row>
    <row r="205" spans="2:65" s="1" customFormat="1" ht="16.5" customHeight="1">
      <c r="B205" s="132"/>
      <c r="C205" s="168" t="s">
        <v>259</v>
      </c>
      <c r="D205" s="168" t="s">
        <v>226</v>
      </c>
      <c r="E205" s="169" t="s">
        <v>260</v>
      </c>
      <c r="F205" s="170" t="s">
        <v>261</v>
      </c>
      <c r="G205" s="171" t="s">
        <v>256</v>
      </c>
      <c r="H205" s="172">
        <v>3</v>
      </c>
      <c r="I205" s="173"/>
      <c r="J205" s="174">
        <f>ROUND(I205*H205,2)</f>
        <v>0</v>
      </c>
      <c r="K205" s="175"/>
      <c r="L205" s="176"/>
      <c r="M205" s="177" t="s">
        <v>1</v>
      </c>
      <c r="N205" s="178" t="s">
        <v>38</v>
      </c>
      <c r="P205" s="143">
        <f>O205*H205</f>
        <v>0</v>
      </c>
      <c r="Q205" s="143">
        <v>1.72E-3</v>
      </c>
      <c r="R205" s="143">
        <f>Q205*H205</f>
        <v>5.1599999999999997E-3</v>
      </c>
      <c r="S205" s="143">
        <v>0</v>
      </c>
      <c r="T205" s="144">
        <f>S205*H205</f>
        <v>0</v>
      </c>
      <c r="AR205" s="145" t="s">
        <v>174</v>
      </c>
      <c r="AT205" s="145" t="s">
        <v>226</v>
      </c>
      <c r="AU205" s="145" t="s">
        <v>83</v>
      </c>
      <c r="AY205" s="16" t="s">
        <v>128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6" t="s">
        <v>81</v>
      </c>
      <c r="BK205" s="146">
        <f>ROUND(I205*H205,2)</f>
        <v>0</v>
      </c>
      <c r="BL205" s="16" t="s">
        <v>134</v>
      </c>
      <c r="BM205" s="145" t="s">
        <v>262</v>
      </c>
    </row>
    <row r="206" spans="2:65" s="1" customFormat="1" ht="16.5" customHeight="1">
      <c r="B206" s="132"/>
      <c r="C206" s="133" t="s">
        <v>263</v>
      </c>
      <c r="D206" s="133" t="s">
        <v>130</v>
      </c>
      <c r="E206" s="134" t="s">
        <v>264</v>
      </c>
      <c r="F206" s="135" t="s">
        <v>265</v>
      </c>
      <c r="G206" s="136" t="s">
        <v>168</v>
      </c>
      <c r="H206" s="137">
        <v>0.255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38</v>
      </c>
      <c r="P206" s="143">
        <f>O206*H206</f>
        <v>0</v>
      </c>
      <c r="Q206" s="143">
        <v>2.3010199999999998</v>
      </c>
      <c r="R206" s="143">
        <f>Q206*H206</f>
        <v>0.58676010000000001</v>
      </c>
      <c r="S206" s="143">
        <v>0</v>
      </c>
      <c r="T206" s="144">
        <f>S206*H206</f>
        <v>0</v>
      </c>
      <c r="AR206" s="145" t="s">
        <v>134</v>
      </c>
      <c r="AT206" s="145" t="s">
        <v>130</v>
      </c>
      <c r="AU206" s="145" t="s">
        <v>83</v>
      </c>
      <c r="AY206" s="16" t="s">
        <v>128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81</v>
      </c>
      <c r="BK206" s="146">
        <f>ROUND(I206*H206,2)</f>
        <v>0</v>
      </c>
      <c r="BL206" s="16" t="s">
        <v>134</v>
      </c>
      <c r="BM206" s="145" t="s">
        <v>266</v>
      </c>
    </row>
    <row r="207" spans="2:65" s="12" customFormat="1">
      <c r="B207" s="147"/>
      <c r="D207" s="148" t="s">
        <v>136</v>
      </c>
      <c r="E207" s="149" t="s">
        <v>1</v>
      </c>
      <c r="F207" s="150" t="s">
        <v>178</v>
      </c>
      <c r="H207" s="149" t="s">
        <v>1</v>
      </c>
      <c r="I207" s="151"/>
      <c r="L207" s="147"/>
      <c r="M207" s="152"/>
      <c r="T207" s="153"/>
      <c r="AT207" s="149" t="s">
        <v>136</v>
      </c>
      <c r="AU207" s="149" t="s">
        <v>83</v>
      </c>
      <c r="AV207" s="12" t="s">
        <v>81</v>
      </c>
      <c r="AW207" s="12" t="s">
        <v>30</v>
      </c>
      <c r="AX207" s="12" t="s">
        <v>73</v>
      </c>
      <c r="AY207" s="149" t="s">
        <v>128</v>
      </c>
    </row>
    <row r="208" spans="2:65" s="12" customFormat="1">
      <c r="B208" s="147"/>
      <c r="D208" s="148" t="s">
        <v>136</v>
      </c>
      <c r="E208" s="149" t="s">
        <v>1</v>
      </c>
      <c r="F208" s="150" t="s">
        <v>267</v>
      </c>
      <c r="H208" s="149" t="s">
        <v>1</v>
      </c>
      <c r="I208" s="151"/>
      <c r="L208" s="147"/>
      <c r="M208" s="152"/>
      <c r="T208" s="153"/>
      <c r="AT208" s="149" t="s">
        <v>136</v>
      </c>
      <c r="AU208" s="149" t="s">
        <v>83</v>
      </c>
      <c r="AV208" s="12" t="s">
        <v>81</v>
      </c>
      <c r="AW208" s="12" t="s">
        <v>30</v>
      </c>
      <c r="AX208" s="12" t="s">
        <v>73</v>
      </c>
      <c r="AY208" s="149" t="s">
        <v>128</v>
      </c>
    </row>
    <row r="209" spans="2:65" s="13" customFormat="1">
      <c r="B209" s="154"/>
      <c r="D209" s="148" t="s">
        <v>136</v>
      </c>
      <c r="E209" s="155" t="s">
        <v>1</v>
      </c>
      <c r="F209" s="156" t="s">
        <v>268</v>
      </c>
      <c r="H209" s="157">
        <v>0.255</v>
      </c>
      <c r="I209" s="158"/>
      <c r="L209" s="154"/>
      <c r="M209" s="159"/>
      <c r="T209" s="160"/>
      <c r="AT209" s="155" t="s">
        <v>136</v>
      </c>
      <c r="AU209" s="155" t="s">
        <v>83</v>
      </c>
      <c r="AV209" s="13" t="s">
        <v>83</v>
      </c>
      <c r="AW209" s="13" t="s">
        <v>30</v>
      </c>
      <c r="AX209" s="13" t="s">
        <v>81</v>
      </c>
      <c r="AY209" s="155" t="s">
        <v>128</v>
      </c>
    </row>
    <row r="210" spans="2:65" s="1" customFormat="1" ht="16.5" customHeight="1">
      <c r="B210" s="132"/>
      <c r="C210" s="133" t="s">
        <v>269</v>
      </c>
      <c r="D210" s="133" t="s">
        <v>130</v>
      </c>
      <c r="E210" s="134" t="s">
        <v>270</v>
      </c>
      <c r="F210" s="135" t="s">
        <v>271</v>
      </c>
      <c r="G210" s="136" t="s">
        <v>133</v>
      </c>
      <c r="H210" s="137">
        <v>1.08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38</v>
      </c>
      <c r="P210" s="143">
        <f>O210*H210</f>
        <v>0</v>
      </c>
      <c r="Q210" s="143">
        <v>2.64E-3</v>
      </c>
      <c r="R210" s="143">
        <f>Q210*H210</f>
        <v>2.8512000000000003E-3</v>
      </c>
      <c r="S210" s="143">
        <v>0</v>
      </c>
      <c r="T210" s="144">
        <f>S210*H210</f>
        <v>0</v>
      </c>
      <c r="AR210" s="145" t="s">
        <v>134</v>
      </c>
      <c r="AT210" s="145" t="s">
        <v>130</v>
      </c>
      <c r="AU210" s="145" t="s">
        <v>83</v>
      </c>
      <c r="AY210" s="16" t="s">
        <v>128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81</v>
      </c>
      <c r="BK210" s="146">
        <f>ROUND(I210*H210,2)</f>
        <v>0</v>
      </c>
      <c r="BL210" s="16" t="s">
        <v>134</v>
      </c>
      <c r="BM210" s="145" t="s">
        <v>272</v>
      </c>
    </row>
    <row r="211" spans="2:65" s="12" customFormat="1">
      <c r="B211" s="147"/>
      <c r="D211" s="148" t="s">
        <v>136</v>
      </c>
      <c r="E211" s="149" t="s">
        <v>1</v>
      </c>
      <c r="F211" s="150" t="s">
        <v>178</v>
      </c>
      <c r="H211" s="149" t="s">
        <v>1</v>
      </c>
      <c r="I211" s="151"/>
      <c r="L211" s="147"/>
      <c r="M211" s="152"/>
      <c r="T211" s="153"/>
      <c r="AT211" s="149" t="s">
        <v>136</v>
      </c>
      <c r="AU211" s="149" t="s">
        <v>83</v>
      </c>
      <c r="AV211" s="12" t="s">
        <v>81</v>
      </c>
      <c r="AW211" s="12" t="s">
        <v>30</v>
      </c>
      <c r="AX211" s="12" t="s">
        <v>73</v>
      </c>
      <c r="AY211" s="149" t="s">
        <v>128</v>
      </c>
    </row>
    <row r="212" spans="2:65" s="12" customFormat="1">
      <c r="B212" s="147"/>
      <c r="D212" s="148" t="s">
        <v>136</v>
      </c>
      <c r="E212" s="149" t="s">
        <v>1</v>
      </c>
      <c r="F212" s="150" t="s">
        <v>273</v>
      </c>
      <c r="H212" s="149" t="s">
        <v>1</v>
      </c>
      <c r="I212" s="151"/>
      <c r="L212" s="147"/>
      <c r="M212" s="152"/>
      <c r="T212" s="153"/>
      <c r="AT212" s="149" t="s">
        <v>136</v>
      </c>
      <c r="AU212" s="149" t="s">
        <v>83</v>
      </c>
      <c r="AV212" s="12" t="s">
        <v>81</v>
      </c>
      <c r="AW212" s="12" t="s">
        <v>30</v>
      </c>
      <c r="AX212" s="12" t="s">
        <v>73</v>
      </c>
      <c r="AY212" s="149" t="s">
        <v>128</v>
      </c>
    </row>
    <row r="213" spans="2:65" s="13" customFormat="1">
      <c r="B213" s="154"/>
      <c r="D213" s="148" t="s">
        <v>136</v>
      </c>
      <c r="E213" s="155" t="s">
        <v>1</v>
      </c>
      <c r="F213" s="156" t="s">
        <v>274</v>
      </c>
      <c r="H213" s="157">
        <v>1.08</v>
      </c>
      <c r="I213" s="158"/>
      <c r="L213" s="154"/>
      <c r="M213" s="159"/>
      <c r="T213" s="160"/>
      <c r="AT213" s="155" t="s">
        <v>136</v>
      </c>
      <c r="AU213" s="155" t="s">
        <v>83</v>
      </c>
      <c r="AV213" s="13" t="s">
        <v>83</v>
      </c>
      <c r="AW213" s="13" t="s">
        <v>30</v>
      </c>
      <c r="AX213" s="13" t="s">
        <v>81</v>
      </c>
      <c r="AY213" s="155" t="s">
        <v>128</v>
      </c>
    </row>
    <row r="214" spans="2:65" s="1" customFormat="1" ht="16.5" customHeight="1">
      <c r="B214" s="132"/>
      <c r="C214" s="133" t="s">
        <v>275</v>
      </c>
      <c r="D214" s="133" t="s">
        <v>130</v>
      </c>
      <c r="E214" s="134" t="s">
        <v>276</v>
      </c>
      <c r="F214" s="135" t="s">
        <v>277</v>
      </c>
      <c r="G214" s="136" t="s">
        <v>133</v>
      </c>
      <c r="H214" s="137">
        <v>1.08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38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134</v>
      </c>
      <c r="AT214" s="145" t="s">
        <v>130</v>
      </c>
      <c r="AU214" s="145" t="s">
        <v>83</v>
      </c>
      <c r="AY214" s="16" t="s">
        <v>128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81</v>
      </c>
      <c r="BK214" s="146">
        <f>ROUND(I214*H214,2)</f>
        <v>0</v>
      </c>
      <c r="BL214" s="16" t="s">
        <v>134</v>
      </c>
      <c r="BM214" s="145" t="s">
        <v>278</v>
      </c>
    </row>
    <row r="215" spans="2:65" s="11" customFormat="1" ht="22.7" customHeight="1">
      <c r="B215" s="120"/>
      <c r="D215" s="121" t="s">
        <v>72</v>
      </c>
      <c r="E215" s="130" t="s">
        <v>144</v>
      </c>
      <c r="F215" s="130" t="s">
        <v>279</v>
      </c>
      <c r="I215" s="123"/>
      <c r="J215" s="131">
        <f>BK215</f>
        <v>0</v>
      </c>
      <c r="L215" s="120"/>
      <c r="M215" s="125"/>
      <c r="P215" s="126">
        <f>SUM(P216:P219)</f>
        <v>0</v>
      </c>
      <c r="R215" s="126">
        <f>SUM(R216:R219)</f>
        <v>0.12021</v>
      </c>
      <c r="T215" s="127">
        <f>SUM(T216:T219)</f>
        <v>0</v>
      </c>
      <c r="AR215" s="121" t="s">
        <v>81</v>
      </c>
      <c r="AT215" s="128" t="s">
        <v>72</v>
      </c>
      <c r="AU215" s="128" t="s">
        <v>81</v>
      </c>
      <c r="AY215" s="121" t="s">
        <v>128</v>
      </c>
      <c r="BK215" s="129">
        <f>SUM(BK216:BK219)</f>
        <v>0</v>
      </c>
    </row>
    <row r="216" spans="2:65" s="1" customFormat="1" ht="33" customHeight="1">
      <c r="B216" s="132"/>
      <c r="C216" s="133" t="s">
        <v>280</v>
      </c>
      <c r="D216" s="133" t="s">
        <v>130</v>
      </c>
      <c r="E216" s="134" t="s">
        <v>281</v>
      </c>
      <c r="F216" s="135" t="s">
        <v>282</v>
      </c>
      <c r="G216" s="136" t="s">
        <v>256</v>
      </c>
      <c r="H216" s="137">
        <v>1</v>
      </c>
      <c r="I216" s="138"/>
      <c r="J216" s="139">
        <f>ROUND(I216*H216,2)</f>
        <v>0</v>
      </c>
      <c r="K216" s="140"/>
      <c r="L216" s="31"/>
      <c r="M216" s="141" t="s">
        <v>1</v>
      </c>
      <c r="N216" s="142" t="s">
        <v>38</v>
      </c>
      <c r="P216" s="143">
        <f>O216*H216</f>
        <v>0</v>
      </c>
      <c r="Q216" s="143">
        <v>0.12021</v>
      </c>
      <c r="R216" s="143">
        <f>Q216*H216</f>
        <v>0.12021</v>
      </c>
      <c r="S216" s="143">
        <v>0</v>
      </c>
      <c r="T216" s="144">
        <f>S216*H216</f>
        <v>0</v>
      </c>
      <c r="AR216" s="145" t="s">
        <v>134</v>
      </c>
      <c r="AT216" s="145" t="s">
        <v>130</v>
      </c>
      <c r="AU216" s="145" t="s">
        <v>83</v>
      </c>
      <c r="AY216" s="16" t="s">
        <v>128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6" t="s">
        <v>81</v>
      </c>
      <c r="BK216" s="146">
        <f>ROUND(I216*H216,2)</f>
        <v>0</v>
      </c>
      <c r="BL216" s="16" t="s">
        <v>134</v>
      </c>
      <c r="BM216" s="145" t="s">
        <v>283</v>
      </c>
    </row>
    <row r="217" spans="2:65" s="12" customFormat="1">
      <c r="B217" s="147"/>
      <c r="D217" s="148" t="s">
        <v>136</v>
      </c>
      <c r="E217" s="149" t="s">
        <v>1</v>
      </c>
      <c r="F217" s="150" t="s">
        <v>284</v>
      </c>
      <c r="H217" s="149" t="s">
        <v>1</v>
      </c>
      <c r="I217" s="151"/>
      <c r="L217" s="147"/>
      <c r="M217" s="152"/>
      <c r="T217" s="153"/>
      <c r="AT217" s="149" t="s">
        <v>136</v>
      </c>
      <c r="AU217" s="149" t="s">
        <v>83</v>
      </c>
      <c r="AV217" s="12" t="s">
        <v>81</v>
      </c>
      <c r="AW217" s="12" t="s">
        <v>30</v>
      </c>
      <c r="AX217" s="12" t="s">
        <v>73</v>
      </c>
      <c r="AY217" s="149" t="s">
        <v>128</v>
      </c>
    </row>
    <row r="218" spans="2:65" s="12" customFormat="1">
      <c r="B218" s="147"/>
      <c r="D218" s="148" t="s">
        <v>136</v>
      </c>
      <c r="E218" s="149" t="s">
        <v>1</v>
      </c>
      <c r="F218" s="150" t="s">
        <v>285</v>
      </c>
      <c r="H218" s="149" t="s">
        <v>1</v>
      </c>
      <c r="I218" s="151"/>
      <c r="L218" s="147"/>
      <c r="M218" s="152"/>
      <c r="T218" s="153"/>
      <c r="AT218" s="149" t="s">
        <v>136</v>
      </c>
      <c r="AU218" s="149" t="s">
        <v>83</v>
      </c>
      <c r="AV218" s="12" t="s">
        <v>81</v>
      </c>
      <c r="AW218" s="12" t="s">
        <v>30</v>
      </c>
      <c r="AX218" s="12" t="s">
        <v>73</v>
      </c>
      <c r="AY218" s="149" t="s">
        <v>128</v>
      </c>
    </row>
    <row r="219" spans="2:65" s="13" customFormat="1">
      <c r="B219" s="154"/>
      <c r="D219" s="148" t="s">
        <v>136</v>
      </c>
      <c r="E219" s="155" t="s">
        <v>1</v>
      </c>
      <c r="F219" s="156" t="s">
        <v>81</v>
      </c>
      <c r="H219" s="157">
        <v>1</v>
      </c>
      <c r="I219" s="158"/>
      <c r="L219" s="154"/>
      <c r="M219" s="159"/>
      <c r="T219" s="160"/>
      <c r="AT219" s="155" t="s">
        <v>136</v>
      </c>
      <c r="AU219" s="155" t="s">
        <v>83</v>
      </c>
      <c r="AV219" s="13" t="s">
        <v>83</v>
      </c>
      <c r="AW219" s="13" t="s">
        <v>30</v>
      </c>
      <c r="AX219" s="13" t="s">
        <v>81</v>
      </c>
      <c r="AY219" s="155" t="s">
        <v>128</v>
      </c>
    </row>
    <row r="220" spans="2:65" s="11" customFormat="1" ht="22.7" customHeight="1">
      <c r="B220" s="120"/>
      <c r="D220" s="121" t="s">
        <v>72</v>
      </c>
      <c r="E220" s="130" t="s">
        <v>134</v>
      </c>
      <c r="F220" s="130" t="s">
        <v>286</v>
      </c>
      <c r="I220" s="123"/>
      <c r="J220" s="131">
        <f>BK220</f>
        <v>0</v>
      </c>
      <c r="L220" s="120"/>
      <c r="M220" s="125"/>
      <c r="P220" s="126">
        <f>SUM(P221:P223)</f>
        <v>0</v>
      </c>
      <c r="R220" s="126">
        <f>SUM(R221:R223)</f>
        <v>2.1441331799999999</v>
      </c>
      <c r="T220" s="127">
        <f>SUM(T221:T223)</f>
        <v>0</v>
      </c>
      <c r="AR220" s="121" t="s">
        <v>81</v>
      </c>
      <c r="AT220" s="128" t="s">
        <v>72</v>
      </c>
      <c r="AU220" s="128" t="s">
        <v>81</v>
      </c>
      <c r="AY220" s="121" t="s">
        <v>128</v>
      </c>
      <c r="BK220" s="129">
        <f>SUM(BK221:BK223)</f>
        <v>0</v>
      </c>
    </row>
    <row r="221" spans="2:65" s="1" customFormat="1" ht="16.5" customHeight="1">
      <c r="B221" s="132"/>
      <c r="C221" s="133" t="s">
        <v>287</v>
      </c>
      <c r="D221" s="133" t="s">
        <v>130</v>
      </c>
      <c r="E221" s="134" t="s">
        <v>288</v>
      </c>
      <c r="F221" s="135" t="s">
        <v>289</v>
      </c>
      <c r="G221" s="136" t="s">
        <v>168</v>
      </c>
      <c r="H221" s="137">
        <v>1.1339999999999999</v>
      </c>
      <c r="I221" s="138"/>
      <c r="J221" s="139">
        <f>ROUND(I221*H221,2)</f>
        <v>0</v>
      </c>
      <c r="K221" s="140"/>
      <c r="L221" s="31"/>
      <c r="M221" s="141" t="s">
        <v>1</v>
      </c>
      <c r="N221" s="142" t="s">
        <v>38</v>
      </c>
      <c r="P221" s="143">
        <f>O221*H221</f>
        <v>0</v>
      </c>
      <c r="Q221" s="143">
        <v>1.8907700000000001</v>
      </c>
      <c r="R221" s="143">
        <f>Q221*H221</f>
        <v>2.1441331799999999</v>
      </c>
      <c r="S221" s="143">
        <v>0</v>
      </c>
      <c r="T221" s="144">
        <f>S221*H221</f>
        <v>0</v>
      </c>
      <c r="AR221" s="145" t="s">
        <v>134</v>
      </c>
      <c r="AT221" s="145" t="s">
        <v>130</v>
      </c>
      <c r="AU221" s="145" t="s">
        <v>83</v>
      </c>
      <c r="AY221" s="16" t="s">
        <v>128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6" t="s">
        <v>81</v>
      </c>
      <c r="BK221" s="146">
        <f>ROUND(I221*H221,2)</f>
        <v>0</v>
      </c>
      <c r="BL221" s="16" t="s">
        <v>134</v>
      </c>
      <c r="BM221" s="145" t="s">
        <v>290</v>
      </c>
    </row>
    <row r="222" spans="2:65" s="12" customFormat="1">
      <c r="B222" s="147"/>
      <c r="D222" s="148" t="s">
        <v>136</v>
      </c>
      <c r="E222" s="149" t="s">
        <v>1</v>
      </c>
      <c r="F222" s="150" t="s">
        <v>223</v>
      </c>
      <c r="H222" s="149" t="s">
        <v>1</v>
      </c>
      <c r="I222" s="151"/>
      <c r="L222" s="147"/>
      <c r="M222" s="152"/>
      <c r="T222" s="153"/>
      <c r="AT222" s="149" t="s">
        <v>136</v>
      </c>
      <c r="AU222" s="149" t="s">
        <v>83</v>
      </c>
      <c r="AV222" s="12" t="s">
        <v>81</v>
      </c>
      <c r="AW222" s="12" t="s">
        <v>30</v>
      </c>
      <c r="AX222" s="12" t="s">
        <v>73</v>
      </c>
      <c r="AY222" s="149" t="s">
        <v>128</v>
      </c>
    </row>
    <row r="223" spans="2:65" s="13" customFormat="1">
      <c r="B223" s="154"/>
      <c r="D223" s="148" t="s">
        <v>136</v>
      </c>
      <c r="E223" s="155" t="s">
        <v>1</v>
      </c>
      <c r="F223" s="156" t="s">
        <v>291</v>
      </c>
      <c r="H223" s="157">
        <v>1.1339999999999999</v>
      </c>
      <c r="I223" s="158"/>
      <c r="L223" s="154"/>
      <c r="M223" s="159"/>
      <c r="T223" s="160"/>
      <c r="AT223" s="155" t="s">
        <v>136</v>
      </c>
      <c r="AU223" s="155" t="s">
        <v>83</v>
      </c>
      <c r="AV223" s="13" t="s">
        <v>83</v>
      </c>
      <c r="AW223" s="13" t="s">
        <v>30</v>
      </c>
      <c r="AX223" s="13" t="s">
        <v>81</v>
      </c>
      <c r="AY223" s="155" t="s">
        <v>128</v>
      </c>
    </row>
    <row r="224" spans="2:65" s="11" customFormat="1" ht="22.7" customHeight="1">
      <c r="B224" s="120"/>
      <c r="D224" s="121" t="s">
        <v>72</v>
      </c>
      <c r="E224" s="130" t="s">
        <v>153</v>
      </c>
      <c r="F224" s="130" t="s">
        <v>292</v>
      </c>
      <c r="I224" s="123"/>
      <c r="J224" s="131">
        <f>BK224</f>
        <v>0</v>
      </c>
      <c r="L224" s="120"/>
      <c r="M224" s="125"/>
      <c r="P224" s="126">
        <f>SUM(P225:P239)</f>
        <v>0</v>
      </c>
      <c r="R224" s="126">
        <f>SUM(R225:R239)</f>
        <v>59.535169999999994</v>
      </c>
      <c r="T224" s="127">
        <f>SUM(T225:T239)</f>
        <v>0</v>
      </c>
      <c r="AR224" s="121" t="s">
        <v>81</v>
      </c>
      <c r="AT224" s="128" t="s">
        <v>72</v>
      </c>
      <c r="AU224" s="128" t="s">
        <v>81</v>
      </c>
      <c r="AY224" s="121" t="s">
        <v>128</v>
      </c>
      <c r="BK224" s="129">
        <f>SUM(BK225:BK239)</f>
        <v>0</v>
      </c>
    </row>
    <row r="225" spans="2:65" s="1" customFormat="1" ht="24.2" customHeight="1">
      <c r="B225" s="132"/>
      <c r="C225" s="133" t="s">
        <v>293</v>
      </c>
      <c r="D225" s="133" t="s">
        <v>130</v>
      </c>
      <c r="E225" s="134" t="s">
        <v>294</v>
      </c>
      <c r="F225" s="135" t="s">
        <v>295</v>
      </c>
      <c r="G225" s="136" t="s">
        <v>133</v>
      </c>
      <c r="H225" s="137">
        <v>98.1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38</v>
      </c>
      <c r="P225" s="143">
        <f>O225*H225</f>
        <v>0</v>
      </c>
      <c r="Q225" s="143">
        <v>0.34499999999999997</v>
      </c>
      <c r="R225" s="143">
        <f>Q225*H225</f>
        <v>33.844499999999996</v>
      </c>
      <c r="S225" s="143">
        <v>0</v>
      </c>
      <c r="T225" s="144">
        <f>S225*H225</f>
        <v>0</v>
      </c>
      <c r="AR225" s="145" t="s">
        <v>134</v>
      </c>
      <c r="AT225" s="145" t="s">
        <v>130</v>
      </c>
      <c r="AU225" s="145" t="s">
        <v>83</v>
      </c>
      <c r="AY225" s="16" t="s">
        <v>128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6" t="s">
        <v>81</v>
      </c>
      <c r="BK225" s="146">
        <f>ROUND(I225*H225,2)</f>
        <v>0</v>
      </c>
      <c r="BL225" s="16" t="s">
        <v>134</v>
      </c>
      <c r="BM225" s="145" t="s">
        <v>296</v>
      </c>
    </row>
    <row r="226" spans="2:65" s="12" customFormat="1">
      <c r="B226" s="147"/>
      <c r="D226" s="148" t="s">
        <v>136</v>
      </c>
      <c r="E226" s="149" t="s">
        <v>1</v>
      </c>
      <c r="F226" s="150" t="s">
        <v>170</v>
      </c>
      <c r="H226" s="149" t="s">
        <v>1</v>
      </c>
      <c r="I226" s="151"/>
      <c r="L226" s="147"/>
      <c r="M226" s="152"/>
      <c r="T226" s="153"/>
      <c r="AT226" s="149" t="s">
        <v>136</v>
      </c>
      <c r="AU226" s="149" t="s">
        <v>83</v>
      </c>
      <c r="AV226" s="12" t="s">
        <v>81</v>
      </c>
      <c r="AW226" s="12" t="s">
        <v>30</v>
      </c>
      <c r="AX226" s="12" t="s">
        <v>73</v>
      </c>
      <c r="AY226" s="149" t="s">
        <v>128</v>
      </c>
    </row>
    <row r="227" spans="2:65" s="12" customFormat="1">
      <c r="B227" s="147"/>
      <c r="D227" s="148" t="s">
        <v>136</v>
      </c>
      <c r="E227" s="149" t="s">
        <v>1</v>
      </c>
      <c r="F227" s="150" t="s">
        <v>297</v>
      </c>
      <c r="H227" s="149" t="s">
        <v>1</v>
      </c>
      <c r="I227" s="151"/>
      <c r="L227" s="147"/>
      <c r="M227" s="152"/>
      <c r="T227" s="153"/>
      <c r="AT227" s="149" t="s">
        <v>136</v>
      </c>
      <c r="AU227" s="149" t="s">
        <v>83</v>
      </c>
      <c r="AV227" s="12" t="s">
        <v>81</v>
      </c>
      <c r="AW227" s="12" t="s">
        <v>30</v>
      </c>
      <c r="AX227" s="12" t="s">
        <v>73</v>
      </c>
      <c r="AY227" s="149" t="s">
        <v>128</v>
      </c>
    </row>
    <row r="228" spans="2:65" s="13" customFormat="1">
      <c r="B228" s="154"/>
      <c r="D228" s="148" t="s">
        <v>136</v>
      </c>
      <c r="E228" s="155" t="s">
        <v>1</v>
      </c>
      <c r="F228" s="156" t="s">
        <v>148</v>
      </c>
      <c r="H228" s="157">
        <v>98.1</v>
      </c>
      <c r="I228" s="158"/>
      <c r="L228" s="154"/>
      <c r="M228" s="159"/>
      <c r="T228" s="160"/>
      <c r="AT228" s="155" t="s">
        <v>136</v>
      </c>
      <c r="AU228" s="155" t="s">
        <v>83</v>
      </c>
      <c r="AV228" s="13" t="s">
        <v>83</v>
      </c>
      <c r="AW228" s="13" t="s">
        <v>30</v>
      </c>
      <c r="AX228" s="13" t="s">
        <v>81</v>
      </c>
      <c r="AY228" s="155" t="s">
        <v>128</v>
      </c>
    </row>
    <row r="229" spans="2:65" s="1" customFormat="1" ht="24.2" customHeight="1">
      <c r="B229" s="132"/>
      <c r="C229" s="133" t="s">
        <v>298</v>
      </c>
      <c r="D229" s="133" t="s">
        <v>130</v>
      </c>
      <c r="E229" s="134" t="s">
        <v>299</v>
      </c>
      <c r="F229" s="135" t="s">
        <v>300</v>
      </c>
      <c r="G229" s="136" t="s">
        <v>133</v>
      </c>
      <c r="H229" s="137">
        <v>5.6</v>
      </c>
      <c r="I229" s="138"/>
      <c r="J229" s="139">
        <f>ROUND(I229*H229,2)</f>
        <v>0</v>
      </c>
      <c r="K229" s="140"/>
      <c r="L229" s="31"/>
      <c r="M229" s="141" t="s">
        <v>1</v>
      </c>
      <c r="N229" s="142" t="s">
        <v>38</v>
      </c>
      <c r="P229" s="143">
        <f>O229*H229</f>
        <v>0</v>
      </c>
      <c r="Q229" s="143">
        <v>0.1837</v>
      </c>
      <c r="R229" s="143">
        <f>Q229*H229</f>
        <v>1.0287199999999999</v>
      </c>
      <c r="S229" s="143">
        <v>0</v>
      </c>
      <c r="T229" s="144">
        <f>S229*H229</f>
        <v>0</v>
      </c>
      <c r="AR229" s="145" t="s">
        <v>134</v>
      </c>
      <c r="AT229" s="145" t="s">
        <v>130</v>
      </c>
      <c r="AU229" s="145" t="s">
        <v>83</v>
      </c>
      <c r="AY229" s="16" t="s">
        <v>128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6" t="s">
        <v>81</v>
      </c>
      <c r="BK229" s="146">
        <f>ROUND(I229*H229,2)</f>
        <v>0</v>
      </c>
      <c r="BL229" s="16" t="s">
        <v>134</v>
      </c>
      <c r="BM229" s="145" t="s">
        <v>301</v>
      </c>
    </row>
    <row r="230" spans="2:65" s="12" customFormat="1">
      <c r="B230" s="147"/>
      <c r="D230" s="148" t="s">
        <v>136</v>
      </c>
      <c r="E230" s="149" t="s">
        <v>1</v>
      </c>
      <c r="F230" s="150" t="s">
        <v>302</v>
      </c>
      <c r="H230" s="149" t="s">
        <v>1</v>
      </c>
      <c r="I230" s="151"/>
      <c r="L230" s="147"/>
      <c r="M230" s="152"/>
      <c r="T230" s="153"/>
      <c r="AT230" s="149" t="s">
        <v>136</v>
      </c>
      <c r="AU230" s="149" t="s">
        <v>83</v>
      </c>
      <c r="AV230" s="12" t="s">
        <v>81</v>
      </c>
      <c r="AW230" s="12" t="s">
        <v>30</v>
      </c>
      <c r="AX230" s="12" t="s">
        <v>73</v>
      </c>
      <c r="AY230" s="149" t="s">
        <v>128</v>
      </c>
    </row>
    <row r="231" spans="2:65" s="13" customFormat="1">
      <c r="B231" s="154"/>
      <c r="D231" s="148" t="s">
        <v>136</v>
      </c>
      <c r="E231" s="155" t="s">
        <v>1</v>
      </c>
      <c r="F231" s="156" t="s">
        <v>303</v>
      </c>
      <c r="H231" s="157">
        <v>5.6</v>
      </c>
      <c r="I231" s="158"/>
      <c r="L231" s="154"/>
      <c r="M231" s="159"/>
      <c r="T231" s="160"/>
      <c r="AT231" s="155" t="s">
        <v>136</v>
      </c>
      <c r="AU231" s="155" t="s">
        <v>83</v>
      </c>
      <c r="AV231" s="13" t="s">
        <v>83</v>
      </c>
      <c r="AW231" s="13" t="s">
        <v>30</v>
      </c>
      <c r="AX231" s="13" t="s">
        <v>81</v>
      </c>
      <c r="AY231" s="155" t="s">
        <v>128</v>
      </c>
    </row>
    <row r="232" spans="2:65" s="1" customFormat="1" ht="33" customHeight="1">
      <c r="B232" s="132"/>
      <c r="C232" s="133" t="s">
        <v>304</v>
      </c>
      <c r="D232" s="133" t="s">
        <v>130</v>
      </c>
      <c r="E232" s="134" t="s">
        <v>305</v>
      </c>
      <c r="F232" s="135" t="s">
        <v>306</v>
      </c>
      <c r="G232" s="136" t="s">
        <v>133</v>
      </c>
      <c r="H232" s="137">
        <v>5.6</v>
      </c>
      <c r="I232" s="138"/>
      <c r="J232" s="139">
        <f>ROUND(I232*H232,2)</f>
        <v>0</v>
      </c>
      <c r="K232" s="140"/>
      <c r="L232" s="31"/>
      <c r="M232" s="141" t="s">
        <v>1</v>
      </c>
      <c r="N232" s="142" t="s">
        <v>38</v>
      </c>
      <c r="P232" s="143">
        <f>O232*H232</f>
        <v>0</v>
      </c>
      <c r="Q232" s="143">
        <v>0</v>
      </c>
      <c r="R232" s="143">
        <f>Q232*H232</f>
        <v>0</v>
      </c>
      <c r="S232" s="143">
        <v>0</v>
      </c>
      <c r="T232" s="144">
        <f>S232*H232</f>
        <v>0</v>
      </c>
      <c r="AR232" s="145" t="s">
        <v>134</v>
      </c>
      <c r="AT232" s="145" t="s">
        <v>130</v>
      </c>
      <c r="AU232" s="145" t="s">
        <v>83</v>
      </c>
      <c r="AY232" s="16" t="s">
        <v>128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6" t="s">
        <v>81</v>
      </c>
      <c r="BK232" s="146">
        <f>ROUND(I232*H232,2)</f>
        <v>0</v>
      </c>
      <c r="BL232" s="16" t="s">
        <v>134</v>
      </c>
      <c r="BM232" s="145" t="s">
        <v>307</v>
      </c>
    </row>
    <row r="233" spans="2:65" s="1" customFormat="1" ht="33" customHeight="1">
      <c r="B233" s="132"/>
      <c r="C233" s="133" t="s">
        <v>308</v>
      </c>
      <c r="D233" s="133" t="s">
        <v>130</v>
      </c>
      <c r="E233" s="134" t="s">
        <v>309</v>
      </c>
      <c r="F233" s="135" t="s">
        <v>310</v>
      </c>
      <c r="G233" s="136" t="s">
        <v>133</v>
      </c>
      <c r="H233" s="137">
        <v>92.5</v>
      </c>
      <c r="I233" s="138"/>
      <c r="J233" s="139">
        <f>ROUND(I233*H233,2)</f>
        <v>0</v>
      </c>
      <c r="K233" s="140"/>
      <c r="L233" s="31"/>
      <c r="M233" s="141" t="s">
        <v>1</v>
      </c>
      <c r="N233" s="142" t="s">
        <v>38</v>
      </c>
      <c r="P233" s="143">
        <f>O233*H233</f>
        <v>0</v>
      </c>
      <c r="Q233" s="143">
        <v>0.10100000000000001</v>
      </c>
      <c r="R233" s="143">
        <f>Q233*H233</f>
        <v>9.3425000000000011</v>
      </c>
      <c r="S233" s="143">
        <v>0</v>
      </c>
      <c r="T233" s="144">
        <f>S233*H233</f>
        <v>0</v>
      </c>
      <c r="AR233" s="145" t="s">
        <v>134</v>
      </c>
      <c r="AT233" s="145" t="s">
        <v>130</v>
      </c>
      <c r="AU233" s="145" t="s">
        <v>83</v>
      </c>
      <c r="AY233" s="16" t="s">
        <v>128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6" t="s">
        <v>81</v>
      </c>
      <c r="BK233" s="146">
        <f>ROUND(I233*H233,2)</f>
        <v>0</v>
      </c>
      <c r="BL233" s="16" t="s">
        <v>134</v>
      </c>
      <c r="BM233" s="145" t="s">
        <v>311</v>
      </c>
    </row>
    <row r="234" spans="2:65" s="12" customFormat="1">
      <c r="B234" s="147"/>
      <c r="D234" s="148" t="s">
        <v>136</v>
      </c>
      <c r="E234" s="149" t="s">
        <v>1</v>
      </c>
      <c r="F234" s="150" t="s">
        <v>170</v>
      </c>
      <c r="H234" s="149" t="s">
        <v>1</v>
      </c>
      <c r="I234" s="151"/>
      <c r="L234" s="147"/>
      <c r="M234" s="152"/>
      <c r="T234" s="153"/>
      <c r="AT234" s="149" t="s">
        <v>136</v>
      </c>
      <c r="AU234" s="149" t="s">
        <v>83</v>
      </c>
      <c r="AV234" s="12" t="s">
        <v>81</v>
      </c>
      <c r="AW234" s="12" t="s">
        <v>30</v>
      </c>
      <c r="AX234" s="12" t="s">
        <v>73</v>
      </c>
      <c r="AY234" s="149" t="s">
        <v>128</v>
      </c>
    </row>
    <row r="235" spans="2:65" s="13" customFormat="1">
      <c r="B235" s="154"/>
      <c r="D235" s="148" t="s">
        <v>136</v>
      </c>
      <c r="E235" s="155" t="s">
        <v>1</v>
      </c>
      <c r="F235" s="156" t="s">
        <v>312</v>
      </c>
      <c r="H235" s="157">
        <v>92.5</v>
      </c>
      <c r="I235" s="158"/>
      <c r="L235" s="154"/>
      <c r="M235" s="159"/>
      <c r="T235" s="160"/>
      <c r="AT235" s="155" t="s">
        <v>136</v>
      </c>
      <c r="AU235" s="155" t="s">
        <v>83</v>
      </c>
      <c r="AV235" s="13" t="s">
        <v>83</v>
      </c>
      <c r="AW235" s="13" t="s">
        <v>30</v>
      </c>
      <c r="AX235" s="13" t="s">
        <v>81</v>
      </c>
      <c r="AY235" s="155" t="s">
        <v>128</v>
      </c>
    </row>
    <row r="236" spans="2:65" s="1" customFormat="1" ht="24.2" customHeight="1">
      <c r="B236" s="132"/>
      <c r="C236" s="168" t="s">
        <v>313</v>
      </c>
      <c r="D236" s="168" t="s">
        <v>226</v>
      </c>
      <c r="E236" s="169" t="s">
        <v>314</v>
      </c>
      <c r="F236" s="170" t="s">
        <v>315</v>
      </c>
      <c r="G236" s="171" t="s">
        <v>133</v>
      </c>
      <c r="H236" s="172">
        <v>94.35</v>
      </c>
      <c r="I236" s="173"/>
      <c r="J236" s="174">
        <f>ROUND(I236*H236,2)</f>
        <v>0</v>
      </c>
      <c r="K236" s="175"/>
      <c r="L236" s="176"/>
      <c r="M236" s="177" t="s">
        <v>1</v>
      </c>
      <c r="N236" s="178" t="s">
        <v>38</v>
      </c>
      <c r="P236" s="143">
        <f>O236*H236</f>
        <v>0</v>
      </c>
      <c r="Q236" s="143">
        <v>0.12</v>
      </c>
      <c r="R236" s="143">
        <f>Q236*H236</f>
        <v>11.321999999999999</v>
      </c>
      <c r="S236" s="143">
        <v>0</v>
      </c>
      <c r="T236" s="144">
        <f>S236*H236</f>
        <v>0</v>
      </c>
      <c r="AR236" s="145" t="s">
        <v>174</v>
      </c>
      <c r="AT236" s="145" t="s">
        <v>226</v>
      </c>
      <c r="AU236" s="145" t="s">
        <v>83</v>
      </c>
      <c r="AY236" s="16" t="s">
        <v>128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6" t="s">
        <v>81</v>
      </c>
      <c r="BK236" s="146">
        <f>ROUND(I236*H236,2)</f>
        <v>0</v>
      </c>
      <c r="BL236" s="16" t="s">
        <v>134</v>
      </c>
      <c r="BM236" s="145" t="s">
        <v>316</v>
      </c>
    </row>
    <row r="237" spans="2:65" s="13" customFormat="1">
      <c r="B237" s="154"/>
      <c r="D237" s="148" t="s">
        <v>136</v>
      </c>
      <c r="F237" s="156" t="s">
        <v>317</v>
      </c>
      <c r="H237" s="157">
        <v>94.35</v>
      </c>
      <c r="I237" s="158"/>
      <c r="L237" s="154"/>
      <c r="M237" s="159"/>
      <c r="T237" s="160"/>
      <c r="AT237" s="155" t="s">
        <v>136</v>
      </c>
      <c r="AU237" s="155" t="s">
        <v>83</v>
      </c>
      <c r="AV237" s="13" t="s">
        <v>83</v>
      </c>
      <c r="AW237" s="13" t="s">
        <v>3</v>
      </c>
      <c r="AX237" s="13" t="s">
        <v>81</v>
      </c>
      <c r="AY237" s="155" t="s">
        <v>128</v>
      </c>
    </row>
    <row r="238" spans="2:65" s="1" customFormat="1" ht="24.2" customHeight="1">
      <c r="B238" s="132"/>
      <c r="C238" s="133" t="s">
        <v>318</v>
      </c>
      <c r="D238" s="133" t="s">
        <v>130</v>
      </c>
      <c r="E238" s="134" t="s">
        <v>319</v>
      </c>
      <c r="F238" s="135" t="s">
        <v>320</v>
      </c>
      <c r="G238" s="136" t="s">
        <v>156</v>
      </c>
      <c r="H238" s="137">
        <v>31</v>
      </c>
      <c r="I238" s="138"/>
      <c r="J238" s="139">
        <f>ROUND(I238*H238,2)</f>
        <v>0</v>
      </c>
      <c r="K238" s="140"/>
      <c r="L238" s="31"/>
      <c r="M238" s="141" t="s">
        <v>1</v>
      </c>
      <c r="N238" s="142" t="s">
        <v>38</v>
      </c>
      <c r="P238" s="143">
        <f>O238*H238</f>
        <v>0</v>
      </c>
      <c r="Q238" s="143">
        <v>0.10095</v>
      </c>
      <c r="R238" s="143">
        <f>Q238*H238</f>
        <v>3.1294499999999998</v>
      </c>
      <c r="S238" s="143">
        <v>0</v>
      </c>
      <c r="T238" s="144">
        <f>S238*H238</f>
        <v>0</v>
      </c>
      <c r="AR238" s="145" t="s">
        <v>134</v>
      </c>
      <c r="AT238" s="145" t="s">
        <v>130</v>
      </c>
      <c r="AU238" s="145" t="s">
        <v>83</v>
      </c>
      <c r="AY238" s="16" t="s">
        <v>128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6" t="s">
        <v>81</v>
      </c>
      <c r="BK238" s="146">
        <f>ROUND(I238*H238,2)</f>
        <v>0</v>
      </c>
      <c r="BL238" s="16" t="s">
        <v>134</v>
      </c>
      <c r="BM238" s="145" t="s">
        <v>321</v>
      </c>
    </row>
    <row r="239" spans="2:65" s="1" customFormat="1" ht="16.5" customHeight="1">
      <c r="B239" s="132"/>
      <c r="C239" s="168" t="s">
        <v>322</v>
      </c>
      <c r="D239" s="168" t="s">
        <v>226</v>
      </c>
      <c r="E239" s="169" t="s">
        <v>323</v>
      </c>
      <c r="F239" s="170" t="s">
        <v>324</v>
      </c>
      <c r="G239" s="171" t="s">
        <v>156</v>
      </c>
      <c r="H239" s="172">
        <v>31</v>
      </c>
      <c r="I239" s="173"/>
      <c r="J239" s="174">
        <f>ROUND(I239*H239,2)</f>
        <v>0</v>
      </c>
      <c r="K239" s="175"/>
      <c r="L239" s="176"/>
      <c r="M239" s="177" t="s">
        <v>1</v>
      </c>
      <c r="N239" s="178" t="s">
        <v>38</v>
      </c>
      <c r="P239" s="143">
        <f>O239*H239</f>
        <v>0</v>
      </c>
      <c r="Q239" s="143">
        <v>2.8000000000000001E-2</v>
      </c>
      <c r="R239" s="143">
        <f>Q239*H239</f>
        <v>0.86799999999999999</v>
      </c>
      <c r="S239" s="143">
        <v>0</v>
      </c>
      <c r="T239" s="144">
        <f>S239*H239</f>
        <v>0</v>
      </c>
      <c r="AR239" s="145" t="s">
        <v>174</v>
      </c>
      <c r="AT239" s="145" t="s">
        <v>226</v>
      </c>
      <c r="AU239" s="145" t="s">
        <v>83</v>
      </c>
      <c r="AY239" s="16" t="s">
        <v>128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6" t="s">
        <v>81</v>
      </c>
      <c r="BK239" s="146">
        <f>ROUND(I239*H239,2)</f>
        <v>0</v>
      </c>
      <c r="BL239" s="16" t="s">
        <v>134</v>
      </c>
      <c r="BM239" s="145" t="s">
        <v>325</v>
      </c>
    </row>
    <row r="240" spans="2:65" s="11" customFormat="1" ht="22.7" customHeight="1">
      <c r="B240" s="120"/>
      <c r="D240" s="121" t="s">
        <v>72</v>
      </c>
      <c r="E240" s="130" t="s">
        <v>159</v>
      </c>
      <c r="F240" s="130" t="s">
        <v>326</v>
      </c>
      <c r="I240" s="123"/>
      <c r="J240" s="131">
        <f>BK240</f>
        <v>0</v>
      </c>
      <c r="L240" s="120"/>
      <c r="M240" s="125"/>
      <c r="P240" s="126">
        <f>SUM(P241:P267)</f>
        <v>0</v>
      </c>
      <c r="R240" s="126">
        <f>SUM(R241:R267)</f>
        <v>0.01</v>
      </c>
      <c r="T240" s="127">
        <f>SUM(T241:T267)</f>
        <v>0</v>
      </c>
      <c r="AR240" s="121" t="s">
        <v>81</v>
      </c>
      <c r="AT240" s="128" t="s">
        <v>72</v>
      </c>
      <c r="AU240" s="128" t="s">
        <v>81</v>
      </c>
      <c r="AY240" s="121" t="s">
        <v>128</v>
      </c>
      <c r="BK240" s="129">
        <f>SUM(BK241:BK267)</f>
        <v>0</v>
      </c>
    </row>
    <row r="241" spans="2:65" s="1" customFormat="1" ht="24.2" customHeight="1">
      <c r="B241" s="132"/>
      <c r="C241" s="133" t="s">
        <v>152</v>
      </c>
      <c r="D241" s="133" t="s">
        <v>130</v>
      </c>
      <c r="E241" s="134" t="s">
        <v>327</v>
      </c>
      <c r="F241" s="135" t="s">
        <v>328</v>
      </c>
      <c r="G241" s="136" t="s">
        <v>256</v>
      </c>
      <c r="H241" s="137">
        <v>1</v>
      </c>
      <c r="I241" s="138"/>
      <c r="J241" s="139">
        <f>ROUND(I241*H241,2)</f>
        <v>0</v>
      </c>
      <c r="K241" s="140"/>
      <c r="L241" s="31"/>
      <c r="M241" s="141" t="s">
        <v>1</v>
      </c>
      <c r="N241" s="142" t="s">
        <v>38</v>
      </c>
      <c r="P241" s="143">
        <f>O241*H241</f>
        <v>0</v>
      </c>
      <c r="Q241" s="143">
        <v>0.01</v>
      </c>
      <c r="R241" s="143">
        <f>Q241*H241</f>
        <v>0.01</v>
      </c>
      <c r="S241" s="143">
        <v>0</v>
      </c>
      <c r="T241" s="144">
        <f>S241*H241</f>
        <v>0</v>
      </c>
      <c r="AR241" s="145" t="s">
        <v>134</v>
      </c>
      <c r="AT241" s="145" t="s">
        <v>130</v>
      </c>
      <c r="AU241" s="145" t="s">
        <v>83</v>
      </c>
      <c r="AY241" s="16" t="s">
        <v>128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6" t="s">
        <v>81</v>
      </c>
      <c r="BK241" s="146">
        <f>ROUND(I241*H241,2)</f>
        <v>0</v>
      </c>
      <c r="BL241" s="16" t="s">
        <v>134</v>
      </c>
      <c r="BM241" s="145" t="s">
        <v>329</v>
      </c>
    </row>
    <row r="242" spans="2:65" s="12" customFormat="1">
      <c r="B242" s="147"/>
      <c r="D242" s="148" t="s">
        <v>136</v>
      </c>
      <c r="E242" s="149" t="s">
        <v>1</v>
      </c>
      <c r="F242" s="150" t="s">
        <v>330</v>
      </c>
      <c r="H242" s="149" t="s">
        <v>1</v>
      </c>
      <c r="I242" s="151"/>
      <c r="L242" s="147"/>
      <c r="M242" s="152"/>
      <c r="T242" s="153"/>
      <c r="AT242" s="149" t="s">
        <v>136</v>
      </c>
      <c r="AU242" s="149" t="s">
        <v>83</v>
      </c>
      <c r="AV242" s="12" t="s">
        <v>81</v>
      </c>
      <c r="AW242" s="12" t="s">
        <v>30</v>
      </c>
      <c r="AX242" s="12" t="s">
        <v>73</v>
      </c>
      <c r="AY242" s="149" t="s">
        <v>128</v>
      </c>
    </row>
    <row r="243" spans="2:65" s="13" customFormat="1">
      <c r="B243" s="154"/>
      <c r="D243" s="148" t="s">
        <v>136</v>
      </c>
      <c r="E243" s="155" t="s">
        <v>1</v>
      </c>
      <c r="F243" s="156" t="s">
        <v>81</v>
      </c>
      <c r="H243" s="157">
        <v>1</v>
      </c>
      <c r="I243" s="158"/>
      <c r="L243" s="154"/>
      <c r="M243" s="159"/>
      <c r="T243" s="160"/>
      <c r="AT243" s="155" t="s">
        <v>136</v>
      </c>
      <c r="AU243" s="155" t="s">
        <v>83</v>
      </c>
      <c r="AV243" s="13" t="s">
        <v>83</v>
      </c>
      <c r="AW243" s="13" t="s">
        <v>30</v>
      </c>
      <c r="AX243" s="13" t="s">
        <v>81</v>
      </c>
      <c r="AY243" s="155" t="s">
        <v>128</v>
      </c>
    </row>
    <row r="244" spans="2:65" s="1" customFormat="1" ht="16.5" customHeight="1">
      <c r="B244" s="132"/>
      <c r="C244" s="133" t="s">
        <v>331</v>
      </c>
      <c r="D244" s="133" t="s">
        <v>130</v>
      </c>
      <c r="E244" s="134" t="s">
        <v>332</v>
      </c>
      <c r="F244" s="135" t="s">
        <v>333</v>
      </c>
      <c r="G244" s="136" t="s">
        <v>133</v>
      </c>
      <c r="H244" s="137">
        <v>1030.489</v>
      </c>
      <c r="I244" s="138"/>
      <c r="J244" s="139">
        <f>ROUND(I244*H244,2)</f>
        <v>0</v>
      </c>
      <c r="K244" s="140"/>
      <c r="L244" s="31"/>
      <c r="M244" s="141" t="s">
        <v>1</v>
      </c>
      <c r="N244" s="142" t="s">
        <v>38</v>
      </c>
      <c r="P244" s="143">
        <f>O244*H244</f>
        <v>0</v>
      </c>
      <c r="Q244" s="143">
        <v>0</v>
      </c>
      <c r="R244" s="143">
        <f>Q244*H244</f>
        <v>0</v>
      </c>
      <c r="S244" s="143">
        <v>0</v>
      </c>
      <c r="T244" s="144">
        <f>S244*H244</f>
        <v>0</v>
      </c>
      <c r="AR244" s="145" t="s">
        <v>134</v>
      </c>
      <c r="AT244" s="145" t="s">
        <v>130</v>
      </c>
      <c r="AU244" s="145" t="s">
        <v>83</v>
      </c>
      <c r="AY244" s="16" t="s">
        <v>128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6" t="s">
        <v>81</v>
      </c>
      <c r="BK244" s="146">
        <f>ROUND(I244*H244,2)</f>
        <v>0</v>
      </c>
      <c r="BL244" s="16" t="s">
        <v>134</v>
      </c>
      <c r="BM244" s="145" t="s">
        <v>334</v>
      </c>
    </row>
    <row r="245" spans="2:65" s="12" customFormat="1">
      <c r="B245" s="147"/>
      <c r="D245" s="148" t="s">
        <v>136</v>
      </c>
      <c r="E245" s="149" t="s">
        <v>1</v>
      </c>
      <c r="F245" s="150" t="s">
        <v>335</v>
      </c>
      <c r="H245" s="149" t="s">
        <v>1</v>
      </c>
      <c r="I245" s="151"/>
      <c r="L245" s="147"/>
      <c r="M245" s="152"/>
      <c r="T245" s="153"/>
      <c r="AT245" s="149" t="s">
        <v>136</v>
      </c>
      <c r="AU245" s="149" t="s">
        <v>83</v>
      </c>
      <c r="AV245" s="12" t="s">
        <v>81</v>
      </c>
      <c r="AW245" s="12" t="s">
        <v>30</v>
      </c>
      <c r="AX245" s="12" t="s">
        <v>73</v>
      </c>
      <c r="AY245" s="149" t="s">
        <v>128</v>
      </c>
    </row>
    <row r="246" spans="2:65" s="12" customFormat="1">
      <c r="B246" s="147"/>
      <c r="D246" s="148" t="s">
        <v>136</v>
      </c>
      <c r="E246" s="149" t="s">
        <v>1</v>
      </c>
      <c r="F246" s="150" t="s">
        <v>336</v>
      </c>
      <c r="H246" s="149" t="s">
        <v>1</v>
      </c>
      <c r="I246" s="151"/>
      <c r="L246" s="147"/>
      <c r="M246" s="152"/>
      <c r="T246" s="153"/>
      <c r="AT246" s="149" t="s">
        <v>136</v>
      </c>
      <c r="AU246" s="149" t="s">
        <v>83</v>
      </c>
      <c r="AV246" s="12" t="s">
        <v>81</v>
      </c>
      <c r="AW246" s="12" t="s">
        <v>30</v>
      </c>
      <c r="AX246" s="12" t="s">
        <v>73</v>
      </c>
      <c r="AY246" s="149" t="s">
        <v>128</v>
      </c>
    </row>
    <row r="247" spans="2:65" s="13" customFormat="1">
      <c r="B247" s="154"/>
      <c r="D247" s="148" t="s">
        <v>136</v>
      </c>
      <c r="E247" s="155" t="s">
        <v>1</v>
      </c>
      <c r="F247" s="156" t="s">
        <v>337</v>
      </c>
      <c r="H247" s="157">
        <v>164.8</v>
      </c>
      <c r="I247" s="158"/>
      <c r="L247" s="154"/>
      <c r="M247" s="159"/>
      <c r="T247" s="160"/>
      <c r="AT247" s="155" t="s">
        <v>136</v>
      </c>
      <c r="AU247" s="155" t="s">
        <v>83</v>
      </c>
      <c r="AV247" s="13" t="s">
        <v>83</v>
      </c>
      <c r="AW247" s="13" t="s">
        <v>30</v>
      </c>
      <c r="AX247" s="13" t="s">
        <v>73</v>
      </c>
      <c r="AY247" s="155" t="s">
        <v>128</v>
      </c>
    </row>
    <row r="248" spans="2:65" s="13" customFormat="1" ht="22.5">
      <c r="B248" s="154"/>
      <c r="D248" s="148" t="s">
        <v>136</v>
      </c>
      <c r="E248" s="155" t="s">
        <v>1</v>
      </c>
      <c r="F248" s="156" t="s">
        <v>338</v>
      </c>
      <c r="H248" s="157">
        <v>19.338000000000001</v>
      </c>
      <c r="I248" s="158"/>
      <c r="L248" s="154"/>
      <c r="M248" s="159"/>
      <c r="T248" s="160"/>
      <c r="AT248" s="155" t="s">
        <v>136</v>
      </c>
      <c r="AU248" s="155" t="s">
        <v>83</v>
      </c>
      <c r="AV248" s="13" t="s">
        <v>83</v>
      </c>
      <c r="AW248" s="13" t="s">
        <v>30</v>
      </c>
      <c r="AX248" s="13" t="s">
        <v>73</v>
      </c>
      <c r="AY248" s="155" t="s">
        <v>128</v>
      </c>
    </row>
    <row r="249" spans="2:65" s="13" customFormat="1">
      <c r="B249" s="154"/>
      <c r="D249" s="148" t="s">
        <v>136</v>
      </c>
      <c r="E249" s="155" t="s">
        <v>1</v>
      </c>
      <c r="F249" s="156" t="s">
        <v>339</v>
      </c>
      <c r="H249" s="157">
        <v>2.0499999999999998</v>
      </c>
      <c r="I249" s="158"/>
      <c r="L249" s="154"/>
      <c r="M249" s="159"/>
      <c r="T249" s="160"/>
      <c r="AT249" s="155" t="s">
        <v>136</v>
      </c>
      <c r="AU249" s="155" t="s">
        <v>83</v>
      </c>
      <c r="AV249" s="13" t="s">
        <v>83</v>
      </c>
      <c r="AW249" s="13" t="s">
        <v>30</v>
      </c>
      <c r="AX249" s="13" t="s">
        <v>73</v>
      </c>
      <c r="AY249" s="155" t="s">
        <v>128</v>
      </c>
    </row>
    <row r="250" spans="2:65" s="13" customFormat="1">
      <c r="B250" s="154"/>
      <c r="D250" s="148" t="s">
        <v>136</v>
      </c>
      <c r="E250" s="155" t="s">
        <v>1</v>
      </c>
      <c r="F250" s="156" t="s">
        <v>340</v>
      </c>
      <c r="H250" s="157">
        <v>5.8</v>
      </c>
      <c r="I250" s="158"/>
      <c r="L250" s="154"/>
      <c r="M250" s="159"/>
      <c r="T250" s="160"/>
      <c r="AT250" s="155" t="s">
        <v>136</v>
      </c>
      <c r="AU250" s="155" t="s">
        <v>83</v>
      </c>
      <c r="AV250" s="13" t="s">
        <v>83</v>
      </c>
      <c r="AW250" s="13" t="s">
        <v>30</v>
      </c>
      <c r="AX250" s="13" t="s">
        <v>73</v>
      </c>
      <c r="AY250" s="155" t="s">
        <v>128</v>
      </c>
    </row>
    <row r="251" spans="2:65" s="12" customFormat="1">
      <c r="B251" s="147"/>
      <c r="D251" s="148" t="s">
        <v>136</v>
      </c>
      <c r="E251" s="149" t="s">
        <v>1</v>
      </c>
      <c r="F251" s="150" t="s">
        <v>341</v>
      </c>
      <c r="H251" s="149" t="s">
        <v>1</v>
      </c>
      <c r="I251" s="151"/>
      <c r="L251" s="147"/>
      <c r="M251" s="152"/>
      <c r="T251" s="153"/>
      <c r="AT251" s="149" t="s">
        <v>136</v>
      </c>
      <c r="AU251" s="149" t="s">
        <v>83</v>
      </c>
      <c r="AV251" s="12" t="s">
        <v>81</v>
      </c>
      <c r="AW251" s="12" t="s">
        <v>30</v>
      </c>
      <c r="AX251" s="12" t="s">
        <v>73</v>
      </c>
      <c r="AY251" s="149" t="s">
        <v>128</v>
      </c>
    </row>
    <row r="252" spans="2:65" s="13" customFormat="1">
      <c r="B252" s="154"/>
      <c r="D252" s="148" t="s">
        <v>136</v>
      </c>
      <c r="E252" s="155" t="s">
        <v>1</v>
      </c>
      <c r="F252" s="156" t="s">
        <v>342</v>
      </c>
      <c r="H252" s="157">
        <v>218.7</v>
      </c>
      <c r="I252" s="158"/>
      <c r="L252" s="154"/>
      <c r="M252" s="159"/>
      <c r="T252" s="160"/>
      <c r="AT252" s="155" t="s">
        <v>136</v>
      </c>
      <c r="AU252" s="155" t="s">
        <v>83</v>
      </c>
      <c r="AV252" s="13" t="s">
        <v>83</v>
      </c>
      <c r="AW252" s="13" t="s">
        <v>30</v>
      </c>
      <c r="AX252" s="13" t="s">
        <v>73</v>
      </c>
      <c r="AY252" s="155" t="s">
        <v>128</v>
      </c>
    </row>
    <row r="253" spans="2:65" s="13" customFormat="1" ht="22.5">
      <c r="B253" s="154"/>
      <c r="D253" s="148" t="s">
        <v>136</v>
      </c>
      <c r="E253" s="155" t="s">
        <v>1</v>
      </c>
      <c r="F253" s="156" t="s">
        <v>343</v>
      </c>
      <c r="H253" s="157">
        <v>13.337999999999999</v>
      </c>
      <c r="I253" s="158"/>
      <c r="L253" s="154"/>
      <c r="M253" s="159"/>
      <c r="T253" s="160"/>
      <c r="AT253" s="155" t="s">
        <v>136</v>
      </c>
      <c r="AU253" s="155" t="s">
        <v>83</v>
      </c>
      <c r="AV253" s="13" t="s">
        <v>83</v>
      </c>
      <c r="AW253" s="13" t="s">
        <v>30</v>
      </c>
      <c r="AX253" s="13" t="s">
        <v>73</v>
      </c>
      <c r="AY253" s="155" t="s">
        <v>128</v>
      </c>
    </row>
    <row r="254" spans="2:65" s="12" customFormat="1">
      <c r="B254" s="147"/>
      <c r="D254" s="148" t="s">
        <v>136</v>
      </c>
      <c r="E254" s="149" t="s">
        <v>1</v>
      </c>
      <c r="F254" s="150" t="s">
        <v>344</v>
      </c>
      <c r="H254" s="149" t="s">
        <v>1</v>
      </c>
      <c r="I254" s="151"/>
      <c r="L254" s="147"/>
      <c r="M254" s="152"/>
      <c r="T254" s="153"/>
      <c r="AT254" s="149" t="s">
        <v>136</v>
      </c>
      <c r="AU254" s="149" t="s">
        <v>83</v>
      </c>
      <c r="AV254" s="12" t="s">
        <v>81</v>
      </c>
      <c r="AW254" s="12" t="s">
        <v>30</v>
      </c>
      <c r="AX254" s="12" t="s">
        <v>73</v>
      </c>
      <c r="AY254" s="149" t="s">
        <v>128</v>
      </c>
    </row>
    <row r="255" spans="2:65" s="13" customFormat="1">
      <c r="B255" s="154"/>
      <c r="D255" s="148" t="s">
        <v>136</v>
      </c>
      <c r="E255" s="155" t="s">
        <v>1</v>
      </c>
      <c r="F255" s="156" t="s">
        <v>345</v>
      </c>
      <c r="H255" s="157">
        <v>93.4</v>
      </c>
      <c r="I255" s="158"/>
      <c r="L255" s="154"/>
      <c r="M255" s="159"/>
      <c r="T255" s="160"/>
      <c r="AT255" s="155" t="s">
        <v>136</v>
      </c>
      <c r="AU255" s="155" t="s">
        <v>83</v>
      </c>
      <c r="AV255" s="13" t="s">
        <v>83</v>
      </c>
      <c r="AW255" s="13" t="s">
        <v>30</v>
      </c>
      <c r="AX255" s="13" t="s">
        <v>73</v>
      </c>
      <c r="AY255" s="155" t="s">
        <v>128</v>
      </c>
    </row>
    <row r="256" spans="2:65" s="12" customFormat="1">
      <c r="B256" s="147"/>
      <c r="D256" s="148" t="s">
        <v>136</v>
      </c>
      <c r="E256" s="149" t="s">
        <v>1</v>
      </c>
      <c r="F256" s="150" t="s">
        <v>346</v>
      </c>
      <c r="H256" s="149" t="s">
        <v>1</v>
      </c>
      <c r="I256" s="151"/>
      <c r="L256" s="147"/>
      <c r="M256" s="152"/>
      <c r="T256" s="153"/>
      <c r="AT256" s="149" t="s">
        <v>136</v>
      </c>
      <c r="AU256" s="149" t="s">
        <v>83</v>
      </c>
      <c r="AV256" s="12" t="s">
        <v>81</v>
      </c>
      <c r="AW256" s="12" t="s">
        <v>30</v>
      </c>
      <c r="AX256" s="12" t="s">
        <v>73</v>
      </c>
      <c r="AY256" s="149" t="s">
        <v>128</v>
      </c>
    </row>
    <row r="257" spans="2:65" s="13" customFormat="1">
      <c r="B257" s="154"/>
      <c r="D257" s="148" t="s">
        <v>136</v>
      </c>
      <c r="E257" s="155" t="s">
        <v>1</v>
      </c>
      <c r="F257" s="156" t="s">
        <v>347</v>
      </c>
      <c r="H257" s="157">
        <v>198.9</v>
      </c>
      <c r="I257" s="158"/>
      <c r="L257" s="154"/>
      <c r="M257" s="159"/>
      <c r="T257" s="160"/>
      <c r="AT257" s="155" t="s">
        <v>136</v>
      </c>
      <c r="AU257" s="155" t="s">
        <v>83</v>
      </c>
      <c r="AV257" s="13" t="s">
        <v>83</v>
      </c>
      <c r="AW257" s="13" t="s">
        <v>30</v>
      </c>
      <c r="AX257" s="13" t="s">
        <v>73</v>
      </c>
      <c r="AY257" s="155" t="s">
        <v>128</v>
      </c>
    </row>
    <row r="258" spans="2:65" s="13" customFormat="1">
      <c r="B258" s="154"/>
      <c r="D258" s="148" t="s">
        <v>136</v>
      </c>
      <c r="E258" s="155" t="s">
        <v>1</v>
      </c>
      <c r="F258" s="156" t="s">
        <v>348</v>
      </c>
      <c r="H258" s="157">
        <v>20.75</v>
      </c>
      <c r="I258" s="158"/>
      <c r="L258" s="154"/>
      <c r="M258" s="159"/>
      <c r="T258" s="160"/>
      <c r="AT258" s="155" t="s">
        <v>136</v>
      </c>
      <c r="AU258" s="155" t="s">
        <v>83</v>
      </c>
      <c r="AV258" s="13" t="s">
        <v>83</v>
      </c>
      <c r="AW258" s="13" t="s">
        <v>30</v>
      </c>
      <c r="AX258" s="13" t="s">
        <v>73</v>
      </c>
      <c r="AY258" s="155" t="s">
        <v>128</v>
      </c>
    </row>
    <row r="259" spans="2:65" s="12" customFormat="1">
      <c r="B259" s="147"/>
      <c r="D259" s="148" t="s">
        <v>136</v>
      </c>
      <c r="E259" s="149" t="s">
        <v>1</v>
      </c>
      <c r="F259" s="150" t="s">
        <v>349</v>
      </c>
      <c r="H259" s="149" t="s">
        <v>1</v>
      </c>
      <c r="I259" s="151"/>
      <c r="L259" s="147"/>
      <c r="M259" s="152"/>
      <c r="T259" s="153"/>
      <c r="AT259" s="149" t="s">
        <v>136</v>
      </c>
      <c r="AU259" s="149" t="s">
        <v>83</v>
      </c>
      <c r="AV259" s="12" t="s">
        <v>81</v>
      </c>
      <c r="AW259" s="12" t="s">
        <v>30</v>
      </c>
      <c r="AX259" s="12" t="s">
        <v>73</v>
      </c>
      <c r="AY259" s="149" t="s">
        <v>128</v>
      </c>
    </row>
    <row r="260" spans="2:65" s="13" customFormat="1">
      <c r="B260" s="154"/>
      <c r="D260" s="148" t="s">
        <v>136</v>
      </c>
      <c r="E260" s="155" t="s">
        <v>1</v>
      </c>
      <c r="F260" s="156" t="s">
        <v>350</v>
      </c>
      <c r="H260" s="157">
        <v>246.6</v>
      </c>
      <c r="I260" s="158"/>
      <c r="L260" s="154"/>
      <c r="M260" s="159"/>
      <c r="T260" s="160"/>
      <c r="AT260" s="155" t="s">
        <v>136</v>
      </c>
      <c r="AU260" s="155" t="s">
        <v>83</v>
      </c>
      <c r="AV260" s="13" t="s">
        <v>83</v>
      </c>
      <c r="AW260" s="13" t="s">
        <v>30</v>
      </c>
      <c r="AX260" s="13" t="s">
        <v>73</v>
      </c>
      <c r="AY260" s="155" t="s">
        <v>128</v>
      </c>
    </row>
    <row r="261" spans="2:65" s="13" customFormat="1">
      <c r="B261" s="154"/>
      <c r="D261" s="148" t="s">
        <v>136</v>
      </c>
      <c r="E261" s="155" t="s">
        <v>1</v>
      </c>
      <c r="F261" s="156" t="s">
        <v>351</v>
      </c>
      <c r="H261" s="157">
        <v>46.813000000000002</v>
      </c>
      <c r="I261" s="158"/>
      <c r="L261" s="154"/>
      <c r="M261" s="159"/>
      <c r="T261" s="160"/>
      <c r="AT261" s="155" t="s">
        <v>136</v>
      </c>
      <c r="AU261" s="155" t="s">
        <v>83</v>
      </c>
      <c r="AV261" s="13" t="s">
        <v>83</v>
      </c>
      <c r="AW261" s="13" t="s">
        <v>30</v>
      </c>
      <c r="AX261" s="13" t="s">
        <v>73</v>
      </c>
      <c r="AY261" s="155" t="s">
        <v>128</v>
      </c>
    </row>
    <row r="262" spans="2:65" s="14" customFormat="1">
      <c r="B262" s="161"/>
      <c r="D262" s="148" t="s">
        <v>136</v>
      </c>
      <c r="E262" s="162" t="s">
        <v>1</v>
      </c>
      <c r="F262" s="163" t="s">
        <v>173</v>
      </c>
      <c r="H262" s="164">
        <v>1030.489</v>
      </c>
      <c r="I262" s="165"/>
      <c r="L262" s="161"/>
      <c r="M262" s="166"/>
      <c r="T262" s="167"/>
      <c r="AT262" s="162" t="s">
        <v>136</v>
      </c>
      <c r="AU262" s="162" t="s">
        <v>83</v>
      </c>
      <c r="AV262" s="14" t="s">
        <v>134</v>
      </c>
      <c r="AW262" s="14" t="s">
        <v>30</v>
      </c>
      <c r="AX262" s="14" t="s">
        <v>81</v>
      </c>
      <c r="AY262" s="162" t="s">
        <v>128</v>
      </c>
    </row>
    <row r="263" spans="2:65" s="1" customFormat="1" ht="16.5" customHeight="1">
      <c r="B263" s="132"/>
      <c r="C263" s="133" t="s">
        <v>352</v>
      </c>
      <c r="D263" s="133" t="s">
        <v>130</v>
      </c>
      <c r="E263" s="134" t="s">
        <v>353</v>
      </c>
      <c r="F263" s="135" t="s">
        <v>354</v>
      </c>
      <c r="G263" s="136" t="s">
        <v>133</v>
      </c>
      <c r="H263" s="137">
        <v>204.93799999999999</v>
      </c>
      <c r="I263" s="138"/>
      <c r="J263" s="139">
        <f>ROUND(I263*H263,2)</f>
        <v>0</v>
      </c>
      <c r="K263" s="140"/>
      <c r="L263" s="31"/>
      <c r="M263" s="141" t="s">
        <v>1</v>
      </c>
      <c r="N263" s="142" t="s">
        <v>38</v>
      </c>
      <c r="P263" s="143">
        <f>O263*H263</f>
        <v>0</v>
      </c>
      <c r="Q263" s="143">
        <v>0</v>
      </c>
      <c r="R263" s="143">
        <f>Q263*H263</f>
        <v>0</v>
      </c>
      <c r="S263" s="143">
        <v>0</v>
      </c>
      <c r="T263" s="144">
        <f>S263*H263</f>
        <v>0</v>
      </c>
      <c r="AR263" s="145" t="s">
        <v>134</v>
      </c>
      <c r="AT263" s="145" t="s">
        <v>130</v>
      </c>
      <c r="AU263" s="145" t="s">
        <v>83</v>
      </c>
      <c r="AY263" s="16" t="s">
        <v>128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6" t="s">
        <v>81</v>
      </c>
      <c r="BK263" s="146">
        <f>ROUND(I263*H263,2)</f>
        <v>0</v>
      </c>
      <c r="BL263" s="16" t="s">
        <v>134</v>
      </c>
      <c r="BM263" s="145" t="s">
        <v>355</v>
      </c>
    </row>
    <row r="264" spans="2:65" s="12" customFormat="1">
      <c r="B264" s="147"/>
      <c r="D264" s="148" t="s">
        <v>136</v>
      </c>
      <c r="E264" s="149" t="s">
        <v>1</v>
      </c>
      <c r="F264" s="150" t="s">
        <v>335</v>
      </c>
      <c r="H264" s="149" t="s">
        <v>1</v>
      </c>
      <c r="I264" s="151"/>
      <c r="L264" s="147"/>
      <c r="M264" s="152"/>
      <c r="T264" s="153"/>
      <c r="AT264" s="149" t="s">
        <v>136</v>
      </c>
      <c r="AU264" s="149" t="s">
        <v>83</v>
      </c>
      <c r="AV264" s="12" t="s">
        <v>81</v>
      </c>
      <c r="AW264" s="12" t="s">
        <v>30</v>
      </c>
      <c r="AX264" s="12" t="s">
        <v>73</v>
      </c>
      <c r="AY264" s="149" t="s">
        <v>128</v>
      </c>
    </row>
    <row r="265" spans="2:65" s="12" customFormat="1" ht="33.75">
      <c r="B265" s="147"/>
      <c r="D265" s="148" t="s">
        <v>136</v>
      </c>
      <c r="E265" s="149" t="s">
        <v>1</v>
      </c>
      <c r="F265" s="150" t="s">
        <v>356</v>
      </c>
      <c r="H265" s="149" t="s">
        <v>1</v>
      </c>
      <c r="I265" s="151"/>
      <c r="L265" s="147"/>
      <c r="M265" s="152"/>
      <c r="T265" s="153"/>
      <c r="AT265" s="149" t="s">
        <v>136</v>
      </c>
      <c r="AU265" s="149" t="s">
        <v>83</v>
      </c>
      <c r="AV265" s="12" t="s">
        <v>81</v>
      </c>
      <c r="AW265" s="12" t="s">
        <v>30</v>
      </c>
      <c r="AX265" s="12" t="s">
        <v>73</v>
      </c>
      <c r="AY265" s="149" t="s">
        <v>128</v>
      </c>
    </row>
    <row r="266" spans="2:65" s="12" customFormat="1" ht="33.75">
      <c r="B266" s="147"/>
      <c r="D266" s="148" t="s">
        <v>136</v>
      </c>
      <c r="E266" s="149" t="s">
        <v>1</v>
      </c>
      <c r="F266" s="150" t="s">
        <v>357</v>
      </c>
      <c r="H266" s="149" t="s">
        <v>1</v>
      </c>
      <c r="I266" s="151"/>
      <c r="L266" s="147"/>
      <c r="M266" s="152"/>
      <c r="T266" s="153"/>
      <c r="AT266" s="149" t="s">
        <v>136</v>
      </c>
      <c r="AU266" s="149" t="s">
        <v>83</v>
      </c>
      <c r="AV266" s="12" t="s">
        <v>81</v>
      </c>
      <c r="AW266" s="12" t="s">
        <v>30</v>
      </c>
      <c r="AX266" s="12" t="s">
        <v>73</v>
      </c>
      <c r="AY266" s="149" t="s">
        <v>128</v>
      </c>
    </row>
    <row r="267" spans="2:65" s="13" customFormat="1">
      <c r="B267" s="154"/>
      <c r="D267" s="148" t="s">
        <v>136</v>
      </c>
      <c r="E267" s="155" t="s">
        <v>1</v>
      </c>
      <c r="F267" s="156" t="s">
        <v>358</v>
      </c>
      <c r="H267" s="157">
        <v>204.93799999999999</v>
      </c>
      <c r="I267" s="158"/>
      <c r="L267" s="154"/>
      <c r="M267" s="159"/>
      <c r="T267" s="160"/>
      <c r="AT267" s="155" t="s">
        <v>136</v>
      </c>
      <c r="AU267" s="155" t="s">
        <v>83</v>
      </c>
      <c r="AV267" s="13" t="s">
        <v>83</v>
      </c>
      <c r="AW267" s="13" t="s">
        <v>30</v>
      </c>
      <c r="AX267" s="13" t="s">
        <v>81</v>
      </c>
      <c r="AY267" s="155" t="s">
        <v>128</v>
      </c>
    </row>
    <row r="268" spans="2:65" s="11" customFormat="1" ht="22.7" customHeight="1">
      <c r="B268" s="120"/>
      <c r="D268" s="121" t="s">
        <v>72</v>
      </c>
      <c r="E268" s="130" t="s">
        <v>174</v>
      </c>
      <c r="F268" s="130" t="s">
        <v>359</v>
      </c>
      <c r="I268" s="123"/>
      <c r="J268" s="131">
        <f>BK268</f>
        <v>0</v>
      </c>
      <c r="L268" s="120"/>
      <c r="M268" s="125"/>
      <c r="P268" s="126">
        <f>SUM(P269:P277)</f>
        <v>0</v>
      </c>
      <c r="R268" s="126">
        <f>SUM(R269:R277)</f>
        <v>6.5088690000000005E-2</v>
      </c>
      <c r="T268" s="127">
        <f>SUM(T269:T277)</f>
        <v>0</v>
      </c>
      <c r="AR268" s="121" t="s">
        <v>81</v>
      </c>
      <c r="AT268" s="128" t="s">
        <v>72</v>
      </c>
      <c r="AU268" s="128" t="s">
        <v>81</v>
      </c>
      <c r="AY268" s="121" t="s">
        <v>128</v>
      </c>
      <c r="BK268" s="129">
        <f>SUM(BK269:BK277)</f>
        <v>0</v>
      </c>
    </row>
    <row r="269" spans="2:65" s="1" customFormat="1" ht="24.2" customHeight="1">
      <c r="B269" s="132"/>
      <c r="C269" s="133" t="s">
        <v>360</v>
      </c>
      <c r="D269" s="133" t="s">
        <v>130</v>
      </c>
      <c r="E269" s="134" t="s">
        <v>361</v>
      </c>
      <c r="F269" s="135" t="s">
        <v>362</v>
      </c>
      <c r="G269" s="136" t="s">
        <v>156</v>
      </c>
      <c r="H269" s="137">
        <v>4.9000000000000004</v>
      </c>
      <c r="I269" s="138"/>
      <c r="J269" s="139">
        <f>ROUND(I269*H269,2)</f>
        <v>0</v>
      </c>
      <c r="K269" s="140"/>
      <c r="L269" s="31"/>
      <c r="M269" s="141" t="s">
        <v>1</v>
      </c>
      <c r="N269" s="142" t="s">
        <v>38</v>
      </c>
      <c r="P269" s="143">
        <f>O269*H269</f>
        <v>0</v>
      </c>
      <c r="Q269" s="143">
        <v>1.0000000000000001E-5</v>
      </c>
      <c r="R269" s="143">
        <f>Q269*H269</f>
        <v>4.9000000000000005E-5</v>
      </c>
      <c r="S269" s="143">
        <v>0</v>
      </c>
      <c r="T269" s="144">
        <f>S269*H269</f>
        <v>0</v>
      </c>
      <c r="AR269" s="145" t="s">
        <v>134</v>
      </c>
      <c r="AT269" s="145" t="s">
        <v>130</v>
      </c>
      <c r="AU269" s="145" t="s">
        <v>83</v>
      </c>
      <c r="AY269" s="16" t="s">
        <v>128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6" t="s">
        <v>81</v>
      </c>
      <c r="BK269" s="146">
        <f>ROUND(I269*H269,2)</f>
        <v>0</v>
      </c>
      <c r="BL269" s="16" t="s">
        <v>134</v>
      </c>
      <c r="BM269" s="145" t="s">
        <v>363</v>
      </c>
    </row>
    <row r="270" spans="2:65" s="1" customFormat="1" ht="16.5" customHeight="1">
      <c r="B270" s="132"/>
      <c r="C270" s="168" t="s">
        <v>364</v>
      </c>
      <c r="D270" s="168" t="s">
        <v>226</v>
      </c>
      <c r="E270" s="169" t="s">
        <v>365</v>
      </c>
      <c r="F270" s="170" t="s">
        <v>366</v>
      </c>
      <c r="G270" s="171" t="s">
        <v>156</v>
      </c>
      <c r="H270" s="172">
        <v>5.0469999999999997</v>
      </c>
      <c r="I270" s="173"/>
      <c r="J270" s="174">
        <f>ROUND(I270*H270,2)</f>
        <v>0</v>
      </c>
      <c r="K270" s="175"/>
      <c r="L270" s="176"/>
      <c r="M270" s="177" t="s">
        <v>1</v>
      </c>
      <c r="N270" s="178" t="s">
        <v>38</v>
      </c>
      <c r="P270" s="143">
        <f>O270*H270</f>
        <v>0</v>
      </c>
      <c r="Q270" s="143">
        <v>1.2700000000000001E-3</v>
      </c>
      <c r="R270" s="143">
        <f>Q270*H270</f>
        <v>6.40969E-3</v>
      </c>
      <c r="S270" s="143">
        <v>0</v>
      </c>
      <c r="T270" s="144">
        <f>S270*H270</f>
        <v>0</v>
      </c>
      <c r="AR270" s="145" t="s">
        <v>174</v>
      </c>
      <c r="AT270" s="145" t="s">
        <v>226</v>
      </c>
      <c r="AU270" s="145" t="s">
        <v>83</v>
      </c>
      <c r="AY270" s="16" t="s">
        <v>128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6" t="s">
        <v>81</v>
      </c>
      <c r="BK270" s="146">
        <f>ROUND(I270*H270,2)</f>
        <v>0</v>
      </c>
      <c r="BL270" s="16" t="s">
        <v>134</v>
      </c>
      <c r="BM270" s="145" t="s">
        <v>367</v>
      </c>
    </row>
    <row r="271" spans="2:65" s="13" customFormat="1">
      <c r="B271" s="154"/>
      <c r="D271" s="148" t="s">
        <v>136</v>
      </c>
      <c r="F271" s="156" t="s">
        <v>368</v>
      </c>
      <c r="H271" s="157">
        <v>5.0469999999999997</v>
      </c>
      <c r="I271" s="158"/>
      <c r="L271" s="154"/>
      <c r="M271" s="159"/>
      <c r="T271" s="160"/>
      <c r="AT271" s="155" t="s">
        <v>136</v>
      </c>
      <c r="AU271" s="155" t="s">
        <v>83</v>
      </c>
      <c r="AV271" s="13" t="s">
        <v>83</v>
      </c>
      <c r="AW271" s="13" t="s">
        <v>3</v>
      </c>
      <c r="AX271" s="13" t="s">
        <v>81</v>
      </c>
      <c r="AY271" s="155" t="s">
        <v>128</v>
      </c>
    </row>
    <row r="272" spans="2:65" s="1" customFormat="1" ht="33" customHeight="1">
      <c r="B272" s="132"/>
      <c r="C272" s="133" t="s">
        <v>369</v>
      </c>
      <c r="D272" s="133" t="s">
        <v>130</v>
      </c>
      <c r="E272" s="134" t="s">
        <v>370</v>
      </c>
      <c r="F272" s="135" t="s">
        <v>371</v>
      </c>
      <c r="G272" s="136" t="s">
        <v>256</v>
      </c>
      <c r="H272" s="137">
        <v>24</v>
      </c>
      <c r="I272" s="138"/>
      <c r="J272" s="139">
        <f t="shared" ref="J272:J277" si="0">ROUND(I272*H272,2)</f>
        <v>0</v>
      </c>
      <c r="K272" s="140"/>
      <c r="L272" s="31"/>
      <c r="M272" s="141" t="s">
        <v>1</v>
      </c>
      <c r="N272" s="142" t="s">
        <v>38</v>
      </c>
      <c r="P272" s="143">
        <f t="shared" ref="P272:P277" si="1">O272*H272</f>
        <v>0</v>
      </c>
      <c r="Q272" s="143">
        <v>0</v>
      </c>
      <c r="R272" s="143">
        <f t="shared" ref="R272:R277" si="2">Q272*H272</f>
        <v>0</v>
      </c>
      <c r="S272" s="143">
        <v>0</v>
      </c>
      <c r="T272" s="144">
        <f t="shared" ref="T272:T277" si="3">S272*H272</f>
        <v>0</v>
      </c>
      <c r="AR272" s="145" t="s">
        <v>134</v>
      </c>
      <c r="AT272" s="145" t="s">
        <v>130</v>
      </c>
      <c r="AU272" s="145" t="s">
        <v>83</v>
      </c>
      <c r="AY272" s="16" t="s">
        <v>128</v>
      </c>
      <c r="BE272" s="146">
        <f t="shared" ref="BE272:BE277" si="4">IF(N272="základní",J272,0)</f>
        <v>0</v>
      </c>
      <c r="BF272" s="146">
        <f t="shared" ref="BF272:BF277" si="5">IF(N272="snížená",J272,0)</f>
        <v>0</v>
      </c>
      <c r="BG272" s="146">
        <f t="shared" ref="BG272:BG277" si="6">IF(N272="zákl. přenesená",J272,0)</f>
        <v>0</v>
      </c>
      <c r="BH272" s="146">
        <f t="shared" ref="BH272:BH277" si="7">IF(N272="sníž. přenesená",J272,0)</f>
        <v>0</v>
      </c>
      <c r="BI272" s="146">
        <f t="shared" ref="BI272:BI277" si="8">IF(N272="nulová",J272,0)</f>
        <v>0</v>
      </c>
      <c r="BJ272" s="16" t="s">
        <v>81</v>
      </c>
      <c r="BK272" s="146">
        <f t="shared" ref="BK272:BK277" si="9">ROUND(I272*H272,2)</f>
        <v>0</v>
      </c>
      <c r="BL272" s="16" t="s">
        <v>134</v>
      </c>
      <c r="BM272" s="145" t="s">
        <v>372</v>
      </c>
    </row>
    <row r="273" spans="2:65" s="1" customFormat="1" ht="16.5" customHeight="1">
      <c r="B273" s="132"/>
      <c r="C273" s="168" t="s">
        <v>373</v>
      </c>
      <c r="D273" s="168" t="s">
        <v>226</v>
      </c>
      <c r="E273" s="169" t="s">
        <v>374</v>
      </c>
      <c r="F273" s="170" t="s">
        <v>375</v>
      </c>
      <c r="G273" s="171" t="s">
        <v>256</v>
      </c>
      <c r="H273" s="172">
        <v>23</v>
      </c>
      <c r="I273" s="173"/>
      <c r="J273" s="174">
        <f t="shared" si="0"/>
        <v>0</v>
      </c>
      <c r="K273" s="175"/>
      <c r="L273" s="176"/>
      <c r="M273" s="177" t="s">
        <v>1</v>
      </c>
      <c r="N273" s="178" t="s">
        <v>38</v>
      </c>
      <c r="P273" s="143">
        <f t="shared" si="1"/>
        <v>0</v>
      </c>
      <c r="Q273" s="143">
        <v>3.4000000000000002E-4</v>
      </c>
      <c r="R273" s="143">
        <f t="shared" si="2"/>
        <v>7.8200000000000006E-3</v>
      </c>
      <c r="S273" s="143">
        <v>0</v>
      </c>
      <c r="T273" s="144">
        <f t="shared" si="3"/>
        <v>0</v>
      </c>
      <c r="AR273" s="145" t="s">
        <v>174</v>
      </c>
      <c r="AT273" s="145" t="s">
        <v>226</v>
      </c>
      <c r="AU273" s="145" t="s">
        <v>83</v>
      </c>
      <c r="AY273" s="16" t="s">
        <v>128</v>
      </c>
      <c r="BE273" s="146">
        <f t="shared" si="4"/>
        <v>0</v>
      </c>
      <c r="BF273" s="146">
        <f t="shared" si="5"/>
        <v>0</v>
      </c>
      <c r="BG273" s="146">
        <f t="shared" si="6"/>
        <v>0</v>
      </c>
      <c r="BH273" s="146">
        <f t="shared" si="7"/>
        <v>0</v>
      </c>
      <c r="BI273" s="146">
        <f t="shared" si="8"/>
        <v>0</v>
      </c>
      <c r="BJ273" s="16" t="s">
        <v>81</v>
      </c>
      <c r="BK273" s="146">
        <f t="shared" si="9"/>
        <v>0</v>
      </c>
      <c r="BL273" s="16" t="s">
        <v>134</v>
      </c>
      <c r="BM273" s="145" t="s">
        <v>376</v>
      </c>
    </row>
    <row r="274" spans="2:65" s="1" customFormat="1" ht="16.5" customHeight="1">
      <c r="B274" s="132"/>
      <c r="C274" s="168" t="s">
        <v>377</v>
      </c>
      <c r="D274" s="168" t="s">
        <v>226</v>
      </c>
      <c r="E274" s="169" t="s">
        <v>378</v>
      </c>
      <c r="F274" s="170" t="s">
        <v>379</v>
      </c>
      <c r="G274" s="171" t="s">
        <v>256</v>
      </c>
      <c r="H274" s="172">
        <v>1</v>
      </c>
      <c r="I274" s="173"/>
      <c r="J274" s="174">
        <f t="shared" si="0"/>
        <v>0</v>
      </c>
      <c r="K274" s="175"/>
      <c r="L274" s="176"/>
      <c r="M274" s="177" t="s">
        <v>1</v>
      </c>
      <c r="N274" s="178" t="s">
        <v>38</v>
      </c>
      <c r="P274" s="143">
        <f t="shared" si="1"/>
        <v>0</v>
      </c>
      <c r="Q274" s="143">
        <v>3.1E-4</v>
      </c>
      <c r="R274" s="143">
        <f t="shared" si="2"/>
        <v>3.1E-4</v>
      </c>
      <c r="S274" s="143">
        <v>0</v>
      </c>
      <c r="T274" s="144">
        <f t="shared" si="3"/>
        <v>0</v>
      </c>
      <c r="AR274" s="145" t="s">
        <v>174</v>
      </c>
      <c r="AT274" s="145" t="s">
        <v>226</v>
      </c>
      <c r="AU274" s="145" t="s">
        <v>83</v>
      </c>
      <c r="AY274" s="16" t="s">
        <v>128</v>
      </c>
      <c r="BE274" s="146">
        <f t="shared" si="4"/>
        <v>0</v>
      </c>
      <c r="BF274" s="146">
        <f t="shared" si="5"/>
        <v>0</v>
      </c>
      <c r="BG274" s="146">
        <f t="shared" si="6"/>
        <v>0</v>
      </c>
      <c r="BH274" s="146">
        <f t="shared" si="7"/>
        <v>0</v>
      </c>
      <c r="BI274" s="146">
        <f t="shared" si="8"/>
        <v>0</v>
      </c>
      <c r="BJ274" s="16" t="s">
        <v>81</v>
      </c>
      <c r="BK274" s="146">
        <f t="shared" si="9"/>
        <v>0</v>
      </c>
      <c r="BL274" s="16" t="s">
        <v>134</v>
      </c>
      <c r="BM274" s="145" t="s">
        <v>380</v>
      </c>
    </row>
    <row r="275" spans="2:65" s="1" customFormat="1" ht="33" customHeight="1">
      <c r="B275" s="132"/>
      <c r="C275" s="133" t="s">
        <v>381</v>
      </c>
      <c r="D275" s="133" t="s">
        <v>130</v>
      </c>
      <c r="E275" s="134" t="s">
        <v>382</v>
      </c>
      <c r="F275" s="135" t="s">
        <v>383</v>
      </c>
      <c r="G275" s="136" t="s">
        <v>256</v>
      </c>
      <c r="H275" s="137">
        <v>1</v>
      </c>
      <c r="I275" s="138"/>
      <c r="J275" s="139">
        <f t="shared" si="0"/>
        <v>0</v>
      </c>
      <c r="K275" s="140"/>
      <c r="L275" s="31"/>
      <c r="M275" s="141" t="s">
        <v>1</v>
      </c>
      <c r="N275" s="142" t="s">
        <v>38</v>
      </c>
      <c r="P275" s="143">
        <f t="shared" si="1"/>
        <v>0</v>
      </c>
      <c r="Q275" s="143">
        <v>0</v>
      </c>
      <c r="R275" s="143">
        <f t="shared" si="2"/>
        <v>0</v>
      </c>
      <c r="S275" s="143">
        <v>0</v>
      </c>
      <c r="T275" s="144">
        <f t="shared" si="3"/>
        <v>0</v>
      </c>
      <c r="AR275" s="145" t="s">
        <v>134</v>
      </c>
      <c r="AT275" s="145" t="s">
        <v>130</v>
      </c>
      <c r="AU275" s="145" t="s">
        <v>83</v>
      </c>
      <c r="AY275" s="16" t="s">
        <v>128</v>
      </c>
      <c r="BE275" s="146">
        <f t="shared" si="4"/>
        <v>0</v>
      </c>
      <c r="BF275" s="146">
        <f t="shared" si="5"/>
        <v>0</v>
      </c>
      <c r="BG275" s="146">
        <f t="shared" si="6"/>
        <v>0</v>
      </c>
      <c r="BH275" s="146">
        <f t="shared" si="7"/>
        <v>0</v>
      </c>
      <c r="BI275" s="146">
        <f t="shared" si="8"/>
        <v>0</v>
      </c>
      <c r="BJ275" s="16" t="s">
        <v>81</v>
      </c>
      <c r="BK275" s="146">
        <f t="shared" si="9"/>
        <v>0</v>
      </c>
      <c r="BL275" s="16" t="s">
        <v>134</v>
      </c>
      <c r="BM275" s="145" t="s">
        <v>384</v>
      </c>
    </row>
    <row r="276" spans="2:65" s="1" customFormat="1" ht="16.5" customHeight="1">
      <c r="B276" s="132"/>
      <c r="C276" s="168" t="s">
        <v>385</v>
      </c>
      <c r="D276" s="168" t="s">
        <v>226</v>
      </c>
      <c r="E276" s="169" t="s">
        <v>386</v>
      </c>
      <c r="F276" s="170" t="s">
        <v>387</v>
      </c>
      <c r="G276" s="171" t="s">
        <v>256</v>
      </c>
      <c r="H276" s="172">
        <v>1</v>
      </c>
      <c r="I276" s="173"/>
      <c r="J276" s="174">
        <f t="shared" si="0"/>
        <v>0</v>
      </c>
      <c r="K276" s="175"/>
      <c r="L276" s="176"/>
      <c r="M276" s="177" t="s">
        <v>1</v>
      </c>
      <c r="N276" s="178" t="s">
        <v>38</v>
      </c>
      <c r="P276" s="143">
        <f t="shared" si="1"/>
        <v>0</v>
      </c>
      <c r="Q276" s="143">
        <v>5.0000000000000001E-4</v>
      </c>
      <c r="R276" s="143">
        <f t="shared" si="2"/>
        <v>5.0000000000000001E-4</v>
      </c>
      <c r="S276" s="143">
        <v>0</v>
      </c>
      <c r="T276" s="144">
        <f t="shared" si="3"/>
        <v>0</v>
      </c>
      <c r="AR276" s="145" t="s">
        <v>174</v>
      </c>
      <c r="AT276" s="145" t="s">
        <v>226</v>
      </c>
      <c r="AU276" s="145" t="s">
        <v>83</v>
      </c>
      <c r="AY276" s="16" t="s">
        <v>128</v>
      </c>
      <c r="BE276" s="146">
        <f t="shared" si="4"/>
        <v>0</v>
      </c>
      <c r="BF276" s="146">
        <f t="shared" si="5"/>
        <v>0</v>
      </c>
      <c r="BG276" s="146">
        <f t="shared" si="6"/>
        <v>0</v>
      </c>
      <c r="BH276" s="146">
        <f t="shared" si="7"/>
        <v>0</v>
      </c>
      <c r="BI276" s="146">
        <f t="shared" si="8"/>
        <v>0</v>
      </c>
      <c r="BJ276" s="16" t="s">
        <v>81</v>
      </c>
      <c r="BK276" s="146">
        <f t="shared" si="9"/>
        <v>0</v>
      </c>
      <c r="BL276" s="16" t="s">
        <v>134</v>
      </c>
      <c r="BM276" s="145" t="s">
        <v>388</v>
      </c>
    </row>
    <row r="277" spans="2:65" s="1" customFormat="1" ht="24.2" customHeight="1">
      <c r="B277" s="132"/>
      <c r="C277" s="133" t="s">
        <v>389</v>
      </c>
      <c r="D277" s="133" t="s">
        <v>130</v>
      </c>
      <c r="E277" s="134" t="s">
        <v>390</v>
      </c>
      <c r="F277" s="135" t="s">
        <v>391</v>
      </c>
      <c r="G277" s="136" t="s">
        <v>256</v>
      </c>
      <c r="H277" s="137">
        <v>1</v>
      </c>
      <c r="I277" s="138"/>
      <c r="J277" s="139">
        <f t="shared" si="0"/>
        <v>0</v>
      </c>
      <c r="K277" s="140"/>
      <c r="L277" s="31"/>
      <c r="M277" s="141" t="s">
        <v>1</v>
      </c>
      <c r="N277" s="142" t="s">
        <v>38</v>
      </c>
      <c r="P277" s="143">
        <f t="shared" si="1"/>
        <v>0</v>
      </c>
      <c r="Q277" s="143">
        <v>0.05</v>
      </c>
      <c r="R277" s="143">
        <f t="shared" si="2"/>
        <v>0.05</v>
      </c>
      <c r="S277" s="143">
        <v>0</v>
      </c>
      <c r="T277" s="144">
        <f t="shared" si="3"/>
        <v>0</v>
      </c>
      <c r="AR277" s="145" t="s">
        <v>134</v>
      </c>
      <c r="AT277" s="145" t="s">
        <v>130</v>
      </c>
      <c r="AU277" s="145" t="s">
        <v>83</v>
      </c>
      <c r="AY277" s="16" t="s">
        <v>128</v>
      </c>
      <c r="BE277" s="146">
        <f t="shared" si="4"/>
        <v>0</v>
      </c>
      <c r="BF277" s="146">
        <f t="shared" si="5"/>
        <v>0</v>
      </c>
      <c r="BG277" s="146">
        <f t="shared" si="6"/>
        <v>0</v>
      </c>
      <c r="BH277" s="146">
        <f t="shared" si="7"/>
        <v>0</v>
      </c>
      <c r="BI277" s="146">
        <f t="shared" si="8"/>
        <v>0</v>
      </c>
      <c r="BJ277" s="16" t="s">
        <v>81</v>
      </c>
      <c r="BK277" s="146">
        <f t="shared" si="9"/>
        <v>0</v>
      </c>
      <c r="BL277" s="16" t="s">
        <v>134</v>
      </c>
      <c r="BM277" s="145" t="s">
        <v>392</v>
      </c>
    </row>
    <row r="278" spans="2:65" s="11" customFormat="1" ht="22.7" customHeight="1">
      <c r="B278" s="120"/>
      <c r="D278" s="121" t="s">
        <v>72</v>
      </c>
      <c r="E278" s="130" t="s">
        <v>183</v>
      </c>
      <c r="F278" s="130" t="s">
        <v>393</v>
      </c>
      <c r="I278" s="123"/>
      <c r="J278" s="131">
        <f>BK278</f>
        <v>0</v>
      </c>
      <c r="L278" s="120"/>
      <c r="M278" s="125"/>
      <c r="P278" s="126">
        <f>SUM(P279:P328)</f>
        <v>0</v>
      </c>
      <c r="R278" s="126">
        <f>SUM(R279:R328)</f>
        <v>0</v>
      </c>
      <c r="T278" s="127">
        <f>SUM(T279:T328)</f>
        <v>55.313292999999994</v>
      </c>
      <c r="AR278" s="121" t="s">
        <v>81</v>
      </c>
      <c r="AT278" s="128" t="s">
        <v>72</v>
      </c>
      <c r="AU278" s="128" t="s">
        <v>81</v>
      </c>
      <c r="AY278" s="121" t="s">
        <v>128</v>
      </c>
      <c r="BK278" s="129">
        <f>SUM(BK279:BK328)</f>
        <v>0</v>
      </c>
    </row>
    <row r="279" spans="2:65" s="1" customFormat="1" ht="24.2" customHeight="1">
      <c r="B279" s="132"/>
      <c r="C279" s="133" t="s">
        <v>394</v>
      </c>
      <c r="D279" s="133" t="s">
        <v>130</v>
      </c>
      <c r="E279" s="134" t="s">
        <v>395</v>
      </c>
      <c r="F279" s="135" t="s">
        <v>396</v>
      </c>
      <c r="G279" s="136" t="s">
        <v>156</v>
      </c>
      <c r="H279" s="137">
        <v>56</v>
      </c>
      <c r="I279" s="138"/>
      <c r="J279" s="139">
        <f>ROUND(I279*H279,2)</f>
        <v>0</v>
      </c>
      <c r="K279" s="140"/>
      <c r="L279" s="31"/>
      <c r="M279" s="141" t="s">
        <v>1</v>
      </c>
      <c r="N279" s="142" t="s">
        <v>38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134</v>
      </c>
      <c r="AT279" s="145" t="s">
        <v>130</v>
      </c>
      <c r="AU279" s="145" t="s">
        <v>83</v>
      </c>
      <c r="AY279" s="16" t="s">
        <v>128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6" t="s">
        <v>81</v>
      </c>
      <c r="BK279" s="146">
        <f>ROUND(I279*H279,2)</f>
        <v>0</v>
      </c>
      <c r="BL279" s="16" t="s">
        <v>134</v>
      </c>
      <c r="BM279" s="145" t="s">
        <v>397</v>
      </c>
    </row>
    <row r="280" spans="2:65" s="12" customFormat="1">
      <c r="B280" s="147"/>
      <c r="D280" s="148" t="s">
        <v>136</v>
      </c>
      <c r="E280" s="149" t="s">
        <v>1</v>
      </c>
      <c r="F280" s="150" t="s">
        <v>137</v>
      </c>
      <c r="H280" s="149" t="s">
        <v>1</v>
      </c>
      <c r="I280" s="151"/>
      <c r="L280" s="147"/>
      <c r="M280" s="152"/>
      <c r="T280" s="153"/>
      <c r="AT280" s="149" t="s">
        <v>136</v>
      </c>
      <c r="AU280" s="149" t="s">
        <v>83</v>
      </c>
      <c r="AV280" s="12" t="s">
        <v>81</v>
      </c>
      <c r="AW280" s="12" t="s">
        <v>30</v>
      </c>
      <c r="AX280" s="12" t="s">
        <v>73</v>
      </c>
      <c r="AY280" s="149" t="s">
        <v>128</v>
      </c>
    </row>
    <row r="281" spans="2:65" s="13" customFormat="1">
      <c r="B281" s="154"/>
      <c r="D281" s="148" t="s">
        <v>136</v>
      </c>
      <c r="E281" s="155" t="s">
        <v>1</v>
      </c>
      <c r="F281" s="156" t="s">
        <v>398</v>
      </c>
      <c r="H281" s="157">
        <v>56</v>
      </c>
      <c r="I281" s="158"/>
      <c r="L281" s="154"/>
      <c r="M281" s="159"/>
      <c r="T281" s="160"/>
      <c r="AT281" s="155" t="s">
        <v>136</v>
      </c>
      <c r="AU281" s="155" t="s">
        <v>83</v>
      </c>
      <c r="AV281" s="13" t="s">
        <v>83</v>
      </c>
      <c r="AW281" s="13" t="s">
        <v>30</v>
      </c>
      <c r="AX281" s="13" t="s">
        <v>81</v>
      </c>
      <c r="AY281" s="155" t="s">
        <v>128</v>
      </c>
    </row>
    <row r="282" spans="2:65" s="1" customFormat="1" ht="37.700000000000003" customHeight="1">
      <c r="B282" s="132"/>
      <c r="C282" s="133" t="s">
        <v>399</v>
      </c>
      <c r="D282" s="133" t="s">
        <v>130</v>
      </c>
      <c r="E282" s="134" t="s">
        <v>400</v>
      </c>
      <c r="F282" s="135" t="s">
        <v>401</v>
      </c>
      <c r="G282" s="136" t="s">
        <v>133</v>
      </c>
      <c r="H282" s="137">
        <v>950.45</v>
      </c>
      <c r="I282" s="138"/>
      <c r="J282" s="139">
        <f>ROUND(I282*H282,2)</f>
        <v>0</v>
      </c>
      <c r="K282" s="140"/>
      <c r="L282" s="31"/>
      <c r="M282" s="141" t="s">
        <v>1</v>
      </c>
      <c r="N282" s="142" t="s">
        <v>38</v>
      </c>
      <c r="P282" s="143">
        <f>O282*H282</f>
        <v>0</v>
      </c>
      <c r="Q282" s="143">
        <v>0</v>
      </c>
      <c r="R282" s="143">
        <f>Q282*H282</f>
        <v>0</v>
      </c>
      <c r="S282" s="143">
        <v>0</v>
      </c>
      <c r="T282" s="144">
        <f>S282*H282</f>
        <v>0</v>
      </c>
      <c r="AR282" s="145" t="s">
        <v>219</v>
      </c>
      <c r="AT282" s="145" t="s">
        <v>130</v>
      </c>
      <c r="AU282" s="145" t="s">
        <v>83</v>
      </c>
      <c r="AY282" s="16" t="s">
        <v>128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6" t="s">
        <v>81</v>
      </c>
      <c r="BK282" s="146">
        <f>ROUND(I282*H282,2)</f>
        <v>0</v>
      </c>
      <c r="BL282" s="16" t="s">
        <v>219</v>
      </c>
      <c r="BM282" s="145" t="s">
        <v>402</v>
      </c>
    </row>
    <row r="283" spans="2:65" s="13" customFormat="1">
      <c r="B283" s="154"/>
      <c r="D283" s="148" t="s">
        <v>136</v>
      </c>
      <c r="E283" s="155" t="s">
        <v>1</v>
      </c>
      <c r="F283" s="156" t="s">
        <v>403</v>
      </c>
      <c r="H283" s="157">
        <v>950.45</v>
      </c>
      <c r="I283" s="158"/>
      <c r="L283" s="154"/>
      <c r="M283" s="159"/>
      <c r="T283" s="160"/>
      <c r="AT283" s="155" t="s">
        <v>136</v>
      </c>
      <c r="AU283" s="155" t="s">
        <v>83</v>
      </c>
      <c r="AV283" s="13" t="s">
        <v>83</v>
      </c>
      <c r="AW283" s="13" t="s">
        <v>30</v>
      </c>
      <c r="AX283" s="13" t="s">
        <v>81</v>
      </c>
      <c r="AY283" s="155" t="s">
        <v>128</v>
      </c>
    </row>
    <row r="284" spans="2:65" s="1" customFormat="1" ht="37.700000000000003" customHeight="1">
      <c r="B284" s="132"/>
      <c r="C284" s="133" t="s">
        <v>404</v>
      </c>
      <c r="D284" s="133" t="s">
        <v>130</v>
      </c>
      <c r="E284" s="134" t="s">
        <v>405</v>
      </c>
      <c r="F284" s="135" t="s">
        <v>406</v>
      </c>
      <c r="G284" s="136" t="s">
        <v>133</v>
      </c>
      <c r="H284" s="137">
        <v>57027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38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134</v>
      </c>
      <c r="AT284" s="145" t="s">
        <v>130</v>
      </c>
      <c r="AU284" s="145" t="s">
        <v>83</v>
      </c>
      <c r="AY284" s="16" t="s">
        <v>128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6" t="s">
        <v>81</v>
      </c>
      <c r="BK284" s="146">
        <f>ROUND(I284*H284,2)</f>
        <v>0</v>
      </c>
      <c r="BL284" s="16" t="s">
        <v>134</v>
      </c>
      <c r="BM284" s="145" t="s">
        <v>407</v>
      </c>
    </row>
    <row r="285" spans="2:65" s="13" customFormat="1">
      <c r="B285" s="154"/>
      <c r="D285" s="148" t="s">
        <v>136</v>
      </c>
      <c r="E285" s="155" t="s">
        <v>1</v>
      </c>
      <c r="F285" s="156" t="s">
        <v>408</v>
      </c>
      <c r="H285" s="157">
        <v>57027</v>
      </c>
      <c r="I285" s="158"/>
      <c r="L285" s="154"/>
      <c r="M285" s="159"/>
      <c r="T285" s="160"/>
      <c r="AT285" s="155" t="s">
        <v>136</v>
      </c>
      <c r="AU285" s="155" t="s">
        <v>83</v>
      </c>
      <c r="AV285" s="13" t="s">
        <v>83</v>
      </c>
      <c r="AW285" s="13" t="s">
        <v>30</v>
      </c>
      <c r="AX285" s="13" t="s">
        <v>81</v>
      </c>
      <c r="AY285" s="155" t="s">
        <v>128</v>
      </c>
    </row>
    <row r="286" spans="2:65" s="1" customFormat="1" ht="37.700000000000003" customHeight="1">
      <c r="B286" s="132"/>
      <c r="C286" s="133" t="s">
        <v>409</v>
      </c>
      <c r="D286" s="133" t="s">
        <v>130</v>
      </c>
      <c r="E286" s="134" t="s">
        <v>410</v>
      </c>
      <c r="F286" s="135" t="s">
        <v>411</v>
      </c>
      <c r="G286" s="136" t="s">
        <v>133</v>
      </c>
      <c r="H286" s="137">
        <v>950.45</v>
      </c>
      <c r="I286" s="138"/>
      <c r="J286" s="139">
        <f>ROUND(I286*H286,2)</f>
        <v>0</v>
      </c>
      <c r="K286" s="140"/>
      <c r="L286" s="31"/>
      <c r="M286" s="141" t="s">
        <v>1</v>
      </c>
      <c r="N286" s="142" t="s">
        <v>38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134</v>
      </c>
      <c r="AT286" s="145" t="s">
        <v>130</v>
      </c>
      <c r="AU286" s="145" t="s">
        <v>83</v>
      </c>
      <c r="AY286" s="16" t="s">
        <v>128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6" t="s">
        <v>81</v>
      </c>
      <c r="BK286" s="146">
        <f>ROUND(I286*H286,2)</f>
        <v>0</v>
      </c>
      <c r="BL286" s="16" t="s">
        <v>134</v>
      </c>
      <c r="BM286" s="145" t="s">
        <v>412</v>
      </c>
    </row>
    <row r="287" spans="2:65" s="1" customFormat="1" ht="16.5" customHeight="1">
      <c r="B287" s="132"/>
      <c r="C287" s="133" t="s">
        <v>413</v>
      </c>
      <c r="D287" s="133" t="s">
        <v>130</v>
      </c>
      <c r="E287" s="134" t="s">
        <v>414</v>
      </c>
      <c r="F287" s="135" t="s">
        <v>415</v>
      </c>
      <c r="G287" s="136" t="s">
        <v>133</v>
      </c>
      <c r="H287" s="137">
        <v>950.45</v>
      </c>
      <c r="I287" s="138"/>
      <c r="J287" s="139">
        <f>ROUND(I287*H287,2)</f>
        <v>0</v>
      </c>
      <c r="K287" s="140"/>
      <c r="L287" s="31"/>
      <c r="M287" s="141" t="s">
        <v>1</v>
      </c>
      <c r="N287" s="142" t="s">
        <v>38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134</v>
      </c>
      <c r="AT287" s="145" t="s">
        <v>130</v>
      </c>
      <c r="AU287" s="145" t="s">
        <v>83</v>
      </c>
      <c r="AY287" s="16" t="s">
        <v>128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6" t="s">
        <v>81</v>
      </c>
      <c r="BK287" s="146">
        <f>ROUND(I287*H287,2)</f>
        <v>0</v>
      </c>
      <c r="BL287" s="16" t="s">
        <v>134</v>
      </c>
      <c r="BM287" s="145" t="s">
        <v>416</v>
      </c>
    </row>
    <row r="288" spans="2:65" s="1" customFormat="1" ht="16.5" customHeight="1">
      <c r="B288" s="132"/>
      <c r="C288" s="133" t="s">
        <v>417</v>
      </c>
      <c r="D288" s="133" t="s">
        <v>130</v>
      </c>
      <c r="E288" s="134" t="s">
        <v>418</v>
      </c>
      <c r="F288" s="135" t="s">
        <v>419</v>
      </c>
      <c r="G288" s="136" t="s">
        <v>133</v>
      </c>
      <c r="H288" s="137">
        <v>57027</v>
      </c>
      <c r="I288" s="138"/>
      <c r="J288" s="139">
        <f>ROUND(I288*H288,2)</f>
        <v>0</v>
      </c>
      <c r="K288" s="140"/>
      <c r="L288" s="31"/>
      <c r="M288" s="141" t="s">
        <v>1</v>
      </c>
      <c r="N288" s="142" t="s">
        <v>38</v>
      </c>
      <c r="P288" s="143">
        <f>O288*H288</f>
        <v>0</v>
      </c>
      <c r="Q288" s="143">
        <v>0</v>
      </c>
      <c r="R288" s="143">
        <f>Q288*H288</f>
        <v>0</v>
      </c>
      <c r="S288" s="143">
        <v>0</v>
      </c>
      <c r="T288" s="144">
        <f>S288*H288</f>
        <v>0</v>
      </c>
      <c r="AR288" s="145" t="s">
        <v>134</v>
      </c>
      <c r="AT288" s="145" t="s">
        <v>130</v>
      </c>
      <c r="AU288" s="145" t="s">
        <v>83</v>
      </c>
      <c r="AY288" s="16" t="s">
        <v>128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6" t="s">
        <v>81</v>
      </c>
      <c r="BK288" s="146">
        <f>ROUND(I288*H288,2)</f>
        <v>0</v>
      </c>
      <c r="BL288" s="16" t="s">
        <v>134</v>
      </c>
      <c r="BM288" s="145" t="s">
        <v>420</v>
      </c>
    </row>
    <row r="289" spans="2:65" s="1" customFormat="1" ht="21.75" customHeight="1">
      <c r="B289" s="132"/>
      <c r="C289" s="133" t="s">
        <v>421</v>
      </c>
      <c r="D289" s="133" t="s">
        <v>130</v>
      </c>
      <c r="E289" s="134" t="s">
        <v>422</v>
      </c>
      <c r="F289" s="135" t="s">
        <v>423</v>
      </c>
      <c r="G289" s="136" t="s">
        <v>133</v>
      </c>
      <c r="H289" s="137">
        <v>950.45</v>
      </c>
      <c r="I289" s="138"/>
      <c r="J289" s="139">
        <f>ROUND(I289*H289,2)</f>
        <v>0</v>
      </c>
      <c r="K289" s="140"/>
      <c r="L289" s="31"/>
      <c r="M289" s="141" t="s">
        <v>1</v>
      </c>
      <c r="N289" s="142" t="s">
        <v>38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134</v>
      </c>
      <c r="AT289" s="145" t="s">
        <v>130</v>
      </c>
      <c r="AU289" s="145" t="s">
        <v>83</v>
      </c>
      <c r="AY289" s="16" t="s">
        <v>128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6" t="s">
        <v>81</v>
      </c>
      <c r="BK289" s="146">
        <f>ROUND(I289*H289,2)</f>
        <v>0</v>
      </c>
      <c r="BL289" s="16" t="s">
        <v>134</v>
      </c>
      <c r="BM289" s="145" t="s">
        <v>424</v>
      </c>
    </row>
    <row r="290" spans="2:65" s="1" customFormat="1" ht="33" customHeight="1">
      <c r="B290" s="132"/>
      <c r="C290" s="133" t="s">
        <v>425</v>
      </c>
      <c r="D290" s="133" t="s">
        <v>130</v>
      </c>
      <c r="E290" s="134" t="s">
        <v>426</v>
      </c>
      <c r="F290" s="135" t="s">
        <v>427</v>
      </c>
      <c r="G290" s="136" t="s">
        <v>133</v>
      </c>
      <c r="H290" s="137">
        <v>50.1</v>
      </c>
      <c r="I290" s="138"/>
      <c r="J290" s="139">
        <f>ROUND(I290*H290,2)</f>
        <v>0</v>
      </c>
      <c r="K290" s="140"/>
      <c r="L290" s="31"/>
      <c r="M290" s="141" t="s">
        <v>1</v>
      </c>
      <c r="N290" s="142" t="s">
        <v>38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134</v>
      </c>
      <c r="AT290" s="145" t="s">
        <v>130</v>
      </c>
      <c r="AU290" s="145" t="s">
        <v>83</v>
      </c>
      <c r="AY290" s="16" t="s">
        <v>128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6" t="s">
        <v>81</v>
      </c>
      <c r="BK290" s="146">
        <f>ROUND(I290*H290,2)</f>
        <v>0</v>
      </c>
      <c r="BL290" s="16" t="s">
        <v>134</v>
      </c>
      <c r="BM290" s="145" t="s">
        <v>428</v>
      </c>
    </row>
    <row r="291" spans="2:65" s="13" customFormat="1">
      <c r="B291" s="154"/>
      <c r="D291" s="148" t="s">
        <v>136</v>
      </c>
      <c r="E291" s="155" t="s">
        <v>1</v>
      </c>
      <c r="F291" s="156" t="s">
        <v>429</v>
      </c>
      <c r="H291" s="157">
        <v>50.1</v>
      </c>
      <c r="I291" s="158"/>
      <c r="L291" s="154"/>
      <c r="M291" s="159"/>
      <c r="T291" s="160"/>
      <c r="AT291" s="155" t="s">
        <v>136</v>
      </c>
      <c r="AU291" s="155" t="s">
        <v>83</v>
      </c>
      <c r="AV291" s="13" t="s">
        <v>83</v>
      </c>
      <c r="AW291" s="13" t="s">
        <v>30</v>
      </c>
      <c r="AX291" s="13" t="s">
        <v>81</v>
      </c>
      <c r="AY291" s="155" t="s">
        <v>128</v>
      </c>
    </row>
    <row r="292" spans="2:65" s="1" customFormat="1" ht="24.2" customHeight="1">
      <c r="B292" s="132"/>
      <c r="C292" s="133" t="s">
        <v>430</v>
      </c>
      <c r="D292" s="133" t="s">
        <v>130</v>
      </c>
      <c r="E292" s="134" t="s">
        <v>431</v>
      </c>
      <c r="F292" s="135" t="s">
        <v>432</v>
      </c>
      <c r="G292" s="136" t="s">
        <v>133</v>
      </c>
      <c r="H292" s="137">
        <v>0.22800000000000001</v>
      </c>
      <c r="I292" s="138"/>
      <c r="J292" s="139">
        <f>ROUND(I292*H292,2)</f>
        <v>0</v>
      </c>
      <c r="K292" s="140"/>
      <c r="L292" s="31"/>
      <c r="M292" s="141" t="s">
        <v>1</v>
      </c>
      <c r="N292" s="142" t="s">
        <v>38</v>
      </c>
      <c r="P292" s="143">
        <f>O292*H292</f>
        <v>0</v>
      </c>
      <c r="Q292" s="143">
        <v>0</v>
      </c>
      <c r="R292" s="143">
        <f>Q292*H292</f>
        <v>0</v>
      </c>
      <c r="S292" s="143">
        <v>6.5000000000000002E-2</v>
      </c>
      <c r="T292" s="144">
        <f>S292*H292</f>
        <v>1.4820000000000002E-2</v>
      </c>
      <c r="AR292" s="145" t="s">
        <v>134</v>
      </c>
      <c r="AT292" s="145" t="s">
        <v>130</v>
      </c>
      <c r="AU292" s="145" t="s">
        <v>83</v>
      </c>
      <c r="AY292" s="16" t="s">
        <v>128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6" t="s">
        <v>81</v>
      </c>
      <c r="BK292" s="146">
        <f>ROUND(I292*H292,2)</f>
        <v>0</v>
      </c>
      <c r="BL292" s="16" t="s">
        <v>134</v>
      </c>
      <c r="BM292" s="145" t="s">
        <v>433</v>
      </c>
    </row>
    <row r="293" spans="2:65" s="12" customFormat="1">
      <c r="B293" s="147"/>
      <c r="D293" s="148" t="s">
        <v>136</v>
      </c>
      <c r="E293" s="149" t="s">
        <v>1</v>
      </c>
      <c r="F293" s="150" t="s">
        <v>434</v>
      </c>
      <c r="H293" s="149" t="s">
        <v>1</v>
      </c>
      <c r="I293" s="151"/>
      <c r="L293" s="147"/>
      <c r="M293" s="152"/>
      <c r="T293" s="153"/>
      <c r="AT293" s="149" t="s">
        <v>136</v>
      </c>
      <c r="AU293" s="149" t="s">
        <v>83</v>
      </c>
      <c r="AV293" s="12" t="s">
        <v>81</v>
      </c>
      <c r="AW293" s="12" t="s">
        <v>30</v>
      </c>
      <c r="AX293" s="12" t="s">
        <v>73</v>
      </c>
      <c r="AY293" s="149" t="s">
        <v>128</v>
      </c>
    </row>
    <row r="294" spans="2:65" s="13" customFormat="1">
      <c r="B294" s="154"/>
      <c r="D294" s="148" t="s">
        <v>136</v>
      </c>
      <c r="E294" s="155" t="s">
        <v>1</v>
      </c>
      <c r="F294" s="156" t="s">
        <v>435</v>
      </c>
      <c r="H294" s="157">
        <v>0.22800000000000001</v>
      </c>
      <c r="I294" s="158"/>
      <c r="L294" s="154"/>
      <c r="M294" s="159"/>
      <c r="T294" s="160"/>
      <c r="AT294" s="155" t="s">
        <v>136</v>
      </c>
      <c r="AU294" s="155" t="s">
        <v>83</v>
      </c>
      <c r="AV294" s="13" t="s">
        <v>83</v>
      </c>
      <c r="AW294" s="13" t="s">
        <v>30</v>
      </c>
      <c r="AX294" s="13" t="s">
        <v>81</v>
      </c>
      <c r="AY294" s="155" t="s">
        <v>128</v>
      </c>
    </row>
    <row r="295" spans="2:65" s="1" customFormat="1" ht="16.5" customHeight="1">
      <c r="B295" s="132"/>
      <c r="C295" s="133" t="s">
        <v>398</v>
      </c>
      <c r="D295" s="133" t="s">
        <v>130</v>
      </c>
      <c r="E295" s="134" t="s">
        <v>436</v>
      </c>
      <c r="F295" s="135" t="s">
        <v>437</v>
      </c>
      <c r="G295" s="136" t="s">
        <v>256</v>
      </c>
      <c r="H295" s="137">
        <v>7</v>
      </c>
      <c r="I295" s="138"/>
      <c r="J295" s="139">
        <f>ROUND(I295*H295,2)</f>
        <v>0</v>
      </c>
      <c r="K295" s="140"/>
      <c r="L295" s="31"/>
      <c r="M295" s="141" t="s">
        <v>1</v>
      </c>
      <c r="N295" s="142" t="s">
        <v>38</v>
      </c>
      <c r="P295" s="143">
        <f>O295*H295</f>
        <v>0</v>
      </c>
      <c r="Q295" s="143">
        <v>0</v>
      </c>
      <c r="R295" s="143">
        <f>Q295*H295</f>
        <v>0</v>
      </c>
      <c r="S295" s="143">
        <v>3.0000000000000001E-3</v>
      </c>
      <c r="T295" s="144">
        <f>S295*H295</f>
        <v>2.1000000000000001E-2</v>
      </c>
      <c r="AR295" s="145" t="s">
        <v>134</v>
      </c>
      <c r="AT295" s="145" t="s">
        <v>130</v>
      </c>
      <c r="AU295" s="145" t="s">
        <v>83</v>
      </c>
      <c r="AY295" s="16" t="s">
        <v>128</v>
      </c>
      <c r="BE295" s="146">
        <f>IF(N295="základní",J295,0)</f>
        <v>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6" t="s">
        <v>81</v>
      </c>
      <c r="BK295" s="146">
        <f>ROUND(I295*H295,2)</f>
        <v>0</v>
      </c>
      <c r="BL295" s="16" t="s">
        <v>134</v>
      </c>
      <c r="BM295" s="145" t="s">
        <v>438</v>
      </c>
    </row>
    <row r="296" spans="2:65" s="12" customFormat="1">
      <c r="B296" s="147"/>
      <c r="D296" s="148" t="s">
        <v>136</v>
      </c>
      <c r="E296" s="149" t="s">
        <v>1</v>
      </c>
      <c r="F296" s="150" t="s">
        <v>439</v>
      </c>
      <c r="H296" s="149" t="s">
        <v>1</v>
      </c>
      <c r="I296" s="151"/>
      <c r="L296" s="147"/>
      <c r="M296" s="152"/>
      <c r="T296" s="153"/>
      <c r="AT296" s="149" t="s">
        <v>136</v>
      </c>
      <c r="AU296" s="149" t="s">
        <v>83</v>
      </c>
      <c r="AV296" s="12" t="s">
        <v>81</v>
      </c>
      <c r="AW296" s="12" t="s">
        <v>30</v>
      </c>
      <c r="AX296" s="12" t="s">
        <v>73</v>
      </c>
      <c r="AY296" s="149" t="s">
        <v>128</v>
      </c>
    </row>
    <row r="297" spans="2:65" s="13" customFormat="1">
      <c r="B297" s="154"/>
      <c r="D297" s="148" t="s">
        <v>136</v>
      </c>
      <c r="E297" s="155" t="s">
        <v>1</v>
      </c>
      <c r="F297" s="156" t="s">
        <v>440</v>
      </c>
      <c r="H297" s="157">
        <v>3</v>
      </c>
      <c r="I297" s="158"/>
      <c r="L297" s="154"/>
      <c r="M297" s="159"/>
      <c r="T297" s="160"/>
      <c r="AT297" s="155" t="s">
        <v>136</v>
      </c>
      <c r="AU297" s="155" t="s">
        <v>83</v>
      </c>
      <c r="AV297" s="13" t="s">
        <v>83</v>
      </c>
      <c r="AW297" s="13" t="s">
        <v>30</v>
      </c>
      <c r="AX297" s="13" t="s">
        <v>73</v>
      </c>
      <c r="AY297" s="155" t="s">
        <v>128</v>
      </c>
    </row>
    <row r="298" spans="2:65" s="13" customFormat="1">
      <c r="B298" s="154"/>
      <c r="D298" s="148" t="s">
        <v>136</v>
      </c>
      <c r="E298" s="155" t="s">
        <v>1</v>
      </c>
      <c r="F298" s="156" t="s">
        <v>441</v>
      </c>
      <c r="H298" s="157">
        <v>4</v>
      </c>
      <c r="I298" s="158"/>
      <c r="L298" s="154"/>
      <c r="M298" s="159"/>
      <c r="T298" s="160"/>
      <c r="AT298" s="155" t="s">
        <v>136</v>
      </c>
      <c r="AU298" s="155" t="s">
        <v>83</v>
      </c>
      <c r="AV298" s="13" t="s">
        <v>83</v>
      </c>
      <c r="AW298" s="13" t="s">
        <v>30</v>
      </c>
      <c r="AX298" s="13" t="s">
        <v>73</v>
      </c>
      <c r="AY298" s="155" t="s">
        <v>128</v>
      </c>
    </row>
    <row r="299" spans="2:65" s="14" customFormat="1">
      <c r="B299" s="161"/>
      <c r="D299" s="148" t="s">
        <v>136</v>
      </c>
      <c r="E299" s="162" t="s">
        <v>1</v>
      </c>
      <c r="F299" s="163" t="s">
        <v>173</v>
      </c>
      <c r="H299" s="164">
        <v>7</v>
      </c>
      <c r="I299" s="165"/>
      <c r="L299" s="161"/>
      <c r="M299" s="166"/>
      <c r="T299" s="167"/>
      <c r="AT299" s="162" t="s">
        <v>136</v>
      </c>
      <c r="AU299" s="162" t="s">
        <v>83</v>
      </c>
      <c r="AV299" s="14" t="s">
        <v>134</v>
      </c>
      <c r="AW299" s="14" t="s">
        <v>30</v>
      </c>
      <c r="AX299" s="14" t="s">
        <v>81</v>
      </c>
      <c r="AY299" s="162" t="s">
        <v>128</v>
      </c>
    </row>
    <row r="300" spans="2:65" s="1" customFormat="1" ht="37.700000000000003" customHeight="1">
      <c r="B300" s="132"/>
      <c r="C300" s="133" t="s">
        <v>442</v>
      </c>
      <c r="D300" s="133" t="s">
        <v>130</v>
      </c>
      <c r="E300" s="134" t="s">
        <v>443</v>
      </c>
      <c r="F300" s="135" t="s">
        <v>444</v>
      </c>
      <c r="G300" s="136" t="s">
        <v>133</v>
      </c>
      <c r="H300" s="137">
        <v>93.4</v>
      </c>
      <c r="I300" s="138"/>
      <c r="J300" s="139">
        <f>ROUND(I300*H300,2)</f>
        <v>0</v>
      </c>
      <c r="K300" s="140"/>
      <c r="L300" s="31"/>
      <c r="M300" s="141" t="s">
        <v>1</v>
      </c>
      <c r="N300" s="142" t="s">
        <v>38</v>
      </c>
      <c r="P300" s="143">
        <f>O300*H300</f>
        <v>0</v>
      </c>
      <c r="Q300" s="143">
        <v>0</v>
      </c>
      <c r="R300" s="143">
        <f>Q300*H300</f>
        <v>0</v>
      </c>
      <c r="S300" s="143">
        <v>0.01</v>
      </c>
      <c r="T300" s="144">
        <f>S300*H300</f>
        <v>0.93400000000000005</v>
      </c>
      <c r="AR300" s="145" t="s">
        <v>134</v>
      </c>
      <c r="AT300" s="145" t="s">
        <v>130</v>
      </c>
      <c r="AU300" s="145" t="s">
        <v>83</v>
      </c>
      <c r="AY300" s="16" t="s">
        <v>128</v>
      </c>
      <c r="BE300" s="146">
        <f>IF(N300="základní",J300,0)</f>
        <v>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6" t="s">
        <v>81</v>
      </c>
      <c r="BK300" s="146">
        <f>ROUND(I300*H300,2)</f>
        <v>0</v>
      </c>
      <c r="BL300" s="16" t="s">
        <v>134</v>
      </c>
      <c r="BM300" s="145" t="s">
        <v>445</v>
      </c>
    </row>
    <row r="301" spans="2:65" s="12" customFormat="1">
      <c r="B301" s="147"/>
      <c r="D301" s="148" t="s">
        <v>136</v>
      </c>
      <c r="E301" s="149" t="s">
        <v>1</v>
      </c>
      <c r="F301" s="150" t="s">
        <v>335</v>
      </c>
      <c r="H301" s="149" t="s">
        <v>1</v>
      </c>
      <c r="I301" s="151"/>
      <c r="L301" s="147"/>
      <c r="M301" s="152"/>
      <c r="T301" s="153"/>
      <c r="AT301" s="149" t="s">
        <v>136</v>
      </c>
      <c r="AU301" s="149" t="s">
        <v>83</v>
      </c>
      <c r="AV301" s="12" t="s">
        <v>81</v>
      </c>
      <c r="AW301" s="12" t="s">
        <v>30</v>
      </c>
      <c r="AX301" s="12" t="s">
        <v>73</v>
      </c>
      <c r="AY301" s="149" t="s">
        <v>128</v>
      </c>
    </row>
    <row r="302" spans="2:65" s="12" customFormat="1" ht="22.5">
      <c r="B302" s="147"/>
      <c r="D302" s="148" t="s">
        <v>136</v>
      </c>
      <c r="E302" s="149" t="s">
        <v>1</v>
      </c>
      <c r="F302" s="150" t="s">
        <v>446</v>
      </c>
      <c r="H302" s="149" t="s">
        <v>1</v>
      </c>
      <c r="I302" s="151"/>
      <c r="L302" s="147"/>
      <c r="M302" s="152"/>
      <c r="T302" s="153"/>
      <c r="AT302" s="149" t="s">
        <v>136</v>
      </c>
      <c r="AU302" s="149" t="s">
        <v>83</v>
      </c>
      <c r="AV302" s="12" t="s">
        <v>81</v>
      </c>
      <c r="AW302" s="12" t="s">
        <v>30</v>
      </c>
      <c r="AX302" s="12" t="s">
        <v>73</v>
      </c>
      <c r="AY302" s="149" t="s">
        <v>128</v>
      </c>
    </row>
    <row r="303" spans="2:65" s="13" customFormat="1">
      <c r="B303" s="154"/>
      <c r="D303" s="148" t="s">
        <v>136</v>
      </c>
      <c r="E303" s="155" t="s">
        <v>1</v>
      </c>
      <c r="F303" s="156" t="s">
        <v>345</v>
      </c>
      <c r="H303" s="157">
        <v>93.4</v>
      </c>
      <c r="I303" s="158"/>
      <c r="L303" s="154"/>
      <c r="M303" s="159"/>
      <c r="T303" s="160"/>
      <c r="AT303" s="155" t="s">
        <v>136</v>
      </c>
      <c r="AU303" s="155" t="s">
        <v>83</v>
      </c>
      <c r="AV303" s="13" t="s">
        <v>83</v>
      </c>
      <c r="AW303" s="13" t="s">
        <v>30</v>
      </c>
      <c r="AX303" s="13" t="s">
        <v>81</v>
      </c>
      <c r="AY303" s="155" t="s">
        <v>128</v>
      </c>
    </row>
    <row r="304" spans="2:65" s="1" customFormat="1" ht="37.700000000000003" customHeight="1">
      <c r="B304" s="132"/>
      <c r="C304" s="133" t="s">
        <v>447</v>
      </c>
      <c r="D304" s="133" t="s">
        <v>130</v>
      </c>
      <c r="E304" s="134" t="s">
        <v>448</v>
      </c>
      <c r="F304" s="135" t="s">
        <v>449</v>
      </c>
      <c r="G304" s="136" t="s">
        <v>133</v>
      </c>
      <c r="H304" s="137">
        <v>931.28899999999999</v>
      </c>
      <c r="I304" s="138"/>
      <c r="J304" s="139">
        <f>ROUND(I304*H304,2)</f>
        <v>0</v>
      </c>
      <c r="K304" s="140"/>
      <c r="L304" s="31"/>
      <c r="M304" s="141" t="s">
        <v>1</v>
      </c>
      <c r="N304" s="142" t="s">
        <v>38</v>
      </c>
      <c r="P304" s="143">
        <f>O304*H304</f>
        <v>0</v>
      </c>
      <c r="Q304" s="143">
        <v>0</v>
      </c>
      <c r="R304" s="143">
        <f>Q304*H304</f>
        <v>0</v>
      </c>
      <c r="S304" s="143">
        <v>5.7000000000000002E-2</v>
      </c>
      <c r="T304" s="144">
        <f>S304*H304</f>
        <v>53.083472999999998</v>
      </c>
      <c r="AR304" s="145" t="s">
        <v>134</v>
      </c>
      <c r="AT304" s="145" t="s">
        <v>130</v>
      </c>
      <c r="AU304" s="145" t="s">
        <v>83</v>
      </c>
      <c r="AY304" s="16" t="s">
        <v>128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6" t="s">
        <v>81</v>
      </c>
      <c r="BK304" s="146">
        <f>ROUND(I304*H304,2)</f>
        <v>0</v>
      </c>
      <c r="BL304" s="16" t="s">
        <v>134</v>
      </c>
      <c r="BM304" s="145" t="s">
        <v>450</v>
      </c>
    </row>
    <row r="305" spans="2:51" s="12" customFormat="1">
      <c r="B305" s="147"/>
      <c r="D305" s="148" t="s">
        <v>136</v>
      </c>
      <c r="E305" s="149" t="s">
        <v>1</v>
      </c>
      <c r="F305" s="150" t="s">
        <v>335</v>
      </c>
      <c r="H305" s="149" t="s">
        <v>1</v>
      </c>
      <c r="I305" s="151"/>
      <c r="L305" s="147"/>
      <c r="M305" s="152"/>
      <c r="T305" s="153"/>
      <c r="AT305" s="149" t="s">
        <v>136</v>
      </c>
      <c r="AU305" s="149" t="s">
        <v>83</v>
      </c>
      <c r="AV305" s="12" t="s">
        <v>81</v>
      </c>
      <c r="AW305" s="12" t="s">
        <v>30</v>
      </c>
      <c r="AX305" s="12" t="s">
        <v>73</v>
      </c>
      <c r="AY305" s="149" t="s">
        <v>128</v>
      </c>
    </row>
    <row r="306" spans="2:51" s="12" customFormat="1">
      <c r="B306" s="147"/>
      <c r="D306" s="148" t="s">
        <v>136</v>
      </c>
      <c r="E306" s="149" t="s">
        <v>1</v>
      </c>
      <c r="F306" s="150" t="s">
        <v>451</v>
      </c>
      <c r="H306" s="149" t="s">
        <v>1</v>
      </c>
      <c r="I306" s="151"/>
      <c r="L306" s="147"/>
      <c r="M306" s="152"/>
      <c r="T306" s="153"/>
      <c r="AT306" s="149" t="s">
        <v>136</v>
      </c>
      <c r="AU306" s="149" t="s">
        <v>83</v>
      </c>
      <c r="AV306" s="12" t="s">
        <v>81</v>
      </c>
      <c r="AW306" s="12" t="s">
        <v>30</v>
      </c>
      <c r="AX306" s="12" t="s">
        <v>73</v>
      </c>
      <c r="AY306" s="149" t="s">
        <v>128</v>
      </c>
    </row>
    <row r="307" spans="2:51" s="12" customFormat="1">
      <c r="B307" s="147"/>
      <c r="D307" s="148" t="s">
        <v>136</v>
      </c>
      <c r="E307" s="149" t="s">
        <v>1</v>
      </c>
      <c r="F307" s="150" t="s">
        <v>336</v>
      </c>
      <c r="H307" s="149" t="s">
        <v>1</v>
      </c>
      <c r="I307" s="151"/>
      <c r="L307" s="147"/>
      <c r="M307" s="152"/>
      <c r="T307" s="153"/>
      <c r="AT307" s="149" t="s">
        <v>136</v>
      </c>
      <c r="AU307" s="149" t="s">
        <v>83</v>
      </c>
      <c r="AV307" s="12" t="s">
        <v>81</v>
      </c>
      <c r="AW307" s="12" t="s">
        <v>30</v>
      </c>
      <c r="AX307" s="12" t="s">
        <v>73</v>
      </c>
      <c r="AY307" s="149" t="s">
        <v>128</v>
      </c>
    </row>
    <row r="308" spans="2:51" s="13" customFormat="1">
      <c r="B308" s="154"/>
      <c r="D308" s="148" t="s">
        <v>136</v>
      </c>
      <c r="E308" s="155" t="s">
        <v>1</v>
      </c>
      <c r="F308" s="156" t="s">
        <v>337</v>
      </c>
      <c r="H308" s="157">
        <v>164.8</v>
      </c>
      <c r="I308" s="158"/>
      <c r="L308" s="154"/>
      <c r="M308" s="159"/>
      <c r="T308" s="160"/>
      <c r="AT308" s="155" t="s">
        <v>136</v>
      </c>
      <c r="AU308" s="155" t="s">
        <v>83</v>
      </c>
      <c r="AV308" s="13" t="s">
        <v>83</v>
      </c>
      <c r="AW308" s="13" t="s">
        <v>30</v>
      </c>
      <c r="AX308" s="13" t="s">
        <v>73</v>
      </c>
      <c r="AY308" s="155" t="s">
        <v>128</v>
      </c>
    </row>
    <row r="309" spans="2:51" s="13" customFormat="1" ht="22.5">
      <c r="B309" s="154"/>
      <c r="D309" s="148" t="s">
        <v>136</v>
      </c>
      <c r="E309" s="155" t="s">
        <v>1</v>
      </c>
      <c r="F309" s="156" t="s">
        <v>338</v>
      </c>
      <c r="H309" s="157">
        <v>19.338000000000001</v>
      </c>
      <c r="I309" s="158"/>
      <c r="L309" s="154"/>
      <c r="M309" s="159"/>
      <c r="T309" s="160"/>
      <c r="AT309" s="155" t="s">
        <v>136</v>
      </c>
      <c r="AU309" s="155" t="s">
        <v>83</v>
      </c>
      <c r="AV309" s="13" t="s">
        <v>83</v>
      </c>
      <c r="AW309" s="13" t="s">
        <v>30</v>
      </c>
      <c r="AX309" s="13" t="s">
        <v>73</v>
      </c>
      <c r="AY309" s="155" t="s">
        <v>128</v>
      </c>
    </row>
    <row r="310" spans="2:51" s="13" customFormat="1">
      <c r="B310" s="154"/>
      <c r="D310" s="148" t="s">
        <v>136</v>
      </c>
      <c r="E310" s="155" t="s">
        <v>1</v>
      </c>
      <c r="F310" s="156" t="s">
        <v>339</v>
      </c>
      <c r="H310" s="157">
        <v>2.0499999999999998</v>
      </c>
      <c r="I310" s="158"/>
      <c r="L310" s="154"/>
      <c r="M310" s="159"/>
      <c r="T310" s="160"/>
      <c r="AT310" s="155" t="s">
        <v>136</v>
      </c>
      <c r="AU310" s="155" t="s">
        <v>83</v>
      </c>
      <c r="AV310" s="13" t="s">
        <v>83</v>
      </c>
      <c r="AW310" s="13" t="s">
        <v>30</v>
      </c>
      <c r="AX310" s="13" t="s">
        <v>73</v>
      </c>
      <c r="AY310" s="155" t="s">
        <v>128</v>
      </c>
    </row>
    <row r="311" spans="2:51" s="12" customFormat="1">
      <c r="B311" s="147"/>
      <c r="D311" s="148" t="s">
        <v>136</v>
      </c>
      <c r="E311" s="149" t="s">
        <v>1</v>
      </c>
      <c r="F311" s="150" t="s">
        <v>341</v>
      </c>
      <c r="H311" s="149" t="s">
        <v>1</v>
      </c>
      <c r="I311" s="151"/>
      <c r="L311" s="147"/>
      <c r="M311" s="152"/>
      <c r="T311" s="153"/>
      <c r="AT311" s="149" t="s">
        <v>136</v>
      </c>
      <c r="AU311" s="149" t="s">
        <v>83</v>
      </c>
      <c r="AV311" s="12" t="s">
        <v>81</v>
      </c>
      <c r="AW311" s="12" t="s">
        <v>30</v>
      </c>
      <c r="AX311" s="12" t="s">
        <v>73</v>
      </c>
      <c r="AY311" s="149" t="s">
        <v>128</v>
      </c>
    </row>
    <row r="312" spans="2:51" s="13" customFormat="1">
      <c r="B312" s="154"/>
      <c r="D312" s="148" t="s">
        <v>136</v>
      </c>
      <c r="E312" s="155" t="s">
        <v>1</v>
      </c>
      <c r="F312" s="156" t="s">
        <v>342</v>
      </c>
      <c r="H312" s="157">
        <v>218.7</v>
      </c>
      <c r="I312" s="158"/>
      <c r="L312" s="154"/>
      <c r="M312" s="159"/>
      <c r="T312" s="160"/>
      <c r="AT312" s="155" t="s">
        <v>136</v>
      </c>
      <c r="AU312" s="155" t="s">
        <v>83</v>
      </c>
      <c r="AV312" s="13" t="s">
        <v>83</v>
      </c>
      <c r="AW312" s="13" t="s">
        <v>30</v>
      </c>
      <c r="AX312" s="13" t="s">
        <v>73</v>
      </c>
      <c r="AY312" s="155" t="s">
        <v>128</v>
      </c>
    </row>
    <row r="313" spans="2:51" s="13" customFormat="1" ht="22.5">
      <c r="B313" s="154"/>
      <c r="D313" s="148" t="s">
        <v>136</v>
      </c>
      <c r="E313" s="155" t="s">
        <v>1</v>
      </c>
      <c r="F313" s="156" t="s">
        <v>343</v>
      </c>
      <c r="H313" s="157">
        <v>13.337999999999999</v>
      </c>
      <c r="I313" s="158"/>
      <c r="L313" s="154"/>
      <c r="M313" s="159"/>
      <c r="T313" s="160"/>
      <c r="AT313" s="155" t="s">
        <v>136</v>
      </c>
      <c r="AU313" s="155" t="s">
        <v>83</v>
      </c>
      <c r="AV313" s="13" t="s">
        <v>83</v>
      </c>
      <c r="AW313" s="13" t="s">
        <v>30</v>
      </c>
      <c r="AX313" s="13" t="s">
        <v>73</v>
      </c>
      <c r="AY313" s="155" t="s">
        <v>128</v>
      </c>
    </row>
    <row r="314" spans="2:51" s="12" customFormat="1">
      <c r="B314" s="147"/>
      <c r="D314" s="148" t="s">
        <v>136</v>
      </c>
      <c r="E314" s="149" t="s">
        <v>1</v>
      </c>
      <c r="F314" s="150" t="s">
        <v>346</v>
      </c>
      <c r="H314" s="149" t="s">
        <v>1</v>
      </c>
      <c r="I314" s="151"/>
      <c r="L314" s="147"/>
      <c r="M314" s="152"/>
      <c r="T314" s="153"/>
      <c r="AT314" s="149" t="s">
        <v>136</v>
      </c>
      <c r="AU314" s="149" t="s">
        <v>83</v>
      </c>
      <c r="AV314" s="12" t="s">
        <v>81</v>
      </c>
      <c r="AW314" s="12" t="s">
        <v>30</v>
      </c>
      <c r="AX314" s="12" t="s">
        <v>73</v>
      </c>
      <c r="AY314" s="149" t="s">
        <v>128</v>
      </c>
    </row>
    <row r="315" spans="2:51" s="13" customFormat="1">
      <c r="B315" s="154"/>
      <c r="D315" s="148" t="s">
        <v>136</v>
      </c>
      <c r="E315" s="155" t="s">
        <v>1</v>
      </c>
      <c r="F315" s="156" t="s">
        <v>347</v>
      </c>
      <c r="H315" s="157">
        <v>198.9</v>
      </c>
      <c r="I315" s="158"/>
      <c r="L315" s="154"/>
      <c r="M315" s="159"/>
      <c r="T315" s="160"/>
      <c r="AT315" s="155" t="s">
        <v>136</v>
      </c>
      <c r="AU315" s="155" t="s">
        <v>83</v>
      </c>
      <c r="AV315" s="13" t="s">
        <v>83</v>
      </c>
      <c r="AW315" s="13" t="s">
        <v>30</v>
      </c>
      <c r="AX315" s="13" t="s">
        <v>73</v>
      </c>
      <c r="AY315" s="155" t="s">
        <v>128</v>
      </c>
    </row>
    <row r="316" spans="2:51" s="13" customFormat="1">
      <c r="B316" s="154"/>
      <c r="D316" s="148" t="s">
        <v>136</v>
      </c>
      <c r="E316" s="155" t="s">
        <v>1</v>
      </c>
      <c r="F316" s="156" t="s">
        <v>348</v>
      </c>
      <c r="H316" s="157">
        <v>20.75</v>
      </c>
      <c r="I316" s="158"/>
      <c r="L316" s="154"/>
      <c r="M316" s="159"/>
      <c r="T316" s="160"/>
      <c r="AT316" s="155" t="s">
        <v>136</v>
      </c>
      <c r="AU316" s="155" t="s">
        <v>83</v>
      </c>
      <c r="AV316" s="13" t="s">
        <v>83</v>
      </c>
      <c r="AW316" s="13" t="s">
        <v>30</v>
      </c>
      <c r="AX316" s="13" t="s">
        <v>73</v>
      </c>
      <c r="AY316" s="155" t="s">
        <v>128</v>
      </c>
    </row>
    <row r="317" spans="2:51" s="12" customFormat="1">
      <c r="B317" s="147"/>
      <c r="D317" s="148" t="s">
        <v>136</v>
      </c>
      <c r="E317" s="149" t="s">
        <v>1</v>
      </c>
      <c r="F317" s="150" t="s">
        <v>349</v>
      </c>
      <c r="H317" s="149" t="s">
        <v>1</v>
      </c>
      <c r="I317" s="151"/>
      <c r="L317" s="147"/>
      <c r="M317" s="152"/>
      <c r="T317" s="153"/>
      <c r="AT317" s="149" t="s">
        <v>136</v>
      </c>
      <c r="AU317" s="149" t="s">
        <v>83</v>
      </c>
      <c r="AV317" s="12" t="s">
        <v>81</v>
      </c>
      <c r="AW317" s="12" t="s">
        <v>30</v>
      </c>
      <c r="AX317" s="12" t="s">
        <v>73</v>
      </c>
      <c r="AY317" s="149" t="s">
        <v>128</v>
      </c>
    </row>
    <row r="318" spans="2:51" s="13" customFormat="1">
      <c r="B318" s="154"/>
      <c r="D318" s="148" t="s">
        <v>136</v>
      </c>
      <c r="E318" s="155" t="s">
        <v>1</v>
      </c>
      <c r="F318" s="156" t="s">
        <v>350</v>
      </c>
      <c r="H318" s="157">
        <v>246.6</v>
      </c>
      <c r="I318" s="158"/>
      <c r="L318" s="154"/>
      <c r="M318" s="159"/>
      <c r="T318" s="160"/>
      <c r="AT318" s="155" t="s">
        <v>136</v>
      </c>
      <c r="AU318" s="155" t="s">
        <v>83</v>
      </c>
      <c r="AV318" s="13" t="s">
        <v>83</v>
      </c>
      <c r="AW318" s="13" t="s">
        <v>30</v>
      </c>
      <c r="AX318" s="13" t="s">
        <v>73</v>
      </c>
      <c r="AY318" s="155" t="s">
        <v>128</v>
      </c>
    </row>
    <row r="319" spans="2:51" s="13" customFormat="1">
      <c r="B319" s="154"/>
      <c r="D319" s="148" t="s">
        <v>136</v>
      </c>
      <c r="E319" s="155" t="s">
        <v>1</v>
      </c>
      <c r="F319" s="156" t="s">
        <v>351</v>
      </c>
      <c r="H319" s="157">
        <v>46.813000000000002</v>
      </c>
      <c r="I319" s="158"/>
      <c r="L319" s="154"/>
      <c r="M319" s="159"/>
      <c r="T319" s="160"/>
      <c r="AT319" s="155" t="s">
        <v>136</v>
      </c>
      <c r="AU319" s="155" t="s">
        <v>83</v>
      </c>
      <c r="AV319" s="13" t="s">
        <v>83</v>
      </c>
      <c r="AW319" s="13" t="s">
        <v>30</v>
      </c>
      <c r="AX319" s="13" t="s">
        <v>73</v>
      </c>
      <c r="AY319" s="155" t="s">
        <v>128</v>
      </c>
    </row>
    <row r="320" spans="2:51" s="14" customFormat="1">
      <c r="B320" s="161"/>
      <c r="D320" s="148" t="s">
        <v>136</v>
      </c>
      <c r="E320" s="162" t="s">
        <v>1</v>
      </c>
      <c r="F320" s="163" t="s">
        <v>173</v>
      </c>
      <c r="H320" s="164">
        <v>931.28899999999999</v>
      </c>
      <c r="I320" s="165"/>
      <c r="L320" s="161"/>
      <c r="M320" s="166"/>
      <c r="T320" s="167"/>
      <c r="AT320" s="162" t="s">
        <v>136</v>
      </c>
      <c r="AU320" s="162" t="s">
        <v>83</v>
      </c>
      <c r="AV320" s="14" t="s">
        <v>134</v>
      </c>
      <c r="AW320" s="14" t="s">
        <v>30</v>
      </c>
      <c r="AX320" s="14" t="s">
        <v>81</v>
      </c>
      <c r="AY320" s="162" t="s">
        <v>128</v>
      </c>
    </row>
    <row r="321" spans="2:65" s="1" customFormat="1" ht="21.75" customHeight="1">
      <c r="B321" s="132"/>
      <c r="C321" s="133" t="s">
        <v>452</v>
      </c>
      <c r="D321" s="133" t="s">
        <v>130</v>
      </c>
      <c r="E321" s="134" t="s">
        <v>453</v>
      </c>
      <c r="F321" s="135" t="s">
        <v>454</v>
      </c>
      <c r="G321" s="136" t="s">
        <v>133</v>
      </c>
      <c r="H321" s="137">
        <v>90</v>
      </c>
      <c r="I321" s="138"/>
      <c r="J321" s="139">
        <f>ROUND(I321*H321,2)</f>
        <v>0</v>
      </c>
      <c r="K321" s="140"/>
      <c r="L321" s="31"/>
      <c r="M321" s="141" t="s">
        <v>1</v>
      </c>
      <c r="N321" s="142" t="s">
        <v>38</v>
      </c>
      <c r="P321" s="143">
        <f>O321*H321</f>
        <v>0</v>
      </c>
      <c r="Q321" s="143">
        <v>0</v>
      </c>
      <c r="R321" s="143">
        <f>Q321*H321</f>
        <v>0</v>
      </c>
      <c r="S321" s="143">
        <v>1.4E-2</v>
      </c>
      <c r="T321" s="144">
        <f>S321*H321</f>
        <v>1.26</v>
      </c>
      <c r="AR321" s="145" t="s">
        <v>134</v>
      </c>
      <c r="AT321" s="145" t="s">
        <v>130</v>
      </c>
      <c r="AU321" s="145" t="s">
        <v>83</v>
      </c>
      <c r="AY321" s="16" t="s">
        <v>128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6" t="s">
        <v>81</v>
      </c>
      <c r="BK321" s="146">
        <f>ROUND(I321*H321,2)</f>
        <v>0</v>
      </c>
      <c r="BL321" s="16" t="s">
        <v>134</v>
      </c>
      <c r="BM321" s="145" t="s">
        <v>455</v>
      </c>
    </row>
    <row r="322" spans="2:65" s="12" customFormat="1">
      <c r="B322" s="147"/>
      <c r="D322" s="148" t="s">
        <v>136</v>
      </c>
      <c r="E322" s="149" t="s">
        <v>1</v>
      </c>
      <c r="F322" s="150" t="s">
        <v>456</v>
      </c>
      <c r="H322" s="149" t="s">
        <v>1</v>
      </c>
      <c r="I322" s="151"/>
      <c r="L322" s="147"/>
      <c r="M322" s="152"/>
      <c r="T322" s="153"/>
      <c r="AT322" s="149" t="s">
        <v>136</v>
      </c>
      <c r="AU322" s="149" t="s">
        <v>83</v>
      </c>
      <c r="AV322" s="12" t="s">
        <v>81</v>
      </c>
      <c r="AW322" s="12" t="s">
        <v>30</v>
      </c>
      <c r="AX322" s="12" t="s">
        <v>73</v>
      </c>
      <c r="AY322" s="149" t="s">
        <v>128</v>
      </c>
    </row>
    <row r="323" spans="2:65" s="12" customFormat="1">
      <c r="B323" s="147"/>
      <c r="D323" s="148" t="s">
        <v>136</v>
      </c>
      <c r="E323" s="149" t="s">
        <v>1</v>
      </c>
      <c r="F323" s="150" t="s">
        <v>457</v>
      </c>
      <c r="H323" s="149" t="s">
        <v>1</v>
      </c>
      <c r="I323" s="151"/>
      <c r="L323" s="147"/>
      <c r="M323" s="152"/>
      <c r="T323" s="153"/>
      <c r="AT323" s="149" t="s">
        <v>136</v>
      </c>
      <c r="AU323" s="149" t="s">
        <v>83</v>
      </c>
      <c r="AV323" s="12" t="s">
        <v>81</v>
      </c>
      <c r="AW323" s="12" t="s">
        <v>30</v>
      </c>
      <c r="AX323" s="12" t="s">
        <v>73</v>
      </c>
      <c r="AY323" s="149" t="s">
        <v>128</v>
      </c>
    </row>
    <row r="324" spans="2:65" s="13" customFormat="1">
      <c r="B324" s="154"/>
      <c r="D324" s="148" t="s">
        <v>136</v>
      </c>
      <c r="E324" s="155" t="s">
        <v>1</v>
      </c>
      <c r="F324" s="156" t="s">
        <v>458</v>
      </c>
      <c r="H324" s="157">
        <v>90</v>
      </c>
      <c r="I324" s="158"/>
      <c r="L324" s="154"/>
      <c r="M324" s="159"/>
      <c r="T324" s="160"/>
      <c r="AT324" s="155" t="s">
        <v>136</v>
      </c>
      <c r="AU324" s="155" t="s">
        <v>83</v>
      </c>
      <c r="AV324" s="13" t="s">
        <v>83</v>
      </c>
      <c r="AW324" s="13" t="s">
        <v>30</v>
      </c>
      <c r="AX324" s="13" t="s">
        <v>81</v>
      </c>
      <c r="AY324" s="155" t="s">
        <v>128</v>
      </c>
    </row>
    <row r="325" spans="2:65" s="1" customFormat="1" ht="24.2" customHeight="1">
      <c r="B325" s="132"/>
      <c r="C325" s="133" t="s">
        <v>459</v>
      </c>
      <c r="D325" s="133" t="s">
        <v>130</v>
      </c>
      <c r="E325" s="134" t="s">
        <v>460</v>
      </c>
      <c r="F325" s="135" t="s">
        <v>461</v>
      </c>
      <c r="G325" s="136" t="s">
        <v>133</v>
      </c>
      <c r="H325" s="137">
        <v>90</v>
      </c>
      <c r="I325" s="138"/>
      <c r="J325" s="139">
        <f>ROUND(I325*H325,2)</f>
        <v>0</v>
      </c>
      <c r="K325" s="140"/>
      <c r="L325" s="31"/>
      <c r="M325" s="141" t="s">
        <v>1</v>
      </c>
      <c r="N325" s="142" t="s">
        <v>38</v>
      </c>
      <c r="P325" s="143">
        <f>O325*H325</f>
        <v>0</v>
      </c>
      <c r="Q325" s="143">
        <v>0</v>
      </c>
      <c r="R325" s="143">
        <f>Q325*H325</f>
        <v>0</v>
      </c>
      <c r="S325" s="143">
        <v>0</v>
      </c>
      <c r="T325" s="144">
        <f>S325*H325</f>
        <v>0</v>
      </c>
      <c r="AR325" s="145" t="s">
        <v>134</v>
      </c>
      <c r="AT325" s="145" t="s">
        <v>130</v>
      </c>
      <c r="AU325" s="145" t="s">
        <v>83</v>
      </c>
      <c r="AY325" s="16" t="s">
        <v>128</v>
      </c>
      <c r="BE325" s="146">
        <f>IF(N325="základní",J325,0)</f>
        <v>0</v>
      </c>
      <c r="BF325" s="146">
        <f>IF(N325="snížená",J325,0)</f>
        <v>0</v>
      </c>
      <c r="BG325" s="146">
        <f>IF(N325="zákl. přenesená",J325,0)</f>
        <v>0</v>
      </c>
      <c r="BH325" s="146">
        <f>IF(N325="sníž. přenesená",J325,0)</f>
        <v>0</v>
      </c>
      <c r="BI325" s="146">
        <f>IF(N325="nulová",J325,0)</f>
        <v>0</v>
      </c>
      <c r="BJ325" s="16" t="s">
        <v>81</v>
      </c>
      <c r="BK325" s="146">
        <f>ROUND(I325*H325,2)</f>
        <v>0</v>
      </c>
      <c r="BL325" s="16" t="s">
        <v>134</v>
      </c>
      <c r="BM325" s="145" t="s">
        <v>462</v>
      </c>
    </row>
    <row r="326" spans="2:65" s="12" customFormat="1">
      <c r="B326" s="147"/>
      <c r="D326" s="148" t="s">
        <v>136</v>
      </c>
      <c r="E326" s="149" t="s">
        <v>1</v>
      </c>
      <c r="F326" s="150" t="s">
        <v>456</v>
      </c>
      <c r="H326" s="149" t="s">
        <v>1</v>
      </c>
      <c r="I326" s="151"/>
      <c r="L326" s="147"/>
      <c r="M326" s="152"/>
      <c r="T326" s="153"/>
      <c r="AT326" s="149" t="s">
        <v>136</v>
      </c>
      <c r="AU326" s="149" t="s">
        <v>83</v>
      </c>
      <c r="AV326" s="12" t="s">
        <v>81</v>
      </c>
      <c r="AW326" s="12" t="s">
        <v>30</v>
      </c>
      <c r="AX326" s="12" t="s">
        <v>73</v>
      </c>
      <c r="AY326" s="149" t="s">
        <v>128</v>
      </c>
    </row>
    <row r="327" spans="2:65" s="12" customFormat="1">
      <c r="B327" s="147"/>
      <c r="D327" s="148" t="s">
        <v>136</v>
      </c>
      <c r="E327" s="149" t="s">
        <v>1</v>
      </c>
      <c r="F327" s="150" t="s">
        <v>457</v>
      </c>
      <c r="H327" s="149" t="s">
        <v>1</v>
      </c>
      <c r="I327" s="151"/>
      <c r="L327" s="147"/>
      <c r="M327" s="152"/>
      <c r="T327" s="153"/>
      <c r="AT327" s="149" t="s">
        <v>136</v>
      </c>
      <c r="AU327" s="149" t="s">
        <v>83</v>
      </c>
      <c r="AV327" s="12" t="s">
        <v>81</v>
      </c>
      <c r="AW327" s="12" t="s">
        <v>30</v>
      </c>
      <c r="AX327" s="12" t="s">
        <v>73</v>
      </c>
      <c r="AY327" s="149" t="s">
        <v>128</v>
      </c>
    </row>
    <row r="328" spans="2:65" s="13" customFormat="1">
      <c r="B328" s="154"/>
      <c r="D328" s="148" t="s">
        <v>136</v>
      </c>
      <c r="E328" s="155" t="s">
        <v>1</v>
      </c>
      <c r="F328" s="156" t="s">
        <v>458</v>
      </c>
      <c r="H328" s="157">
        <v>90</v>
      </c>
      <c r="I328" s="158"/>
      <c r="L328" s="154"/>
      <c r="M328" s="159"/>
      <c r="T328" s="160"/>
      <c r="AT328" s="155" t="s">
        <v>136</v>
      </c>
      <c r="AU328" s="155" t="s">
        <v>83</v>
      </c>
      <c r="AV328" s="13" t="s">
        <v>83</v>
      </c>
      <c r="AW328" s="13" t="s">
        <v>30</v>
      </c>
      <c r="AX328" s="13" t="s">
        <v>81</v>
      </c>
      <c r="AY328" s="155" t="s">
        <v>128</v>
      </c>
    </row>
    <row r="329" spans="2:65" s="11" customFormat="1" ht="22.7" customHeight="1">
      <c r="B329" s="120"/>
      <c r="D329" s="121" t="s">
        <v>72</v>
      </c>
      <c r="E329" s="130" t="s">
        <v>463</v>
      </c>
      <c r="F329" s="130" t="s">
        <v>464</v>
      </c>
      <c r="I329" s="123"/>
      <c r="J329" s="131">
        <f>BK329</f>
        <v>0</v>
      </c>
      <c r="L329" s="120"/>
      <c r="M329" s="125"/>
      <c r="P329" s="126">
        <f>SUM(P330:P334)</f>
        <v>0</v>
      </c>
      <c r="R329" s="126">
        <f>SUM(R330:R334)</f>
        <v>0</v>
      </c>
      <c r="T329" s="127">
        <f>SUM(T330:T334)</f>
        <v>0</v>
      </c>
      <c r="AR329" s="121" t="s">
        <v>81</v>
      </c>
      <c r="AT329" s="128" t="s">
        <v>72</v>
      </c>
      <c r="AU329" s="128" t="s">
        <v>81</v>
      </c>
      <c r="AY329" s="121" t="s">
        <v>128</v>
      </c>
      <c r="BK329" s="129">
        <f>SUM(BK330:BK334)</f>
        <v>0</v>
      </c>
    </row>
    <row r="330" spans="2:65" s="1" customFormat="1" ht="24.2" customHeight="1">
      <c r="B330" s="132"/>
      <c r="C330" s="133" t="s">
        <v>465</v>
      </c>
      <c r="D330" s="133" t="s">
        <v>130</v>
      </c>
      <c r="E330" s="134" t="s">
        <v>466</v>
      </c>
      <c r="F330" s="135" t="s">
        <v>467</v>
      </c>
      <c r="G330" s="136" t="s">
        <v>208</v>
      </c>
      <c r="H330" s="137">
        <v>97.096000000000004</v>
      </c>
      <c r="I330" s="138"/>
      <c r="J330" s="139">
        <f>ROUND(I330*H330,2)</f>
        <v>0</v>
      </c>
      <c r="K330" s="140"/>
      <c r="L330" s="31"/>
      <c r="M330" s="141" t="s">
        <v>1</v>
      </c>
      <c r="N330" s="142" t="s">
        <v>38</v>
      </c>
      <c r="P330" s="143">
        <f>O330*H330</f>
        <v>0</v>
      </c>
      <c r="Q330" s="143">
        <v>0</v>
      </c>
      <c r="R330" s="143">
        <f>Q330*H330</f>
        <v>0</v>
      </c>
      <c r="S330" s="143">
        <v>0</v>
      </c>
      <c r="T330" s="144">
        <f>S330*H330</f>
        <v>0</v>
      </c>
      <c r="AR330" s="145" t="s">
        <v>134</v>
      </c>
      <c r="AT330" s="145" t="s">
        <v>130</v>
      </c>
      <c r="AU330" s="145" t="s">
        <v>83</v>
      </c>
      <c r="AY330" s="16" t="s">
        <v>128</v>
      </c>
      <c r="BE330" s="146">
        <f>IF(N330="základní",J330,0)</f>
        <v>0</v>
      </c>
      <c r="BF330" s="146">
        <f>IF(N330="snížená",J330,0)</f>
        <v>0</v>
      </c>
      <c r="BG330" s="146">
        <f>IF(N330="zákl. přenesená",J330,0)</f>
        <v>0</v>
      </c>
      <c r="BH330" s="146">
        <f>IF(N330="sníž. přenesená",J330,0)</f>
        <v>0</v>
      </c>
      <c r="BI330" s="146">
        <f>IF(N330="nulová",J330,0)</f>
        <v>0</v>
      </c>
      <c r="BJ330" s="16" t="s">
        <v>81</v>
      </c>
      <c r="BK330" s="146">
        <f>ROUND(I330*H330,2)</f>
        <v>0</v>
      </c>
      <c r="BL330" s="16" t="s">
        <v>134</v>
      </c>
      <c r="BM330" s="145" t="s">
        <v>468</v>
      </c>
    </row>
    <row r="331" spans="2:65" s="1" customFormat="1" ht="24.2" customHeight="1">
      <c r="B331" s="132"/>
      <c r="C331" s="133" t="s">
        <v>469</v>
      </c>
      <c r="D331" s="133" t="s">
        <v>130</v>
      </c>
      <c r="E331" s="134" t="s">
        <v>470</v>
      </c>
      <c r="F331" s="135" t="s">
        <v>471</v>
      </c>
      <c r="G331" s="136" t="s">
        <v>208</v>
      </c>
      <c r="H331" s="137">
        <v>97.096000000000004</v>
      </c>
      <c r="I331" s="138"/>
      <c r="J331" s="139">
        <f>ROUND(I331*H331,2)</f>
        <v>0</v>
      </c>
      <c r="K331" s="140"/>
      <c r="L331" s="31"/>
      <c r="M331" s="141" t="s">
        <v>1</v>
      </c>
      <c r="N331" s="142" t="s">
        <v>38</v>
      </c>
      <c r="P331" s="143">
        <f>O331*H331</f>
        <v>0</v>
      </c>
      <c r="Q331" s="143">
        <v>0</v>
      </c>
      <c r="R331" s="143">
        <f>Q331*H331</f>
        <v>0</v>
      </c>
      <c r="S331" s="143">
        <v>0</v>
      </c>
      <c r="T331" s="144">
        <f>S331*H331</f>
        <v>0</v>
      </c>
      <c r="AR331" s="145" t="s">
        <v>134</v>
      </c>
      <c r="AT331" s="145" t="s">
        <v>130</v>
      </c>
      <c r="AU331" s="145" t="s">
        <v>83</v>
      </c>
      <c r="AY331" s="16" t="s">
        <v>128</v>
      </c>
      <c r="BE331" s="146">
        <f>IF(N331="základní",J331,0)</f>
        <v>0</v>
      </c>
      <c r="BF331" s="146">
        <f>IF(N331="snížená",J331,0)</f>
        <v>0</v>
      </c>
      <c r="BG331" s="146">
        <f>IF(N331="zákl. přenesená",J331,0)</f>
        <v>0</v>
      </c>
      <c r="BH331" s="146">
        <f>IF(N331="sníž. přenesená",J331,0)</f>
        <v>0</v>
      </c>
      <c r="BI331" s="146">
        <f>IF(N331="nulová",J331,0)</f>
        <v>0</v>
      </c>
      <c r="BJ331" s="16" t="s">
        <v>81</v>
      </c>
      <c r="BK331" s="146">
        <f>ROUND(I331*H331,2)</f>
        <v>0</v>
      </c>
      <c r="BL331" s="16" t="s">
        <v>134</v>
      </c>
      <c r="BM331" s="145" t="s">
        <v>472</v>
      </c>
    </row>
    <row r="332" spans="2:65" s="1" customFormat="1" ht="24.2" customHeight="1">
      <c r="B332" s="132"/>
      <c r="C332" s="133" t="s">
        <v>473</v>
      </c>
      <c r="D332" s="133" t="s">
        <v>130</v>
      </c>
      <c r="E332" s="134" t="s">
        <v>474</v>
      </c>
      <c r="F332" s="135" t="s">
        <v>475</v>
      </c>
      <c r="G332" s="136" t="s">
        <v>208</v>
      </c>
      <c r="H332" s="137">
        <v>1844.8240000000001</v>
      </c>
      <c r="I332" s="138"/>
      <c r="J332" s="139">
        <f>ROUND(I332*H332,2)</f>
        <v>0</v>
      </c>
      <c r="K332" s="140"/>
      <c r="L332" s="31"/>
      <c r="M332" s="141" t="s">
        <v>1</v>
      </c>
      <c r="N332" s="142" t="s">
        <v>38</v>
      </c>
      <c r="P332" s="143">
        <f>O332*H332</f>
        <v>0</v>
      </c>
      <c r="Q332" s="143">
        <v>0</v>
      </c>
      <c r="R332" s="143">
        <f>Q332*H332</f>
        <v>0</v>
      </c>
      <c r="S332" s="143">
        <v>0</v>
      </c>
      <c r="T332" s="144">
        <f>S332*H332</f>
        <v>0</v>
      </c>
      <c r="AR332" s="145" t="s">
        <v>134</v>
      </c>
      <c r="AT332" s="145" t="s">
        <v>130</v>
      </c>
      <c r="AU332" s="145" t="s">
        <v>83</v>
      </c>
      <c r="AY332" s="16" t="s">
        <v>128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6" t="s">
        <v>81</v>
      </c>
      <c r="BK332" s="146">
        <f>ROUND(I332*H332,2)</f>
        <v>0</v>
      </c>
      <c r="BL332" s="16" t="s">
        <v>134</v>
      </c>
      <c r="BM332" s="145" t="s">
        <v>476</v>
      </c>
    </row>
    <row r="333" spans="2:65" s="13" customFormat="1">
      <c r="B333" s="154"/>
      <c r="D333" s="148" t="s">
        <v>136</v>
      </c>
      <c r="F333" s="156" t="s">
        <v>477</v>
      </c>
      <c r="H333" s="157">
        <v>1844.8240000000001</v>
      </c>
      <c r="I333" s="158"/>
      <c r="L333" s="154"/>
      <c r="M333" s="159"/>
      <c r="T333" s="160"/>
      <c r="AT333" s="155" t="s">
        <v>136</v>
      </c>
      <c r="AU333" s="155" t="s">
        <v>83</v>
      </c>
      <c r="AV333" s="13" t="s">
        <v>83</v>
      </c>
      <c r="AW333" s="13" t="s">
        <v>3</v>
      </c>
      <c r="AX333" s="13" t="s">
        <v>81</v>
      </c>
      <c r="AY333" s="155" t="s">
        <v>128</v>
      </c>
    </row>
    <row r="334" spans="2:65" s="1" customFormat="1" ht="33" customHeight="1">
      <c r="B334" s="132"/>
      <c r="C334" s="133" t="s">
        <v>478</v>
      </c>
      <c r="D334" s="133" t="s">
        <v>130</v>
      </c>
      <c r="E334" s="134" t="s">
        <v>479</v>
      </c>
      <c r="F334" s="135" t="s">
        <v>480</v>
      </c>
      <c r="G334" s="136" t="s">
        <v>208</v>
      </c>
      <c r="H334" s="137">
        <v>97.096000000000004</v>
      </c>
      <c r="I334" s="138"/>
      <c r="J334" s="139">
        <f>ROUND(I334*H334,2)</f>
        <v>0</v>
      </c>
      <c r="K334" s="140"/>
      <c r="L334" s="31"/>
      <c r="M334" s="141" t="s">
        <v>1</v>
      </c>
      <c r="N334" s="142" t="s">
        <v>38</v>
      </c>
      <c r="P334" s="143">
        <f>O334*H334</f>
        <v>0</v>
      </c>
      <c r="Q334" s="143">
        <v>0</v>
      </c>
      <c r="R334" s="143">
        <f>Q334*H334</f>
        <v>0</v>
      </c>
      <c r="S334" s="143">
        <v>0</v>
      </c>
      <c r="T334" s="144">
        <f>S334*H334</f>
        <v>0</v>
      </c>
      <c r="AR334" s="145" t="s">
        <v>134</v>
      </c>
      <c r="AT334" s="145" t="s">
        <v>130</v>
      </c>
      <c r="AU334" s="145" t="s">
        <v>83</v>
      </c>
      <c r="AY334" s="16" t="s">
        <v>128</v>
      </c>
      <c r="BE334" s="146">
        <f>IF(N334="základní",J334,0)</f>
        <v>0</v>
      </c>
      <c r="BF334" s="146">
        <f>IF(N334="snížená",J334,0)</f>
        <v>0</v>
      </c>
      <c r="BG334" s="146">
        <f>IF(N334="zákl. přenesená",J334,0)</f>
        <v>0</v>
      </c>
      <c r="BH334" s="146">
        <f>IF(N334="sníž. přenesená",J334,0)</f>
        <v>0</v>
      </c>
      <c r="BI334" s="146">
        <f>IF(N334="nulová",J334,0)</f>
        <v>0</v>
      </c>
      <c r="BJ334" s="16" t="s">
        <v>81</v>
      </c>
      <c r="BK334" s="146">
        <f>ROUND(I334*H334,2)</f>
        <v>0</v>
      </c>
      <c r="BL334" s="16" t="s">
        <v>134</v>
      </c>
      <c r="BM334" s="145" t="s">
        <v>481</v>
      </c>
    </row>
    <row r="335" spans="2:65" s="11" customFormat="1" ht="22.7" customHeight="1">
      <c r="B335" s="120"/>
      <c r="D335" s="121" t="s">
        <v>72</v>
      </c>
      <c r="E335" s="130" t="s">
        <v>482</v>
      </c>
      <c r="F335" s="130" t="s">
        <v>483</v>
      </c>
      <c r="I335" s="123"/>
      <c r="J335" s="131">
        <f>BK335</f>
        <v>0</v>
      </c>
      <c r="L335" s="120"/>
      <c r="M335" s="125"/>
      <c r="P335" s="126">
        <f>P336</f>
        <v>0</v>
      </c>
      <c r="R335" s="126">
        <f>R336</f>
        <v>0</v>
      </c>
      <c r="T335" s="127">
        <f>T336</f>
        <v>0</v>
      </c>
      <c r="AR335" s="121" t="s">
        <v>81</v>
      </c>
      <c r="AT335" s="128" t="s">
        <v>72</v>
      </c>
      <c r="AU335" s="128" t="s">
        <v>81</v>
      </c>
      <c r="AY335" s="121" t="s">
        <v>128</v>
      </c>
      <c r="BK335" s="129">
        <f>BK336</f>
        <v>0</v>
      </c>
    </row>
    <row r="336" spans="2:65" s="1" customFormat="1" ht="24.2" customHeight="1">
      <c r="B336" s="132"/>
      <c r="C336" s="133" t="s">
        <v>164</v>
      </c>
      <c r="D336" s="133" t="s">
        <v>130</v>
      </c>
      <c r="E336" s="134" t="s">
        <v>484</v>
      </c>
      <c r="F336" s="135" t="s">
        <v>485</v>
      </c>
      <c r="G336" s="136" t="s">
        <v>208</v>
      </c>
      <c r="H336" s="137">
        <v>93.238</v>
      </c>
      <c r="I336" s="138"/>
      <c r="J336" s="139">
        <f>ROUND(I336*H336,2)</f>
        <v>0</v>
      </c>
      <c r="K336" s="140"/>
      <c r="L336" s="31"/>
      <c r="M336" s="141" t="s">
        <v>1</v>
      </c>
      <c r="N336" s="142" t="s">
        <v>38</v>
      </c>
      <c r="P336" s="143">
        <f>O336*H336</f>
        <v>0</v>
      </c>
      <c r="Q336" s="143">
        <v>0</v>
      </c>
      <c r="R336" s="143">
        <f>Q336*H336</f>
        <v>0</v>
      </c>
      <c r="S336" s="143">
        <v>0</v>
      </c>
      <c r="T336" s="144">
        <f>S336*H336</f>
        <v>0</v>
      </c>
      <c r="AR336" s="145" t="s">
        <v>134</v>
      </c>
      <c r="AT336" s="145" t="s">
        <v>130</v>
      </c>
      <c r="AU336" s="145" t="s">
        <v>83</v>
      </c>
      <c r="AY336" s="16" t="s">
        <v>128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6" t="s">
        <v>81</v>
      </c>
      <c r="BK336" s="146">
        <f>ROUND(I336*H336,2)</f>
        <v>0</v>
      </c>
      <c r="BL336" s="16" t="s">
        <v>134</v>
      </c>
      <c r="BM336" s="145" t="s">
        <v>486</v>
      </c>
    </row>
    <row r="337" spans="2:65" s="11" customFormat="1" ht="25.9" customHeight="1">
      <c r="B337" s="120"/>
      <c r="D337" s="121" t="s">
        <v>72</v>
      </c>
      <c r="E337" s="122" t="s">
        <v>487</v>
      </c>
      <c r="F337" s="122" t="s">
        <v>488</v>
      </c>
      <c r="I337" s="123"/>
      <c r="J337" s="124">
        <f>BK337</f>
        <v>0</v>
      </c>
      <c r="L337" s="120"/>
      <c r="M337" s="125"/>
      <c r="P337" s="126">
        <f>P338+P344+P349+P356</f>
        <v>0</v>
      </c>
      <c r="R337" s="126">
        <f>R338+R344+R349+R356</f>
        <v>0.14479698000000002</v>
      </c>
      <c r="T337" s="127">
        <f>T338+T344+T349+T356</f>
        <v>5.6000000000000008E-3</v>
      </c>
      <c r="AR337" s="121" t="s">
        <v>83</v>
      </c>
      <c r="AT337" s="128" t="s">
        <v>72</v>
      </c>
      <c r="AU337" s="128" t="s">
        <v>73</v>
      </c>
      <c r="AY337" s="121" t="s">
        <v>128</v>
      </c>
      <c r="BK337" s="129">
        <f>BK338+BK344+BK349+BK356</f>
        <v>0</v>
      </c>
    </row>
    <row r="338" spans="2:65" s="11" customFormat="1" ht="22.7" customHeight="1">
      <c r="B338" s="120"/>
      <c r="D338" s="121" t="s">
        <v>72</v>
      </c>
      <c r="E338" s="130" t="s">
        <v>489</v>
      </c>
      <c r="F338" s="130" t="s">
        <v>490</v>
      </c>
      <c r="I338" s="123"/>
      <c r="J338" s="131">
        <f>BK338</f>
        <v>0</v>
      </c>
      <c r="L338" s="120"/>
      <c r="M338" s="125"/>
      <c r="P338" s="126">
        <f>SUM(P339:P343)</f>
        <v>0</v>
      </c>
      <c r="R338" s="126">
        <f>SUM(R339:R343)</f>
        <v>0.10176</v>
      </c>
      <c r="T338" s="127">
        <f>SUM(T339:T343)</f>
        <v>0</v>
      </c>
      <c r="AR338" s="121" t="s">
        <v>83</v>
      </c>
      <c r="AT338" s="128" t="s">
        <v>72</v>
      </c>
      <c r="AU338" s="128" t="s">
        <v>81</v>
      </c>
      <c r="AY338" s="121" t="s">
        <v>128</v>
      </c>
      <c r="BK338" s="129">
        <f>SUM(BK339:BK343)</f>
        <v>0</v>
      </c>
    </row>
    <row r="339" spans="2:65" s="1" customFormat="1" ht="24.2" customHeight="1">
      <c r="B339" s="132"/>
      <c r="C339" s="133" t="s">
        <v>491</v>
      </c>
      <c r="D339" s="133" t="s">
        <v>130</v>
      </c>
      <c r="E339" s="134" t="s">
        <v>492</v>
      </c>
      <c r="F339" s="135" t="s">
        <v>493</v>
      </c>
      <c r="G339" s="136" t="s">
        <v>133</v>
      </c>
      <c r="H339" s="137">
        <v>106</v>
      </c>
      <c r="I339" s="138"/>
      <c r="J339" s="139">
        <f>ROUND(I339*H339,2)</f>
        <v>0</v>
      </c>
      <c r="K339" s="140"/>
      <c r="L339" s="31"/>
      <c r="M339" s="141" t="s">
        <v>1</v>
      </c>
      <c r="N339" s="142" t="s">
        <v>38</v>
      </c>
      <c r="P339" s="143">
        <f>O339*H339</f>
        <v>0</v>
      </c>
      <c r="Q339" s="143">
        <v>8.0000000000000004E-4</v>
      </c>
      <c r="R339" s="143">
        <f>Q339*H339</f>
        <v>8.48E-2</v>
      </c>
      <c r="S339" s="143">
        <v>0</v>
      </c>
      <c r="T339" s="144">
        <f>S339*H339</f>
        <v>0</v>
      </c>
      <c r="AR339" s="145" t="s">
        <v>219</v>
      </c>
      <c r="AT339" s="145" t="s">
        <v>130</v>
      </c>
      <c r="AU339" s="145" t="s">
        <v>83</v>
      </c>
      <c r="AY339" s="16" t="s">
        <v>128</v>
      </c>
      <c r="BE339" s="146">
        <f>IF(N339="základní",J339,0)</f>
        <v>0</v>
      </c>
      <c r="BF339" s="146">
        <f>IF(N339="snížená",J339,0)</f>
        <v>0</v>
      </c>
      <c r="BG339" s="146">
        <f>IF(N339="zákl. přenesená",J339,0)</f>
        <v>0</v>
      </c>
      <c r="BH339" s="146">
        <f>IF(N339="sníž. přenesená",J339,0)</f>
        <v>0</v>
      </c>
      <c r="BI339" s="146">
        <f>IF(N339="nulová",J339,0)</f>
        <v>0</v>
      </c>
      <c r="BJ339" s="16" t="s">
        <v>81</v>
      </c>
      <c r="BK339" s="146">
        <f>ROUND(I339*H339,2)</f>
        <v>0</v>
      </c>
      <c r="BL339" s="16" t="s">
        <v>219</v>
      </c>
      <c r="BM339" s="145" t="s">
        <v>494</v>
      </c>
    </row>
    <row r="340" spans="2:65" s="12" customFormat="1">
      <c r="B340" s="147"/>
      <c r="D340" s="148" t="s">
        <v>136</v>
      </c>
      <c r="E340" s="149" t="s">
        <v>1</v>
      </c>
      <c r="F340" s="150" t="s">
        <v>456</v>
      </c>
      <c r="H340" s="149" t="s">
        <v>1</v>
      </c>
      <c r="I340" s="151"/>
      <c r="L340" s="147"/>
      <c r="M340" s="152"/>
      <c r="T340" s="153"/>
      <c r="AT340" s="149" t="s">
        <v>136</v>
      </c>
      <c r="AU340" s="149" t="s">
        <v>83</v>
      </c>
      <c r="AV340" s="12" t="s">
        <v>81</v>
      </c>
      <c r="AW340" s="12" t="s">
        <v>30</v>
      </c>
      <c r="AX340" s="12" t="s">
        <v>73</v>
      </c>
      <c r="AY340" s="149" t="s">
        <v>128</v>
      </c>
    </row>
    <row r="341" spans="2:65" s="13" customFormat="1">
      <c r="B341" s="154"/>
      <c r="D341" s="148" t="s">
        <v>136</v>
      </c>
      <c r="E341" s="155" t="s">
        <v>1</v>
      </c>
      <c r="F341" s="156" t="s">
        <v>236</v>
      </c>
      <c r="H341" s="157">
        <v>106</v>
      </c>
      <c r="I341" s="158"/>
      <c r="L341" s="154"/>
      <c r="M341" s="159"/>
      <c r="T341" s="160"/>
      <c r="AT341" s="155" t="s">
        <v>136</v>
      </c>
      <c r="AU341" s="155" t="s">
        <v>83</v>
      </c>
      <c r="AV341" s="13" t="s">
        <v>83</v>
      </c>
      <c r="AW341" s="13" t="s">
        <v>30</v>
      </c>
      <c r="AX341" s="13" t="s">
        <v>81</v>
      </c>
      <c r="AY341" s="155" t="s">
        <v>128</v>
      </c>
    </row>
    <row r="342" spans="2:65" s="1" customFormat="1" ht="24.2" customHeight="1">
      <c r="B342" s="132"/>
      <c r="C342" s="133" t="s">
        <v>495</v>
      </c>
      <c r="D342" s="133" t="s">
        <v>130</v>
      </c>
      <c r="E342" s="134" t="s">
        <v>496</v>
      </c>
      <c r="F342" s="135" t="s">
        <v>497</v>
      </c>
      <c r="G342" s="136" t="s">
        <v>156</v>
      </c>
      <c r="H342" s="137">
        <v>106</v>
      </c>
      <c r="I342" s="138"/>
      <c r="J342" s="139">
        <f>ROUND(I342*H342,2)</f>
        <v>0</v>
      </c>
      <c r="K342" s="140"/>
      <c r="L342" s="31"/>
      <c r="M342" s="141" t="s">
        <v>1</v>
      </c>
      <c r="N342" s="142" t="s">
        <v>38</v>
      </c>
      <c r="P342" s="143">
        <f>O342*H342</f>
        <v>0</v>
      </c>
      <c r="Q342" s="143">
        <v>1.6000000000000001E-4</v>
      </c>
      <c r="R342" s="143">
        <f>Q342*H342</f>
        <v>1.6960000000000003E-2</v>
      </c>
      <c r="S342" s="143">
        <v>0</v>
      </c>
      <c r="T342" s="144">
        <f>S342*H342</f>
        <v>0</v>
      </c>
      <c r="AR342" s="145" t="s">
        <v>219</v>
      </c>
      <c r="AT342" s="145" t="s">
        <v>130</v>
      </c>
      <c r="AU342" s="145" t="s">
        <v>83</v>
      </c>
      <c r="AY342" s="16" t="s">
        <v>128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6" t="s">
        <v>81</v>
      </c>
      <c r="BK342" s="146">
        <f>ROUND(I342*H342,2)</f>
        <v>0</v>
      </c>
      <c r="BL342" s="16" t="s">
        <v>219</v>
      </c>
      <c r="BM342" s="145" t="s">
        <v>498</v>
      </c>
    </row>
    <row r="343" spans="2:65" s="1" customFormat="1" ht="24.2" customHeight="1">
      <c r="B343" s="132"/>
      <c r="C343" s="133" t="s">
        <v>499</v>
      </c>
      <c r="D343" s="133" t="s">
        <v>130</v>
      </c>
      <c r="E343" s="134" t="s">
        <v>500</v>
      </c>
      <c r="F343" s="135" t="s">
        <v>501</v>
      </c>
      <c r="G343" s="136" t="s">
        <v>502</v>
      </c>
      <c r="H343" s="179"/>
      <c r="I343" s="138"/>
      <c r="J343" s="139">
        <f>ROUND(I343*H343,2)</f>
        <v>0</v>
      </c>
      <c r="K343" s="140"/>
      <c r="L343" s="31"/>
      <c r="M343" s="141" t="s">
        <v>1</v>
      </c>
      <c r="N343" s="142" t="s">
        <v>38</v>
      </c>
      <c r="P343" s="143">
        <f>O343*H343</f>
        <v>0</v>
      </c>
      <c r="Q343" s="143">
        <v>0</v>
      </c>
      <c r="R343" s="143">
        <f>Q343*H343</f>
        <v>0</v>
      </c>
      <c r="S343" s="143">
        <v>0</v>
      </c>
      <c r="T343" s="144">
        <f>S343*H343</f>
        <v>0</v>
      </c>
      <c r="AR343" s="145" t="s">
        <v>219</v>
      </c>
      <c r="AT343" s="145" t="s">
        <v>130</v>
      </c>
      <c r="AU343" s="145" t="s">
        <v>83</v>
      </c>
      <c r="AY343" s="16" t="s">
        <v>128</v>
      </c>
      <c r="BE343" s="146">
        <f>IF(N343="základní",J343,0)</f>
        <v>0</v>
      </c>
      <c r="BF343" s="146">
        <f>IF(N343="snížená",J343,0)</f>
        <v>0</v>
      </c>
      <c r="BG343" s="146">
        <f>IF(N343="zákl. přenesená",J343,0)</f>
        <v>0</v>
      </c>
      <c r="BH343" s="146">
        <f>IF(N343="sníž. přenesená",J343,0)</f>
        <v>0</v>
      </c>
      <c r="BI343" s="146">
        <f>IF(N343="nulová",J343,0)</f>
        <v>0</v>
      </c>
      <c r="BJ343" s="16" t="s">
        <v>81</v>
      </c>
      <c r="BK343" s="146">
        <f>ROUND(I343*H343,2)</f>
        <v>0</v>
      </c>
      <c r="BL343" s="16" t="s">
        <v>219</v>
      </c>
      <c r="BM343" s="145" t="s">
        <v>503</v>
      </c>
    </row>
    <row r="344" spans="2:65" s="11" customFormat="1" ht="22.7" customHeight="1">
      <c r="B344" s="120"/>
      <c r="D344" s="121" t="s">
        <v>72</v>
      </c>
      <c r="E344" s="130" t="s">
        <v>504</v>
      </c>
      <c r="F344" s="130" t="s">
        <v>505</v>
      </c>
      <c r="I344" s="123"/>
      <c r="J344" s="131">
        <f>BK344</f>
        <v>0</v>
      </c>
      <c r="L344" s="120"/>
      <c r="M344" s="125"/>
      <c r="P344" s="126">
        <f>SUM(P345:P348)</f>
        <v>0</v>
      </c>
      <c r="R344" s="126">
        <f>SUM(R345:R348)</f>
        <v>0</v>
      </c>
      <c r="T344" s="127">
        <f>SUM(T345:T348)</f>
        <v>0</v>
      </c>
      <c r="AR344" s="121" t="s">
        <v>83</v>
      </c>
      <c r="AT344" s="128" t="s">
        <v>72</v>
      </c>
      <c r="AU344" s="128" t="s">
        <v>81</v>
      </c>
      <c r="AY344" s="121" t="s">
        <v>128</v>
      </c>
      <c r="BK344" s="129">
        <f>SUM(BK345:BK348)</f>
        <v>0</v>
      </c>
    </row>
    <row r="345" spans="2:65" s="1" customFormat="1" ht="24.2" customHeight="1">
      <c r="B345" s="132"/>
      <c r="C345" s="133" t="s">
        <v>506</v>
      </c>
      <c r="D345" s="133" t="s">
        <v>130</v>
      </c>
      <c r="E345" s="134" t="s">
        <v>507</v>
      </c>
      <c r="F345" s="135" t="s">
        <v>508</v>
      </c>
      <c r="G345" s="136" t="s">
        <v>156</v>
      </c>
      <c r="H345" s="137">
        <v>8</v>
      </c>
      <c r="I345" s="138"/>
      <c r="J345" s="139">
        <f>ROUND(I345*H345,2)</f>
        <v>0</v>
      </c>
      <c r="K345" s="140"/>
      <c r="L345" s="31"/>
      <c r="M345" s="141" t="s">
        <v>1</v>
      </c>
      <c r="N345" s="142" t="s">
        <v>38</v>
      </c>
      <c r="P345" s="143">
        <f>O345*H345</f>
        <v>0</v>
      </c>
      <c r="Q345" s="143">
        <v>0</v>
      </c>
      <c r="R345" s="143">
        <f>Q345*H345</f>
        <v>0</v>
      </c>
      <c r="S345" s="143">
        <v>0</v>
      </c>
      <c r="T345" s="144">
        <f>S345*H345</f>
        <v>0</v>
      </c>
      <c r="AR345" s="145" t="s">
        <v>219</v>
      </c>
      <c r="AT345" s="145" t="s">
        <v>130</v>
      </c>
      <c r="AU345" s="145" t="s">
        <v>83</v>
      </c>
      <c r="AY345" s="16" t="s">
        <v>128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6" t="s">
        <v>81</v>
      </c>
      <c r="BK345" s="146">
        <f>ROUND(I345*H345,2)</f>
        <v>0</v>
      </c>
      <c r="BL345" s="16" t="s">
        <v>219</v>
      </c>
      <c r="BM345" s="145" t="s">
        <v>509</v>
      </c>
    </row>
    <row r="346" spans="2:65" s="12" customFormat="1">
      <c r="B346" s="147"/>
      <c r="D346" s="148" t="s">
        <v>136</v>
      </c>
      <c r="E346" s="149" t="s">
        <v>1</v>
      </c>
      <c r="F346" s="150" t="s">
        <v>510</v>
      </c>
      <c r="H346" s="149" t="s">
        <v>1</v>
      </c>
      <c r="I346" s="151"/>
      <c r="L346" s="147"/>
      <c r="M346" s="152"/>
      <c r="T346" s="153"/>
      <c r="AT346" s="149" t="s">
        <v>136</v>
      </c>
      <c r="AU346" s="149" t="s">
        <v>83</v>
      </c>
      <c r="AV346" s="12" t="s">
        <v>81</v>
      </c>
      <c r="AW346" s="12" t="s">
        <v>30</v>
      </c>
      <c r="AX346" s="12" t="s">
        <v>73</v>
      </c>
      <c r="AY346" s="149" t="s">
        <v>128</v>
      </c>
    </row>
    <row r="347" spans="2:65" s="12" customFormat="1">
      <c r="B347" s="147"/>
      <c r="D347" s="148" t="s">
        <v>136</v>
      </c>
      <c r="E347" s="149" t="s">
        <v>1</v>
      </c>
      <c r="F347" s="150" t="s">
        <v>511</v>
      </c>
      <c r="H347" s="149" t="s">
        <v>1</v>
      </c>
      <c r="I347" s="151"/>
      <c r="L347" s="147"/>
      <c r="M347" s="152"/>
      <c r="T347" s="153"/>
      <c r="AT347" s="149" t="s">
        <v>136</v>
      </c>
      <c r="AU347" s="149" t="s">
        <v>83</v>
      </c>
      <c r="AV347" s="12" t="s">
        <v>81</v>
      </c>
      <c r="AW347" s="12" t="s">
        <v>30</v>
      </c>
      <c r="AX347" s="12" t="s">
        <v>73</v>
      </c>
      <c r="AY347" s="149" t="s">
        <v>128</v>
      </c>
    </row>
    <row r="348" spans="2:65" s="13" customFormat="1">
      <c r="B348" s="154"/>
      <c r="D348" s="148" t="s">
        <v>136</v>
      </c>
      <c r="E348" s="155" t="s">
        <v>1</v>
      </c>
      <c r="F348" s="156" t="s">
        <v>512</v>
      </c>
      <c r="H348" s="157">
        <v>8</v>
      </c>
      <c r="I348" s="158"/>
      <c r="L348" s="154"/>
      <c r="M348" s="159"/>
      <c r="T348" s="160"/>
      <c r="AT348" s="155" t="s">
        <v>136</v>
      </c>
      <c r="AU348" s="155" t="s">
        <v>83</v>
      </c>
      <c r="AV348" s="13" t="s">
        <v>83</v>
      </c>
      <c r="AW348" s="13" t="s">
        <v>30</v>
      </c>
      <c r="AX348" s="13" t="s">
        <v>81</v>
      </c>
      <c r="AY348" s="155" t="s">
        <v>128</v>
      </c>
    </row>
    <row r="349" spans="2:65" s="11" customFormat="1" ht="22.7" customHeight="1">
      <c r="B349" s="120"/>
      <c r="D349" s="121" t="s">
        <v>72</v>
      </c>
      <c r="E349" s="130" t="s">
        <v>513</v>
      </c>
      <c r="F349" s="130" t="s">
        <v>514</v>
      </c>
      <c r="I349" s="123"/>
      <c r="J349" s="131">
        <f>BK349</f>
        <v>0</v>
      </c>
      <c r="L349" s="120"/>
      <c r="M349" s="125"/>
      <c r="P349" s="126">
        <f>SUM(P350:P355)</f>
        <v>0</v>
      </c>
      <c r="R349" s="126">
        <f>SUM(R350:R355)</f>
        <v>0</v>
      </c>
      <c r="T349" s="127">
        <f>SUM(T350:T355)</f>
        <v>5.6000000000000008E-3</v>
      </c>
      <c r="AR349" s="121" t="s">
        <v>83</v>
      </c>
      <c r="AT349" s="128" t="s">
        <v>72</v>
      </c>
      <c r="AU349" s="128" t="s">
        <v>81</v>
      </c>
      <c r="AY349" s="121" t="s">
        <v>128</v>
      </c>
      <c r="BK349" s="129">
        <f>SUM(BK350:BK355)</f>
        <v>0</v>
      </c>
    </row>
    <row r="350" spans="2:65" s="1" customFormat="1" ht="37.700000000000003" customHeight="1">
      <c r="B350" s="132"/>
      <c r="C350" s="133" t="s">
        <v>515</v>
      </c>
      <c r="D350" s="133" t="s">
        <v>130</v>
      </c>
      <c r="E350" s="134" t="s">
        <v>516</v>
      </c>
      <c r="F350" s="135" t="s">
        <v>517</v>
      </c>
      <c r="G350" s="136" t="s">
        <v>256</v>
      </c>
      <c r="H350" s="137">
        <v>3</v>
      </c>
      <c r="I350" s="138"/>
      <c r="J350" s="139">
        <f>ROUND(I350*H350,2)</f>
        <v>0</v>
      </c>
      <c r="K350" s="140"/>
      <c r="L350" s="31"/>
      <c r="M350" s="141" t="s">
        <v>1</v>
      </c>
      <c r="N350" s="142" t="s">
        <v>38</v>
      </c>
      <c r="P350" s="143">
        <f>O350*H350</f>
        <v>0</v>
      </c>
      <c r="Q350" s="143">
        <v>0</v>
      </c>
      <c r="R350" s="143">
        <f>Q350*H350</f>
        <v>0</v>
      </c>
      <c r="S350" s="143">
        <v>0</v>
      </c>
      <c r="T350" s="144">
        <f>S350*H350</f>
        <v>0</v>
      </c>
      <c r="AR350" s="145" t="s">
        <v>219</v>
      </c>
      <c r="AT350" s="145" t="s">
        <v>130</v>
      </c>
      <c r="AU350" s="145" t="s">
        <v>83</v>
      </c>
      <c r="AY350" s="16" t="s">
        <v>128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6" t="s">
        <v>81</v>
      </c>
      <c r="BK350" s="146">
        <f>ROUND(I350*H350,2)</f>
        <v>0</v>
      </c>
      <c r="BL350" s="16" t="s">
        <v>219</v>
      </c>
      <c r="BM350" s="145" t="s">
        <v>518</v>
      </c>
    </row>
    <row r="351" spans="2:65" s="1" customFormat="1" ht="33" customHeight="1">
      <c r="B351" s="132"/>
      <c r="C351" s="133" t="s">
        <v>519</v>
      </c>
      <c r="D351" s="133" t="s">
        <v>130</v>
      </c>
      <c r="E351" s="134" t="s">
        <v>520</v>
      </c>
      <c r="F351" s="135" t="s">
        <v>521</v>
      </c>
      <c r="G351" s="136" t="s">
        <v>256</v>
      </c>
      <c r="H351" s="137">
        <v>1</v>
      </c>
      <c r="I351" s="138"/>
      <c r="J351" s="139">
        <f>ROUND(I351*H351,2)</f>
        <v>0</v>
      </c>
      <c r="K351" s="140"/>
      <c r="L351" s="31"/>
      <c r="M351" s="141" t="s">
        <v>1</v>
      </c>
      <c r="N351" s="142" t="s">
        <v>38</v>
      </c>
      <c r="P351" s="143">
        <f>O351*H351</f>
        <v>0</v>
      </c>
      <c r="Q351" s="143">
        <v>0</v>
      </c>
      <c r="R351" s="143">
        <f>Q351*H351</f>
        <v>0</v>
      </c>
      <c r="S351" s="143">
        <v>0</v>
      </c>
      <c r="T351" s="144">
        <f>S351*H351</f>
        <v>0</v>
      </c>
      <c r="AR351" s="145" t="s">
        <v>219</v>
      </c>
      <c r="AT351" s="145" t="s">
        <v>130</v>
      </c>
      <c r="AU351" s="145" t="s">
        <v>83</v>
      </c>
      <c r="AY351" s="16" t="s">
        <v>128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6" t="s">
        <v>81</v>
      </c>
      <c r="BK351" s="146">
        <f>ROUND(I351*H351,2)</f>
        <v>0</v>
      </c>
      <c r="BL351" s="16" t="s">
        <v>219</v>
      </c>
      <c r="BM351" s="145" t="s">
        <v>522</v>
      </c>
    </row>
    <row r="352" spans="2:65" s="1" customFormat="1" ht="16.5" customHeight="1">
      <c r="B352" s="132"/>
      <c r="C352" s="133" t="s">
        <v>523</v>
      </c>
      <c r="D352" s="133" t="s">
        <v>130</v>
      </c>
      <c r="E352" s="134" t="s">
        <v>524</v>
      </c>
      <c r="F352" s="135" t="s">
        <v>525</v>
      </c>
      <c r="G352" s="136" t="s">
        <v>133</v>
      </c>
      <c r="H352" s="137">
        <v>0.28000000000000003</v>
      </c>
      <c r="I352" s="138"/>
      <c r="J352" s="139">
        <f>ROUND(I352*H352,2)</f>
        <v>0</v>
      </c>
      <c r="K352" s="140"/>
      <c r="L352" s="31"/>
      <c r="M352" s="141" t="s">
        <v>1</v>
      </c>
      <c r="N352" s="142" t="s">
        <v>38</v>
      </c>
      <c r="P352" s="143">
        <f>O352*H352</f>
        <v>0</v>
      </c>
      <c r="Q352" s="143">
        <v>0</v>
      </c>
      <c r="R352" s="143">
        <f>Q352*H352</f>
        <v>0</v>
      </c>
      <c r="S352" s="143">
        <v>0.02</v>
      </c>
      <c r="T352" s="144">
        <f>S352*H352</f>
        <v>5.6000000000000008E-3</v>
      </c>
      <c r="AR352" s="145" t="s">
        <v>219</v>
      </c>
      <c r="AT352" s="145" t="s">
        <v>130</v>
      </c>
      <c r="AU352" s="145" t="s">
        <v>83</v>
      </c>
      <c r="AY352" s="16" t="s">
        <v>128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6" t="s">
        <v>81</v>
      </c>
      <c r="BK352" s="146">
        <f>ROUND(I352*H352,2)</f>
        <v>0</v>
      </c>
      <c r="BL352" s="16" t="s">
        <v>219</v>
      </c>
      <c r="BM352" s="145" t="s">
        <v>526</v>
      </c>
    </row>
    <row r="353" spans="2:65" s="12" customFormat="1">
      <c r="B353" s="147"/>
      <c r="D353" s="148" t="s">
        <v>136</v>
      </c>
      <c r="E353" s="149" t="s">
        <v>1</v>
      </c>
      <c r="F353" s="150" t="s">
        <v>434</v>
      </c>
      <c r="H353" s="149" t="s">
        <v>1</v>
      </c>
      <c r="I353" s="151"/>
      <c r="L353" s="147"/>
      <c r="M353" s="152"/>
      <c r="T353" s="153"/>
      <c r="AT353" s="149" t="s">
        <v>136</v>
      </c>
      <c r="AU353" s="149" t="s">
        <v>83</v>
      </c>
      <c r="AV353" s="12" t="s">
        <v>81</v>
      </c>
      <c r="AW353" s="12" t="s">
        <v>30</v>
      </c>
      <c r="AX353" s="12" t="s">
        <v>73</v>
      </c>
      <c r="AY353" s="149" t="s">
        <v>128</v>
      </c>
    </row>
    <row r="354" spans="2:65" s="13" customFormat="1">
      <c r="B354" s="154"/>
      <c r="D354" s="148" t="s">
        <v>136</v>
      </c>
      <c r="E354" s="155" t="s">
        <v>1</v>
      </c>
      <c r="F354" s="156" t="s">
        <v>527</v>
      </c>
      <c r="H354" s="157">
        <v>0.28000000000000003</v>
      </c>
      <c r="I354" s="158"/>
      <c r="L354" s="154"/>
      <c r="M354" s="159"/>
      <c r="T354" s="160"/>
      <c r="AT354" s="155" t="s">
        <v>136</v>
      </c>
      <c r="AU354" s="155" t="s">
        <v>83</v>
      </c>
      <c r="AV354" s="13" t="s">
        <v>83</v>
      </c>
      <c r="AW354" s="13" t="s">
        <v>30</v>
      </c>
      <c r="AX354" s="13" t="s">
        <v>81</v>
      </c>
      <c r="AY354" s="155" t="s">
        <v>128</v>
      </c>
    </row>
    <row r="355" spans="2:65" s="1" customFormat="1" ht="24.2" customHeight="1">
      <c r="B355" s="132"/>
      <c r="C355" s="133" t="s">
        <v>528</v>
      </c>
      <c r="D355" s="133" t="s">
        <v>130</v>
      </c>
      <c r="E355" s="134" t="s">
        <v>529</v>
      </c>
      <c r="F355" s="135" t="s">
        <v>530</v>
      </c>
      <c r="G355" s="136" t="s">
        <v>502</v>
      </c>
      <c r="H355" s="179"/>
      <c r="I355" s="138"/>
      <c r="J355" s="139">
        <f>ROUND(I355*H355,2)</f>
        <v>0</v>
      </c>
      <c r="K355" s="140"/>
      <c r="L355" s="31"/>
      <c r="M355" s="141" t="s">
        <v>1</v>
      </c>
      <c r="N355" s="142" t="s">
        <v>38</v>
      </c>
      <c r="P355" s="143">
        <f>O355*H355</f>
        <v>0</v>
      </c>
      <c r="Q355" s="143">
        <v>0</v>
      </c>
      <c r="R355" s="143">
        <f>Q355*H355</f>
        <v>0</v>
      </c>
      <c r="S355" s="143">
        <v>0</v>
      </c>
      <c r="T355" s="144">
        <f>S355*H355</f>
        <v>0</v>
      </c>
      <c r="AR355" s="145" t="s">
        <v>219</v>
      </c>
      <c r="AT355" s="145" t="s">
        <v>130</v>
      </c>
      <c r="AU355" s="145" t="s">
        <v>83</v>
      </c>
      <c r="AY355" s="16" t="s">
        <v>128</v>
      </c>
      <c r="BE355" s="146">
        <f>IF(N355="základní",J355,0)</f>
        <v>0</v>
      </c>
      <c r="BF355" s="146">
        <f>IF(N355="snížená",J355,0)</f>
        <v>0</v>
      </c>
      <c r="BG355" s="146">
        <f>IF(N355="zákl. přenesená",J355,0)</f>
        <v>0</v>
      </c>
      <c r="BH355" s="146">
        <f>IF(N355="sníž. přenesená",J355,0)</f>
        <v>0</v>
      </c>
      <c r="BI355" s="146">
        <f>IF(N355="nulová",J355,0)</f>
        <v>0</v>
      </c>
      <c r="BJ355" s="16" t="s">
        <v>81</v>
      </c>
      <c r="BK355" s="146">
        <f>ROUND(I355*H355,2)</f>
        <v>0</v>
      </c>
      <c r="BL355" s="16" t="s">
        <v>219</v>
      </c>
      <c r="BM355" s="145" t="s">
        <v>531</v>
      </c>
    </row>
    <row r="356" spans="2:65" s="11" customFormat="1" ht="22.7" customHeight="1">
      <c r="B356" s="120"/>
      <c r="D356" s="121" t="s">
        <v>72</v>
      </c>
      <c r="E356" s="130" t="s">
        <v>532</v>
      </c>
      <c r="F356" s="130" t="s">
        <v>533</v>
      </c>
      <c r="I356" s="123"/>
      <c r="J356" s="131">
        <f>BK356</f>
        <v>0</v>
      </c>
      <c r="L356" s="120"/>
      <c r="M356" s="125"/>
      <c r="P356" s="126">
        <f>SUM(P357:P378)</f>
        <v>0</v>
      </c>
      <c r="R356" s="126">
        <f>SUM(R357:R378)</f>
        <v>4.3036980000000002E-2</v>
      </c>
      <c r="T356" s="127">
        <f>SUM(T357:T378)</f>
        <v>0</v>
      </c>
      <c r="AR356" s="121" t="s">
        <v>83</v>
      </c>
      <c r="AT356" s="128" t="s">
        <v>72</v>
      </c>
      <c r="AU356" s="128" t="s">
        <v>81</v>
      </c>
      <c r="AY356" s="121" t="s">
        <v>128</v>
      </c>
      <c r="BK356" s="129">
        <f>SUM(BK357:BK378)</f>
        <v>0</v>
      </c>
    </row>
    <row r="357" spans="2:65" s="1" customFormat="1" ht="24.2" customHeight="1">
      <c r="B357" s="132"/>
      <c r="C357" s="133" t="s">
        <v>534</v>
      </c>
      <c r="D357" s="133" t="s">
        <v>130</v>
      </c>
      <c r="E357" s="134" t="s">
        <v>535</v>
      </c>
      <c r="F357" s="135" t="s">
        <v>536</v>
      </c>
      <c r="G357" s="136" t="s">
        <v>133</v>
      </c>
      <c r="H357" s="137">
        <v>204.93799999999999</v>
      </c>
      <c r="I357" s="138"/>
      <c r="J357" s="139">
        <f>ROUND(I357*H357,2)</f>
        <v>0</v>
      </c>
      <c r="K357" s="140"/>
      <c r="L357" s="31"/>
      <c r="M357" s="141" t="s">
        <v>1</v>
      </c>
      <c r="N357" s="142" t="s">
        <v>38</v>
      </c>
      <c r="P357" s="143">
        <f>O357*H357</f>
        <v>0</v>
      </c>
      <c r="Q357" s="143">
        <v>2.1000000000000001E-4</v>
      </c>
      <c r="R357" s="143">
        <f>Q357*H357</f>
        <v>4.3036980000000002E-2</v>
      </c>
      <c r="S357" s="143">
        <v>0</v>
      </c>
      <c r="T357" s="144">
        <f>S357*H357</f>
        <v>0</v>
      </c>
      <c r="AR357" s="145" t="s">
        <v>219</v>
      </c>
      <c r="AT357" s="145" t="s">
        <v>130</v>
      </c>
      <c r="AU357" s="145" t="s">
        <v>83</v>
      </c>
      <c r="AY357" s="16" t="s">
        <v>128</v>
      </c>
      <c r="BE357" s="146">
        <f>IF(N357="základní",J357,0)</f>
        <v>0</v>
      </c>
      <c r="BF357" s="146">
        <f>IF(N357="snížená",J357,0)</f>
        <v>0</v>
      </c>
      <c r="BG357" s="146">
        <f>IF(N357="zákl. přenesená",J357,0)</f>
        <v>0</v>
      </c>
      <c r="BH357" s="146">
        <f>IF(N357="sníž. přenesená",J357,0)</f>
        <v>0</v>
      </c>
      <c r="BI357" s="146">
        <f>IF(N357="nulová",J357,0)</f>
        <v>0</v>
      </c>
      <c r="BJ357" s="16" t="s">
        <v>81</v>
      </c>
      <c r="BK357" s="146">
        <f>ROUND(I357*H357,2)</f>
        <v>0</v>
      </c>
      <c r="BL357" s="16" t="s">
        <v>219</v>
      </c>
      <c r="BM357" s="145" t="s">
        <v>537</v>
      </c>
    </row>
    <row r="358" spans="2:65" s="12" customFormat="1">
      <c r="B358" s="147"/>
      <c r="D358" s="148" t="s">
        <v>136</v>
      </c>
      <c r="E358" s="149" t="s">
        <v>1</v>
      </c>
      <c r="F358" s="150" t="s">
        <v>335</v>
      </c>
      <c r="H358" s="149" t="s">
        <v>1</v>
      </c>
      <c r="I358" s="151"/>
      <c r="L358" s="147"/>
      <c r="M358" s="152"/>
      <c r="T358" s="153"/>
      <c r="AT358" s="149" t="s">
        <v>136</v>
      </c>
      <c r="AU358" s="149" t="s">
        <v>83</v>
      </c>
      <c r="AV358" s="12" t="s">
        <v>81</v>
      </c>
      <c r="AW358" s="12" t="s">
        <v>30</v>
      </c>
      <c r="AX358" s="12" t="s">
        <v>73</v>
      </c>
      <c r="AY358" s="149" t="s">
        <v>128</v>
      </c>
    </row>
    <row r="359" spans="2:65" s="12" customFormat="1">
      <c r="B359" s="147"/>
      <c r="D359" s="148" t="s">
        <v>136</v>
      </c>
      <c r="E359" s="149" t="s">
        <v>1</v>
      </c>
      <c r="F359" s="150" t="s">
        <v>336</v>
      </c>
      <c r="H359" s="149" t="s">
        <v>1</v>
      </c>
      <c r="I359" s="151"/>
      <c r="L359" s="147"/>
      <c r="M359" s="152"/>
      <c r="T359" s="153"/>
      <c r="AT359" s="149" t="s">
        <v>136</v>
      </c>
      <c r="AU359" s="149" t="s">
        <v>83</v>
      </c>
      <c r="AV359" s="12" t="s">
        <v>81</v>
      </c>
      <c r="AW359" s="12" t="s">
        <v>30</v>
      </c>
      <c r="AX359" s="12" t="s">
        <v>73</v>
      </c>
      <c r="AY359" s="149" t="s">
        <v>128</v>
      </c>
    </row>
    <row r="360" spans="2:65" s="13" customFormat="1">
      <c r="B360" s="154"/>
      <c r="D360" s="148" t="s">
        <v>136</v>
      </c>
      <c r="E360" s="155" t="s">
        <v>1</v>
      </c>
      <c r="F360" s="156" t="s">
        <v>337</v>
      </c>
      <c r="H360" s="157">
        <v>164.8</v>
      </c>
      <c r="I360" s="158"/>
      <c r="L360" s="154"/>
      <c r="M360" s="159"/>
      <c r="T360" s="160"/>
      <c r="AT360" s="155" t="s">
        <v>136</v>
      </c>
      <c r="AU360" s="155" t="s">
        <v>83</v>
      </c>
      <c r="AV360" s="13" t="s">
        <v>83</v>
      </c>
      <c r="AW360" s="13" t="s">
        <v>30</v>
      </c>
      <c r="AX360" s="13" t="s">
        <v>73</v>
      </c>
      <c r="AY360" s="155" t="s">
        <v>128</v>
      </c>
    </row>
    <row r="361" spans="2:65" s="13" customFormat="1" ht="22.5">
      <c r="B361" s="154"/>
      <c r="D361" s="148" t="s">
        <v>136</v>
      </c>
      <c r="E361" s="155" t="s">
        <v>1</v>
      </c>
      <c r="F361" s="156" t="s">
        <v>338</v>
      </c>
      <c r="H361" s="157">
        <v>19.338000000000001</v>
      </c>
      <c r="I361" s="158"/>
      <c r="L361" s="154"/>
      <c r="M361" s="159"/>
      <c r="T361" s="160"/>
      <c r="AT361" s="155" t="s">
        <v>136</v>
      </c>
      <c r="AU361" s="155" t="s">
        <v>83</v>
      </c>
      <c r="AV361" s="13" t="s">
        <v>83</v>
      </c>
      <c r="AW361" s="13" t="s">
        <v>30</v>
      </c>
      <c r="AX361" s="13" t="s">
        <v>73</v>
      </c>
      <c r="AY361" s="155" t="s">
        <v>128</v>
      </c>
    </row>
    <row r="362" spans="2:65" s="13" customFormat="1">
      <c r="B362" s="154"/>
      <c r="D362" s="148" t="s">
        <v>136</v>
      </c>
      <c r="E362" s="155" t="s">
        <v>1</v>
      </c>
      <c r="F362" s="156" t="s">
        <v>339</v>
      </c>
      <c r="H362" s="157">
        <v>2.0499999999999998</v>
      </c>
      <c r="I362" s="158"/>
      <c r="L362" s="154"/>
      <c r="M362" s="159"/>
      <c r="T362" s="160"/>
      <c r="AT362" s="155" t="s">
        <v>136</v>
      </c>
      <c r="AU362" s="155" t="s">
        <v>83</v>
      </c>
      <c r="AV362" s="13" t="s">
        <v>83</v>
      </c>
      <c r="AW362" s="13" t="s">
        <v>30</v>
      </c>
      <c r="AX362" s="13" t="s">
        <v>73</v>
      </c>
      <c r="AY362" s="155" t="s">
        <v>128</v>
      </c>
    </row>
    <row r="363" spans="2:65" s="12" customFormat="1">
      <c r="B363" s="147"/>
      <c r="D363" s="148" t="s">
        <v>136</v>
      </c>
      <c r="E363" s="149" t="s">
        <v>1</v>
      </c>
      <c r="F363" s="150" t="s">
        <v>341</v>
      </c>
      <c r="H363" s="149" t="s">
        <v>1</v>
      </c>
      <c r="I363" s="151"/>
      <c r="L363" s="147"/>
      <c r="M363" s="152"/>
      <c r="T363" s="153"/>
      <c r="AT363" s="149" t="s">
        <v>136</v>
      </c>
      <c r="AU363" s="149" t="s">
        <v>83</v>
      </c>
      <c r="AV363" s="12" t="s">
        <v>81</v>
      </c>
      <c r="AW363" s="12" t="s">
        <v>30</v>
      </c>
      <c r="AX363" s="12" t="s">
        <v>73</v>
      </c>
      <c r="AY363" s="149" t="s">
        <v>128</v>
      </c>
    </row>
    <row r="364" spans="2:65" s="13" customFormat="1">
      <c r="B364" s="154"/>
      <c r="D364" s="148" t="s">
        <v>136</v>
      </c>
      <c r="E364" s="155" t="s">
        <v>1</v>
      </c>
      <c r="F364" s="156" t="s">
        <v>342</v>
      </c>
      <c r="H364" s="157">
        <v>218.7</v>
      </c>
      <c r="I364" s="158"/>
      <c r="L364" s="154"/>
      <c r="M364" s="159"/>
      <c r="T364" s="160"/>
      <c r="AT364" s="155" t="s">
        <v>136</v>
      </c>
      <c r="AU364" s="155" t="s">
        <v>83</v>
      </c>
      <c r="AV364" s="13" t="s">
        <v>83</v>
      </c>
      <c r="AW364" s="13" t="s">
        <v>30</v>
      </c>
      <c r="AX364" s="13" t="s">
        <v>73</v>
      </c>
      <c r="AY364" s="155" t="s">
        <v>128</v>
      </c>
    </row>
    <row r="365" spans="2:65" s="13" customFormat="1" ht="22.5">
      <c r="B365" s="154"/>
      <c r="D365" s="148" t="s">
        <v>136</v>
      </c>
      <c r="E365" s="155" t="s">
        <v>1</v>
      </c>
      <c r="F365" s="156" t="s">
        <v>343</v>
      </c>
      <c r="H365" s="157">
        <v>13.337999999999999</v>
      </c>
      <c r="I365" s="158"/>
      <c r="L365" s="154"/>
      <c r="M365" s="159"/>
      <c r="T365" s="160"/>
      <c r="AT365" s="155" t="s">
        <v>136</v>
      </c>
      <c r="AU365" s="155" t="s">
        <v>83</v>
      </c>
      <c r="AV365" s="13" t="s">
        <v>83</v>
      </c>
      <c r="AW365" s="13" t="s">
        <v>30</v>
      </c>
      <c r="AX365" s="13" t="s">
        <v>73</v>
      </c>
      <c r="AY365" s="155" t="s">
        <v>128</v>
      </c>
    </row>
    <row r="366" spans="2:65" s="12" customFormat="1">
      <c r="B366" s="147"/>
      <c r="D366" s="148" t="s">
        <v>136</v>
      </c>
      <c r="E366" s="149" t="s">
        <v>1</v>
      </c>
      <c r="F366" s="150" t="s">
        <v>344</v>
      </c>
      <c r="H366" s="149" t="s">
        <v>1</v>
      </c>
      <c r="I366" s="151"/>
      <c r="L366" s="147"/>
      <c r="M366" s="152"/>
      <c r="T366" s="153"/>
      <c r="AT366" s="149" t="s">
        <v>136</v>
      </c>
      <c r="AU366" s="149" t="s">
        <v>83</v>
      </c>
      <c r="AV366" s="12" t="s">
        <v>81</v>
      </c>
      <c r="AW366" s="12" t="s">
        <v>30</v>
      </c>
      <c r="AX366" s="12" t="s">
        <v>73</v>
      </c>
      <c r="AY366" s="149" t="s">
        <v>128</v>
      </c>
    </row>
    <row r="367" spans="2:65" s="13" customFormat="1">
      <c r="B367" s="154"/>
      <c r="D367" s="148" t="s">
        <v>136</v>
      </c>
      <c r="E367" s="155" t="s">
        <v>1</v>
      </c>
      <c r="F367" s="156" t="s">
        <v>345</v>
      </c>
      <c r="H367" s="157">
        <v>93.4</v>
      </c>
      <c r="I367" s="158"/>
      <c r="L367" s="154"/>
      <c r="M367" s="159"/>
      <c r="T367" s="160"/>
      <c r="AT367" s="155" t="s">
        <v>136</v>
      </c>
      <c r="AU367" s="155" t="s">
        <v>83</v>
      </c>
      <c r="AV367" s="13" t="s">
        <v>83</v>
      </c>
      <c r="AW367" s="13" t="s">
        <v>30</v>
      </c>
      <c r="AX367" s="13" t="s">
        <v>73</v>
      </c>
      <c r="AY367" s="155" t="s">
        <v>128</v>
      </c>
    </row>
    <row r="368" spans="2:65" s="12" customFormat="1">
      <c r="B368" s="147"/>
      <c r="D368" s="148" t="s">
        <v>136</v>
      </c>
      <c r="E368" s="149" t="s">
        <v>1</v>
      </c>
      <c r="F368" s="150" t="s">
        <v>346</v>
      </c>
      <c r="H368" s="149" t="s">
        <v>1</v>
      </c>
      <c r="I368" s="151"/>
      <c r="L368" s="147"/>
      <c r="M368" s="152"/>
      <c r="T368" s="153"/>
      <c r="AT368" s="149" t="s">
        <v>136</v>
      </c>
      <c r="AU368" s="149" t="s">
        <v>83</v>
      </c>
      <c r="AV368" s="12" t="s">
        <v>81</v>
      </c>
      <c r="AW368" s="12" t="s">
        <v>30</v>
      </c>
      <c r="AX368" s="12" t="s">
        <v>73</v>
      </c>
      <c r="AY368" s="149" t="s">
        <v>128</v>
      </c>
    </row>
    <row r="369" spans="2:65" s="13" customFormat="1">
      <c r="B369" s="154"/>
      <c r="D369" s="148" t="s">
        <v>136</v>
      </c>
      <c r="E369" s="155" t="s">
        <v>1</v>
      </c>
      <c r="F369" s="156" t="s">
        <v>347</v>
      </c>
      <c r="H369" s="157">
        <v>198.9</v>
      </c>
      <c r="I369" s="158"/>
      <c r="L369" s="154"/>
      <c r="M369" s="159"/>
      <c r="T369" s="160"/>
      <c r="AT369" s="155" t="s">
        <v>136</v>
      </c>
      <c r="AU369" s="155" t="s">
        <v>83</v>
      </c>
      <c r="AV369" s="13" t="s">
        <v>83</v>
      </c>
      <c r="AW369" s="13" t="s">
        <v>30</v>
      </c>
      <c r="AX369" s="13" t="s">
        <v>73</v>
      </c>
      <c r="AY369" s="155" t="s">
        <v>128</v>
      </c>
    </row>
    <row r="370" spans="2:65" s="13" customFormat="1">
      <c r="B370" s="154"/>
      <c r="D370" s="148" t="s">
        <v>136</v>
      </c>
      <c r="E370" s="155" t="s">
        <v>1</v>
      </c>
      <c r="F370" s="156" t="s">
        <v>348</v>
      </c>
      <c r="H370" s="157">
        <v>20.75</v>
      </c>
      <c r="I370" s="158"/>
      <c r="L370" s="154"/>
      <c r="M370" s="159"/>
      <c r="T370" s="160"/>
      <c r="AT370" s="155" t="s">
        <v>136</v>
      </c>
      <c r="AU370" s="155" t="s">
        <v>83</v>
      </c>
      <c r="AV370" s="13" t="s">
        <v>83</v>
      </c>
      <c r="AW370" s="13" t="s">
        <v>30</v>
      </c>
      <c r="AX370" s="13" t="s">
        <v>73</v>
      </c>
      <c r="AY370" s="155" t="s">
        <v>128</v>
      </c>
    </row>
    <row r="371" spans="2:65" s="12" customFormat="1">
      <c r="B371" s="147"/>
      <c r="D371" s="148" t="s">
        <v>136</v>
      </c>
      <c r="E371" s="149" t="s">
        <v>1</v>
      </c>
      <c r="F371" s="150" t="s">
        <v>349</v>
      </c>
      <c r="H371" s="149" t="s">
        <v>1</v>
      </c>
      <c r="I371" s="151"/>
      <c r="L371" s="147"/>
      <c r="M371" s="152"/>
      <c r="T371" s="153"/>
      <c r="AT371" s="149" t="s">
        <v>136</v>
      </c>
      <c r="AU371" s="149" t="s">
        <v>83</v>
      </c>
      <c r="AV371" s="12" t="s">
        <v>81</v>
      </c>
      <c r="AW371" s="12" t="s">
        <v>30</v>
      </c>
      <c r="AX371" s="12" t="s">
        <v>73</v>
      </c>
      <c r="AY371" s="149" t="s">
        <v>128</v>
      </c>
    </row>
    <row r="372" spans="2:65" s="13" customFormat="1">
      <c r="B372" s="154"/>
      <c r="D372" s="148" t="s">
        <v>136</v>
      </c>
      <c r="E372" s="155" t="s">
        <v>1</v>
      </c>
      <c r="F372" s="156" t="s">
        <v>350</v>
      </c>
      <c r="H372" s="157">
        <v>246.6</v>
      </c>
      <c r="I372" s="158"/>
      <c r="L372" s="154"/>
      <c r="M372" s="159"/>
      <c r="T372" s="160"/>
      <c r="AT372" s="155" t="s">
        <v>136</v>
      </c>
      <c r="AU372" s="155" t="s">
        <v>83</v>
      </c>
      <c r="AV372" s="13" t="s">
        <v>83</v>
      </c>
      <c r="AW372" s="13" t="s">
        <v>30</v>
      </c>
      <c r="AX372" s="13" t="s">
        <v>73</v>
      </c>
      <c r="AY372" s="155" t="s">
        <v>128</v>
      </c>
    </row>
    <row r="373" spans="2:65" s="13" customFormat="1">
      <c r="B373" s="154"/>
      <c r="D373" s="148" t="s">
        <v>136</v>
      </c>
      <c r="E373" s="155" t="s">
        <v>1</v>
      </c>
      <c r="F373" s="156" t="s">
        <v>351</v>
      </c>
      <c r="H373" s="157">
        <v>46.813000000000002</v>
      </c>
      <c r="I373" s="158"/>
      <c r="L373" s="154"/>
      <c r="M373" s="159"/>
      <c r="T373" s="160"/>
      <c r="AT373" s="155" t="s">
        <v>136</v>
      </c>
      <c r="AU373" s="155" t="s">
        <v>83</v>
      </c>
      <c r="AV373" s="13" t="s">
        <v>83</v>
      </c>
      <c r="AW373" s="13" t="s">
        <v>30</v>
      </c>
      <c r="AX373" s="13" t="s">
        <v>73</v>
      </c>
      <c r="AY373" s="155" t="s">
        <v>128</v>
      </c>
    </row>
    <row r="374" spans="2:65" s="14" customFormat="1">
      <c r="B374" s="161"/>
      <c r="D374" s="148" t="s">
        <v>136</v>
      </c>
      <c r="E374" s="162" t="s">
        <v>1</v>
      </c>
      <c r="F374" s="163" t="s">
        <v>173</v>
      </c>
      <c r="H374" s="164">
        <v>1024.6890000000001</v>
      </c>
      <c r="I374" s="165"/>
      <c r="L374" s="161"/>
      <c r="M374" s="166"/>
      <c r="T374" s="167"/>
      <c r="AT374" s="162" t="s">
        <v>136</v>
      </c>
      <c r="AU374" s="162" t="s">
        <v>83</v>
      </c>
      <c r="AV374" s="14" t="s">
        <v>134</v>
      </c>
      <c r="AW374" s="14" t="s">
        <v>30</v>
      </c>
      <c r="AX374" s="14" t="s">
        <v>73</v>
      </c>
      <c r="AY374" s="162" t="s">
        <v>128</v>
      </c>
    </row>
    <row r="375" spans="2:65" s="12" customFormat="1" ht="22.5">
      <c r="B375" s="147"/>
      <c r="D375" s="148" t="s">
        <v>136</v>
      </c>
      <c r="E375" s="149" t="s">
        <v>1</v>
      </c>
      <c r="F375" s="150" t="s">
        <v>538</v>
      </c>
      <c r="H375" s="149" t="s">
        <v>1</v>
      </c>
      <c r="I375" s="151"/>
      <c r="L375" s="147"/>
      <c r="M375" s="152"/>
      <c r="T375" s="153"/>
      <c r="AT375" s="149" t="s">
        <v>136</v>
      </c>
      <c r="AU375" s="149" t="s">
        <v>83</v>
      </c>
      <c r="AV375" s="12" t="s">
        <v>81</v>
      </c>
      <c r="AW375" s="12" t="s">
        <v>30</v>
      </c>
      <c r="AX375" s="12" t="s">
        <v>73</v>
      </c>
      <c r="AY375" s="149" t="s">
        <v>128</v>
      </c>
    </row>
    <row r="376" spans="2:65" s="12" customFormat="1" ht="22.5">
      <c r="B376" s="147"/>
      <c r="D376" s="148" t="s">
        <v>136</v>
      </c>
      <c r="E376" s="149" t="s">
        <v>1</v>
      </c>
      <c r="F376" s="150" t="s">
        <v>539</v>
      </c>
      <c r="H376" s="149" t="s">
        <v>1</v>
      </c>
      <c r="I376" s="151"/>
      <c r="L376" s="147"/>
      <c r="M376" s="152"/>
      <c r="T376" s="153"/>
      <c r="AT376" s="149" t="s">
        <v>136</v>
      </c>
      <c r="AU376" s="149" t="s">
        <v>83</v>
      </c>
      <c r="AV376" s="12" t="s">
        <v>81</v>
      </c>
      <c r="AW376" s="12" t="s">
        <v>30</v>
      </c>
      <c r="AX376" s="12" t="s">
        <v>73</v>
      </c>
      <c r="AY376" s="149" t="s">
        <v>128</v>
      </c>
    </row>
    <row r="377" spans="2:65" s="12" customFormat="1" ht="22.5">
      <c r="B377" s="147"/>
      <c r="D377" s="148" t="s">
        <v>136</v>
      </c>
      <c r="E377" s="149" t="s">
        <v>1</v>
      </c>
      <c r="F377" s="150" t="s">
        <v>540</v>
      </c>
      <c r="H377" s="149" t="s">
        <v>1</v>
      </c>
      <c r="I377" s="151"/>
      <c r="L377" s="147"/>
      <c r="M377" s="152"/>
      <c r="T377" s="153"/>
      <c r="AT377" s="149" t="s">
        <v>136</v>
      </c>
      <c r="AU377" s="149" t="s">
        <v>83</v>
      </c>
      <c r="AV377" s="12" t="s">
        <v>81</v>
      </c>
      <c r="AW377" s="12" t="s">
        <v>30</v>
      </c>
      <c r="AX377" s="12" t="s">
        <v>73</v>
      </c>
      <c r="AY377" s="149" t="s">
        <v>128</v>
      </c>
    </row>
    <row r="378" spans="2:65" s="13" customFormat="1">
      <c r="B378" s="154"/>
      <c r="D378" s="148" t="s">
        <v>136</v>
      </c>
      <c r="E378" s="155" t="s">
        <v>1</v>
      </c>
      <c r="F378" s="156" t="s">
        <v>358</v>
      </c>
      <c r="H378" s="157">
        <v>204.93799999999999</v>
      </c>
      <c r="I378" s="158"/>
      <c r="L378" s="154"/>
      <c r="M378" s="159"/>
      <c r="T378" s="160"/>
      <c r="AT378" s="155" t="s">
        <v>136</v>
      </c>
      <c r="AU378" s="155" t="s">
        <v>83</v>
      </c>
      <c r="AV378" s="13" t="s">
        <v>83</v>
      </c>
      <c r="AW378" s="13" t="s">
        <v>30</v>
      </c>
      <c r="AX378" s="13" t="s">
        <v>81</v>
      </c>
      <c r="AY378" s="155" t="s">
        <v>128</v>
      </c>
    </row>
    <row r="379" spans="2:65" s="11" customFormat="1" ht="25.9" customHeight="1">
      <c r="B379" s="120"/>
      <c r="D379" s="121" t="s">
        <v>72</v>
      </c>
      <c r="E379" s="122" t="s">
        <v>541</v>
      </c>
      <c r="F379" s="122" t="s">
        <v>542</v>
      </c>
      <c r="I379" s="123"/>
      <c r="J379" s="124">
        <f>BK379</f>
        <v>0</v>
      </c>
      <c r="L379" s="120"/>
      <c r="M379" s="125"/>
      <c r="P379" s="126">
        <f>P380+P386+P388+P390</f>
        <v>0</v>
      </c>
      <c r="R379" s="126">
        <f>R380+R386+R388+R390</f>
        <v>0</v>
      </c>
      <c r="T379" s="127">
        <f>T380+T386+T388+T390</f>
        <v>0</v>
      </c>
      <c r="AR379" s="121" t="s">
        <v>153</v>
      </c>
      <c r="AT379" s="128" t="s">
        <v>72</v>
      </c>
      <c r="AU379" s="128" t="s">
        <v>73</v>
      </c>
      <c r="AY379" s="121" t="s">
        <v>128</v>
      </c>
      <c r="BK379" s="129">
        <f>BK380+BK386+BK388+BK390</f>
        <v>0</v>
      </c>
    </row>
    <row r="380" spans="2:65" s="11" customFormat="1" ht="22.7" customHeight="1">
      <c r="B380" s="120"/>
      <c r="D380" s="121" t="s">
        <v>72</v>
      </c>
      <c r="E380" s="130" t="s">
        <v>543</v>
      </c>
      <c r="F380" s="130" t="s">
        <v>544</v>
      </c>
      <c r="I380" s="123"/>
      <c r="J380" s="131">
        <f>BK380</f>
        <v>0</v>
      </c>
      <c r="L380" s="120"/>
      <c r="M380" s="125"/>
      <c r="P380" s="126">
        <f>SUM(P381:P385)</f>
        <v>0</v>
      </c>
      <c r="R380" s="126">
        <f>SUM(R381:R385)</f>
        <v>0</v>
      </c>
      <c r="T380" s="127">
        <f>SUM(T381:T385)</f>
        <v>0</v>
      </c>
      <c r="AR380" s="121" t="s">
        <v>153</v>
      </c>
      <c r="AT380" s="128" t="s">
        <v>72</v>
      </c>
      <c r="AU380" s="128" t="s">
        <v>81</v>
      </c>
      <c r="AY380" s="121" t="s">
        <v>128</v>
      </c>
      <c r="BK380" s="129">
        <f>SUM(BK381:BK385)</f>
        <v>0</v>
      </c>
    </row>
    <row r="381" spans="2:65" s="1" customFormat="1" ht="16.5" customHeight="1">
      <c r="B381" s="132"/>
      <c r="C381" s="133" t="s">
        <v>545</v>
      </c>
      <c r="D381" s="133" t="s">
        <v>130</v>
      </c>
      <c r="E381" s="134" t="s">
        <v>546</v>
      </c>
      <c r="F381" s="135" t="s">
        <v>547</v>
      </c>
      <c r="G381" s="136" t="s">
        <v>548</v>
      </c>
      <c r="H381" s="137">
        <v>1</v>
      </c>
      <c r="I381" s="138"/>
      <c r="J381" s="139">
        <f>ROUND(I381*H381,2)</f>
        <v>0</v>
      </c>
      <c r="K381" s="140"/>
      <c r="L381" s="31"/>
      <c r="M381" s="141" t="s">
        <v>1</v>
      </c>
      <c r="N381" s="142" t="s">
        <v>38</v>
      </c>
      <c r="P381" s="143">
        <f>O381*H381</f>
        <v>0</v>
      </c>
      <c r="Q381" s="143">
        <v>0</v>
      </c>
      <c r="R381" s="143">
        <f>Q381*H381</f>
        <v>0</v>
      </c>
      <c r="S381" s="143">
        <v>0</v>
      </c>
      <c r="T381" s="144">
        <f>S381*H381</f>
        <v>0</v>
      </c>
      <c r="AR381" s="145" t="s">
        <v>549</v>
      </c>
      <c r="AT381" s="145" t="s">
        <v>130</v>
      </c>
      <c r="AU381" s="145" t="s">
        <v>83</v>
      </c>
      <c r="AY381" s="16" t="s">
        <v>128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6" t="s">
        <v>81</v>
      </c>
      <c r="BK381" s="146">
        <f>ROUND(I381*H381,2)</f>
        <v>0</v>
      </c>
      <c r="BL381" s="16" t="s">
        <v>549</v>
      </c>
      <c r="BM381" s="145" t="s">
        <v>550</v>
      </c>
    </row>
    <row r="382" spans="2:65" s="12" customFormat="1">
      <c r="B382" s="147"/>
      <c r="D382" s="148" t="s">
        <v>136</v>
      </c>
      <c r="E382" s="149" t="s">
        <v>1</v>
      </c>
      <c r="F382" s="150" t="s">
        <v>439</v>
      </c>
      <c r="H382" s="149" t="s">
        <v>1</v>
      </c>
      <c r="I382" s="151"/>
      <c r="L382" s="147"/>
      <c r="M382" s="152"/>
      <c r="T382" s="153"/>
      <c r="AT382" s="149" t="s">
        <v>136</v>
      </c>
      <c r="AU382" s="149" t="s">
        <v>83</v>
      </c>
      <c r="AV382" s="12" t="s">
        <v>81</v>
      </c>
      <c r="AW382" s="12" t="s">
        <v>30</v>
      </c>
      <c r="AX382" s="12" t="s">
        <v>73</v>
      </c>
      <c r="AY382" s="149" t="s">
        <v>128</v>
      </c>
    </row>
    <row r="383" spans="2:65" s="12" customFormat="1" ht="33.75">
      <c r="B383" s="147"/>
      <c r="D383" s="148" t="s">
        <v>136</v>
      </c>
      <c r="E383" s="149" t="s">
        <v>1</v>
      </c>
      <c r="F383" s="150" t="s">
        <v>551</v>
      </c>
      <c r="H383" s="149" t="s">
        <v>1</v>
      </c>
      <c r="I383" s="151"/>
      <c r="L383" s="147"/>
      <c r="M383" s="152"/>
      <c r="T383" s="153"/>
      <c r="AT383" s="149" t="s">
        <v>136</v>
      </c>
      <c r="AU383" s="149" t="s">
        <v>83</v>
      </c>
      <c r="AV383" s="12" t="s">
        <v>81</v>
      </c>
      <c r="AW383" s="12" t="s">
        <v>30</v>
      </c>
      <c r="AX383" s="12" t="s">
        <v>73</v>
      </c>
      <c r="AY383" s="149" t="s">
        <v>128</v>
      </c>
    </row>
    <row r="384" spans="2:65" s="13" customFormat="1">
      <c r="B384" s="154"/>
      <c r="D384" s="148" t="s">
        <v>136</v>
      </c>
      <c r="E384" s="155" t="s">
        <v>1</v>
      </c>
      <c r="F384" s="156" t="s">
        <v>81</v>
      </c>
      <c r="H384" s="157">
        <v>1</v>
      </c>
      <c r="I384" s="158"/>
      <c r="L384" s="154"/>
      <c r="M384" s="159"/>
      <c r="T384" s="160"/>
      <c r="AT384" s="155" t="s">
        <v>136</v>
      </c>
      <c r="AU384" s="155" t="s">
        <v>83</v>
      </c>
      <c r="AV384" s="13" t="s">
        <v>83</v>
      </c>
      <c r="AW384" s="13" t="s">
        <v>30</v>
      </c>
      <c r="AX384" s="13" t="s">
        <v>81</v>
      </c>
      <c r="AY384" s="155" t="s">
        <v>128</v>
      </c>
    </row>
    <row r="385" spans="2:65" s="1" customFormat="1" ht="16.5" customHeight="1">
      <c r="B385" s="132"/>
      <c r="C385" s="133" t="s">
        <v>552</v>
      </c>
      <c r="D385" s="133" t="s">
        <v>130</v>
      </c>
      <c r="E385" s="134" t="s">
        <v>553</v>
      </c>
      <c r="F385" s="135" t="s">
        <v>554</v>
      </c>
      <c r="G385" s="136" t="s">
        <v>548</v>
      </c>
      <c r="H385" s="137">
        <v>1</v>
      </c>
      <c r="I385" s="138"/>
      <c r="J385" s="139">
        <f>ROUND(I385*H385,2)</f>
        <v>0</v>
      </c>
      <c r="K385" s="140"/>
      <c r="L385" s="31"/>
      <c r="M385" s="141" t="s">
        <v>1</v>
      </c>
      <c r="N385" s="142" t="s">
        <v>38</v>
      </c>
      <c r="P385" s="143">
        <f>O385*H385</f>
        <v>0</v>
      </c>
      <c r="Q385" s="143">
        <v>0</v>
      </c>
      <c r="R385" s="143">
        <f>Q385*H385</f>
        <v>0</v>
      </c>
      <c r="S385" s="143">
        <v>0</v>
      </c>
      <c r="T385" s="144">
        <f>S385*H385</f>
        <v>0</v>
      </c>
      <c r="AR385" s="145" t="s">
        <v>549</v>
      </c>
      <c r="AT385" s="145" t="s">
        <v>130</v>
      </c>
      <c r="AU385" s="145" t="s">
        <v>83</v>
      </c>
      <c r="AY385" s="16" t="s">
        <v>128</v>
      </c>
      <c r="BE385" s="146">
        <f>IF(N385="základní",J385,0)</f>
        <v>0</v>
      </c>
      <c r="BF385" s="146">
        <f>IF(N385="snížená",J385,0)</f>
        <v>0</v>
      </c>
      <c r="BG385" s="146">
        <f>IF(N385="zákl. přenesená",J385,0)</f>
        <v>0</v>
      </c>
      <c r="BH385" s="146">
        <f>IF(N385="sníž. přenesená",J385,0)</f>
        <v>0</v>
      </c>
      <c r="BI385" s="146">
        <f>IF(N385="nulová",J385,0)</f>
        <v>0</v>
      </c>
      <c r="BJ385" s="16" t="s">
        <v>81</v>
      </c>
      <c r="BK385" s="146">
        <f>ROUND(I385*H385,2)</f>
        <v>0</v>
      </c>
      <c r="BL385" s="16" t="s">
        <v>549</v>
      </c>
      <c r="BM385" s="145" t="s">
        <v>555</v>
      </c>
    </row>
    <row r="386" spans="2:65" s="11" customFormat="1" ht="22.7" customHeight="1">
      <c r="B386" s="120"/>
      <c r="D386" s="121" t="s">
        <v>72</v>
      </c>
      <c r="E386" s="130" t="s">
        <v>556</v>
      </c>
      <c r="F386" s="130" t="s">
        <v>557</v>
      </c>
      <c r="I386" s="123"/>
      <c r="J386" s="131">
        <f>BK386</f>
        <v>0</v>
      </c>
      <c r="L386" s="120"/>
      <c r="M386" s="125"/>
      <c r="P386" s="126">
        <f>P387</f>
        <v>0</v>
      </c>
      <c r="R386" s="126">
        <f>R387</f>
        <v>0</v>
      </c>
      <c r="T386" s="127">
        <f>T387</f>
        <v>0</v>
      </c>
      <c r="AR386" s="121" t="s">
        <v>153</v>
      </c>
      <c r="AT386" s="128" t="s">
        <v>72</v>
      </c>
      <c r="AU386" s="128" t="s">
        <v>81</v>
      </c>
      <c r="AY386" s="121" t="s">
        <v>128</v>
      </c>
      <c r="BK386" s="129">
        <f>BK387</f>
        <v>0</v>
      </c>
    </row>
    <row r="387" spans="2:65" s="1" customFormat="1" ht="16.5" customHeight="1">
      <c r="B387" s="132"/>
      <c r="C387" s="133" t="s">
        <v>558</v>
      </c>
      <c r="D387" s="133" t="s">
        <v>130</v>
      </c>
      <c r="E387" s="134" t="s">
        <v>559</v>
      </c>
      <c r="F387" s="135" t="s">
        <v>557</v>
      </c>
      <c r="G387" s="136" t="s">
        <v>548</v>
      </c>
      <c r="H387" s="137">
        <v>1</v>
      </c>
      <c r="I387" s="138"/>
      <c r="J387" s="139">
        <f>ROUND(I387*H387,2)</f>
        <v>0</v>
      </c>
      <c r="K387" s="140"/>
      <c r="L387" s="31"/>
      <c r="M387" s="141" t="s">
        <v>1</v>
      </c>
      <c r="N387" s="142" t="s">
        <v>38</v>
      </c>
      <c r="P387" s="143">
        <f>O387*H387</f>
        <v>0</v>
      </c>
      <c r="Q387" s="143">
        <v>0</v>
      </c>
      <c r="R387" s="143">
        <f>Q387*H387</f>
        <v>0</v>
      </c>
      <c r="S387" s="143">
        <v>0</v>
      </c>
      <c r="T387" s="144">
        <f>S387*H387</f>
        <v>0</v>
      </c>
      <c r="AR387" s="145" t="s">
        <v>549</v>
      </c>
      <c r="AT387" s="145" t="s">
        <v>130</v>
      </c>
      <c r="AU387" s="145" t="s">
        <v>83</v>
      </c>
      <c r="AY387" s="16" t="s">
        <v>128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6" t="s">
        <v>81</v>
      </c>
      <c r="BK387" s="146">
        <f>ROUND(I387*H387,2)</f>
        <v>0</v>
      </c>
      <c r="BL387" s="16" t="s">
        <v>549</v>
      </c>
      <c r="BM387" s="145" t="s">
        <v>560</v>
      </c>
    </row>
    <row r="388" spans="2:65" s="11" customFormat="1" ht="22.7" customHeight="1">
      <c r="B388" s="120"/>
      <c r="D388" s="121" t="s">
        <v>72</v>
      </c>
      <c r="E388" s="130" t="s">
        <v>561</v>
      </c>
      <c r="F388" s="130" t="s">
        <v>562</v>
      </c>
      <c r="I388" s="123"/>
      <c r="J388" s="131">
        <f>BK388</f>
        <v>0</v>
      </c>
      <c r="L388" s="120"/>
      <c r="M388" s="125"/>
      <c r="P388" s="126">
        <f>P389</f>
        <v>0</v>
      </c>
      <c r="R388" s="126">
        <f>R389</f>
        <v>0</v>
      </c>
      <c r="T388" s="127">
        <f>T389</f>
        <v>0</v>
      </c>
      <c r="AR388" s="121" t="s">
        <v>153</v>
      </c>
      <c r="AT388" s="128" t="s">
        <v>72</v>
      </c>
      <c r="AU388" s="128" t="s">
        <v>81</v>
      </c>
      <c r="AY388" s="121" t="s">
        <v>128</v>
      </c>
      <c r="BK388" s="129">
        <f>BK389</f>
        <v>0</v>
      </c>
    </row>
    <row r="389" spans="2:65" s="1" customFormat="1" ht="16.5" customHeight="1">
      <c r="B389" s="132"/>
      <c r="C389" s="133" t="s">
        <v>563</v>
      </c>
      <c r="D389" s="133" t="s">
        <v>130</v>
      </c>
      <c r="E389" s="134" t="s">
        <v>564</v>
      </c>
      <c r="F389" s="135" t="s">
        <v>565</v>
      </c>
      <c r="G389" s="136" t="s">
        <v>548</v>
      </c>
      <c r="H389" s="137">
        <v>1</v>
      </c>
      <c r="I389" s="138"/>
      <c r="J389" s="139">
        <f>ROUND(I389*H389,2)</f>
        <v>0</v>
      </c>
      <c r="K389" s="140"/>
      <c r="L389" s="31"/>
      <c r="M389" s="141" t="s">
        <v>1</v>
      </c>
      <c r="N389" s="142" t="s">
        <v>38</v>
      </c>
      <c r="P389" s="143">
        <f>O389*H389</f>
        <v>0</v>
      </c>
      <c r="Q389" s="143">
        <v>0</v>
      </c>
      <c r="R389" s="143">
        <f>Q389*H389</f>
        <v>0</v>
      </c>
      <c r="S389" s="143">
        <v>0</v>
      </c>
      <c r="T389" s="144">
        <f>S389*H389</f>
        <v>0</v>
      </c>
      <c r="AR389" s="145" t="s">
        <v>549</v>
      </c>
      <c r="AT389" s="145" t="s">
        <v>130</v>
      </c>
      <c r="AU389" s="145" t="s">
        <v>83</v>
      </c>
      <c r="AY389" s="16" t="s">
        <v>128</v>
      </c>
      <c r="BE389" s="146">
        <f>IF(N389="základní",J389,0)</f>
        <v>0</v>
      </c>
      <c r="BF389" s="146">
        <f>IF(N389="snížená",J389,0)</f>
        <v>0</v>
      </c>
      <c r="BG389" s="146">
        <f>IF(N389="zákl. přenesená",J389,0)</f>
        <v>0</v>
      </c>
      <c r="BH389" s="146">
        <f>IF(N389="sníž. přenesená",J389,0)</f>
        <v>0</v>
      </c>
      <c r="BI389" s="146">
        <f>IF(N389="nulová",J389,0)</f>
        <v>0</v>
      </c>
      <c r="BJ389" s="16" t="s">
        <v>81</v>
      </c>
      <c r="BK389" s="146">
        <f>ROUND(I389*H389,2)</f>
        <v>0</v>
      </c>
      <c r="BL389" s="16" t="s">
        <v>549</v>
      </c>
      <c r="BM389" s="145" t="s">
        <v>566</v>
      </c>
    </row>
    <row r="390" spans="2:65" s="11" customFormat="1" ht="22.7" customHeight="1">
      <c r="B390" s="120"/>
      <c r="D390" s="121" t="s">
        <v>72</v>
      </c>
      <c r="E390" s="130" t="s">
        <v>567</v>
      </c>
      <c r="F390" s="130" t="s">
        <v>568</v>
      </c>
      <c r="I390" s="123"/>
      <c r="J390" s="131">
        <f>BK390</f>
        <v>0</v>
      </c>
      <c r="L390" s="120"/>
      <c r="M390" s="125"/>
      <c r="P390" s="126">
        <f>P391</f>
        <v>0</v>
      </c>
      <c r="R390" s="126">
        <f>R391</f>
        <v>0</v>
      </c>
      <c r="T390" s="127">
        <f>T391</f>
        <v>0</v>
      </c>
      <c r="AR390" s="121" t="s">
        <v>153</v>
      </c>
      <c r="AT390" s="128" t="s">
        <v>72</v>
      </c>
      <c r="AU390" s="128" t="s">
        <v>81</v>
      </c>
      <c r="AY390" s="121" t="s">
        <v>128</v>
      </c>
      <c r="BK390" s="129">
        <f>BK391</f>
        <v>0</v>
      </c>
    </row>
    <row r="391" spans="2:65" s="1" customFormat="1" ht="24.2" customHeight="1">
      <c r="B391" s="132"/>
      <c r="C391" s="133" t="s">
        <v>569</v>
      </c>
      <c r="D391" s="133" t="s">
        <v>130</v>
      </c>
      <c r="E391" s="134" t="s">
        <v>570</v>
      </c>
      <c r="F391" s="135" t="s">
        <v>571</v>
      </c>
      <c r="G391" s="136" t="s">
        <v>548</v>
      </c>
      <c r="H391" s="137">
        <v>1</v>
      </c>
      <c r="I391" s="138"/>
      <c r="J391" s="139">
        <f>ROUND(I391*H391,2)</f>
        <v>0</v>
      </c>
      <c r="K391" s="140"/>
      <c r="L391" s="31"/>
      <c r="M391" s="180" t="s">
        <v>1</v>
      </c>
      <c r="N391" s="181" t="s">
        <v>38</v>
      </c>
      <c r="O391" s="182"/>
      <c r="P391" s="183">
        <f>O391*H391</f>
        <v>0</v>
      </c>
      <c r="Q391" s="183">
        <v>0</v>
      </c>
      <c r="R391" s="183">
        <f>Q391*H391</f>
        <v>0</v>
      </c>
      <c r="S391" s="183">
        <v>0</v>
      </c>
      <c r="T391" s="184">
        <f>S391*H391</f>
        <v>0</v>
      </c>
      <c r="AR391" s="145" t="s">
        <v>549</v>
      </c>
      <c r="AT391" s="145" t="s">
        <v>130</v>
      </c>
      <c r="AU391" s="145" t="s">
        <v>83</v>
      </c>
      <c r="AY391" s="16" t="s">
        <v>128</v>
      </c>
      <c r="BE391" s="146">
        <f>IF(N391="základní",J391,0)</f>
        <v>0</v>
      </c>
      <c r="BF391" s="146">
        <f>IF(N391="snížená",J391,0)</f>
        <v>0</v>
      </c>
      <c r="BG391" s="146">
        <f>IF(N391="zákl. přenesená",J391,0)</f>
        <v>0</v>
      </c>
      <c r="BH391" s="146">
        <f>IF(N391="sníž. přenesená",J391,0)</f>
        <v>0</v>
      </c>
      <c r="BI391" s="146">
        <f>IF(N391="nulová",J391,0)</f>
        <v>0</v>
      </c>
      <c r="BJ391" s="16" t="s">
        <v>81</v>
      </c>
      <c r="BK391" s="146">
        <f>ROUND(I391*H391,2)</f>
        <v>0</v>
      </c>
      <c r="BL391" s="16" t="s">
        <v>549</v>
      </c>
      <c r="BM391" s="145" t="s">
        <v>572</v>
      </c>
    </row>
    <row r="392" spans="2:65" s="1" customFormat="1" ht="6.95" customHeight="1">
      <c r="B392" s="43"/>
      <c r="C392" s="44"/>
      <c r="D392" s="44"/>
      <c r="E392" s="44"/>
      <c r="F392" s="44"/>
      <c r="G392" s="44"/>
      <c r="H392" s="44"/>
      <c r="I392" s="44"/>
      <c r="J392" s="44"/>
      <c r="K392" s="44"/>
      <c r="L392" s="31"/>
    </row>
  </sheetData>
  <autoFilter ref="C136:K39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Odstranění omítek...</vt:lpstr>
      <vt:lpstr>'Rekapitulace stavby'!Názvy_tisku</vt:lpstr>
      <vt:lpstr>'SO 01 - Odstranění omítek...'!Názvy_tisku</vt:lpstr>
      <vt:lpstr>'Rekapitulace stavby'!Oblast_tisku</vt:lpstr>
      <vt:lpstr>'SO 01 - Odstranění omítek...'!Oblast_tisku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P599\eva</dc:creator>
  <cp:lastModifiedBy>Korenec Stepan</cp:lastModifiedBy>
  <dcterms:created xsi:type="dcterms:W3CDTF">2025-07-02T13:54:15Z</dcterms:created>
  <dcterms:modified xsi:type="dcterms:W3CDTF">2026-04-07T09:59:53Z</dcterms:modified>
</cp:coreProperties>
</file>